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O 01 Bytový dům" sheetId="2" r:id="rId2"/>
    <sheet name="2 - Sporáky" sheetId="3" r:id="rId3"/>
    <sheet name="1 - SO 02-venkovní úpravy..." sheetId="4" r:id="rId4"/>
    <sheet name="2 - Vedlejší rozpočtové n..." sheetId="5" r:id="rId5"/>
    <sheet name="1 - Odstranění trusu" sheetId="6" r:id="rId6"/>
    <sheet name="2 - SO 04 Přístřešek pro ..." sheetId="7" r:id="rId7"/>
    <sheet name="3 - SO 03 venkovní úpravy" sheetId="8" r:id="rId8"/>
    <sheet name="Pokyny pro vyplnění" sheetId="9" r:id="rId9"/>
  </sheets>
  <definedNames>
    <definedName name="_xlnm.Print_Area" localSheetId="0">'Rekapitulace stavby'!$D$4:$AO$33,'Rekapitulace stavby'!$C$39:$AQ$62</definedName>
    <definedName name="_xlnm.Print_Titles" localSheetId="0">'Rekapitulace stavby'!$49:$49</definedName>
    <definedName name="_xlnm._FilterDatabase" localSheetId="1" hidden="1">'1 - SO 01 Bytový dům'!$C$122:$K$1976</definedName>
    <definedName name="_xlnm.Print_Area" localSheetId="1">'1 - SO 01 Bytový dům'!$C$4:$J$38,'1 - SO 01 Bytový dům'!$C$44:$J$102,'1 - SO 01 Bytový dům'!$C$108:$K$1976</definedName>
    <definedName name="_xlnm.Print_Titles" localSheetId="1">'1 - SO 01 Bytový dům'!$122:$122</definedName>
    <definedName name="_xlnm._FilterDatabase" localSheetId="2" hidden="1">'2 - Sporáky'!$C$83:$K$87</definedName>
    <definedName name="_xlnm.Print_Area" localSheetId="2">'2 - Sporáky'!$C$4:$J$38,'2 - Sporáky'!$C$44:$J$63,'2 - Sporáky'!$C$69:$K$87</definedName>
    <definedName name="_xlnm.Print_Titles" localSheetId="2">'2 - Sporáky'!$83:$83</definedName>
    <definedName name="_xlnm._FilterDatabase" localSheetId="3" hidden="1">'1 - SO 02-venkovní úpravy...'!$C$85:$K$109</definedName>
    <definedName name="_xlnm.Print_Area" localSheetId="3">'1 - SO 02-venkovní úpravy...'!$C$4:$J$38,'1 - SO 02-venkovní úpravy...'!$C$44:$J$65,'1 - SO 02-venkovní úpravy...'!$C$71:$K$109</definedName>
    <definedName name="_xlnm.Print_Titles" localSheetId="3">'1 - SO 02-venkovní úpravy...'!$85:$85</definedName>
    <definedName name="_xlnm._FilterDatabase" localSheetId="4" hidden="1">'2 - Vedlejší rozpočtové n...'!$C$87:$K$99</definedName>
    <definedName name="_xlnm.Print_Area" localSheetId="4">'2 - Vedlejší rozpočtové n...'!$C$4:$J$38,'2 - Vedlejší rozpočtové n...'!$C$44:$J$67,'2 - Vedlejší rozpočtové n...'!$C$73:$K$99</definedName>
    <definedName name="_xlnm.Print_Titles" localSheetId="4">'2 - Vedlejší rozpočtové n...'!$87:$87</definedName>
    <definedName name="_xlnm._FilterDatabase" localSheetId="5" hidden="1">'1 - Odstranění trusu'!$C$83:$K$90</definedName>
    <definedName name="_xlnm.Print_Area" localSheetId="5">'1 - Odstranění trusu'!$C$4:$J$38,'1 - Odstranění trusu'!$C$44:$J$63,'1 - Odstranění trusu'!$C$69:$K$90</definedName>
    <definedName name="_xlnm.Print_Titles" localSheetId="5">'1 - Odstranění trusu'!$83:$83</definedName>
    <definedName name="_xlnm._FilterDatabase" localSheetId="6" hidden="1">'2 - SO 04 Přístřešek pro ...'!$C$85:$K$102</definedName>
    <definedName name="_xlnm.Print_Area" localSheetId="6">'2 - SO 04 Přístřešek pro ...'!$C$4:$J$38,'2 - SO 04 Přístřešek pro ...'!$C$44:$J$65,'2 - SO 04 Přístřešek pro ...'!$C$71:$K$102</definedName>
    <definedName name="_xlnm.Print_Titles" localSheetId="6">'2 - SO 04 Přístřešek pro ...'!$85:$85</definedName>
    <definedName name="_xlnm._FilterDatabase" localSheetId="7" hidden="1">'3 - SO 03 venkovní úpravy'!$C$90:$K$180</definedName>
    <definedName name="_xlnm.Print_Area" localSheetId="7">'3 - SO 03 venkovní úpravy'!$C$4:$J$38,'3 - SO 03 venkovní úpravy'!$C$44:$J$70,'3 - SO 03 venkovní úpravy'!$C$76:$K$180</definedName>
    <definedName name="_xlnm.Print_Titles" localSheetId="7">'3 - SO 03 venkovní úpravy'!$90:$90</definedName>
    <definedName name="_xlnm.Print_Area" localSheetId="8">'Pokyny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1"/>
  <c r="AX61"/>
  <c i="8" r="BI180"/>
  <c r="BH180"/>
  <c r="BG180"/>
  <c r="BE180"/>
  <c r="T180"/>
  <c r="T179"/>
  <c r="R180"/>
  <c r="R179"/>
  <c r="P180"/>
  <c r="P179"/>
  <c r="BK180"/>
  <c r="BK179"/>
  <c r="J179"/>
  <c r="J180"/>
  <c r="BF180"/>
  <c r="J69"/>
  <c r="BI177"/>
  <c r="BH177"/>
  <c r="BG177"/>
  <c r="BE177"/>
  <c r="T177"/>
  <c r="R177"/>
  <c r="P177"/>
  <c r="BK177"/>
  <c r="J177"/>
  <c r="BF177"/>
  <c r="BI175"/>
  <c r="BH175"/>
  <c r="BG175"/>
  <c r="BE175"/>
  <c r="T175"/>
  <c r="R175"/>
  <c r="P175"/>
  <c r="BK175"/>
  <c r="J175"/>
  <c r="BF175"/>
  <c r="BI173"/>
  <c r="BH173"/>
  <c r="BG173"/>
  <c r="BE173"/>
  <c r="T173"/>
  <c r="R173"/>
  <c r="P173"/>
  <c r="BK173"/>
  <c r="J173"/>
  <c r="BF173"/>
  <c r="BI171"/>
  <c r="BH171"/>
  <c r="BG171"/>
  <c r="BE171"/>
  <c r="T171"/>
  <c r="R171"/>
  <c r="P171"/>
  <c r="BK171"/>
  <c r="J171"/>
  <c r="BF171"/>
  <c r="BI169"/>
  <c r="BH169"/>
  <c r="BG169"/>
  <c r="BE169"/>
  <c r="T169"/>
  <c r="T168"/>
  <c r="R169"/>
  <c r="R168"/>
  <c r="P169"/>
  <c r="P168"/>
  <c r="BK169"/>
  <c r="BK168"/>
  <c r="J168"/>
  <c r="J169"/>
  <c r="BF169"/>
  <c r="J68"/>
  <c r="BI167"/>
  <c r="BH167"/>
  <c r="BG167"/>
  <c r="BE167"/>
  <c r="T167"/>
  <c r="R167"/>
  <c r="P167"/>
  <c r="BK167"/>
  <c r="J167"/>
  <c r="BF167"/>
  <c r="BI166"/>
  <c r="BH166"/>
  <c r="BG166"/>
  <c r="BE166"/>
  <c r="T166"/>
  <c r="R166"/>
  <c r="P166"/>
  <c r="BK166"/>
  <c r="J166"/>
  <c r="BF166"/>
  <c r="BI164"/>
  <c r="BH164"/>
  <c r="BG164"/>
  <c r="BE164"/>
  <c r="T164"/>
  <c r="R164"/>
  <c r="P164"/>
  <c r="BK164"/>
  <c r="J164"/>
  <c r="BF164"/>
  <c r="BI163"/>
  <c r="BH163"/>
  <c r="BG163"/>
  <c r="BE163"/>
  <c r="T163"/>
  <c r="R163"/>
  <c r="P163"/>
  <c r="BK163"/>
  <c r="J163"/>
  <c r="BF163"/>
  <c r="BI161"/>
  <c r="BH161"/>
  <c r="BG161"/>
  <c r="BE161"/>
  <c r="T161"/>
  <c r="R161"/>
  <c r="P161"/>
  <c r="BK161"/>
  <c r="J161"/>
  <c r="BF161"/>
  <c r="BI159"/>
  <c r="BH159"/>
  <c r="BG159"/>
  <c r="BE159"/>
  <c r="T159"/>
  <c r="R159"/>
  <c r="P159"/>
  <c r="BK159"/>
  <c r="J159"/>
  <c r="BF159"/>
  <c r="BI157"/>
  <c r="BH157"/>
  <c r="BG157"/>
  <c r="BE157"/>
  <c r="T157"/>
  <c r="T156"/>
  <c r="R157"/>
  <c r="R156"/>
  <c r="P157"/>
  <c r="P156"/>
  <c r="BK157"/>
  <c r="BK156"/>
  <c r="J156"/>
  <c r="J157"/>
  <c r="BF157"/>
  <c r="J67"/>
  <c r="BI154"/>
  <c r="BH154"/>
  <c r="BG154"/>
  <c r="BE154"/>
  <c r="T154"/>
  <c r="T153"/>
  <c r="R154"/>
  <c r="R153"/>
  <c r="P154"/>
  <c r="P153"/>
  <c r="BK154"/>
  <c r="BK153"/>
  <c r="J153"/>
  <c r="J154"/>
  <c r="BF154"/>
  <c r="J66"/>
  <c r="BI151"/>
  <c r="BH151"/>
  <c r="BG151"/>
  <c r="BE151"/>
  <c r="T151"/>
  <c r="R151"/>
  <c r="P151"/>
  <c r="BK151"/>
  <c r="J151"/>
  <c r="BF151"/>
  <c r="BI149"/>
  <c r="BH149"/>
  <c r="BG149"/>
  <c r="BE149"/>
  <c r="T149"/>
  <c r="R149"/>
  <c r="P149"/>
  <c r="BK149"/>
  <c r="J149"/>
  <c r="BF149"/>
  <c r="BI145"/>
  <c r="BH145"/>
  <c r="BG145"/>
  <c r="BE145"/>
  <c r="T145"/>
  <c r="R145"/>
  <c r="P145"/>
  <c r="BK145"/>
  <c r="J145"/>
  <c r="BF145"/>
  <c r="BI143"/>
  <c r="BH143"/>
  <c r="BG143"/>
  <c r="BE143"/>
  <c r="T143"/>
  <c r="R143"/>
  <c r="P143"/>
  <c r="BK143"/>
  <c r="J143"/>
  <c r="BF143"/>
  <c r="BI141"/>
  <c r="BH141"/>
  <c r="BG141"/>
  <c r="BE141"/>
  <c r="T141"/>
  <c r="R141"/>
  <c r="P141"/>
  <c r="BK141"/>
  <c r="J141"/>
  <c r="BF141"/>
  <c r="BI140"/>
  <c r="BH140"/>
  <c r="BG140"/>
  <c r="BE140"/>
  <c r="T140"/>
  <c r="R140"/>
  <c r="P140"/>
  <c r="BK140"/>
  <c r="J140"/>
  <c r="BF140"/>
  <c r="BI138"/>
  <c r="BH138"/>
  <c r="BG138"/>
  <c r="BE138"/>
  <c r="T138"/>
  <c r="R138"/>
  <c r="P138"/>
  <c r="BK138"/>
  <c r="J138"/>
  <c r="BF138"/>
  <c r="BI133"/>
  <c r="BH133"/>
  <c r="BG133"/>
  <c r="BE133"/>
  <c r="T133"/>
  <c r="R133"/>
  <c r="P133"/>
  <c r="BK133"/>
  <c r="J133"/>
  <c r="BF133"/>
  <c r="BI129"/>
  <c r="BH129"/>
  <c r="BG129"/>
  <c r="BE129"/>
  <c r="T129"/>
  <c r="R129"/>
  <c r="P129"/>
  <c r="BK129"/>
  <c r="J129"/>
  <c r="BF129"/>
  <c r="BI124"/>
  <c r="BH124"/>
  <c r="BG124"/>
  <c r="BE124"/>
  <c r="T124"/>
  <c r="R124"/>
  <c r="P124"/>
  <c r="BK124"/>
  <c r="J124"/>
  <c r="BF124"/>
  <c r="BI122"/>
  <c r="BH122"/>
  <c r="BG122"/>
  <c r="BE122"/>
  <c r="T122"/>
  <c r="R122"/>
  <c r="P122"/>
  <c r="BK122"/>
  <c r="J122"/>
  <c r="BF122"/>
  <c r="BI117"/>
  <c r="BH117"/>
  <c r="BG117"/>
  <c r="BE117"/>
  <c r="T117"/>
  <c r="T116"/>
  <c r="R117"/>
  <c r="R116"/>
  <c r="P117"/>
  <c r="P116"/>
  <c r="BK117"/>
  <c r="BK116"/>
  <c r="J116"/>
  <c r="J117"/>
  <c r="BF117"/>
  <c r="J65"/>
  <c r="BI115"/>
  <c r="BH115"/>
  <c r="BG115"/>
  <c r="BE115"/>
  <c r="T115"/>
  <c r="T114"/>
  <c r="R115"/>
  <c r="R114"/>
  <c r="P115"/>
  <c r="P114"/>
  <c r="BK115"/>
  <c r="BK114"/>
  <c r="J114"/>
  <c r="J115"/>
  <c r="BF115"/>
  <c r="J64"/>
  <c r="BI113"/>
  <c r="BH113"/>
  <c r="BG113"/>
  <c r="BE113"/>
  <c r="T113"/>
  <c r="R113"/>
  <c r="P113"/>
  <c r="BK113"/>
  <c r="J113"/>
  <c r="BF113"/>
  <c r="BI112"/>
  <c r="BH112"/>
  <c r="BG112"/>
  <c r="BE112"/>
  <c r="T112"/>
  <c r="T111"/>
  <c r="R112"/>
  <c r="R111"/>
  <c r="P112"/>
  <c r="P111"/>
  <c r="BK112"/>
  <c r="BK111"/>
  <c r="J111"/>
  <c r="J112"/>
  <c r="BF112"/>
  <c r="J63"/>
  <c r="BI108"/>
  <c r="BH108"/>
  <c r="BG108"/>
  <c r="BE108"/>
  <c r="T108"/>
  <c r="R108"/>
  <c r="P108"/>
  <c r="BK108"/>
  <c r="J108"/>
  <c r="BF108"/>
  <c r="BI105"/>
  <c r="BH105"/>
  <c r="BG105"/>
  <c r="BE105"/>
  <c r="T105"/>
  <c r="R105"/>
  <c r="P105"/>
  <c r="BK105"/>
  <c r="J105"/>
  <c r="BF105"/>
  <c r="BI102"/>
  <c r="BH102"/>
  <c r="BG102"/>
  <c r="BE102"/>
  <c r="T102"/>
  <c r="R102"/>
  <c r="P102"/>
  <c r="BK102"/>
  <c r="J102"/>
  <c r="BF102"/>
  <c r="BI100"/>
  <c r="BH100"/>
  <c r="BG100"/>
  <c r="BE100"/>
  <c r="T100"/>
  <c r="R100"/>
  <c r="P100"/>
  <c r="BK100"/>
  <c r="J100"/>
  <c r="BF100"/>
  <c r="BI97"/>
  <c r="BH97"/>
  <c r="BG97"/>
  <c r="BE97"/>
  <c r="T97"/>
  <c r="R97"/>
  <c r="P97"/>
  <c r="BK97"/>
  <c r="J97"/>
  <c r="BF97"/>
  <c r="BI96"/>
  <c r="BH96"/>
  <c r="BG96"/>
  <c r="BE96"/>
  <c r="T96"/>
  <c r="R96"/>
  <c r="P96"/>
  <c r="BK96"/>
  <c r="J96"/>
  <c r="BF96"/>
  <c r="BI94"/>
  <c r="F36"/>
  <c i="1" r="BD61"/>
  <c i="8" r="BH94"/>
  <c r="F35"/>
  <c i="1" r="BC61"/>
  <c i="8" r="BG94"/>
  <c r="F34"/>
  <c i="1" r="BB61"/>
  <c i="8" r="BE94"/>
  <c r="J32"/>
  <c i="1" r="AV61"/>
  <c i="8" r="F32"/>
  <c i="1" r="AZ61"/>
  <c i="8" r="T94"/>
  <c r="T93"/>
  <c r="T92"/>
  <c r="T91"/>
  <c r="R94"/>
  <c r="R93"/>
  <c r="R92"/>
  <c r="R91"/>
  <c r="P94"/>
  <c r="P93"/>
  <c r="P92"/>
  <c r="P91"/>
  <c i="1" r="AU61"/>
  <c i="8" r="BK94"/>
  <c r="BK93"/>
  <c r="J93"/>
  <c r="BK92"/>
  <c r="J92"/>
  <c r="BK91"/>
  <c r="J91"/>
  <c r="J60"/>
  <c r="J29"/>
  <c i="1" r="AG61"/>
  <c i="8" r="J94"/>
  <c r="BF94"/>
  <c r="J33"/>
  <c i="1" r="AW61"/>
  <c i="8" r="F33"/>
  <c i="1" r="BA61"/>
  <c i="8" r="J62"/>
  <c r="J61"/>
  <c r="J87"/>
  <c r="F85"/>
  <c r="E83"/>
  <c r="J55"/>
  <c r="F53"/>
  <c r="E51"/>
  <c r="J38"/>
  <c r="J20"/>
  <c r="E20"/>
  <c r="F88"/>
  <c r="F56"/>
  <c r="J19"/>
  <c r="J17"/>
  <c r="E17"/>
  <c r="F87"/>
  <c r="F55"/>
  <c r="J16"/>
  <c r="J14"/>
  <c r="J85"/>
  <c r="J53"/>
  <c r="E7"/>
  <c r="E79"/>
  <c r="E47"/>
  <c i="1" r="AY60"/>
  <c r="AX60"/>
  <c i="7" r="BI102"/>
  <c r="BH102"/>
  <c r="BG102"/>
  <c r="BE102"/>
  <c r="T102"/>
  <c r="T101"/>
  <c r="R102"/>
  <c r="R101"/>
  <c r="P102"/>
  <c r="P101"/>
  <c r="BK102"/>
  <c r="BK101"/>
  <c r="J101"/>
  <c r="J102"/>
  <c r="BF102"/>
  <c r="J64"/>
  <c r="BI99"/>
  <c r="BH99"/>
  <c r="BG99"/>
  <c r="BE99"/>
  <c r="T99"/>
  <c r="R99"/>
  <c r="P99"/>
  <c r="BK99"/>
  <c r="J99"/>
  <c r="BF99"/>
  <c r="BI97"/>
  <c r="BH97"/>
  <c r="BG97"/>
  <c r="BE97"/>
  <c r="T97"/>
  <c r="R97"/>
  <c r="P97"/>
  <c r="BK97"/>
  <c r="J97"/>
  <c r="BF97"/>
  <c r="BI96"/>
  <c r="BH96"/>
  <c r="BG96"/>
  <c r="BE96"/>
  <c r="T96"/>
  <c r="R96"/>
  <c r="P96"/>
  <c r="BK96"/>
  <c r="J96"/>
  <c r="BF96"/>
  <c r="BI94"/>
  <c r="BH94"/>
  <c r="BG94"/>
  <c r="BE94"/>
  <c r="T94"/>
  <c r="R94"/>
  <c r="P94"/>
  <c r="BK94"/>
  <c r="J94"/>
  <c r="BF94"/>
  <c r="BI93"/>
  <c r="BH93"/>
  <c r="BG93"/>
  <c r="BE93"/>
  <c r="T93"/>
  <c r="R93"/>
  <c r="P93"/>
  <c r="BK93"/>
  <c r="J93"/>
  <c r="BF93"/>
  <c r="BI91"/>
  <c r="BH91"/>
  <c r="BG91"/>
  <c r="BE91"/>
  <c r="T91"/>
  <c r="T90"/>
  <c r="R91"/>
  <c r="R90"/>
  <c r="P91"/>
  <c r="P90"/>
  <c r="BK91"/>
  <c r="BK90"/>
  <c r="J90"/>
  <c r="J91"/>
  <c r="BF91"/>
  <c r="J63"/>
  <c r="BI89"/>
  <c r="F36"/>
  <c i="1" r="BD60"/>
  <c i="7" r="BH89"/>
  <c r="F35"/>
  <c i="1" r="BC60"/>
  <c i="7" r="BG89"/>
  <c r="F34"/>
  <c i="1" r="BB60"/>
  <c i="7" r="BE89"/>
  <c r="J32"/>
  <c i="1" r="AV60"/>
  <c i="7" r="F32"/>
  <c i="1" r="AZ60"/>
  <c i="7" r="T89"/>
  <c r="T88"/>
  <c r="T87"/>
  <c r="T86"/>
  <c r="R89"/>
  <c r="R88"/>
  <c r="R87"/>
  <c r="R86"/>
  <c r="P89"/>
  <c r="P88"/>
  <c r="P87"/>
  <c r="P86"/>
  <c i="1" r="AU60"/>
  <c i="7" r="BK89"/>
  <c r="BK88"/>
  <c r="J88"/>
  <c r="BK87"/>
  <c r="J87"/>
  <c r="BK86"/>
  <c r="J86"/>
  <c r="J60"/>
  <c r="J29"/>
  <c i="1" r="AG60"/>
  <c i="7" r="J89"/>
  <c r="BF89"/>
  <c r="J33"/>
  <c i="1" r="AW60"/>
  <c i="7" r="F33"/>
  <c i="1" r="BA60"/>
  <c i="7" r="J62"/>
  <c r="J61"/>
  <c r="J82"/>
  <c r="F80"/>
  <c r="E78"/>
  <c r="J55"/>
  <c r="F53"/>
  <c r="E51"/>
  <c r="J38"/>
  <c r="J20"/>
  <c r="E20"/>
  <c r="F83"/>
  <c r="F56"/>
  <c r="J19"/>
  <c r="J17"/>
  <c r="E17"/>
  <c r="F82"/>
  <c r="F55"/>
  <c r="J16"/>
  <c r="J14"/>
  <c r="J80"/>
  <c r="J53"/>
  <c r="E7"/>
  <c r="E74"/>
  <c r="E47"/>
  <c i="1" r="AY59"/>
  <c r="AX59"/>
  <c i="6" r="BI90"/>
  <c r="BH90"/>
  <c r="BG90"/>
  <c r="BE90"/>
  <c r="T90"/>
  <c r="R90"/>
  <c r="P90"/>
  <c r="BK90"/>
  <c r="J90"/>
  <c r="BF90"/>
  <c r="BI89"/>
  <c r="BH89"/>
  <c r="BG89"/>
  <c r="BE89"/>
  <c r="T89"/>
  <c r="R89"/>
  <c r="P89"/>
  <c r="BK89"/>
  <c r="J89"/>
  <c r="BF89"/>
  <c r="BI87"/>
  <c r="F36"/>
  <c i="1" r="BD59"/>
  <c i="6" r="BH87"/>
  <c r="F35"/>
  <c i="1" r="BC59"/>
  <c i="6" r="BG87"/>
  <c r="F34"/>
  <c i="1" r="BB59"/>
  <c i="6" r="BE87"/>
  <c r="J32"/>
  <c i="1" r="AV59"/>
  <c i="6" r="F32"/>
  <c i="1" r="AZ59"/>
  <c i="6" r="T87"/>
  <c r="T86"/>
  <c r="T85"/>
  <c r="T84"/>
  <c r="R87"/>
  <c r="R86"/>
  <c r="R85"/>
  <c r="R84"/>
  <c r="P87"/>
  <c r="P86"/>
  <c r="P85"/>
  <c r="P84"/>
  <c i="1" r="AU59"/>
  <c i="6" r="BK87"/>
  <c r="BK86"/>
  <c r="J86"/>
  <c r="BK85"/>
  <c r="J85"/>
  <c r="BK84"/>
  <c r="J84"/>
  <c r="J60"/>
  <c r="J29"/>
  <c i="1" r="AG59"/>
  <c i="6" r="J87"/>
  <c r="BF87"/>
  <c r="J33"/>
  <c i="1" r="AW59"/>
  <c i="6" r="F33"/>
  <c i="1" r="BA59"/>
  <c i="6" r="J62"/>
  <c r="J61"/>
  <c r="J80"/>
  <c r="F78"/>
  <c r="E76"/>
  <c r="J55"/>
  <c r="F53"/>
  <c r="E51"/>
  <c r="J38"/>
  <c r="J20"/>
  <c r="E20"/>
  <c r="F81"/>
  <c r="F56"/>
  <c r="J19"/>
  <c r="J17"/>
  <c r="E17"/>
  <c r="F80"/>
  <c r="F55"/>
  <c r="J16"/>
  <c r="J14"/>
  <c r="J78"/>
  <c r="J53"/>
  <c r="E7"/>
  <c r="E72"/>
  <c r="E47"/>
  <c i="1" r="AY57"/>
  <c r="AX57"/>
  <c i="5" r="BI99"/>
  <c r="BH99"/>
  <c r="BG99"/>
  <c r="BE99"/>
  <c r="T99"/>
  <c r="T98"/>
  <c r="R99"/>
  <c r="R98"/>
  <c r="P99"/>
  <c r="P98"/>
  <c r="BK99"/>
  <c r="BK98"/>
  <c r="J98"/>
  <c r="J99"/>
  <c r="BF99"/>
  <c r="J66"/>
  <c r="BI97"/>
  <c r="BH97"/>
  <c r="BG97"/>
  <c r="BE97"/>
  <c r="T97"/>
  <c r="T96"/>
  <c r="R97"/>
  <c r="R96"/>
  <c r="P97"/>
  <c r="P96"/>
  <c r="BK97"/>
  <c r="BK96"/>
  <c r="J96"/>
  <c r="J97"/>
  <c r="BF97"/>
  <c r="J65"/>
  <c r="BI95"/>
  <c r="BH95"/>
  <c r="BG95"/>
  <c r="BE95"/>
  <c r="T95"/>
  <c r="T94"/>
  <c r="R95"/>
  <c r="R94"/>
  <c r="P95"/>
  <c r="P94"/>
  <c r="BK95"/>
  <c r="BK94"/>
  <c r="J94"/>
  <c r="J95"/>
  <c r="BF95"/>
  <c r="J64"/>
  <c r="BI93"/>
  <c r="BH93"/>
  <c r="BG93"/>
  <c r="BE93"/>
  <c r="T93"/>
  <c r="T92"/>
  <c r="R93"/>
  <c r="R92"/>
  <c r="P93"/>
  <c r="P92"/>
  <c r="BK93"/>
  <c r="BK92"/>
  <c r="J92"/>
  <c r="J93"/>
  <c r="BF93"/>
  <c r="J63"/>
  <c r="BI91"/>
  <c r="F36"/>
  <c i="1" r="BD57"/>
  <c i="5" r="BH91"/>
  <c r="F35"/>
  <c i="1" r="BC57"/>
  <c i="5" r="BG91"/>
  <c r="F34"/>
  <c i="1" r="BB57"/>
  <c i="5" r="BE91"/>
  <c r="J32"/>
  <c i="1" r="AV57"/>
  <c i="5" r="F32"/>
  <c i="1" r="AZ57"/>
  <c i="5" r="T91"/>
  <c r="T90"/>
  <c r="T89"/>
  <c r="T88"/>
  <c r="R91"/>
  <c r="R90"/>
  <c r="R89"/>
  <c r="R88"/>
  <c r="P91"/>
  <c r="P90"/>
  <c r="P89"/>
  <c r="P88"/>
  <c i="1" r="AU57"/>
  <c i="5" r="BK91"/>
  <c r="BK90"/>
  <c r="J90"/>
  <c r="BK89"/>
  <c r="J89"/>
  <c r="BK88"/>
  <c r="J88"/>
  <c r="J60"/>
  <c r="J29"/>
  <c i="1" r="AG57"/>
  <c i="5" r="J91"/>
  <c r="BF91"/>
  <c r="J33"/>
  <c i="1" r="AW57"/>
  <c i="5" r="F33"/>
  <c i="1" r="BA57"/>
  <c i="5" r="J62"/>
  <c r="J61"/>
  <c r="J84"/>
  <c r="F82"/>
  <c r="E80"/>
  <c r="J55"/>
  <c r="F53"/>
  <c r="E51"/>
  <c r="J38"/>
  <c r="J20"/>
  <c r="E20"/>
  <c r="F85"/>
  <c r="F56"/>
  <c r="J19"/>
  <c r="J17"/>
  <c r="E17"/>
  <c r="F84"/>
  <c r="F55"/>
  <c r="J16"/>
  <c r="J14"/>
  <c r="J82"/>
  <c r="J53"/>
  <c r="E7"/>
  <c r="E76"/>
  <c r="E47"/>
  <c i="1" r="AY56"/>
  <c r="AX56"/>
  <c i="4" r="BI109"/>
  <c r="BH109"/>
  <c r="BG109"/>
  <c r="BE109"/>
  <c r="T109"/>
  <c r="T108"/>
  <c r="R109"/>
  <c r="R108"/>
  <c r="P109"/>
  <c r="P108"/>
  <c r="BK109"/>
  <c r="BK108"/>
  <c r="J108"/>
  <c r="J109"/>
  <c r="BF109"/>
  <c r="J64"/>
  <c r="BI107"/>
  <c r="BH107"/>
  <c r="BG107"/>
  <c r="BE107"/>
  <c r="T107"/>
  <c r="R107"/>
  <c r="P107"/>
  <c r="BK107"/>
  <c r="J107"/>
  <c r="BF107"/>
  <c r="BI106"/>
  <c r="BH106"/>
  <c r="BG106"/>
  <c r="BE106"/>
  <c r="T106"/>
  <c r="T105"/>
  <c r="R106"/>
  <c r="R105"/>
  <c r="P106"/>
  <c r="P105"/>
  <c r="BK106"/>
  <c r="BK105"/>
  <c r="J105"/>
  <c r="J106"/>
  <c r="BF106"/>
  <c r="J63"/>
  <c r="BI103"/>
  <c r="BH103"/>
  <c r="BG103"/>
  <c r="BE103"/>
  <c r="T103"/>
  <c r="R103"/>
  <c r="P103"/>
  <c r="BK103"/>
  <c r="J103"/>
  <c r="BF103"/>
  <c r="BI101"/>
  <c r="BH101"/>
  <c r="BG101"/>
  <c r="BE101"/>
  <c r="T101"/>
  <c r="R101"/>
  <c r="P101"/>
  <c r="BK101"/>
  <c r="J101"/>
  <c r="BF101"/>
  <c r="BI100"/>
  <c r="BH100"/>
  <c r="BG100"/>
  <c r="BE100"/>
  <c r="T100"/>
  <c r="R100"/>
  <c r="P100"/>
  <c r="BK100"/>
  <c r="J100"/>
  <c r="BF100"/>
  <c r="BI97"/>
  <c r="BH97"/>
  <c r="BG97"/>
  <c r="BE97"/>
  <c r="T97"/>
  <c r="R97"/>
  <c r="P97"/>
  <c r="BK97"/>
  <c r="J97"/>
  <c r="BF97"/>
  <c r="BI95"/>
  <c r="BH95"/>
  <c r="BG95"/>
  <c r="BE95"/>
  <c r="T95"/>
  <c r="R95"/>
  <c r="P95"/>
  <c r="BK95"/>
  <c r="J95"/>
  <c r="BF95"/>
  <c r="BI93"/>
  <c r="BH93"/>
  <c r="BG93"/>
  <c r="BE93"/>
  <c r="T93"/>
  <c r="R93"/>
  <c r="P93"/>
  <c r="BK93"/>
  <c r="J93"/>
  <c r="BF93"/>
  <c r="BI91"/>
  <c r="BH91"/>
  <c r="BG91"/>
  <c r="BE91"/>
  <c r="T91"/>
  <c r="R91"/>
  <c r="P91"/>
  <c r="BK91"/>
  <c r="J91"/>
  <c r="BF91"/>
  <c r="BI89"/>
  <c r="F36"/>
  <c i="1" r="BD56"/>
  <c i="4" r="BH89"/>
  <c r="F35"/>
  <c i="1" r="BC56"/>
  <c i="4" r="BG89"/>
  <c r="F34"/>
  <c i="1" r="BB56"/>
  <c i="4" r="BE89"/>
  <c r="J32"/>
  <c i="1" r="AV56"/>
  <c i="4" r="F32"/>
  <c i="1" r="AZ56"/>
  <c i="4" r="T89"/>
  <c r="T88"/>
  <c r="T87"/>
  <c r="T86"/>
  <c r="R89"/>
  <c r="R88"/>
  <c r="R87"/>
  <c r="R86"/>
  <c r="P89"/>
  <c r="P88"/>
  <c r="P87"/>
  <c r="P86"/>
  <c i="1" r="AU56"/>
  <c i="4" r="BK89"/>
  <c r="BK88"/>
  <c r="J88"/>
  <c r="BK87"/>
  <c r="J87"/>
  <c r="BK86"/>
  <c r="J86"/>
  <c r="J60"/>
  <c r="J29"/>
  <c i="1" r="AG56"/>
  <c i="4" r="J89"/>
  <c r="BF89"/>
  <c r="J33"/>
  <c i="1" r="AW56"/>
  <c i="4" r="F33"/>
  <c i="1" r="BA56"/>
  <c i="4" r="J62"/>
  <c r="J61"/>
  <c r="J82"/>
  <c r="F80"/>
  <c r="E78"/>
  <c r="J55"/>
  <c r="F53"/>
  <c r="E51"/>
  <c r="J38"/>
  <c r="J20"/>
  <c r="E20"/>
  <c r="F83"/>
  <c r="F56"/>
  <c r="J19"/>
  <c r="J17"/>
  <c r="E17"/>
  <c r="F82"/>
  <c r="F55"/>
  <c r="J16"/>
  <c r="J14"/>
  <c r="J80"/>
  <c r="J53"/>
  <c r="E7"/>
  <c r="E74"/>
  <c r="E47"/>
  <c i="1" r="AY54"/>
  <c r="AX54"/>
  <c i="3" r="BI87"/>
  <c r="F36"/>
  <c i="1" r="BD54"/>
  <c i="3" r="BH87"/>
  <c r="F35"/>
  <c i="1" r="BC54"/>
  <c i="3" r="BG87"/>
  <c r="F34"/>
  <c i="1" r="BB54"/>
  <c i="3" r="BE87"/>
  <c r="J32"/>
  <c i="1" r="AV54"/>
  <c i="3" r="F32"/>
  <c i="1" r="AZ54"/>
  <c i="3" r="T87"/>
  <c r="T86"/>
  <c r="T85"/>
  <c r="T84"/>
  <c r="R87"/>
  <c r="R86"/>
  <c r="R85"/>
  <c r="R84"/>
  <c r="P87"/>
  <c r="P86"/>
  <c r="P85"/>
  <c r="P84"/>
  <c i="1" r="AU54"/>
  <c i="3" r="BK87"/>
  <c r="BK86"/>
  <c r="J86"/>
  <c r="BK85"/>
  <c r="J85"/>
  <c r="BK84"/>
  <c r="J84"/>
  <c r="J60"/>
  <c r="J29"/>
  <c i="1" r="AG54"/>
  <c i="3" r="J87"/>
  <c r="BF87"/>
  <c r="J33"/>
  <c i="1" r="AW54"/>
  <c i="3" r="F33"/>
  <c i="1" r="BA54"/>
  <c i="3" r="J62"/>
  <c r="J61"/>
  <c r="F78"/>
  <c r="E76"/>
  <c r="F53"/>
  <c r="E51"/>
  <c r="J38"/>
  <c r="J23"/>
  <c r="E23"/>
  <c r="J80"/>
  <c r="J55"/>
  <c r="J22"/>
  <c r="J20"/>
  <c r="E20"/>
  <c r="F81"/>
  <c r="F56"/>
  <c r="J19"/>
  <c r="J17"/>
  <c r="E17"/>
  <c r="F80"/>
  <c r="F55"/>
  <c r="J16"/>
  <c r="J14"/>
  <c r="J78"/>
  <c r="J53"/>
  <c r="E7"/>
  <c r="E72"/>
  <c r="E47"/>
  <c i="1" r="AY53"/>
  <c r="AX53"/>
  <c i="2" r="BI1973"/>
  <c r="BH1973"/>
  <c r="BG1973"/>
  <c r="BE1973"/>
  <c r="T1973"/>
  <c r="R1973"/>
  <c r="P1973"/>
  <c r="BK1973"/>
  <c r="J1973"/>
  <c r="BF1973"/>
  <c r="BI1971"/>
  <c r="BH1971"/>
  <c r="BG1971"/>
  <c r="BE1971"/>
  <c r="T1971"/>
  <c r="T1970"/>
  <c r="R1971"/>
  <c r="R1970"/>
  <c r="P1971"/>
  <c r="P1970"/>
  <c r="BK1971"/>
  <c r="BK1970"/>
  <c r="J1970"/>
  <c r="J1971"/>
  <c r="BF1971"/>
  <c r="J101"/>
  <c r="BI1965"/>
  <c r="BH1965"/>
  <c r="BG1965"/>
  <c r="BE1965"/>
  <c r="T1965"/>
  <c r="R1965"/>
  <c r="P1965"/>
  <c r="BK1965"/>
  <c r="J1965"/>
  <c r="BF1965"/>
  <c r="BI1960"/>
  <c r="BH1960"/>
  <c r="BG1960"/>
  <c r="BE1960"/>
  <c r="T1960"/>
  <c r="R1960"/>
  <c r="P1960"/>
  <c r="BK1960"/>
  <c r="J1960"/>
  <c r="BF1960"/>
  <c r="BI1958"/>
  <c r="BH1958"/>
  <c r="BG1958"/>
  <c r="BE1958"/>
  <c r="T1958"/>
  <c r="R1958"/>
  <c r="P1958"/>
  <c r="BK1958"/>
  <c r="J1958"/>
  <c r="BF1958"/>
  <c r="BI1951"/>
  <c r="BH1951"/>
  <c r="BG1951"/>
  <c r="BE1951"/>
  <c r="T1951"/>
  <c r="R1951"/>
  <c r="P1951"/>
  <c r="BK1951"/>
  <c r="J1951"/>
  <c r="BF1951"/>
  <c r="BI1946"/>
  <c r="BH1946"/>
  <c r="BG1946"/>
  <c r="BE1946"/>
  <c r="T1946"/>
  <c r="R1946"/>
  <c r="P1946"/>
  <c r="BK1946"/>
  <c r="J1946"/>
  <c r="BF1946"/>
  <c r="BI1941"/>
  <c r="BH1941"/>
  <c r="BG1941"/>
  <c r="BE1941"/>
  <c r="T1941"/>
  <c r="R1941"/>
  <c r="P1941"/>
  <c r="BK1941"/>
  <c r="J1941"/>
  <c r="BF1941"/>
  <c r="BI1936"/>
  <c r="BH1936"/>
  <c r="BG1936"/>
  <c r="BE1936"/>
  <c r="T1936"/>
  <c r="R1936"/>
  <c r="P1936"/>
  <c r="BK1936"/>
  <c r="J1936"/>
  <c r="BF1936"/>
  <c r="BI1932"/>
  <c r="BH1932"/>
  <c r="BG1932"/>
  <c r="BE1932"/>
  <c r="T1932"/>
  <c r="R1932"/>
  <c r="P1932"/>
  <c r="BK1932"/>
  <c r="J1932"/>
  <c r="BF1932"/>
  <c r="BI1927"/>
  <c r="BH1927"/>
  <c r="BG1927"/>
  <c r="BE1927"/>
  <c r="T1927"/>
  <c r="R1927"/>
  <c r="P1927"/>
  <c r="BK1927"/>
  <c r="J1927"/>
  <c r="BF1927"/>
  <c r="BI1924"/>
  <c r="BH1924"/>
  <c r="BG1924"/>
  <c r="BE1924"/>
  <c r="T1924"/>
  <c r="R1924"/>
  <c r="P1924"/>
  <c r="BK1924"/>
  <c r="J1924"/>
  <c r="BF1924"/>
  <c r="BI1922"/>
  <c r="BH1922"/>
  <c r="BG1922"/>
  <c r="BE1922"/>
  <c r="T1922"/>
  <c r="R1922"/>
  <c r="P1922"/>
  <c r="BK1922"/>
  <c r="J1922"/>
  <c r="BF1922"/>
  <c r="BI1920"/>
  <c r="BH1920"/>
  <c r="BG1920"/>
  <c r="BE1920"/>
  <c r="T1920"/>
  <c r="R1920"/>
  <c r="P1920"/>
  <c r="BK1920"/>
  <c r="J1920"/>
  <c r="BF1920"/>
  <c r="BI1918"/>
  <c r="BH1918"/>
  <c r="BG1918"/>
  <c r="BE1918"/>
  <c r="T1918"/>
  <c r="R1918"/>
  <c r="P1918"/>
  <c r="BK1918"/>
  <c r="J1918"/>
  <c r="BF1918"/>
  <c r="BI1916"/>
  <c r="BH1916"/>
  <c r="BG1916"/>
  <c r="BE1916"/>
  <c r="T1916"/>
  <c r="R1916"/>
  <c r="P1916"/>
  <c r="BK1916"/>
  <c r="J1916"/>
  <c r="BF1916"/>
  <c r="BI1914"/>
  <c r="BH1914"/>
  <c r="BG1914"/>
  <c r="BE1914"/>
  <c r="T1914"/>
  <c r="R1914"/>
  <c r="P1914"/>
  <c r="BK1914"/>
  <c r="J1914"/>
  <c r="BF1914"/>
  <c r="BI1913"/>
  <c r="BH1913"/>
  <c r="BG1913"/>
  <c r="BE1913"/>
  <c r="T1913"/>
  <c r="R1913"/>
  <c r="P1913"/>
  <c r="BK1913"/>
  <c r="J1913"/>
  <c r="BF1913"/>
  <c r="BI1912"/>
  <c r="BH1912"/>
  <c r="BG1912"/>
  <c r="BE1912"/>
  <c r="T1912"/>
  <c r="R1912"/>
  <c r="P1912"/>
  <c r="BK1912"/>
  <c r="J1912"/>
  <c r="BF1912"/>
  <c r="BI1911"/>
  <c r="BH1911"/>
  <c r="BG1911"/>
  <c r="BE1911"/>
  <c r="T1911"/>
  <c r="R1911"/>
  <c r="P1911"/>
  <c r="BK1911"/>
  <c r="J1911"/>
  <c r="BF1911"/>
  <c r="BI1910"/>
  <c r="BH1910"/>
  <c r="BG1910"/>
  <c r="BE1910"/>
  <c r="T1910"/>
  <c r="R1910"/>
  <c r="P1910"/>
  <c r="BK1910"/>
  <c r="J1910"/>
  <c r="BF1910"/>
  <c r="BI1909"/>
  <c r="BH1909"/>
  <c r="BG1909"/>
  <c r="BE1909"/>
  <c r="T1909"/>
  <c r="R1909"/>
  <c r="P1909"/>
  <c r="BK1909"/>
  <c r="J1909"/>
  <c r="BF1909"/>
  <c r="BI1908"/>
  <c r="BH1908"/>
  <c r="BG1908"/>
  <c r="BE1908"/>
  <c r="T1908"/>
  <c r="T1907"/>
  <c r="R1908"/>
  <c r="R1907"/>
  <c r="P1908"/>
  <c r="P1907"/>
  <c r="BK1908"/>
  <c r="BK1907"/>
  <c r="J1907"/>
  <c r="J1908"/>
  <c r="BF1908"/>
  <c r="J100"/>
  <c r="BI1905"/>
  <c r="BH1905"/>
  <c r="BG1905"/>
  <c r="BE1905"/>
  <c r="T1905"/>
  <c r="R1905"/>
  <c r="P1905"/>
  <c r="BK1905"/>
  <c r="J1905"/>
  <c r="BF1905"/>
  <c r="BI1881"/>
  <c r="BH1881"/>
  <c r="BG1881"/>
  <c r="BE1881"/>
  <c r="T1881"/>
  <c r="R1881"/>
  <c r="P1881"/>
  <c r="BK1881"/>
  <c r="J1881"/>
  <c r="BF1881"/>
  <c r="BI1868"/>
  <c r="BH1868"/>
  <c r="BG1868"/>
  <c r="BE1868"/>
  <c r="T1868"/>
  <c r="R1868"/>
  <c r="P1868"/>
  <c r="BK1868"/>
  <c r="J1868"/>
  <c r="BF1868"/>
  <c r="BI1858"/>
  <c r="BH1858"/>
  <c r="BG1858"/>
  <c r="BE1858"/>
  <c r="T1858"/>
  <c r="R1858"/>
  <c r="P1858"/>
  <c r="BK1858"/>
  <c r="J1858"/>
  <c r="BF1858"/>
  <c r="BI1855"/>
  <c r="BH1855"/>
  <c r="BG1855"/>
  <c r="BE1855"/>
  <c r="T1855"/>
  <c r="R1855"/>
  <c r="P1855"/>
  <c r="BK1855"/>
  <c r="J1855"/>
  <c r="BF1855"/>
  <c r="BI1854"/>
  <c r="BH1854"/>
  <c r="BG1854"/>
  <c r="BE1854"/>
  <c r="T1854"/>
  <c r="R1854"/>
  <c r="P1854"/>
  <c r="BK1854"/>
  <c r="J1854"/>
  <c r="BF1854"/>
  <c r="BI1853"/>
  <c r="BH1853"/>
  <c r="BG1853"/>
  <c r="BE1853"/>
  <c r="T1853"/>
  <c r="R1853"/>
  <c r="P1853"/>
  <c r="BK1853"/>
  <c r="J1853"/>
  <c r="BF1853"/>
  <c r="BI1851"/>
  <c r="BH1851"/>
  <c r="BG1851"/>
  <c r="BE1851"/>
  <c r="T1851"/>
  <c r="R1851"/>
  <c r="P1851"/>
  <c r="BK1851"/>
  <c r="J1851"/>
  <c r="BF1851"/>
  <c r="BI1842"/>
  <c r="BH1842"/>
  <c r="BG1842"/>
  <c r="BE1842"/>
  <c r="T1842"/>
  <c r="R1842"/>
  <c r="P1842"/>
  <c r="BK1842"/>
  <c r="J1842"/>
  <c r="BF1842"/>
  <c r="BI1833"/>
  <c r="BH1833"/>
  <c r="BG1833"/>
  <c r="BE1833"/>
  <c r="T1833"/>
  <c r="R1833"/>
  <c r="P1833"/>
  <c r="BK1833"/>
  <c r="J1833"/>
  <c r="BF1833"/>
  <c r="BI1824"/>
  <c r="BH1824"/>
  <c r="BG1824"/>
  <c r="BE1824"/>
  <c r="T1824"/>
  <c r="T1823"/>
  <c r="R1824"/>
  <c r="R1823"/>
  <c r="P1824"/>
  <c r="P1823"/>
  <c r="BK1824"/>
  <c r="BK1823"/>
  <c r="J1823"/>
  <c r="J1824"/>
  <c r="BF1824"/>
  <c r="J99"/>
  <c r="BI1821"/>
  <c r="BH1821"/>
  <c r="BG1821"/>
  <c r="BE1821"/>
  <c r="T1821"/>
  <c r="R1821"/>
  <c r="P1821"/>
  <c r="BK1821"/>
  <c r="J1821"/>
  <c r="BF1821"/>
  <c r="BI1818"/>
  <c r="BH1818"/>
  <c r="BG1818"/>
  <c r="BE1818"/>
  <c r="T1818"/>
  <c r="R1818"/>
  <c r="P1818"/>
  <c r="BK1818"/>
  <c r="J1818"/>
  <c r="BF1818"/>
  <c r="BI1816"/>
  <c r="BH1816"/>
  <c r="BG1816"/>
  <c r="BE1816"/>
  <c r="T1816"/>
  <c r="R1816"/>
  <c r="P1816"/>
  <c r="BK1816"/>
  <c r="J1816"/>
  <c r="BF1816"/>
  <c r="BI1814"/>
  <c r="BH1814"/>
  <c r="BG1814"/>
  <c r="BE1814"/>
  <c r="T1814"/>
  <c r="R1814"/>
  <c r="P1814"/>
  <c r="BK1814"/>
  <c r="J1814"/>
  <c r="BF1814"/>
  <c r="BI1812"/>
  <c r="BH1812"/>
  <c r="BG1812"/>
  <c r="BE1812"/>
  <c r="T1812"/>
  <c r="R1812"/>
  <c r="P1812"/>
  <c r="BK1812"/>
  <c r="J1812"/>
  <c r="BF1812"/>
  <c r="BI1810"/>
  <c r="BH1810"/>
  <c r="BG1810"/>
  <c r="BE1810"/>
  <c r="T1810"/>
  <c r="T1809"/>
  <c r="R1810"/>
  <c r="R1809"/>
  <c r="P1810"/>
  <c r="P1809"/>
  <c r="BK1810"/>
  <c r="BK1809"/>
  <c r="J1809"/>
  <c r="J1810"/>
  <c r="BF1810"/>
  <c r="J98"/>
  <c r="BI1807"/>
  <c r="BH1807"/>
  <c r="BG1807"/>
  <c r="BE1807"/>
  <c r="T1807"/>
  <c r="R1807"/>
  <c r="P1807"/>
  <c r="BK1807"/>
  <c r="J1807"/>
  <c r="BF1807"/>
  <c r="BI1805"/>
  <c r="BH1805"/>
  <c r="BG1805"/>
  <c r="BE1805"/>
  <c r="T1805"/>
  <c r="R1805"/>
  <c r="P1805"/>
  <c r="BK1805"/>
  <c r="J1805"/>
  <c r="BF1805"/>
  <c r="BI1797"/>
  <c r="BH1797"/>
  <c r="BG1797"/>
  <c r="BE1797"/>
  <c r="T1797"/>
  <c r="R1797"/>
  <c r="P1797"/>
  <c r="BK1797"/>
  <c r="J1797"/>
  <c r="BF1797"/>
  <c r="BI1792"/>
  <c r="BH1792"/>
  <c r="BG1792"/>
  <c r="BE1792"/>
  <c r="T1792"/>
  <c r="R1792"/>
  <c r="P1792"/>
  <c r="BK1792"/>
  <c r="J1792"/>
  <c r="BF1792"/>
  <c r="BI1787"/>
  <c r="BH1787"/>
  <c r="BG1787"/>
  <c r="BE1787"/>
  <c r="T1787"/>
  <c r="R1787"/>
  <c r="P1787"/>
  <c r="BK1787"/>
  <c r="J1787"/>
  <c r="BF1787"/>
  <c r="BI1782"/>
  <c r="BH1782"/>
  <c r="BG1782"/>
  <c r="BE1782"/>
  <c r="T1782"/>
  <c r="R1782"/>
  <c r="P1782"/>
  <c r="BK1782"/>
  <c r="J1782"/>
  <c r="BF1782"/>
  <c r="BI1776"/>
  <c r="BH1776"/>
  <c r="BG1776"/>
  <c r="BE1776"/>
  <c r="T1776"/>
  <c r="R1776"/>
  <c r="P1776"/>
  <c r="BK1776"/>
  <c r="J1776"/>
  <c r="BF1776"/>
  <c r="BI1770"/>
  <c r="BH1770"/>
  <c r="BG1770"/>
  <c r="BE1770"/>
  <c r="T1770"/>
  <c r="R1770"/>
  <c r="P1770"/>
  <c r="BK1770"/>
  <c r="J1770"/>
  <c r="BF1770"/>
  <c r="BI1764"/>
  <c r="BH1764"/>
  <c r="BG1764"/>
  <c r="BE1764"/>
  <c r="T1764"/>
  <c r="R1764"/>
  <c r="P1764"/>
  <c r="BK1764"/>
  <c r="J1764"/>
  <c r="BF1764"/>
  <c r="BI1758"/>
  <c r="BH1758"/>
  <c r="BG1758"/>
  <c r="BE1758"/>
  <c r="T1758"/>
  <c r="T1757"/>
  <c r="R1758"/>
  <c r="R1757"/>
  <c r="P1758"/>
  <c r="P1757"/>
  <c r="BK1758"/>
  <c r="BK1757"/>
  <c r="J1757"/>
  <c r="J1758"/>
  <c r="BF1758"/>
  <c r="J97"/>
  <c r="BI1755"/>
  <c r="BH1755"/>
  <c r="BG1755"/>
  <c r="BE1755"/>
  <c r="T1755"/>
  <c r="R1755"/>
  <c r="P1755"/>
  <c r="BK1755"/>
  <c r="J1755"/>
  <c r="BF1755"/>
  <c r="BI1753"/>
  <c r="BH1753"/>
  <c r="BG1753"/>
  <c r="BE1753"/>
  <c r="T1753"/>
  <c r="R1753"/>
  <c r="P1753"/>
  <c r="BK1753"/>
  <c r="J1753"/>
  <c r="BF1753"/>
  <c r="BI1752"/>
  <c r="BH1752"/>
  <c r="BG1752"/>
  <c r="BE1752"/>
  <c r="T1752"/>
  <c r="R1752"/>
  <c r="P1752"/>
  <c r="BK1752"/>
  <c r="J1752"/>
  <c r="BF1752"/>
  <c r="BI1750"/>
  <c r="BH1750"/>
  <c r="BG1750"/>
  <c r="BE1750"/>
  <c r="T1750"/>
  <c r="R1750"/>
  <c r="P1750"/>
  <c r="BK1750"/>
  <c r="J1750"/>
  <c r="BF1750"/>
  <c r="BI1745"/>
  <c r="BH1745"/>
  <c r="BG1745"/>
  <c r="BE1745"/>
  <c r="T1745"/>
  <c r="R1745"/>
  <c r="P1745"/>
  <c r="BK1745"/>
  <c r="J1745"/>
  <c r="BF1745"/>
  <c r="BI1740"/>
  <c r="BH1740"/>
  <c r="BG1740"/>
  <c r="BE1740"/>
  <c r="T1740"/>
  <c r="R1740"/>
  <c r="P1740"/>
  <c r="BK1740"/>
  <c r="J1740"/>
  <c r="BF1740"/>
  <c r="BI1739"/>
  <c r="BH1739"/>
  <c r="BG1739"/>
  <c r="BE1739"/>
  <c r="T1739"/>
  <c r="R1739"/>
  <c r="P1739"/>
  <c r="BK1739"/>
  <c r="J1739"/>
  <c r="BF1739"/>
  <c r="BI1733"/>
  <c r="BH1733"/>
  <c r="BG1733"/>
  <c r="BE1733"/>
  <c r="T1733"/>
  <c r="R1733"/>
  <c r="P1733"/>
  <c r="BK1733"/>
  <c r="J1733"/>
  <c r="BF1733"/>
  <c r="BI1727"/>
  <c r="BH1727"/>
  <c r="BG1727"/>
  <c r="BE1727"/>
  <c r="T1727"/>
  <c r="R1727"/>
  <c r="P1727"/>
  <c r="BK1727"/>
  <c r="J1727"/>
  <c r="BF1727"/>
  <c r="BI1722"/>
  <c r="BH1722"/>
  <c r="BG1722"/>
  <c r="BE1722"/>
  <c r="T1722"/>
  <c r="R1722"/>
  <c r="P1722"/>
  <c r="BK1722"/>
  <c r="J1722"/>
  <c r="BF1722"/>
  <c r="BI1719"/>
  <c r="BH1719"/>
  <c r="BG1719"/>
  <c r="BE1719"/>
  <c r="T1719"/>
  <c r="R1719"/>
  <c r="P1719"/>
  <c r="BK1719"/>
  <c r="J1719"/>
  <c r="BF1719"/>
  <c r="BI1715"/>
  <c r="BH1715"/>
  <c r="BG1715"/>
  <c r="BE1715"/>
  <c r="T1715"/>
  <c r="R1715"/>
  <c r="P1715"/>
  <c r="BK1715"/>
  <c r="J1715"/>
  <c r="BF1715"/>
  <c r="BI1712"/>
  <c r="BH1712"/>
  <c r="BG1712"/>
  <c r="BE1712"/>
  <c r="T1712"/>
  <c r="R1712"/>
  <c r="P1712"/>
  <c r="BK1712"/>
  <c r="J1712"/>
  <c r="BF1712"/>
  <c r="BI1702"/>
  <c r="BH1702"/>
  <c r="BG1702"/>
  <c r="BE1702"/>
  <c r="T1702"/>
  <c r="R1702"/>
  <c r="P1702"/>
  <c r="BK1702"/>
  <c r="J1702"/>
  <c r="BF1702"/>
  <c r="BI1696"/>
  <c r="BH1696"/>
  <c r="BG1696"/>
  <c r="BE1696"/>
  <c r="T1696"/>
  <c r="T1695"/>
  <c r="R1696"/>
  <c r="R1695"/>
  <c r="P1696"/>
  <c r="P1695"/>
  <c r="BK1696"/>
  <c r="BK1695"/>
  <c r="J1695"/>
  <c r="J1696"/>
  <c r="BF1696"/>
  <c r="J96"/>
  <c r="BI1693"/>
  <c r="BH1693"/>
  <c r="BG1693"/>
  <c r="BE1693"/>
  <c r="T1693"/>
  <c r="R1693"/>
  <c r="P1693"/>
  <c r="BK1693"/>
  <c r="J1693"/>
  <c r="BF1693"/>
  <c r="BI1692"/>
  <c r="BH1692"/>
  <c r="BG1692"/>
  <c r="BE1692"/>
  <c r="T1692"/>
  <c r="R1692"/>
  <c r="P1692"/>
  <c r="BK1692"/>
  <c r="J1692"/>
  <c r="BF1692"/>
  <c r="BI1689"/>
  <c r="BH1689"/>
  <c r="BG1689"/>
  <c r="BE1689"/>
  <c r="T1689"/>
  <c r="R1689"/>
  <c r="P1689"/>
  <c r="BK1689"/>
  <c r="J1689"/>
  <c r="BF1689"/>
  <c r="BI1688"/>
  <c r="BH1688"/>
  <c r="BG1688"/>
  <c r="BE1688"/>
  <c r="T1688"/>
  <c r="R1688"/>
  <c r="P1688"/>
  <c r="BK1688"/>
  <c r="J1688"/>
  <c r="BF1688"/>
  <c r="BI1685"/>
  <c r="BH1685"/>
  <c r="BG1685"/>
  <c r="BE1685"/>
  <c r="T1685"/>
  <c r="R1685"/>
  <c r="P1685"/>
  <c r="BK1685"/>
  <c r="J1685"/>
  <c r="BF1685"/>
  <c r="BI1683"/>
  <c r="BH1683"/>
  <c r="BG1683"/>
  <c r="BE1683"/>
  <c r="T1683"/>
  <c r="R1683"/>
  <c r="P1683"/>
  <c r="BK1683"/>
  <c r="J1683"/>
  <c r="BF1683"/>
  <c r="BI1681"/>
  <c r="BH1681"/>
  <c r="BG1681"/>
  <c r="BE1681"/>
  <c r="T1681"/>
  <c r="R1681"/>
  <c r="P1681"/>
  <c r="BK1681"/>
  <c r="J1681"/>
  <c r="BF1681"/>
  <c r="BI1679"/>
  <c r="BH1679"/>
  <c r="BG1679"/>
  <c r="BE1679"/>
  <c r="T1679"/>
  <c r="T1678"/>
  <c r="R1679"/>
  <c r="R1678"/>
  <c r="P1679"/>
  <c r="P1678"/>
  <c r="BK1679"/>
  <c r="BK1678"/>
  <c r="J1678"/>
  <c r="J1679"/>
  <c r="BF1679"/>
  <c r="J95"/>
  <c r="BI1676"/>
  <c r="BH1676"/>
  <c r="BG1676"/>
  <c r="BE1676"/>
  <c r="T1676"/>
  <c r="R1676"/>
  <c r="P1676"/>
  <c r="BK1676"/>
  <c r="J1676"/>
  <c r="BF1676"/>
  <c r="BI1675"/>
  <c r="BH1675"/>
  <c r="BG1675"/>
  <c r="BE1675"/>
  <c r="T1675"/>
  <c r="R1675"/>
  <c r="P1675"/>
  <c r="BK1675"/>
  <c r="J1675"/>
  <c r="BF1675"/>
  <c r="BI1663"/>
  <c r="BH1663"/>
  <c r="BG1663"/>
  <c r="BE1663"/>
  <c r="T1663"/>
  <c r="R1663"/>
  <c r="P1663"/>
  <c r="BK1663"/>
  <c r="J1663"/>
  <c r="BF1663"/>
  <c r="BI1660"/>
  <c r="BH1660"/>
  <c r="BG1660"/>
  <c r="BE1660"/>
  <c r="T1660"/>
  <c r="R1660"/>
  <c r="P1660"/>
  <c r="BK1660"/>
  <c r="J1660"/>
  <c r="BF1660"/>
  <c r="BI1657"/>
  <c r="BH1657"/>
  <c r="BG1657"/>
  <c r="BE1657"/>
  <c r="T1657"/>
  <c r="R1657"/>
  <c r="P1657"/>
  <c r="BK1657"/>
  <c r="J1657"/>
  <c r="BF1657"/>
  <c r="BI1655"/>
  <c r="BH1655"/>
  <c r="BG1655"/>
  <c r="BE1655"/>
  <c r="T1655"/>
  <c r="R1655"/>
  <c r="P1655"/>
  <c r="BK1655"/>
  <c r="J1655"/>
  <c r="BF1655"/>
  <c r="BI1651"/>
  <c r="BH1651"/>
  <c r="BG1651"/>
  <c r="BE1651"/>
  <c r="T1651"/>
  <c r="R1651"/>
  <c r="P1651"/>
  <c r="BK1651"/>
  <c r="J1651"/>
  <c r="BF1651"/>
  <c r="BI1649"/>
  <c r="BH1649"/>
  <c r="BG1649"/>
  <c r="BE1649"/>
  <c r="T1649"/>
  <c r="R1649"/>
  <c r="P1649"/>
  <c r="BK1649"/>
  <c r="J1649"/>
  <c r="BF1649"/>
  <c r="BI1647"/>
  <c r="BH1647"/>
  <c r="BG1647"/>
  <c r="BE1647"/>
  <c r="T1647"/>
  <c r="R1647"/>
  <c r="P1647"/>
  <c r="BK1647"/>
  <c r="J1647"/>
  <c r="BF1647"/>
  <c r="BI1645"/>
  <c r="BH1645"/>
  <c r="BG1645"/>
  <c r="BE1645"/>
  <c r="T1645"/>
  <c r="R1645"/>
  <c r="P1645"/>
  <c r="BK1645"/>
  <c r="J1645"/>
  <c r="BF1645"/>
  <c r="BI1642"/>
  <c r="BH1642"/>
  <c r="BG1642"/>
  <c r="BE1642"/>
  <c r="T1642"/>
  <c r="R1642"/>
  <c r="P1642"/>
  <c r="BK1642"/>
  <c r="J1642"/>
  <c r="BF1642"/>
  <c r="BI1641"/>
  <c r="BH1641"/>
  <c r="BG1641"/>
  <c r="BE1641"/>
  <c r="T1641"/>
  <c r="R1641"/>
  <c r="P1641"/>
  <c r="BK1641"/>
  <c r="J1641"/>
  <c r="BF1641"/>
  <c r="BI1640"/>
  <c r="BH1640"/>
  <c r="BG1640"/>
  <c r="BE1640"/>
  <c r="T1640"/>
  <c r="R1640"/>
  <c r="P1640"/>
  <c r="BK1640"/>
  <c r="J1640"/>
  <c r="BF1640"/>
  <c r="BI1638"/>
  <c r="BH1638"/>
  <c r="BG1638"/>
  <c r="BE1638"/>
  <c r="T1638"/>
  <c r="R1638"/>
  <c r="P1638"/>
  <c r="BK1638"/>
  <c r="J1638"/>
  <c r="BF1638"/>
  <c r="BI1636"/>
  <c r="BH1636"/>
  <c r="BG1636"/>
  <c r="BE1636"/>
  <c r="T1636"/>
  <c r="R1636"/>
  <c r="P1636"/>
  <c r="BK1636"/>
  <c r="J1636"/>
  <c r="BF1636"/>
  <c r="BI1634"/>
  <c r="BH1634"/>
  <c r="BG1634"/>
  <c r="BE1634"/>
  <c r="T1634"/>
  <c r="R1634"/>
  <c r="P1634"/>
  <c r="BK1634"/>
  <c r="J1634"/>
  <c r="BF1634"/>
  <c r="BI1632"/>
  <c r="BH1632"/>
  <c r="BG1632"/>
  <c r="BE1632"/>
  <c r="T1632"/>
  <c r="R1632"/>
  <c r="P1632"/>
  <c r="BK1632"/>
  <c r="J1632"/>
  <c r="BF1632"/>
  <c r="BI1630"/>
  <c r="BH1630"/>
  <c r="BG1630"/>
  <c r="BE1630"/>
  <c r="T1630"/>
  <c r="R1630"/>
  <c r="P1630"/>
  <c r="BK1630"/>
  <c r="J1630"/>
  <c r="BF1630"/>
  <c r="BI1629"/>
  <c r="BH1629"/>
  <c r="BG1629"/>
  <c r="BE1629"/>
  <c r="T1629"/>
  <c r="R1629"/>
  <c r="P1629"/>
  <c r="BK1629"/>
  <c r="J1629"/>
  <c r="BF1629"/>
  <c r="BI1628"/>
  <c r="BH1628"/>
  <c r="BG1628"/>
  <c r="BE1628"/>
  <c r="T1628"/>
  <c r="R1628"/>
  <c r="P1628"/>
  <c r="BK1628"/>
  <c r="J1628"/>
  <c r="BF1628"/>
  <c r="BI1627"/>
  <c r="BH1627"/>
  <c r="BG1627"/>
  <c r="BE1627"/>
  <c r="T1627"/>
  <c r="T1626"/>
  <c r="R1627"/>
  <c r="R1626"/>
  <c r="P1627"/>
  <c r="P1626"/>
  <c r="BK1627"/>
  <c r="BK1626"/>
  <c r="J1626"/>
  <c r="J1627"/>
  <c r="BF1627"/>
  <c r="J94"/>
  <c r="BI1624"/>
  <c r="BH1624"/>
  <c r="BG1624"/>
  <c r="BE1624"/>
  <c r="T1624"/>
  <c r="R1624"/>
  <c r="P1624"/>
  <c r="BK1624"/>
  <c r="J1624"/>
  <c r="BF1624"/>
  <c r="BI1621"/>
  <c r="BH1621"/>
  <c r="BG1621"/>
  <c r="BE1621"/>
  <c r="T1621"/>
  <c r="R1621"/>
  <c r="P1621"/>
  <c r="BK1621"/>
  <c r="J1621"/>
  <c r="BF1621"/>
  <c r="BI1616"/>
  <c r="BH1616"/>
  <c r="BG1616"/>
  <c r="BE1616"/>
  <c r="T1616"/>
  <c r="R1616"/>
  <c r="P1616"/>
  <c r="BK1616"/>
  <c r="J1616"/>
  <c r="BF1616"/>
  <c r="BI1614"/>
  <c r="BH1614"/>
  <c r="BG1614"/>
  <c r="BE1614"/>
  <c r="T1614"/>
  <c r="R1614"/>
  <c r="P1614"/>
  <c r="BK1614"/>
  <c r="J1614"/>
  <c r="BF1614"/>
  <c r="BI1612"/>
  <c r="BH1612"/>
  <c r="BG1612"/>
  <c r="BE1612"/>
  <c r="T1612"/>
  <c r="R1612"/>
  <c r="P1612"/>
  <c r="BK1612"/>
  <c r="J1612"/>
  <c r="BF1612"/>
  <c r="BI1611"/>
  <c r="BH1611"/>
  <c r="BG1611"/>
  <c r="BE1611"/>
  <c r="T1611"/>
  <c r="R1611"/>
  <c r="P1611"/>
  <c r="BK1611"/>
  <c r="J1611"/>
  <c r="BF1611"/>
  <c r="BI1610"/>
  <c r="BH1610"/>
  <c r="BG1610"/>
  <c r="BE1610"/>
  <c r="T1610"/>
  <c r="R1610"/>
  <c r="P1610"/>
  <c r="BK1610"/>
  <c r="J1610"/>
  <c r="BF1610"/>
  <c r="BI1609"/>
  <c r="BH1609"/>
  <c r="BG1609"/>
  <c r="BE1609"/>
  <c r="T1609"/>
  <c r="R1609"/>
  <c r="P1609"/>
  <c r="BK1609"/>
  <c r="J1609"/>
  <c r="BF1609"/>
  <c r="BI1607"/>
  <c r="BH1607"/>
  <c r="BG1607"/>
  <c r="BE1607"/>
  <c r="T1607"/>
  <c r="R1607"/>
  <c r="P1607"/>
  <c r="BK1607"/>
  <c r="J1607"/>
  <c r="BF1607"/>
  <c r="BI1604"/>
  <c r="BH1604"/>
  <c r="BG1604"/>
  <c r="BE1604"/>
  <c r="T1604"/>
  <c r="R1604"/>
  <c r="P1604"/>
  <c r="BK1604"/>
  <c r="J1604"/>
  <c r="BF1604"/>
  <c r="BI1601"/>
  <c r="BH1601"/>
  <c r="BG1601"/>
  <c r="BE1601"/>
  <c r="T1601"/>
  <c r="R1601"/>
  <c r="P1601"/>
  <c r="BK1601"/>
  <c r="J1601"/>
  <c r="BF1601"/>
  <c r="BI1599"/>
  <c r="BH1599"/>
  <c r="BG1599"/>
  <c r="BE1599"/>
  <c r="T1599"/>
  <c r="R1599"/>
  <c r="P1599"/>
  <c r="BK1599"/>
  <c r="J1599"/>
  <c r="BF1599"/>
  <c r="BI1597"/>
  <c r="BH1597"/>
  <c r="BG1597"/>
  <c r="BE1597"/>
  <c r="T1597"/>
  <c r="R1597"/>
  <c r="P1597"/>
  <c r="BK1597"/>
  <c r="J1597"/>
  <c r="BF1597"/>
  <c r="BI1595"/>
  <c r="BH1595"/>
  <c r="BG1595"/>
  <c r="BE1595"/>
  <c r="T1595"/>
  <c r="R1595"/>
  <c r="P1595"/>
  <c r="BK1595"/>
  <c r="J1595"/>
  <c r="BF1595"/>
  <c r="BI1593"/>
  <c r="BH1593"/>
  <c r="BG1593"/>
  <c r="BE1593"/>
  <c r="T1593"/>
  <c r="R1593"/>
  <c r="P1593"/>
  <c r="BK1593"/>
  <c r="J1593"/>
  <c r="BF1593"/>
  <c r="BI1591"/>
  <c r="BH1591"/>
  <c r="BG1591"/>
  <c r="BE1591"/>
  <c r="T1591"/>
  <c r="R1591"/>
  <c r="P1591"/>
  <c r="BK1591"/>
  <c r="J1591"/>
  <c r="BF1591"/>
  <c r="BI1589"/>
  <c r="BH1589"/>
  <c r="BG1589"/>
  <c r="BE1589"/>
  <c r="T1589"/>
  <c r="R1589"/>
  <c r="P1589"/>
  <c r="BK1589"/>
  <c r="J1589"/>
  <c r="BF1589"/>
  <c r="BI1587"/>
  <c r="BH1587"/>
  <c r="BG1587"/>
  <c r="BE1587"/>
  <c r="T1587"/>
  <c r="R1587"/>
  <c r="P1587"/>
  <c r="BK1587"/>
  <c r="J1587"/>
  <c r="BF1587"/>
  <c r="BI1585"/>
  <c r="BH1585"/>
  <c r="BG1585"/>
  <c r="BE1585"/>
  <c r="T1585"/>
  <c r="R1585"/>
  <c r="P1585"/>
  <c r="BK1585"/>
  <c r="J1585"/>
  <c r="BF1585"/>
  <c r="BI1583"/>
  <c r="BH1583"/>
  <c r="BG1583"/>
  <c r="BE1583"/>
  <c r="T1583"/>
  <c r="R1583"/>
  <c r="P1583"/>
  <c r="BK1583"/>
  <c r="J1583"/>
  <c r="BF1583"/>
  <c r="BI1581"/>
  <c r="BH1581"/>
  <c r="BG1581"/>
  <c r="BE1581"/>
  <c r="T1581"/>
  <c r="R1581"/>
  <c r="P1581"/>
  <c r="BK1581"/>
  <c r="J1581"/>
  <c r="BF1581"/>
  <c r="BI1579"/>
  <c r="BH1579"/>
  <c r="BG1579"/>
  <c r="BE1579"/>
  <c r="T1579"/>
  <c r="R1579"/>
  <c r="P1579"/>
  <c r="BK1579"/>
  <c r="J1579"/>
  <c r="BF1579"/>
  <c r="BI1576"/>
  <c r="BH1576"/>
  <c r="BG1576"/>
  <c r="BE1576"/>
  <c r="T1576"/>
  <c r="R1576"/>
  <c r="P1576"/>
  <c r="BK1576"/>
  <c r="J1576"/>
  <c r="BF1576"/>
  <c r="BI1573"/>
  <c r="BH1573"/>
  <c r="BG1573"/>
  <c r="BE1573"/>
  <c r="T1573"/>
  <c r="R1573"/>
  <c r="P1573"/>
  <c r="BK1573"/>
  <c r="J1573"/>
  <c r="BF1573"/>
  <c r="BI1570"/>
  <c r="BH1570"/>
  <c r="BG1570"/>
  <c r="BE1570"/>
  <c r="T1570"/>
  <c r="R1570"/>
  <c r="P1570"/>
  <c r="BK1570"/>
  <c r="J1570"/>
  <c r="BF1570"/>
  <c r="BI1569"/>
  <c r="BH1569"/>
  <c r="BG1569"/>
  <c r="BE1569"/>
  <c r="T1569"/>
  <c r="R1569"/>
  <c r="P1569"/>
  <c r="BK1569"/>
  <c r="J1569"/>
  <c r="BF1569"/>
  <c r="BI1567"/>
  <c r="BH1567"/>
  <c r="BG1567"/>
  <c r="BE1567"/>
  <c r="T1567"/>
  <c r="R1567"/>
  <c r="P1567"/>
  <c r="BK1567"/>
  <c r="J1567"/>
  <c r="BF1567"/>
  <c r="BI1564"/>
  <c r="BH1564"/>
  <c r="BG1564"/>
  <c r="BE1564"/>
  <c r="T1564"/>
  <c r="T1563"/>
  <c r="R1564"/>
  <c r="R1563"/>
  <c r="P1564"/>
  <c r="P1563"/>
  <c r="BK1564"/>
  <c r="BK1563"/>
  <c r="J1563"/>
  <c r="J1564"/>
  <c r="BF1564"/>
  <c r="J93"/>
  <c r="BI1561"/>
  <c r="BH1561"/>
  <c r="BG1561"/>
  <c r="BE1561"/>
  <c r="T1561"/>
  <c r="R1561"/>
  <c r="P1561"/>
  <c r="BK1561"/>
  <c r="J1561"/>
  <c r="BF1561"/>
  <c r="BI1559"/>
  <c r="BH1559"/>
  <c r="BG1559"/>
  <c r="BE1559"/>
  <c r="T1559"/>
  <c r="R1559"/>
  <c r="P1559"/>
  <c r="BK1559"/>
  <c r="J1559"/>
  <c r="BF1559"/>
  <c r="BI1557"/>
  <c r="BH1557"/>
  <c r="BG1557"/>
  <c r="BE1557"/>
  <c r="T1557"/>
  <c r="R1557"/>
  <c r="P1557"/>
  <c r="BK1557"/>
  <c r="J1557"/>
  <c r="BF1557"/>
  <c r="BI1551"/>
  <c r="BH1551"/>
  <c r="BG1551"/>
  <c r="BE1551"/>
  <c r="T1551"/>
  <c r="R1551"/>
  <c r="P1551"/>
  <c r="BK1551"/>
  <c r="J1551"/>
  <c r="BF1551"/>
  <c r="BI1549"/>
  <c r="BH1549"/>
  <c r="BG1549"/>
  <c r="BE1549"/>
  <c r="T1549"/>
  <c r="R1549"/>
  <c r="P1549"/>
  <c r="BK1549"/>
  <c r="J1549"/>
  <c r="BF1549"/>
  <c r="BI1545"/>
  <c r="BH1545"/>
  <c r="BG1545"/>
  <c r="BE1545"/>
  <c r="T1545"/>
  <c r="R1545"/>
  <c r="P1545"/>
  <c r="BK1545"/>
  <c r="J1545"/>
  <c r="BF1545"/>
  <c r="BI1543"/>
  <c r="BH1543"/>
  <c r="BG1543"/>
  <c r="BE1543"/>
  <c r="T1543"/>
  <c r="R1543"/>
  <c r="P1543"/>
  <c r="BK1543"/>
  <c r="J1543"/>
  <c r="BF1543"/>
  <c r="BI1541"/>
  <c r="BH1541"/>
  <c r="BG1541"/>
  <c r="BE1541"/>
  <c r="T1541"/>
  <c r="R1541"/>
  <c r="P1541"/>
  <c r="BK1541"/>
  <c r="J1541"/>
  <c r="BF1541"/>
  <c r="BI1539"/>
  <c r="BH1539"/>
  <c r="BG1539"/>
  <c r="BE1539"/>
  <c r="T1539"/>
  <c r="R1539"/>
  <c r="P1539"/>
  <c r="BK1539"/>
  <c r="J1539"/>
  <c r="BF1539"/>
  <c r="BI1536"/>
  <c r="BH1536"/>
  <c r="BG1536"/>
  <c r="BE1536"/>
  <c r="T1536"/>
  <c r="R1536"/>
  <c r="P1536"/>
  <c r="BK1536"/>
  <c r="J1536"/>
  <c r="BF1536"/>
  <c r="BI1533"/>
  <c r="BH1533"/>
  <c r="BG1533"/>
  <c r="BE1533"/>
  <c r="T1533"/>
  <c r="R1533"/>
  <c r="P1533"/>
  <c r="BK1533"/>
  <c r="J1533"/>
  <c r="BF1533"/>
  <c r="BI1530"/>
  <c r="BH1530"/>
  <c r="BG1530"/>
  <c r="BE1530"/>
  <c r="T1530"/>
  <c r="R1530"/>
  <c r="P1530"/>
  <c r="BK1530"/>
  <c r="J1530"/>
  <c r="BF1530"/>
  <c r="BI1528"/>
  <c r="BH1528"/>
  <c r="BG1528"/>
  <c r="BE1528"/>
  <c r="T1528"/>
  <c r="R1528"/>
  <c r="P1528"/>
  <c r="BK1528"/>
  <c r="J1528"/>
  <c r="BF1528"/>
  <c r="BI1526"/>
  <c r="BH1526"/>
  <c r="BG1526"/>
  <c r="BE1526"/>
  <c r="T1526"/>
  <c r="R1526"/>
  <c r="P1526"/>
  <c r="BK1526"/>
  <c r="J1526"/>
  <c r="BF1526"/>
  <c r="BI1524"/>
  <c r="BH1524"/>
  <c r="BG1524"/>
  <c r="BE1524"/>
  <c r="T1524"/>
  <c r="R1524"/>
  <c r="P1524"/>
  <c r="BK1524"/>
  <c r="J1524"/>
  <c r="BF1524"/>
  <c r="BI1522"/>
  <c r="BH1522"/>
  <c r="BG1522"/>
  <c r="BE1522"/>
  <c r="T1522"/>
  <c r="R1522"/>
  <c r="P1522"/>
  <c r="BK1522"/>
  <c r="J1522"/>
  <c r="BF1522"/>
  <c r="BI1520"/>
  <c r="BH1520"/>
  <c r="BG1520"/>
  <c r="BE1520"/>
  <c r="T1520"/>
  <c r="R1520"/>
  <c r="P1520"/>
  <c r="BK1520"/>
  <c r="J1520"/>
  <c r="BF1520"/>
  <c r="BI1518"/>
  <c r="BH1518"/>
  <c r="BG1518"/>
  <c r="BE1518"/>
  <c r="T1518"/>
  <c r="R1518"/>
  <c r="P1518"/>
  <c r="BK1518"/>
  <c r="J1518"/>
  <c r="BF1518"/>
  <c r="BI1516"/>
  <c r="BH1516"/>
  <c r="BG1516"/>
  <c r="BE1516"/>
  <c r="T1516"/>
  <c r="R1516"/>
  <c r="P1516"/>
  <c r="BK1516"/>
  <c r="J1516"/>
  <c r="BF1516"/>
  <c r="BI1514"/>
  <c r="BH1514"/>
  <c r="BG1514"/>
  <c r="BE1514"/>
  <c r="T1514"/>
  <c r="R1514"/>
  <c r="P1514"/>
  <c r="BK1514"/>
  <c r="J1514"/>
  <c r="BF1514"/>
  <c r="BI1512"/>
  <c r="BH1512"/>
  <c r="BG1512"/>
  <c r="BE1512"/>
  <c r="T1512"/>
  <c r="R1512"/>
  <c r="P1512"/>
  <c r="BK1512"/>
  <c r="J1512"/>
  <c r="BF1512"/>
  <c r="BI1510"/>
  <c r="BH1510"/>
  <c r="BG1510"/>
  <c r="BE1510"/>
  <c r="T1510"/>
  <c r="T1509"/>
  <c r="R1510"/>
  <c r="R1509"/>
  <c r="P1510"/>
  <c r="P1509"/>
  <c r="BK1510"/>
  <c r="BK1509"/>
  <c r="J1509"/>
  <c r="J1510"/>
  <c r="BF1510"/>
  <c r="J92"/>
  <c r="BI1507"/>
  <c r="BH1507"/>
  <c r="BG1507"/>
  <c r="BE1507"/>
  <c r="T1507"/>
  <c r="R1507"/>
  <c r="P1507"/>
  <c r="BK1507"/>
  <c r="J1507"/>
  <c r="BF1507"/>
  <c r="BI1504"/>
  <c r="BH1504"/>
  <c r="BG1504"/>
  <c r="BE1504"/>
  <c r="T1504"/>
  <c r="R1504"/>
  <c r="P1504"/>
  <c r="BK1504"/>
  <c r="J1504"/>
  <c r="BF1504"/>
  <c r="BI1499"/>
  <c r="BH1499"/>
  <c r="BG1499"/>
  <c r="BE1499"/>
  <c r="T1499"/>
  <c r="R1499"/>
  <c r="P1499"/>
  <c r="BK1499"/>
  <c r="J1499"/>
  <c r="BF1499"/>
  <c r="BI1498"/>
  <c r="BH1498"/>
  <c r="BG1498"/>
  <c r="BE1498"/>
  <c r="T1498"/>
  <c r="R1498"/>
  <c r="P1498"/>
  <c r="BK1498"/>
  <c r="J1498"/>
  <c r="BF1498"/>
  <c r="BI1495"/>
  <c r="BH1495"/>
  <c r="BG1495"/>
  <c r="BE1495"/>
  <c r="T1495"/>
  <c r="R1495"/>
  <c r="P1495"/>
  <c r="BK1495"/>
  <c r="J1495"/>
  <c r="BF1495"/>
  <c r="BI1491"/>
  <c r="BH1491"/>
  <c r="BG1491"/>
  <c r="BE1491"/>
  <c r="T1491"/>
  <c r="R1491"/>
  <c r="P1491"/>
  <c r="BK1491"/>
  <c r="J1491"/>
  <c r="BF1491"/>
  <c r="BI1488"/>
  <c r="BH1488"/>
  <c r="BG1488"/>
  <c r="BE1488"/>
  <c r="T1488"/>
  <c r="R1488"/>
  <c r="P1488"/>
  <c r="BK1488"/>
  <c r="J1488"/>
  <c r="BF1488"/>
  <c r="BI1486"/>
  <c r="BH1486"/>
  <c r="BG1486"/>
  <c r="BE1486"/>
  <c r="T1486"/>
  <c r="R1486"/>
  <c r="P1486"/>
  <c r="BK1486"/>
  <c r="J1486"/>
  <c r="BF1486"/>
  <c r="BI1483"/>
  <c r="BH1483"/>
  <c r="BG1483"/>
  <c r="BE1483"/>
  <c r="T1483"/>
  <c r="R1483"/>
  <c r="P1483"/>
  <c r="BK1483"/>
  <c r="J1483"/>
  <c r="BF1483"/>
  <c r="BI1481"/>
  <c r="BH1481"/>
  <c r="BG1481"/>
  <c r="BE1481"/>
  <c r="T1481"/>
  <c r="R1481"/>
  <c r="P1481"/>
  <c r="BK1481"/>
  <c r="J1481"/>
  <c r="BF1481"/>
  <c r="BI1479"/>
  <c r="BH1479"/>
  <c r="BG1479"/>
  <c r="BE1479"/>
  <c r="T1479"/>
  <c r="R1479"/>
  <c r="P1479"/>
  <c r="BK1479"/>
  <c r="J1479"/>
  <c r="BF1479"/>
  <c r="BI1476"/>
  <c r="BH1476"/>
  <c r="BG1476"/>
  <c r="BE1476"/>
  <c r="T1476"/>
  <c r="R1476"/>
  <c r="P1476"/>
  <c r="BK1476"/>
  <c r="J1476"/>
  <c r="BF1476"/>
  <c r="BI1471"/>
  <c r="BH1471"/>
  <c r="BG1471"/>
  <c r="BE1471"/>
  <c r="T1471"/>
  <c r="R1471"/>
  <c r="P1471"/>
  <c r="BK1471"/>
  <c r="J1471"/>
  <c r="BF1471"/>
  <c r="BI1465"/>
  <c r="BH1465"/>
  <c r="BG1465"/>
  <c r="BE1465"/>
  <c r="T1465"/>
  <c r="R1465"/>
  <c r="P1465"/>
  <c r="BK1465"/>
  <c r="J1465"/>
  <c r="BF1465"/>
  <c r="BI1460"/>
  <c r="BH1460"/>
  <c r="BG1460"/>
  <c r="BE1460"/>
  <c r="T1460"/>
  <c r="R1460"/>
  <c r="P1460"/>
  <c r="BK1460"/>
  <c r="J1460"/>
  <c r="BF1460"/>
  <c r="BI1455"/>
  <c r="BH1455"/>
  <c r="BG1455"/>
  <c r="BE1455"/>
  <c r="T1455"/>
  <c r="R1455"/>
  <c r="P1455"/>
  <c r="BK1455"/>
  <c r="J1455"/>
  <c r="BF1455"/>
  <c r="BI1449"/>
  <c r="BH1449"/>
  <c r="BG1449"/>
  <c r="BE1449"/>
  <c r="T1449"/>
  <c r="R1449"/>
  <c r="P1449"/>
  <c r="BK1449"/>
  <c r="J1449"/>
  <c r="BF1449"/>
  <c r="BI1443"/>
  <c r="BH1443"/>
  <c r="BG1443"/>
  <c r="BE1443"/>
  <c r="T1443"/>
  <c r="R1443"/>
  <c r="P1443"/>
  <c r="BK1443"/>
  <c r="J1443"/>
  <c r="BF1443"/>
  <c r="BI1437"/>
  <c r="BH1437"/>
  <c r="BG1437"/>
  <c r="BE1437"/>
  <c r="T1437"/>
  <c r="R1437"/>
  <c r="P1437"/>
  <c r="BK1437"/>
  <c r="J1437"/>
  <c r="BF1437"/>
  <c r="BI1431"/>
  <c r="BH1431"/>
  <c r="BG1431"/>
  <c r="BE1431"/>
  <c r="T1431"/>
  <c r="R1431"/>
  <c r="P1431"/>
  <c r="BK1431"/>
  <c r="J1431"/>
  <c r="BF1431"/>
  <c r="BI1425"/>
  <c r="BH1425"/>
  <c r="BG1425"/>
  <c r="BE1425"/>
  <c r="T1425"/>
  <c r="R1425"/>
  <c r="P1425"/>
  <c r="BK1425"/>
  <c r="J1425"/>
  <c r="BF1425"/>
  <c r="BI1419"/>
  <c r="BH1419"/>
  <c r="BG1419"/>
  <c r="BE1419"/>
  <c r="T1419"/>
  <c r="T1418"/>
  <c r="R1419"/>
  <c r="R1418"/>
  <c r="P1419"/>
  <c r="P1418"/>
  <c r="BK1419"/>
  <c r="BK1418"/>
  <c r="J1418"/>
  <c r="J1419"/>
  <c r="BF1419"/>
  <c r="J91"/>
  <c r="BI1416"/>
  <c r="BH1416"/>
  <c r="BG1416"/>
  <c r="BE1416"/>
  <c r="T1416"/>
  <c r="R1416"/>
  <c r="P1416"/>
  <c r="BK1416"/>
  <c r="J1416"/>
  <c r="BF1416"/>
  <c r="BI1414"/>
  <c r="BH1414"/>
  <c r="BG1414"/>
  <c r="BE1414"/>
  <c r="T1414"/>
  <c r="R1414"/>
  <c r="P1414"/>
  <c r="BK1414"/>
  <c r="J1414"/>
  <c r="BF1414"/>
  <c r="BI1411"/>
  <c r="BH1411"/>
  <c r="BG1411"/>
  <c r="BE1411"/>
  <c r="T1411"/>
  <c r="R1411"/>
  <c r="P1411"/>
  <c r="BK1411"/>
  <c r="J1411"/>
  <c r="BF1411"/>
  <c r="BI1408"/>
  <c r="BH1408"/>
  <c r="BG1408"/>
  <c r="BE1408"/>
  <c r="T1408"/>
  <c r="R1408"/>
  <c r="P1408"/>
  <c r="BK1408"/>
  <c r="J1408"/>
  <c r="BF1408"/>
  <c r="BI1406"/>
  <c r="BH1406"/>
  <c r="BG1406"/>
  <c r="BE1406"/>
  <c r="T1406"/>
  <c r="R1406"/>
  <c r="P1406"/>
  <c r="BK1406"/>
  <c r="J1406"/>
  <c r="BF1406"/>
  <c r="BI1403"/>
  <c r="BH1403"/>
  <c r="BG1403"/>
  <c r="BE1403"/>
  <c r="T1403"/>
  <c r="R1403"/>
  <c r="P1403"/>
  <c r="BK1403"/>
  <c r="J1403"/>
  <c r="BF1403"/>
  <c r="BI1400"/>
  <c r="BH1400"/>
  <c r="BG1400"/>
  <c r="BE1400"/>
  <c r="T1400"/>
  <c r="R1400"/>
  <c r="P1400"/>
  <c r="BK1400"/>
  <c r="J1400"/>
  <c r="BF1400"/>
  <c r="BI1394"/>
  <c r="BH1394"/>
  <c r="BG1394"/>
  <c r="BE1394"/>
  <c r="T1394"/>
  <c r="R1394"/>
  <c r="P1394"/>
  <c r="BK1394"/>
  <c r="J1394"/>
  <c r="BF1394"/>
  <c r="BI1388"/>
  <c r="BH1388"/>
  <c r="BG1388"/>
  <c r="BE1388"/>
  <c r="T1388"/>
  <c r="R1388"/>
  <c r="P1388"/>
  <c r="BK1388"/>
  <c r="J1388"/>
  <c r="BF1388"/>
  <c r="BI1385"/>
  <c r="BH1385"/>
  <c r="BG1385"/>
  <c r="BE1385"/>
  <c r="T1385"/>
  <c r="R1385"/>
  <c r="P1385"/>
  <c r="BK1385"/>
  <c r="J1385"/>
  <c r="BF1385"/>
  <c r="BI1382"/>
  <c r="BH1382"/>
  <c r="BG1382"/>
  <c r="BE1382"/>
  <c r="T1382"/>
  <c r="R1382"/>
  <c r="P1382"/>
  <c r="BK1382"/>
  <c r="J1382"/>
  <c r="BF1382"/>
  <c r="BI1379"/>
  <c r="BH1379"/>
  <c r="BG1379"/>
  <c r="BE1379"/>
  <c r="T1379"/>
  <c r="R1379"/>
  <c r="P1379"/>
  <c r="BK1379"/>
  <c r="J1379"/>
  <c r="BF1379"/>
  <c r="BI1377"/>
  <c r="BH1377"/>
  <c r="BG1377"/>
  <c r="BE1377"/>
  <c r="T1377"/>
  <c r="R1377"/>
  <c r="P1377"/>
  <c r="BK1377"/>
  <c r="J1377"/>
  <c r="BF1377"/>
  <c r="BI1374"/>
  <c r="BH1374"/>
  <c r="BG1374"/>
  <c r="BE1374"/>
  <c r="T1374"/>
  <c r="R1374"/>
  <c r="P1374"/>
  <c r="BK1374"/>
  <c r="J1374"/>
  <c r="BF1374"/>
  <c r="BI1369"/>
  <c r="BH1369"/>
  <c r="BG1369"/>
  <c r="BE1369"/>
  <c r="T1369"/>
  <c r="R1369"/>
  <c r="P1369"/>
  <c r="BK1369"/>
  <c r="J1369"/>
  <c r="BF1369"/>
  <c r="BI1366"/>
  <c r="BH1366"/>
  <c r="BG1366"/>
  <c r="BE1366"/>
  <c r="T1366"/>
  <c r="R1366"/>
  <c r="P1366"/>
  <c r="BK1366"/>
  <c r="J1366"/>
  <c r="BF1366"/>
  <c r="BI1363"/>
  <c r="BH1363"/>
  <c r="BG1363"/>
  <c r="BE1363"/>
  <c r="T1363"/>
  <c r="R1363"/>
  <c r="P1363"/>
  <c r="BK1363"/>
  <c r="J1363"/>
  <c r="BF1363"/>
  <c r="BI1362"/>
  <c r="BH1362"/>
  <c r="BG1362"/>
  <c r="BE1362"/>
  <c r="T1362"/>
  <c r="R1362"/>
  <c r="P1362"/>
  <c r="BK1362"/>
  <c r="J1362"/>
  <c r="BF1362"/>
  <c r="BI1361"/>
  <c r="BH1361"/>
  <c r="BG1361"/>
  <c r="BE1361"/>
  <c r="T1361"/>
  <c r="T1360"/>
  <c r="R1361"/>
  <c r="R1360"/>
  <c r="P1361"/>
  <c r="P1360"/>
  <c r="BK1361"/>
  <c r="BK1360"/>
  <c r="J1360"/>
  <c r="J1361"/>
  <c r="BF1361"/>
  <c r="J90"/>
  <c r="BI1347"/>
  <c r="BH1347"/>
  <c r="BG1347"/>
  <c r="BE1347"/>
  <c r="T1347"/>
  <c r="R1347"/>
  <c r="P1347"/>
  <c r="BK1347"/>
  <c r="J1347"/>
  <c r="BF1347"/>
  <c r="BI1334"/>
  <c r="BH1334"/>
  <c r="BG1334"/>
  <c r="BE1334"/>
  <c r="T1334"/>
  <c r="R1334"/>
  <c r="P1334"/>
  <c r="BK1334"/>
  <c r="J1334"/>
  <c r="BF1334"/>
  <c r="BI1321"/>
  <c r="BH1321"/>
  <c r="BG1321"/>
  <c r="BE1321"/>
  <c r="T1321"/>
  <c r="R1321"/>
  <c r="P1321"/>
  <c r="BK1321"/>
  <c r="J1321"/>
  <c r="BF1321"/>
  <c r="BI1316"/>
  <c r="BH1316"/>
  <c r="BG1316"/>
  <c r="BE1316"/>
  <c r="T1316"/>
  <c r="R1316"/>
  <c r="P1316"/>
  <c r="BK1316"/>
  <c r="J1316"/>
  <c r="BF1316"/>
  <c r="BI1315"/>
  <c r="BH1315"/>
  <c r="BG1315"/>
  <c r="BE1315"/>
  <c r="T1315"/>
  <c r="R1315"/>
  <c r="P1315"/>
  <c r="BK1315"/>
  <c r="J1315"/>
  <c r="BF1315"/>
  <c r="BI1314"/>
  <c r="BH1314"/>
  <c r="BG1314"/>
  <c r="BE1314"/>
  <c r="T1314"/>
  <c r="R1314"/>
  <c r="P1314"/>
  <c r="BK1314"/>
  <c r="J1314"/>
  <c r="BF1314"/>
  <c r="BI1313"/>
  <c r="BH1313"/>
  <c r="BG1313"/>
  <c r="BE1313"/>
  <c r="T1313"/>
  <c r="R1313"/>
  <c r="P1313"/>
  <c r="BK1313"/>
  <c r="J1313"/>
  <c r="BF1313"/>
  <c r="BI1312"/>
  <c r="BH1312"/>
  <c r="BG1312"/>
  <c r="BE1312"/>
  <c r="T1312"/>
  <c r="R1312"/>
  <c r="P1312"/>
  <c r="BK1312"/>
  <c r="J1312"/>
  <c r="BF1312"/>
  <c r="BI1311"/>
  <c r="BH1311"/>
  <c r="BG1311"/>
  <c r="BE1311"/>
  <c r="T1311"/>
  <c r="R1311"/>
  <c r="P1311"/>
  <c r="BK1311"/>
  <c r="J1311"/>
  <c r="BF1311"/>
  <c r="BI1310"/>
  <c r="BH1310"/>
  <c r="BG1310"/>
  <c r="BE1310"/>
  <c r="T1310"/>
  <c r="R1310"/>
  <c r="P1310"/>
  <c r="BK1310"/>
  <c r="J1310"/>
  <c r="BF1310"/>
  <c r="BI1309"/>
  <c r="BH1309"/>
  <c r="BG1309"/>
  <c r="BE1309"/>
  <c r="T1309"/>
  <c r="R1309"/>
  <c r="P1309"/>
  <c r="BK1309"/>
  <c r="J1309"/>
  <c r="BF1309"/>
  <c r="BI1308"/>
  <c r="BH1308"/>
  <c r="BG1308"/>
  <c r="BE1308"/>
  <c r="T1308"/>
  <c r="R1308"/>
  <c r="P1308"/>
  <c r="BK1308"/>
  <c r="J1308"/>
  <c r="BF1308"/>
  <c r="BI1307"/>
  <c r="BH1307"/>
  <c r="BG1307"/>
  <c r="BE1307"/>
  <c r="T1307"/>
  <c r="R1307"/>
  <c r="P1307"/>
  <c r="BK1307"/>
  <c r="J1307"/>
  <c r="BF1307"/>
  <c r="BI1306"/>
  <c r="BH1306"/>
  <c r="BG1306"/>
  <c r="BE1306"/>
  <c r="T1306"/>
  <c r="R1306"/>
  <c r="P1306"/>
  <c r="BK1306"/>
  <c r="J1306"/>
  <c r="BF1306"/>
  <c r="BI1304"/>
  <c r="BH1304"/>
  <c r="BG1304"/>
  <c r="BE1304"/>
  <c r="T1304"/>
  <c r="R1304"/>
  <c r="P1304"/>
  <c r="BK1304"/>
  <c r="J1304"/>
  <c r="BF1304"/>
  <c r="BI1303"/>
  <c r="BH1303"/>
  <c r="BG1303"/>
  <c r="BE1303"/>
  <c r="T1303"/>
  <c r="R1303"/>
  <c r="P1303"/>
  <c r="BK1303"/>
  <c r="J1303"/>
  <c r="BF1303"/>
  <c r="BI1302"/>
  <c r="BH1302"/>
  <c r="BG1302"/>
  <c r="BE1302"/>
  <c r="T1302"/>
  <c r="R1302"/>
  <c r="P1302"/>
  <c r="BK1302"/>
  <c r="J1302"/>
  <c r="BF1302"/>
  <c r="BI1301"/>
  <c r="BH1301"/>
  <c r="BG1301"/>
  <c r="BE1301"/>
  <c r="T1301"/>
  <c r="R1301"/>
  <c r="P1301"/>
  <c r="BK1301"/>
  <c r="J1301"/>
  <c r="BF1301"/>
  <c r="BI1300"/>
  <c r="BH1300"/>
  <c r="BG1300"/>
  <c r="BE1300"/>
  <c r="T1300"/>
  <c r="R1300"/>
  <c r="P1300"/>
  <c r="BK1300"/>
  <c r="J1300"/>
  <c r="BF1300"/>
  <c r="BI1298"/>
  <c r="BH1298"/>
  <c r="BG1298"/>
  <c r="BE1298"/>
  <c r="T1298"/>
  <c r="R1298"/>
  <c r="P1298"/>
  <c r="BK1298"/>
  <c r="J1298"/>
  <c r="BF1298"/>
  <c r="BI1297"/>
  <c r="BH1297"/>
  <c r="BG1297"/>
  <c r="BE1297"/>
  <c r="T1297"/>
  <c r="R1297"/>
  <c r="P1297"/>
  <c r="BK1297"/>
  <c r="J1297"/>
  <c r="BF1297"/>
  <c r="BI1296"/>
  <c r="BH1296"/>
  <c r="BG1296"/>
  <c r="BE1296"/>
  <c r="T1296"/>
  <c r="R1296"/>
  <c r="P1296"/>
  <c r="BK1296"/>
  <c r="J1296"/>
  <c r="BF1296"/>
  <c r="BI1295"/>
  <c r="BH1295"/>
  <c r="BG1295"/>
  <c r="BE1295"/>
  <c r="T1295"/>
  <c r="R1295"/>
  <c r="P1295"/>
  <c r="BK1295"/>
  <c r="J1295"/>
  <c r="BF1295"/>
  <c r="BI1293"/>
  <c r="BH1293"/>
  <c r="BG1293"/>
  <c r="BE1293"/>
  <c r="T1293"/>
  <c r="R1293"/>
  <c r="P1293"/>
  <c r="BK1293"/>
  <c r="J1293"/>
  <c r="BF1293"/>
  <c r="BI1292"/>
  <c r="BH1292"/>
  <c r="BG1292"/>
  <c r="BE1292"/>
  <c r="T1292"/>
  <c r="R1292"/>
  <c r="P1292"/>
  <c r="BK1292"/>
  <c r="J1292"/>
  <c r="BF1292"/>
  <c r="BI1291"/>
  <c r="BH1291"/>
  <c r="BG1291"/>
  <c r="BE1291"/>
  <c r="T1291"/>
  <c r="R1291"/>
  <c r="P1291"/>
  <c r="BK1291"/>
  <c r="J1291"/>
  <c r="BF1291"/>
  <c r="BI1290"/>
  <c r="BH1290"/>
  <c r="BG1290"/>
  <c r="BE1290"/>
  <c r="T1290"/>
  <c r="R1290"/>
  <c r="P1290"/>
  <c r="BK1290"/>
  <c r="J1290"/>
  <c r="BF1290"/>
  <c r="BI1289"/>
  <c r="BH1289"/>
  <c r="BG1289"/>
  <c r="BE1289"/>
  <c r="T1289"/>
  <c r="R1289"/>
  <c r="P1289"/>
  <c r="BK1289"/>
  <c r="J1289"/>
  <c r="BF1289"/>
  <c r="BI1288"/>
  <c r="BH1288"/>
  <c r="BG1288"/>
  <c r="BE1288"/>
  <c r="T1288"/>
  <c r="T1287"/>
  <c r="R1288"/>
  <c r="R1287"/>
  <c r="P1288"/>
  <c r="P1287"/>
  <c r="BK1288"/>
  <c r="BK1287"/>
  <c r="J1287"/>
  <c r="J1288"/>
  <c r="BF1288"/>
  <c r="J89"/>
  <c r="BI1286"/>
  <c r="BH1286"/>
  <c r="BG1286"/>
  <c r="BE1286"/>
  <c r="T1286"/>
  <c r="R1286"/>
  <c r="P1286"/>
  <c r="BK1286"/>
  <c r="J1286"/>
  <c r="BF1286"/>
  <c r="BI1284"/>
  <c r="BH1284"/>
  <c r="BG1284"/>
  <c r="BE1284"/>
  <c r="T1284"/>
  <c r="R1284"/>
  <c r="P1284"/>
  <c r="BK1284"/>
  <c r="J1284"/>
  <c r="BF1284"/>
  <c r="BI1282"/>
  <c r="BH1282"/>
  <c r="BG1282"/>
  <c r="BE1282"/>
  <c r="T1282"/>
  <c r="R1282"/>
  <c r="P1282"/>
  <c r="BK1282"/>
  <c r="J1282"/>
  <c r="BF1282"/>
  <c r="BI1280"/>
  <c r="BH1280"/>
  <c r="BG1280"/>
  <c r="BE1280"/>
  <c r="T1280"/>
  <c r="R1280"/>
  <c r="P1280"/>
  <c r="BK1280"/>
  <c r="J1280"/>
  <c r="BF1280"/>
  <c r="BI1279"/>
  <c r="BH1279"/>
  <c r="BG1279"/>
  <c r="BE1279"/>
  <c r="T1279"/>
  <c r="R1279"/>
  <c r="P1279"/>
  <c r="BK1279"/>
  <c r="J1279"/>
  <c r="BF1279"/>
  <c r="BI1277"/>
  <c r="BH1277"/>
  <c r="BG1277"/>
  <c r="BE1277"/>
  <c r="T1277"/>
  <c r="R1277"/>
  <c r="P1277"/>
  <c r="BK1277"/>
  <c r="J1277"/>
  <c r="BF1277"/>
  <c r="BI1275"/>
  <c r="BH1275"/>
  <c r="BG1275"/>
  <c r="BE1275"/>
  <c r="T1275"/>
  <c r="R1275"/>
  <c r="P1275"/>
  <c r="BK1275"/>
  <c r="J1275"/>
  <c r="BF1275"/>
  <c r="BI1273"/>
  <c r="BH1273"/>
  <c r="BG1273"/>
  <c r="BE1273"/>
  <c r="T1273"/>
  <c r="R1273"/>
  <c r="P1273"/>
  <c r="BK1273"/>
  <c r="J1273"/>
  <c r="BF1273"/>
  <c r="BI1271"/>
  <c r="BH1271"/>
  <c r="BG1271"/>
  <c r="BE1271"/>
  <c r="T1271"/>
  <c r="R1271"/>
  <c r="P1271"/>
  <c r="BK1271"/>
  <c r="J1271"/>
  <c r="BF1271"/>
  <c r="BI1269"/>
  <c r="BH1269"/>
  <c r="BG1269"/>
  <c r="BE1269"/>
  <c r="T1269"/>
  <c r="R1269"/>
  <c r="P1269"/>
  <c r="BK1269"/>
  <c r="J1269"/>
  <c r="BF1269"/>
  <c r="BI1267"/>
  <c r="BH1267"/>
  <c r="BG1267"/>
  <c r="BE1267"/>
  <c r="T1267"/>
  <c r="R1267"/>
  <c r="P1267"/>
  <c r="BK1267"/>
  <c r="J1267"/>
  <c r="BF1267"/>
  <c r="BI1265"/>
  <c r="BH1265"/>
  <c r="BG1265"/>
  <c r="BE1265"/>
  <c r="T1265"/>
  <c r="R1265"/>
  <c r="P1265"/>
  <c r="BK1265"/>
  <c r="J1265"/>
  <c r="BF1265"/>
  <c r="BI1263"/>
  <c r="BH1263"/>
  <c r="BG1263"/>
  <c r="BE1263"/>
  <c r="T1263"/>
  <c r="R1263"/>
  <c r="P1263"/>
  <c r="BK1263"/>
  <c r="J1263"/>
  <c r="BF1263"/>
  <c r="BI1261"/>
  <c r="BH1261"/>
  <c r="BG1261"/>
  <c r="BE1261"/>
  <c r="T1261"/>
  <c r="R1261"/>
  <c r="P1261"/>
  <c r="BK1261"/>
  <c r="J1261"/>
  <c r="BF1261"/>
  <c r="BI1260"/>
  <c r="BH1260"/>
  <c r="BG1260"/>
  <c r="BE1260"/>
  <c r="T1260"/>
  <c r="R1260"/>
  <c r="P1260"/>
  <c r="BK1260"/>
  <c r="J1260"/>
  <c r="BF1260"/>
  <c r="BI1258"/>
  <c r="BH1258"/>
  <c r="BG1258"/>
  <c r="BE1258"/>
  <c r="T1258"/>
  <c r="R1258"/>
  <c r="P1258"/>
  <c r="BK1258"/>
  <c r="J1258"/>
  <c r="BF1258"/>
  <c r="BI1256"/>
  <c r="BH1256"/>
  <c r="BG1256"/>
  <c r="BE1256"/>
  <c r="T1256"/>
  <c r="R1256"/>
  <c r="P1256"/>
  <c r="BK1256"/>
  <c r="J1256"/>
  <c r="BF1256"/>
  <c r="BI1255"/>
  <c r="BH1255"/>
  <c r="BG1255"/>
  <c r="BE1255"/>
  <c r="T1255"/>
  <c r="R1255"/>
  <c r="P1255"/>
  <c r="BK1255"/>
  <c r="J1255"/>
  <c r="BF1255"/>
  <c r="BI1254"/>
  <c r="BH1254"/>
  <c r="BG1254"/>
  <c r="BE1254"/>
  <c r="T1254"/>
  <c r="R1254"/>
  <c r="P1254"/>
  <c r="BK1254"/>
  <c r="J1254"/>
  <c r="BF1254"/>
  <c r="BI1253"/>
  <c r="BH1253"/>
  <c r="BG1253"/>
  <c r="BE1253"/>
  <c r="T1253"/>
  <c r="R1253"/>
  <c r="P1253"/>
  <c r="BK1253"/>
  <c r="J1253"/>
  <c r="BF1253"/>
  <c r="BI1251"/>
  <c r="BH1251"/>
  <c r="BG1251"/>
  <c r="BE1251"/>
  <c r="T1251"/>
  <c r="R1251"/>
  <c r="P1251"/>
  <c r="BK1251"/>
  <c r="J1251"/>
  <c r="BF1251"/>
  <c r="BI1250"/>
  <c r="BH1250"/>
  <c r="BG1250"/>
  <c r="BE1250"/>
  <c r="T1250"/>
  <c r="R1250"/>
  <c r="P1250"/>
  <c r="BK1250"/>
  <c r="J1250"/>
  <c r="BF1250"/>
  <c r="BI1249"/>
  <c r="BH1249"/>
  <c r="BG1249"/>
  <c r="BE1249"/>
  <c r="T1249"/>
  <c r="R1249"/>
  <c r="P1249"/>
  <c r="BK1249"/>
  <c r="J1249"/>
  <c r="BF1249"/>
  <c r="BI1247"/>
  <c r="BH1247"/>
  <c r="BG1247"/>
  <c r="BE1247"/>
  <c r="T1247"/>
  <c r="R1247"/>
  <c r="P1247"/>
  <c r="BK1247"/>
  <c r="J1247"/>
  <c r="BF1247"/>
  <c r="BI1245"/>
  <c r="BH1245"/>
  <c r="BG1245"/>
  <c r="BE1245"/>
  <c r="T1245"/>
  <c r="R1245"/>
  <c r="P1245"/>
  <c r="BK1245"/>
  <c r="J1245"/>
  <c r="BF1245"/>
  <c r="BI1244"/>
  <c r="BH1244"/>
  <c r="BG1244"/>
  <c r="BE1244"/>
  <c r="T1244"/>
  <c r="R1244"/>
  <c r="P1244"/>
  <c r="BK1244"/>
  <c r="J1244"/>
  <c r="BF1244"/>
  <c r="BI1243"/>
  <c r="BH1243"/>
  <c r="BG1243"/>
  <c r="BE1243"/>
  <c r="T1243"/>
  <c r="R1243"/>
  <c r="P1243"/>
  <c r="BK1243"/>
  <c r="J1243"/>
  <c r="BF1243"/>
  <c r="BI1242"/>
  <c r="BH1242"/>
  <c r="BG1242"/>
  <c r="BE1242"/>
  <c r="T1242"/>
  <c r="R1242"/>
  <c r="P1242"/>
  <c r="BK1242"/>
  <c r="J1242"/>
  <c r="BF1242"/>
  <c r="BI1240"/>
  <c r="BH1240"/>
  <c r="BG1240"/>
  <c r="BE1240"/>
  <c r="T1240"/>
  <c r="R1240"/>
  <c r="P1240"/>
  <c r="BK1240"/>
  <c r="J1240"/>
  <c r="BF1240"/>
  <c r="BI1238"/>
  <c r="BH1238"/>
  <c r="BG1238"/>
  <c r="BE1238"/>
  <c r="T1238"/>
  <c r="R1238"/>
  <c r="P1238"/>
  <c r="BK1238"/>
  <c r="J1238"/>
  <c r="BF1238"/>
  <c r="BI1237"/>
  <c r="BH1237"/>
  <c r="BG1237"/>
  <c r="BE1237"/>
  <c r="T1237"/>
  <c r="R1237"/>
  <c r="P1237"/>
  <c r="BK1237"/>
  <c r="J1237"/>
  <c r="BF1237"/>
  <c r="BI1236"/>
  <c r="BH1236"/>
  <c r="BG1236"/>
  <c r="BE1236"/>
  <c r="T1236"/>
  <c r="R1236"/>
  <c r="P1236"/>
  <c r="BK1236"/>
  <c r="J1236"/>
  <c r="BF1236"/>
  <c r="BI1235"/>
  <c r="BH1235"/>
  <c r="BG1235"/>
  <c r="BE1235"/>
  <c r="T1235"/>
  <c r="R1235"/>
  <c r="P1235"/>
  <c r="BK1235"/>
  <c r="J1235"/>
  <c r="BF1235"/>
  <c r="BI1234"/>
  <c r="BH1234"/>
  <c r="BG1234"/>
  <c r="BE1234"/>
  <c r="T1234"/>
  <c r="T1233"/>
  <c r="R1234"/>
  <c r="R1233"/>
  <c r="P1234"/>
  <c r="P1233"/>
  <c r="BK1234"/>
  <c r="BK1233"/>
  <c r="J1233"/>
  <c r="J1234"/>
  <c r="BF1234"/>
  <c r="J88"/>
  <c r="BI1232"/>
  <c r="BH1232"/>
  <c r="BG1232"/>
  <c r="BE1232"/>
  <c r="T1232"/>
  <c r="R1232"/>
  <c r="P1232"/>
  <c r="BK1232"/>
  <c r="J1232"/>
  <c r="BF1232"/>
  <c r="BI1230"/>
  <c r="BH1230"/>
  <c r="BG1230"/>
  <c r="BE1230"/>
  <c r="T1230"/>
  <c r="R1230"/>
  <c r="P1230"/>
  <c r="BK1230"/>
  <c r="J1230"/>
  <c r="BF1230"/>
  <c r="BI1228"/>
  <c r="BH1228"/>
  <c r="BG1228"/>
  <c r="BE1228"/>
  <c r="T1228"/>
  <c r="R1228"/>
  <c r="P1228"/>
  <c r="BK1228"/>
  <c r="J1228"/>
  <c r="BF1228"/>
  <c r="BI1226"/>
  <c r="BH1226"/>
  <c r="BG1226"/>
  <c r="BE1226"/>
  <c r="T1226"/>
  <c r="R1226"/>
  <c r="P1226"/>
  <c r="BK1226"/>
  <c r="J1226"/>
  <c r="BF1226"/>
  <c r="BI1224"/>
  <c r="BH1224"/>
  <c r="BG1224"/>
  <c r="BE1224"/>
  <c r="T1224"/>
  <c r="R1224"/>
  <c r="P1224"/>
  <c r="BK1224"/>
  <c r="J1224"/>
  <c r="BF1224"/>
  <c r="BI1222"/>
  <c r="BH1222"/>
  <c r="BG1222"/>
  <c r="BE1222"/>
  <c r="T1222"/>
  <c r="R1222"/>
  <c r="P1222"/>
  <c r="BK1222"/>
  <c r="J1222"/>
  <c r="BF1222"/>
  <c r="BI1220"/>
  <c r="BH1220"/>
  <c r="BG1220"/>
  <c r="BE1220"/>
  <c r="T1220"/>
  <c r="R1220"/>
  <c r="P1220"/>
  <c r="BK1220"/>
  <c r="J1220"/>
  <c r="BF1220"/>
  <c r="BI1218"/>
  <c r="BH1218"/>
  <c r="BG1218"/>
  <c r="BE1218"/>
  <c r="T1218"/>
  <c r="R1218"/>
  <c r="P1218"/>
  <c r="BK1218"/>
  <c r="J1218"/>
  <c r="BF1218"/>
  <c r="BI1217"/>
  <c r="BH1217"/>
  <c r="BG1217"/>
  <c r="BE1217"/>
  <c r="T1217"/>
  <c r="R1217"/>
  <c r="P1217"/>
  <c r="BK1217"/>
  <c r="J1217"/>
  <c r="BF1217"/>
  <c r="BI1216"/>
  <c r="BH1216"/>
  <c r="BG1216"/>
  <c r="BE1216"/>
  <c r="T1216"/>
  <c r="R1216"/>
  <c r="P1216"/>
  <c r="BK1216"/>
  <c r="J1216"/>
  <c r="BF1216"/>
  <c r="BI1214"/>
  <c r="BH1214"/>
  <c r="BG1214"/>
  <c r="BE1214"/>
  <c r="T1214"/>
  <c r="R1214"/>
  <c r="P1214"/>
  <c r="BK1214"/>
  <c r="J1214"/>
  <c r="BF1214"/>
  <c r="BI1212"/>
  <c r="BH1212"/>
  <c r="BG1212"/>
  <c r="BE1212"/>
  <c r="T1212"/>
  <c r="R1212"/>
  <c r="P1212"/>
  <c r="BK1212"/>
  <c r="J1212"/>
  <c r="BF1212"/>
  <c r="BI1210"/>
  <c r="BH1210"/>
  <c r="BG1210"/>
  <c r="BE1210"/>
  <c r="T1210"/>
  <c r="R1210"/>
  <c r="P1210"/>
  <c r="BK1210"/>
  <c r="J1210"/>
  <c r="BF1210"/>
  <c r="BI1208"/>
  <c r="BH1208"/>
  <c r="BG1208"/>
  <c r="BE1208"/>
  <c r="T1208"/>
  <c r="R1208"/>
  <c r="P1208"/>
  <c r="BK1208"/>
  <c r="J1208"/>
  <c r="BF1208"/>
  <c r="BI1206"/>
  <c r="BH1206"/>
  <c r="BG1206"/>
  <c r="BE1206"/>
  <c r="T1206"/>
  <c r="R1206"/>
  <c r="P1206"/>
  <c r="BK1206"/>
  <c r="J1206"/>
  <c r="BF1206"/>
  <c r="BI1205"/>
  <c r="BH1205"/>
  <c r="BG1205"/>
  <c r="BE1205"/>
  <c r="T1205"/>
  <c r="R1205"/>
  <c r="P1205"/>
  <c r="BK1205"/>
  <c r="J1205"/>
  <c r="BF1205"/>
  <c r="BI1203"/>
  <c r="BH1203"/>
  <c r="BG1203"/>
  <c r="BE1203"/>
  <c r="T1203"/>
  <c r="R1203"/>
  <c r="P1203"/>
  <c r="BK1203"/>
  <c r="J1203"/>
  <c r="BF1203"/>
  <c r="BI1201"/>
  <c r="BH1201"/>
  <c r="BG1201"/>
  <c r="BE1201"/>
  <c r="T1201"/>
  <c r="R1201"/>
  <c r="P1201"/>
  <c r="BK1201"/>
  <c r="J1201"/>
  <c r="BF1201"/>
  <c r="BI1199"/>
  <c r="BH1199"/>
  <c r="BG1199"/>
  <c r="BE1199"/>
  <c r="T1199"/>
  <c r="R1199"/>
  <c r="P1199"/>
  <c r="BK1199"/>
  <c r="J1199"/>
  <c r="BF1199"/>
  <c r="BI1197"/>
  <c r="BH1197"/>
  <c r="BG1197"/>
  <c r="BE1197"/>
  <c r="T1197"/>
  <c r="R1197"/>
  <c r="P1197"/>
  <c r="BK1197"/>
  <c r="J1197"/>
  <c r="BF1197"/>
  <c r="BI1195"/>
  <c r="BH1195"/>
  <c r="BG1195"/>
  <c r="BE1195"/>
  <c r="T1195"/>
  <c r="R1195"/>
  <c r="P1195"/>
  <c r="BK1195"/>
  <c r="J1195"/>
  <c r="BF1195"/>
  <c r="BI1194"/>
  <c r="BH1194"/>
  <c r="BG1194"/>
  <c r="BE1194"/>
  <c r="T1194"/>
  <c r="R1194"/>
  <c r="P1194"/>
  <c r="BK1194"/>
  <c r="J1194"/>
  <c r="BF1194"/>
  <c r="BI1193"/>
  <c r="BH1193"/>
  <c r="BG1193"/>
  <c r="BE1193"/>
  <c r="T1193"/>
  <c r="R1193"/>
  <c r="P1193"/>
  <c r="BK1193"/>
  <c r="J1193"/>
  <c r="BF1193"/>
  <c r="BI1191"/>
  <c r="BH1191"/>
  <c r="BG1191"/>
  <c r="BE1191"/>
  <c r="T1191"/>
  <c r="R1191"/>
  <c r="P1191"/>
  <c r="BK1191"/>
  <c r="J1191"/>
  <c r="BF1191"/>
  <c r="BI1189"/>
  <c r="BH1189"/>
  <c r="BG1189"/>
  <c r="BE1189"/>
  <c r="T1189"/>
  <c r="R1189"/>
  <c r="P1189"/>
  <c r="BK1189"/>
  <c r="J1189"/>
  <c r="BF1189"/>
  <c r="BI1188"/>
  <c r="BH1188"/>
  <c r="BG1188"/>
  <c r="BE1188"/>
  <c r="T1188"/>
  <c r="R1188"/>
  <c r="P1188"/>
  <c r="BK1188"/>
  <c r="J1188"/>
  <c r="BF1188"/>
  <c r="BI1187"/>
  <c r="BH1187"/>
  <c r="BG1187"/>
  <c r="BE1187"/>
  <c r="T1187"/>
  <c r="R1187"/>
  <c r="P1187"/>
  <c r="BK1187"/>
  <c r="J1187"/>
  <c r="BF1187"/>
  <c r="BI1186"/>
  <c r="BH1186"/>
  <c r="BG1186"/>
  <c r="BE1186"/>
  <c r="T1186"/>
  <c r="R1186"/>
  <c r="P1186"/>
  <c r="BK1186"/>
  <c r="J1186"/>
  <c r="BF1186"/>
  <c r="BI1185"/>
  <c r="BH1185"/>
  <c r="BG1185"/>
  <c r="BE1185"/>
  <c r="T1185"/>
  <c r="R1185"/>
  <c r="P1185"/>
  <c r="BK1185"/>
  <c r="J1185"/>
  <c r="BF1185"/>
  <c r="BI1183"/>
  <c r="BH1183"/>
  <c r="BG1183"/>
  <c r="BE1183"/>
  <c r="T1183"/>
  <c r="R1183"/>
  <c r="P1183"/>
  <c r="BK1183"/>
  <c r="J1183"/>
  <c r="BF1183"/>
  <c r="BI1182"/>
  <c r="BH1182"/>
  <c r="BG1182"/>
  <c r="BE1182"/>
  <c r="T1182"/>
  <c r="R1182"/>
  <c r="P1182"/>
  <c r="BK1182"/>
  <c r="J1182"/>
  <c r="BF1182"/>
  <c r="BI1181"/>
  <c r="BH1181"/>
  <c r="BG1181"/>
  <c r="BE1181"/>
  <c r="T1181"/>
  <c r="R1181"/>
  <c r="P1181"/>
  <c r="BK1181"/>
  <c r="J1181"/>
  <c r="BF1181"/>
  <c r="BI1180"/>
  <c r="BH1180"/>
  <c r="BG1180"/>
  <c r="BE1180"/>
  <c r="T1180"/>
  <c r="R1180"/>
  <c r="P1180"/>
  <c r="BK1180"/>
  <c r="J1180"/>
  <c r="BF1180"/>
  <c r="BI1178"/>
  <c r="BH1178"/>
  <c r="BG1178"/>
  <c r="BE1178"/>
  <c r="T1178"/>
  <c r="R1178"/>
  <c r="P1178"/>
  <c r="BK1178"/>
  <c r="J1178"/>
  <c r="BF1178"/>
  <c r="BI1176"/>
  <c r="BH1176"/>
  <c r="BG1176"/>
  <c r="BE1176"/>
  <c r="T1176"/>
  <c r="R1176"/>
  <c r="P1176"/>
  <c r="BK1176"/>
  <c r="J1176"/>
  <c r="BF1176"/>
  <c r="BI1174"/>
  <c r="BH1174"/>
  <c r="BG1174"/>
  <c r="BE1174"/>
  <c r="T1174"/>
  <c r="R1174"/>
  <c r="P1174"/>
  <c r="BK1174"/>
  <c r="J1174"/>
  <c r="BF1174"/>
  <c r="BI1172"/>
  <c r="BH1172"/>
  <c r="BG1172"/>
  <c r="BE1172"/>
  <c r="T1172"/>
  <c r="R1172"/>
  <c r="P1172"/>
  <c r="BK1172"/>
  <c r="J1172"/>
  <c r="BF1172"/>
  <c r="BI1170"/>
  <c r="BH1170"/>
  <c r="BG1170"/>
  <c r="BE1170"/>
  <c r="T1170"/>
  <c r="R1170"/>
  <c r="P1170"/>
  <c r="BK1170"/>
  <c r="J1170"/>
  <c r="BF1170"/>
  <c r="BI1168"/>
  <c r="BH1168"/>
  <c r="BG1168"/>
  <c r="BE1168"/>
  <c r="T1168"/>
  <c r="R1168"/>
  <c r="P1168"/>
  <c r="BK1168"/>
  <c r="J1168"/>
  <c r="BF1168"/>
  <c r="BI1166"/>
  <c r="BH1166"/>
  <c r="BG1166"/>
  <c r="BE1166"/>
  <c r="T1166"/>
  <c r="R1166"/>
  <c r="P1166"/>
  <c r="BK1166"/>
  <c r="J1166"/>
  <c r="BF1166"/>
  <c r="BI1164"/>
  <c r="BH1164"/>
  <c r="BG1164"/>
  <c r="BE1164"/>
  <c r="T1164"/>
  <c r="R1164"/>
  <c r="P1164"/>
  <c r="BK1164"/>
  <c r="J1164"/>
  <c r="BF1164"/>
  <c r="BI1162"/>
  <c r="BH1162"/>
  <c r="BG1162"/>
  <c r="BE1162"/>
  <c r="T1162"/>
  <c r="R1162"/>
  <c r="P1162"/>
  <c r="BK1162"/>
  <c r="J1162"/>
  <c r="BF1162"/>
  <c r="BI1160"/>
  <c r="BH1160"/>
  <c r="BG1160"/>
  <c r="BE1160"/>
  <c r="T1160"/>
  <c r="R1160"/>
  <c r="P1160"/>
  <c r="BK1160"/>
  <c r="J1160"/>
  <c r="BF1160"/>
  <c r="BI1158"/>
  <c r="BH1158"/>
  <c r="BG1158"/>
  <c r="BE1158"/>
  <c r="T1158"/>
  <c r="R1158"/>
  <c r="P1158"/>
  <c r="BK1158"/>
  <c r="J1158"/>
  <c r="BF1158"/>
  <c r="BI1156"/>
  <c r="BH1156"/>
  <c r="BG1156"/>
  <c r="BE1156"/>
  <c r="T1156"/>
  <c r="R1156"/>
  <c r="P1156"/>
  <c r="BK1156"/>
  <c r="J1156"/>
  <c r="BF1156"/>
  <c r="BI1154"/>
  <c r="BH1154"/>
  <c r="BG1154"/>
  <c r="BE1154"/>
  <c r="T1154"/>
  <c r="R1154"/>
  <c r="P1154"/>
  <c r="BK1154"/>
  <c r="J1154"/>
  <c r="BF1154"/>
  <c r="BI1152"/>
  <c r="BH1152"/>
  <c r="BG1152"/>
  <c r="BE1152"/>
  <c r="T1152"/>
  <c r="R1152"/>
  <c r="P1152"/>
  <c r="BK1152"/>
  <c r="J1152"/>
  <c r="BF1152"/>
  <c r="BI1150"/>
  <c r="BH1150"/>
  <c r="BG1150"/>
  <c r="BE1150"/>
  <c r="T1150"/>
  <c r="R1150"/>
  <c r="P1150"/>
  <c r="BK1150"/>
  <c r="J1150"/>
  <c r="BF1150"/>
  <c r="BI1148"/>
  <c r="BH1148"/>
  <c r="BG1148"/>
  <c r="BE1148"/>
  <c r="T1148"/>
  <c r="R1148"/>
  <c r="P1148"/>
  <c r="BK1148"/>
  <c r="J1148"/>
  <c r="BF1148"/>
  <c r="BI1146"/>
  <c r="BH1146"/>
  <c r="BG1146"/>
  <c r="BE1146"/>
  <c r="T1146"/>
  <c r="R1146"/>
  <c r="P1146"/>
  <c r="BK1146"/>
  <c r="J1146"/>
  <c r="BF1146"/>
  <c r="BI1144"/>
  <c r="BH1144"/>
  <c r="BG1144"/>
  <c r="BE1144"/>
  <c r="T1144"/>
  <c r="R1144"/>
  <c r="P1144"/>
  <c r="BK1144"/>
  <c r="J1144"/>
  <c r="BF1144"/>
  <c r="BI1142"/>
  <c r="BH1142"/>
  <c r="BG1142"/>
  <c r="BE1142"/>
  <c r="T1142"/>
  <c r="R1142"/>
  <c r="P1142"/>
  <c r="BK1142"/>
  <c r="J1142"/>
  <c r="BF1142"/>
  <c r="BI1140"/>
  <c r="BH1140"/>
  <c r="BG1140"/>
  <c r="BE1140"/>
  <c r="T1140"/>
  <c r="R1140"/>
  <c r="P1140"/>
  <c r="BK1140"/>
  <c r="J1140"/>
  <c r="BF1140"/>
  <c r="BI1138"/>
  <c r="BH1138"/>
  <c r="BG1138"/>
  <c r="BE1138"/>
  <c r="T1138"/>
  <c r="R1138"/>
  <c r="P1138"/>
  <c r="BK1138"/>
  <c r="J1138"/>
  <c r="BF1138"/>
  <c r="BI1136"/>
  <c r="BH1136"/>
  <c r="BG1136"/>
  <c r="BE1136"/>
  <c r="T1136"/>
  <c r="R1136"/>
  <c r="P1136"/>
  <c r="BK1136"/>
  <c r="J1136"/>
  <c r="BF1136"/>
  <c r="BI1134"/>
  <c r="BH1134"/>
  <c r="BG1134"/>
  <c r="BE1134"/>
  <c r="T1134"/>
  <c r="R1134"/>
  <c r="P1134"/>
  <c r="BK1134"/>
  <c r="J1134"/>
  <c r="BF1134"/>
  <c r="BI1132"/>
  <c r="BH1132"/>
  <c r="BG1132"/>
  <c r="BE1132"/>
  <c r="T1132"/>
  <c r="R1132"/>
  <c r="P1132"/>
  <c r="BK1132"/>
  <c r="J1132"/>
  <c r="BF1132"/>
  <c r="BI1130"/>
  <c r="BH1130"/>
  <c r="BG1130"/>
  <c r="BE1130"/>
  <c r="T1130"/>
  <c r="R1130"/>
  <c r="P1130"/>
  <c r="BK1130"/>
  <c r="J1130"/>
  <c r="BF1130"/>
  <c r="BI1128"/>
  <c r="BH1128"/>
  <c r="BG1128"/>
  <c r="BE1128"/>
  <c r="T1128"/>
  <c r="R1128"/>
  <c r="P1128"/>
  <c r="BK1128"/>
  <c r="J1128"/>
  <c r="BF1128"/>
  <c r="BI1126"/>
  <c r="BH1126"/>
  <c r="BG1126"/>
  <c r="BE1126"/>
  <c r="T1126"/>
  <c r="R1126"/>
  <c r="P1126"/>
  <c r="BK1126"/>
  <c r="J1126"/>
  <c r="BF1126"/>
  <c r="BI1124"/>
  <c r="BH1124"/>
  <c r="BG1124"/>
  <c r="BE1124"/>
  <c r="T1124"/>
  <c r="R1124"/>
  <c r="P1124"/>
  <c r="BK1124"/>
  <c r="J1124"/>
  <c r="BF1124"/>
  <c r="BI1122"/>
  <c r="BH1122"/>
  <c r="BG1122"/>
  <c r="BE1122"/>
  <c r="T1122"/>
  <c r="R1122"/>
  <c r="P1122"/>
  <c r="BK1122"/>
  <c r="J1122"/>
  <c r="BF1122"/>
  <c r="BI1120"/>
  <c r="BH1120"/>
  <c r="BG1120"/>
  <c r="BE1120"/>
  <c r="T1120"/>
  <c r="R1120"/>
  <c r="P1120"/>
  <c r="BK1120"/>
  <c r="J1120"/>
  <c r="BF1120"/>
  <c r="BI1118"/>
  <c r="BH1118"/>
  <c r="BG1118"/>
  <c r="BE1118"/>
  <c r="T1118"/>
  <c r="R1118"/>
  <c r="P1118"/>
  <c r="BK1118"/>
  <c r="J1118"/>
  <c r="BF1118"/>
  <c r="BI1116"/>
  <c r="BH1116"/>
  <c r="BG1116"/>
  <c r="BE1116"/>
  <c r="T1116"/>
  <c r="R1116"/>
  <c r="P1116"/>
  <c r="BK1116"/>
  <c r="J1116"/>
  <c r="BF1116"/>
  <c r="BI1114"/>
  <c r="BH1114"/>
  <c r="BG1114"/>
  <c r="BE1114"/>
  <c r="T1114"/>
  <c r="R1114"/>
  <c r="P1114"/>
  <c r="BK1114"/>
  <c r="J1114"/>
  <c r="BF1114"/>
  <c r="BI1112"/>
  <c r="BH1112"/>
  <c r="BG1112"/>
  <c r="BE1112"/>
  <c r="T1112"/>
  <c r="R1112"/>
  <c r="P1112"/>
  <c r="BK1112"/>
  <c r="J1112"/>
  <c r="BF1112"/>
  <c r="BI1110"/>
  <c r="BH1110"/>
  <c r="BG1110"/>
  <c r="BE1110"/>
  <c r="T1110"/>
  <c r="R1110"/>
  <c r="P1110"/>
  <c r="BK1110"/>
  <c r="J1110"/>
  <c r="BF1110"/>
  <c r="BI1108"/>
  <c r="BH1108"/>
  <c r="BG1108"/>
  <c r="BE1108"/>
  <c r="T1108"/>
  <c r="R1108"/>
  <c r="P1108"/>
  <c r="BK1108"/>
  <c r="J1108"/>
  <c r="BF1108"/>
  <c r="BI1106"/>
  <c r="BH1106"/>
  <c r="BG1106"/>
  <c r="BE1106"/>
  <c r="T1106"/>
  <c r="R1106"/>
  <c r="P1106"/>
  <c r="BK1106"/>
  <c r="J1106"/>
  <c r="BF1106"/>
  <c r="BI1104"/>
  <c r="BH1104"/>
  <c r="BG1104"/>
  <c r="BE1104"/>
  <c r="T1104"/>
  <c r="R1104"/>
  <c r="P1104"/>
  <c r="BK1104"/>
  <c r="J1104"/>
  <c r="BF1104"/>
  <c r="BI1103"/>
  <c r="BH1103"/>
  <c r="BG1103"/>
  <c r="BE1103"/>
  <c r="T1103"/>
  <c r="R1103"/>
  <c r="P1103"/>
  <c r="BK1103"/>
  <c r="J1103"/>
  <c r="BF1103"/>
  <c r="BI1102"/>
  <c r="BH1102"/>
  <c r="BG1102"/>
  <c r="BE1102"/>
  <c r="T1102"/>
  <c r="R1102"/>
  <c r="P1102"/>
  <c r="BK1102"/>
  <c r="J1102"/>
  <c r="BF1102"/>
  <c r="BI1100"/>
  <c r="BH1100"/>
  <c r="BG1100"/>
  <c r="BE1100"/>
  <c r="T1100"/>
  <c r="R1100"/>
  <c r="P1100"/>
  <c r="BK1100"/>
  <c r="J1100"/>
  <c r="BF1100"/>
  <c r="BI1098"/>
  <c r="BH1098"/>
  <c r="BG1098"/>
  <c r="BE1098"/>
  <c r="T1098"/>
  <c r="R1098"/>
  <c r="P1098"/>
  <c r="BK1098"/>
  <c r="J1098"/>
  <c r="BF1098"/>
  <c r="BI1096"/>
  <c r="BH1096"/>
  <c r="BG1096"/>
  <c r="BE1096"/>
  <c r="T1096"/>
  <c r="R1096"/>
  <c r="P1096"/>
  <c r="BK1096"/>
  <c r="J1096"/>
  <c r="BF1096"/>
  <c r="BI1094"/>
  <c r="BH1094"/>
  <c r="BG1094"/>
  <c r="BE1094"/>
  <c r="T1094"/>
  <c r="R1094"/>
  <c r="P1094"/>
  <c r="BK1094"/>
  <c r="J1094"/>
  <c r="BF1094"/>
  <c r="BI1092"/>
  <c r="BH1092"/>
  <c r="BG1092"/>
  <c r="BE1092"/>
  <c r="T1092"/>
  <c r="R1092"/>
  <c r="P1092"/>
  <c r="BK1092"/>
  <c r="J1092"/>
  <c r="BF1092"/>
  <c r="BI1090"/>
  <c r="BH1090"/>
  <c r="BG1090"/>
  <c r="BE1090"/>
  <c r="T1090"/>
  <c r="R1090"/>
  <c r="P1090"/>
  <c r="BK1090"/>
  <c r="J1090"/>
  <c r="BF1090"/>
  <c r="BI1088"/>
  <c r="BH1088"/>
  <c r="BG1088"/>
  <c r="BE1088"/>
  <c r="T1088"/>
  <c r="R1088"/>
  <c r="P1088"/>
  <c r="BK1088"/>
  <c r="J1088"/>
  <c r="BF1088"/>
  <c r="BI1087"/>
  <c r="BH1087"/>
  <c r="BG1087"/>
  <c r="BE1087"/>
  <c r="T1087"/>
  <c r="R1087"/>
  <c r="P1087"/>
  <c r="BK1087"/>
  <c r="J1087"/>
  <c r="BF1087"/>
  <c r="BI1086"/>
  <c r="BH1086"/>
  <c r="BG1086"/>
  <c r="BE1086"/>
  <c r="T1086"/>
  <c r="R1086"/>
  <c r="P1086"/>
  <c r="BK1086"/>
  <c r="J1086"/>
  <c r="BF1086"/>
  <c r="BI1085"/>
  <c r="BH1085"/>
  <c r="BG1085"/>
  <c r="BE1085"/>
  <c r="T1085"/>
  <c r="R1085"/>
  <c r="P1085"/>
  <c r="BK1085"/>
  <c r="J1085"/>
  <c r="BF1085"/>
  <c r="BI1083"/>
  <c r="BH1083"/>
  <c r="BG1083"/>
  <c r="BE1083"/>
  <c r="T1083"/>
  <c r="R1083"/>
  <c r="P1083"/>
  <c r="BK1083"/>
  <c r="J1083"/>
  <c r="BF1083"/>
  <c r="BI1082"/>
  <c r="BH1082"/>
  <c r="BG1082"/>
  <c r="BE1082"/>
  <c r="T1082"/>
  <c r="R1082"/>
  <c r="P1082"/>
  <c r="BK1082"/>
  <c r="J1082"/>
  <c r="BF1082"/>
  <c r="BI1081"/>
  <c r="BH1081"/>
  <c r="BG1081"/>
  <c r="BE1081"/>
  <c r="T1081"/>
  <c r="R1081"/>
  <c r="P1081"/>
  <c r="BK1081"/>
  <c r="J1081"/>
  <c r="BF1081"/>
  <c r="BI1080"/>
  <c r="BH1080"/>
  <c r="BG1080"/>
  <c r="BE1080"/>
  <c r="T1080"/>
  <c r="T1079"/>
  <c r="R1080"/>
  <c r="R1079"/>
  <c r="P1080"/>
  <c r="P1079"/>
  <c r="BK1080"/>
  <c r="BK1079"/>
  <c r="J1079"/>
  <c r="J1080"/>
  <c r="BF1080"/>
  <c r="J87"/>
  <c r="BI1078"/>
  <c r="BH1078"/>
  <c r="BG1078"/>
  <c r="BE1078"/>
  <c r="T1078"/>
  <c r="R1078"/>
  <c r="P1078"/>
  <c r="BK1078"/>
  <c r="J1078"/>
  <c r="BF1078"/>
  <c r="BI1077"/>
  <c r="BH1077"/>
  <c r="BG1077"/>
  <c r="BE1077"/>
  <c r="T1077"/>
  <c r="R1077"/>
  <c r="P1077"/>
  <c r="BK1077"/>
  <c r="J1077"/>
  <c r="BF1077"/>
  <c r="BI1076"/>
  <c r="BH1076"/>
  <c r="BG1076"/>
  <c r="BE1076"/>
  <c r="T1076"/>
  <c r="R1076"/>
  <c r="P1076"/>
  <c r="BK1076"/>
  <c r="J1076"/>
  <c r="BF1076"/>
  <c r="BI1075"/>
  <c r="BH1075"/>
  <c r="BG1075"/>
  <c r="BE1075"/>
  <c r="T1075"/>
  <c r="R1075"/>
  <c r="P1075"/>
  <c r="BK1075"/>
  <c r="J1075"/>
  <c r="BF1075"/>
  <c r="BI1074"/>
  <c r="BH1074"/>
  <c r="BG1074"/>
  <c r="BE1074"/>
  <c r="T1074"/>
  <c r="R1074"/>
  <c r="P1074"/>
  <c r="BK1074"/>
  <c r="J1074"/>
  <c r="BF1074"/>
  <c r="BI1073"/>
  <c r="BH1073"/>
  <c r="BG1073"/>
  <c r="BE1073"/>
  <c r="T1073"/>
  <c r="R1073"/>
  <c r="P1073"/>
  <c r="BK1073"/>
  <c r="J1073"/>
  <c r="BF1073"/>
  <c r="BI1072"/>
  <c r="BH1072"/>
  <c r="BG1072"/>
  <c r="BE1072"/>
  <c r="T1072"/>
  <c r="R1072"/>
  <c r="P1072"/>
  <c r="BK1072"/>
  <c r="J1072"/>
  <c r="BF1072"/>
  <c r="BI1071"/>
  <c r="BH1071"/>
  <c r="BG1071"/>
  <c r="BE1071"/>
  <c r="T1071"/>
  <c r="R1071"/>
  <c r="P1071"/>
  <c r="BK1071"/>
  <c r="J1071"/>
  <c r="BF1071"/>
  <c r="BI1070"/>
  <c r="BH1070"/>
  <c r="BG1070"/>
  <c r="BE1070"/>
  <c r="T1070"/>
  <c r="R1070"/>
  <c r="P1070"/>
  <c r="BK1070"/>
  <c r="J1070"/>
  <c r="BF1070"/>
  <c r="BI1069"/>
  <c r="BH1069"/>
  <c r="BG1069"/>
  <c r="BE1069"/>
  <c r="T1069"/>
  <c r="R1069"/>
  <c r="P1069"/>
  <c r="BK1069"/>
  <c r="J1069"/>
  <c r="BF1069"/>
  <c r="BI1068"/>
  <c r="BH1068"/>
  <c r="BG1068"/>
  <c r="BE1068"/>
  <c r="T1068"/>
  <c r="R1068"/>
  <c r="P1068"/>
  <c r="BK1068"/>
  <c r="J1068"/>
  <c r="BF1068"/>
  <c r="BI1067"/>
  <c r="BH1067"/>
  <c r="BG1067"/>
  <c r="BE1067"/>
  <c r="T1067"/>
  <c r="R1067"/>
  <c r="P1067"/>
  <c r="BK1067"/>
  <c r="J1067"/>
  <c r="BF1067"/>
  <c r="BI1066"/>
  <c r="BH1066"/>
  <c r="BG1066"/>
  <c r="BE1066"/>
  <c r="T1066"/>
  <c r="R1066"/>
  <c r="P1066"/>
  <c r="BK1066"/>
  <c r="J1066"/>
  <c r="BF1066"/>
  <c r="BI1065"/>
  <c r="BH1065"/>
  <c r="BG1065"/>
  <c r="BE1065"/>
  <c r="T1065"/>
  <c r="R1065"/>
  <c r="P1065"/>
  <c r="BK1065"/>
  <c r="J1065"/>
  <c r="BF1065"/>
  <c r="BI1064"/>
  <c r="BH1064"/>
  <c r="BG1064"/>
  <c r="BE1064"/>
  <c r="T1064"/>
  <c r="R1064"/>
  <c r="P1064"/>
  <c r="BK1064"/>
  <c r="J1064"/>
  <c r="BF1064"/>
  <c r="BI1063"/>
  <c r="BH1063"/>
  <c r="BG1063"/>
  <c r="BE1063"/>
  <c r="T1063"/>
  <c r="R1063"/>
  <c r="P1063"/>
  <c r="BK1063"/>
  <c r="J1063"/>
  <c r="BF1063"/>
  <c r="BI1062"/>
  <c r="BH1062"/>
  <c r="BG1062"/>
  <c r="BE1062"/>
  <c r="T1062"/>
  <c r="R1062"/>
  <c r="P1062"/>
  <c r="BK1062"/>
  <c r="J1062"/>
  <c r="BF1062"/>
  <c r="BI1061"/>
  <c r="BH1061"/>
  <c r="BG1061"/>
  <c r="BE1061"/>
  <c r="T1061"/>
  <c r="R1061"/>
  <c r="P1061"/>
  <c r="BK1061"/>
  <c r="J1061"/>
  <c r="BF1061"/>
  <c r="BI1060"/>
  <c r="BH1060"/>
  <c r="BG1060"/>
  <c r="BE1060"/>
  <c r="T1060"/>
  <c r="R1060"/>
  <c r="P1060"/>
  <c r="BK1060"/>
  <c r="J1060"/>
  <c r="BF1060"/>
  <c r="BI1059"/>
  <c r="BH1059"/>
  <c r="BG1059"/>
  <c r="BE1059"/>
  <c r="T1059"/>
  <c r="R1059"/>
  <c r="P1059"/>
  <c r="BK1059"/>
  <c r="J1059"/>
  <c r="BF1059"/>
  <c r="BI1058"/>
  <c r="BH1058"/>
  <c r="BG1058"/>
  <c r="BE1058"/>
  <c r="T1058"/>
  <c r="R1058"/>
  <c r="P1058"/>
  <c r="BK1058"/>
  <c r="J1058"/>
  <c r="BF1058"/>
  <c r="BI1057"/>
  <c r="BH1057"/>
  <c r="BG1057"/>
  <c r="BE1057"/>
  <c r="T1057"/>
  <c r="R1057"/>
  <c r="P1057"/>
  <c r="BK1057"/>
  <c r="J1057"/>
  <c r="BF1057"/>
  <c r="BI1056"/>
  <c r="BH1056"/>
  <c r="BG1056"/>
  <c r="BE1056"/>
  <c r="T1056"/>
  <c r="T1055"/>
  <c r="R1056"/>
  <c r="R1055"/>
  <c r="P1056"/>
  <c r="P1055"/>
  <c r="BK1056"/>
  <c r="BK1055"/>
  <c r="J1055"/>
  <c r="J1056"/>
  <c r="BF1056"/>
  <c r="J86"/>
  <c r="BI1054"/>
  <c r="BH1054"/>
  <c r="BG1054"/>
  <c r="BE1054"/>
  <c r="T1054"/>
  <c r="R1054"/>
  <c r="P1054"/>
  <c r="BK1054"/>
  <c r="J1054"/>
  <c r="BF1054"/>
  <c r="BI1053"/>
  <c r="BH1053"/>
  <c r="BG1053"/>
  <c r="BE1053"/>
  <c r="T1053"/>
  <c r="R1053"/>
  <c r="P1053"/>
  <c r="BK1053"/>
  <c r="J1053"/>
  <c r="BF1053"/>
  <c r="BI1052"/>
  <c r="BH1052"/>
  <c r="BG1052"/>
  <c r="BE1052"/>
  <c r="T1052"/>
  <c r="R1052"/>
  <c r="P1052"/>
  <c r="BK1052"/>
  <c r="J1052"/>
  <c r="BF1052"/>
  <c r="BI1051"/>
  <c r="BH1051"/>
  <c r="BG1051"/>
  <c r="BE1051"/>
  <c r="T1051"/>
  <c r="R1051"/>
  <c r="P1051"/>
  <c r="BK1051"/>
  <c r="J1051"/>
  <c r="BF1051"/>
  <c r="BI1050"/>
  <c r="BH1050"/>
  <c r="BG1050"/>
  <c r="BE1050"/>
  <c r="T1050"/>
  <c r="R1050"/>
  <c r="P1050"/>
  <c r="BK1050"/>
  <c r="J1050"/>
  <c r="BF1050"/>
  <c r="BI1049"/>
  <c r="BH1049"/>
  <c r="BG1049"/>
  <c r="BE1049"/>
  <c r="T1049"/>
  <c r="R1049"/>
  <c r="P1049"/>
  <c r="BK1049"/>
  <c r="J1049"/>
  <c r="BF1049"/>
  <c r="BI1048"/>
  <c r="BH1048"/>
  <c r="BG1048"/>
  <c r="BE1048"/>
  <c r="T1048"/>
  <c r="R1048"/>
  <c r="P1048"/>
  <c r="BK1048"/>
  <c r="J1048"/>
  <c r="BF1048"/>
  <c r="BI1047"/>
  <c r="BH1047"/>
  <c r="BG1047"/>
  <c r="BE1047"/>
  <c r="T1047"/>
  <c r="R1047"/>
  <c r="P1047"/>
  <c r="BK1047"/>
  <c r="J1047"/>
  <c r="BF1047"/>
  <c r="BI1046"/>
  <c r="BH1046"/>
  <c r="BG1046"/>
  <c r="BE1046"/>
  <c r="T1046"/>
  <c r="R1046"/>
  <c r="P1046"/>
  <c r="BK1046"/>
  <c r="J1046"/>
  <c r="BF1046"/>
  <c r="BI1045"/>
  <c r="BH1045"/>
  <c r="BG1045"/>
  <c r="BE1045"/>
  <c r="T1045"/>
  <c r="R1045"/>
  <c r="P1045"/>
  <c r="BK1045"/>
  <c r="J1045"/>
  <c r="BF1045"/>
  <c r="BI1044"/>
  <c r="BH1044"/>
  <c r="BG1044"/>
  <c r="BE1044"/>
  <c r="T1044"/>
  <c r="R1044"/>
  <c r="P1044"/>
  <c r="BK1044"/>
  <c r="J1044"/>
  <c r="BF1044"/>
  <c r="BI1043"/>
  <c r="BH1043"/>
  <c r="BG1043"/>
  <c r="BE1043"/>
  <c r="T1043"/>
  <c r="R1043"/>
  <c r="P1043"/>
  <c r="BK1043"/>
  <c r="J1043"/>
  <c r="BF1043"/>
  <c r="BI1042"/>
  <c r="BH1042"/>
  <c r="BG1042"/>
  <c r="BE1042"/>
  <c r="T1042"/>
  <c r="R1042"/>
  <c r="P1042"/>
  <c r="BK1042"/>
  <c r="J1042"/>
  <c r="BF1042"/>
  <c r="BI1041"/>
  <c r="BH1041"/>
  <c r="BG1041"/>
  <c r="BE1041"/>
  <c r="T1041"/>
  <c r="R1041"/>
  <c r="P1041"/>
  <c r="BK1041"/>
  <c r="J1041"/>
  <c r="BF1041"/>
  <c r="BI1040"/>
  <c r="BH1040"/>
  <c r="BG1040"/>
  <c r="BE1040"/>
  <c r="T1040"/>
  <c r="R1040"/>
  <c r="P1040"/>
  <c r="BK1040"/>
  <c r="J1040"/>
  <c r="BF1040"/>
  <c r="BI1039"/>
  <c r="BH1039"/>
  <c r="BG1039"/>
  <c r="BE1039"/>
  <c r="T1039"/>
  <c r="R1039"/>
  <c r="P1039"/>
  <c r="BK1039"/>
  <c r="J1039"/>
  <c r="BF1039"/>
  <c r="BI1038"/>
  <c r="BH1038"/>
  <c r="BG1038"/>
  <c r="BE1038"/>
  <c r="T1038"/>
  <c r="R1038"/>
  <c r="P1038"/>
  <c r="BK1038"/>
  <c r="J1038"/>
  <c r="BF1038"/>
  <c r="BI1037"/>
  <c r="BH1037"/>
  <c r="BG1037"/>
  <c r="BE1037"/>
  <c r="T1037"/>
  <c r="R1037"/>
  <c r="P1037"/>
  <c r="BK1037"/>
  <c r="J1037"/>
  <c r="BF1037"/>
  <c r="BI1036"/>
  <c r="BH1036"/>
  <c r="BG1036"/>
  <c r="BE1036"/>
  <c r="T1036"/>
  <c r="R1036"/>
  <c r="P1036"/>
  <c r="BK1036"/>
  <c r="J1036"/>
  <c r="BF1036"/>
  <c r="BI1035"/>
  <c r="BH1035"/>
  <c r="BG1035"/>
  <c r="BE1035"/>
  <c r="T1035"/>
  <c r="R1035"/>
  <c r="P1035"/>
  <c r="BK1035"/>
  <c r="J1035"/>
  <c r="BF1035"/>
  <c r="BI1034"/>
  <c r="BH1034"/>
  <c r="BG1034"/>
  <c r="BE1034"/>
  <c r="T1034"/>
  <c r="R1034"/>
  <c r="P1034"/>
  <c r="BK1034"/>
  <c r="J1034"/>
  <c r="BF1034"/>
  <c r="BI1033"/>
  <c r="BH1033"/>
  <c r="BG1033"/>
  <c r="BE1033"/>
  <c r="T1033"/>
  <c r="R1033"/>
  <c r="P1033"/>
  <c r="BK1033"/>
  <c r="J1033"/>
  <c r="BF1033"/>
  <c r="BI1032"/>
  <c r="BH1032"/>
  <c r="BG1032"/>
  <c r="BE1032"/>
  <c r="T1032"/>
  <c r="R1032"/>
  <c r="P1032"/>
  <c r="BK1032"/>
  <c r="J1032"/>
  <c r="BF1032"/>
  <c r="BI1031"/>
  <c r="BH1031"/>
  <c r="BG1031"/>
  <c r="BE1031"/>
  <c r="T1031"/>
  <c r="R1031"/>
  <c r="P1031"/>
  <c r="BK1031"/>
  <c r="J1031"/>
  <c r="BF1031"/>
  <c r="BI1030"/>
  <c r="BH1030"/>
  <c r="BG1030"/>
  <c r="BE1030"/>
  <c r="T1030"/>
  <c r="R1030"/>
  <c r="P1030"/>
  <c r="BK1030"/>
  <c r="J1030"/>
  <c r="BF1030"/>
  <c r="BI1029"/>
  <c r="BH1029"/>
  <c r="BG1029"/>
  <c r="BE1029"/>
  <c r="T1029"/>
  <c r="R1029"/>
  <c r="P1029"/>
  <c r="BK1029"/>
  <c r="J1029"/>
  <c r="BF1029"/>
  <c r="BI1028"/>
  <c r="BH1028"/>
  <c r="BG1028"/>
  <c r="BE1028"/>
  <c r="T1028"/>
  <c r="R1028"/>
  <c r="P1028"/>
  <c r="BK1028"/>
  <c r="J1028"/>
  <c r="BF1028"/>
  <c r="BI1027"/>
  <c r="BH1027"/>
  <c r="BG1027"/>
  <c r="BE1027"/>
  <c r="T1027"/>
  <c r="R1027"/>
  <c r="P1027"/>
  <c r="BK1027"/>
  <c r="J1027"/>
  <c r="BF1027"/>
  <c r="BI1026"/>
  <c r="BH1026"/>
  <c r="BG1026"/>
  <c r="BE1026"/>
  <c r="T1026"/>
  <c r="R1026"/>
  <c r="P1026"/>
  <c r="BK1026"/>
  <c r="J1026"/>
  <c r="BF1026"/>
  <c r="BI1025"/>
  <c r="BH1025"/>
  <c r="BG1025"/>
  <c r="BE1025"/>
  <c r="T1025"/>
  <c r="R1025"/>
  <c r="P1025"/>
  <c r="BK1025"/>
  <c r="J1025"/>
  <c r="BF1025"/>
  <c r="BI1024"/>
  <c r="BH1024"/>
  <c r="BG1024"/>
  <c r="BE1024"/>
  <c r="T1024"/>
  <c r="R1024"/>
  <c r="P1024"/>
  <c r="BK1024"/>
  <c r="J1024"/>
  <c r="BF1024"/>
  <c r="BI1023"/>
  <c r="BH1023"/>
  <c r="BG1023"/>
  <c r="BE1023"/>
  <c r="T1023"/>
  <c r="R1023"/>
  <c r="P1023"/>
  <c r="BK1023"/>
  <c r="J1023"/>
  <c r="BF1023"/>
  <c r="BI1022"/>
  <c r="BH1022"/>
  <c r="BG1022"/>
  <c r="BE1022"/>
  <c r="T1022"/>
  <c r="R1022"/>
  <c r="P1022"/>
  <c r="BK1022"/>
  <c r="J1022"/>
  <c r="BF1022"/>
  <c r="BI1021"/>
  <c r="BH1021"/>
  <c r="BG1021"/>
  <c r="BE1021"/>
  <c r="T1021"/>
  <c r="R1021"/>
  <c r="P1021"/>
  <c r="BK1021"/>
  <c r="J1021"/>
  <c r="BF1021"/>
  <c r="BI1020"/>
  <c r="BH1020"/>
  <c r="BG1020"/>
  <c r="BE1020"/>
  <c r="T1020"/>
  <c r="T1019"/>
  <c r="R1020"/>
  <c r="R1019"/>
  <c r="P1020"/>
  <c r="P1019"/>
  <c r="BK1020"/>
  <c r="BK1019"/>
  <c r="J1019"/>
  <c r="J1020"/>
  <c r="BF1020"/>
  <c r="J85"/>
  <c r="BI1018"/>
  <c r="BH1018"/>
  <c r="BG1018"/>
  <c r="BE1018"/>
  <c r="T1018"/>
  <c r="R1018"/>
  <c r="P1018"/>
  <c r="BK1018"/>
  <c r="J1018"/>
  <c r="BF1018"/>
  <c r="BI1017"/>
  <c r="BH1017"/>
  <c r="BG1017"/>
  <c r="BE1017"/>
  <c r="T1017"/>
  <c r="R1017"/>
  <c r="P1017"/>
  <c r="BK1017"/>
  <c r="J1017"/>
  <c r="BF1017"/>
  <c r="BI1016"/>
  <c r="BH1016"/>
  <c r="BG1016"/>
  <c r="BE1016"/>
  <c r="T1016"/>
  <c r="R1016"/>
  <c r="P1016"/>
  <c r="BK1016"/>
  <c r="J1016"/>
  <c r="BF1016"/>
  <c r="BI1015"/>
  <c r="BH1015"/>
  <c r="BG1015"/>
  <c r="BE1015"/>
  <c r="T1015"/>
  <c r="R1015"/>
  <c r="P1015"/>
  <c r="BK1015"/>
  <c r="J1015"/>
  <c r="BF1015"/>
  <c r="BI1014"/>
  <c r="BH1014"/>
  <c r="BG1014"/>
  <c r="BE1014"/>
  <c r="T1014"/>
  <c r="R1014"/>
  <c r="P1014"/>
  <c r="BK1014"/>
  <c r="J1014"/>
  <c r="BF1014"/>
  <c r="BI1013"/>
  <c r="BH1013"/>
  <c r="BG1013"/>
  <c r="BE1013"/>
  <c r="T1013"/>
  <c r="R1013"/>
  <c r="P1013"/>
  <c r="BK1013"/>
  <c r="J1013"/>
  <c r="BF1013"/>
  <c r="BI1012"/>
  <c r="BH1012"/>
  <c r="BG1012"/>
  <c r="BE1012"/>
  <c r="T1012"/>
  <c r="R1012"/>
  <c r="P1012"/>
  <c r="BK1012"/>
  <c r="J1012"/>
  <c r="BF1012"/>
  <c r="BI1011"/>
  <c r="BH1011"/>
  <c r="BG1011"/>
  <c r="BE1011"/>
  <c r="T1011"/>
  <c r="R1011"/>
  <c r="P1011"/>
  <c r="BK1011"/>
  <c r="J1011"/>
  <c r="BF1011"/>
  <c r="BI1010"/>
  <c r="BH1010"/>
  <c r="BG1010"/>
  <c r="BE1010"/>
  <c r="T1010"/>
  <c r="R1010"/>
  <c r="P1010"/>
  <c r="BK1010"/>
  <c r="J1010"/>
  <c r="BF1010"/>
  <c r="BI1009"/>
  <c r="BH1009"/>
  <c r="BG1009"/>
  <c r="BE1009"/>
  <c r="T1009"/>
  <c r="R1009"/>
  <c r="P1009"/>
  <c r="BK1009"/>
  <c r="J1009"/>
  <c r="BF1009"/>
  <c r="BI1008"/>
  <c r="BH1008"/>
  <c r="BG1008"/>
  <c r="BE1008"/>
  <c r="T1008"/>
  <c r="R1008"/>
  <c r="P1008"/>
  <c r="BK1008"/>
  <c r="J1008"/>
  <c r="BF1008"/>
  <c r="BI1007"/>
  <c r="BH1007"/>
  <c r="BG1007"/>
  <c r="BE1007"/>
  <c r="T1007"/>
  <c r="R1007"/>
  <c r="P1007"/>
  <c r="BK1007"/>
  <c r="J1007"/>
  <c r="BF1007"/>
  <c r="BI1006"/>
  <c r="BH1006"/>
  <c r="BG1006"/>
  <c r="BE1006"/>
  <c r="T1006"/>
  <c r="R1006"/>
  <c r="P1006"/>
  <c r="BK1006"/>
  <c r="J1006"/>
  <c r="BF1006"/>
  <c r="BI1005"/>
  <c r="BH1005"/>
  <c r="BG1005"/>
  <c r="BE1005"/>
  <c r="T1005"/>
  <c r="R1005"/>
  <c r="P1005"/>
  <c r="BK1005"/>
  <c r="J1005"/>
  <c r="BF1005"/>
  <c r="BI1004"/>
  <c r="BH1004"/>
  <c r="BG1004"/>
  <c r="BE1004"/>
  <c r="T1004"/>
  <c r="R1004"/>
  <c r="P1004"/>
  <c r="BK1004"/>
  <c r="J1004"/>
  <c r="BF1004"/>
  <c r="BI1003"/>
  <c r="BH1003"/>
  <c r="BG1003"/>
  <c r="BE1003"/>
  <c r="T1003"/>
  <c r="R1003"/>
  <c r="P1003"/>
  <c r="BK1003"/>
  <c r="J1003"/>
  <c r="BF1003"/>
  <c r="BI1002"/>
  <c r="BH1002"/>
  <c r="BG1002"/>
  <c r="BE1002"/>
  <c r="T1002"/>
  <c r="R1002"/>
  <c r="P1002"/>
  <c r="BK1002"/>
  <c r="J1002"/>
  <c r="BF1002"/>
  <c r="BI1001"/>
  <c r="BH1001"/>
  <c r="BG1001"/>
  <c r="BE1001"/>
  <c r="T1001"/>
  <c r="R1001"/>
  <c r="P1001"/>
  <c r="BK1001"/>
  <c r="J1001"/>
  <c r="BF1001"/>
  <c r="BI1000"/>
  <c r="BH1000"/>
  <c r="BG1000"/>
  <c r="BE1000"/>
  <c r="T1000"/>
  <c r="R1000"/>
  <c r="P1000"/>
  <c r="BK1000"/>
  <c r="J1000"/>
  <c r="BF1000"/>
  <c r="BI999"/>
  <c r="BH999"/>
  <c r="BG999"/>
  <c r="BE999"/>
  <c r="T999"/>
  <c r="R999"/>
  <c r="P999"/>
  <c r="BK999"/>
  <c r="J999"/>
  <c r="BF999"/>
  <c r="BI998"/>
  <c r="BH998"/>
  <c r="BG998"/>
  <c r="BE998"/>
  <c r="T998"/>
  <c r="R998"/>
  <c r="P998"/>
  <c r="BK998"/>
  <c r="J998"/>
  <c r="BF998"/>
  <c r="BI997"/>
  <c r="BH997"/>
  <c r="BG997"/>
  <c r="BE997"/>
  <c r="T997"/>
  <c r="R997"/>
  <c r="P997"/>
  <c r="BK997"/>
  <c r="J997"/>
  <c r="BF997"/>
  <c r="BI996"/>
  <c r="BH996"/>
  <c r="BG996"/>
  <c r="BE996"/>
  <c r="T996"/>
  <c r="T995"/>
  <c r="R996"/>
  <c r="R995"/>
  <c r="P996"/>
  <c r="P995"/>
  <c r="BK996"/>
  <c r="BK995"/>
  <c r="J995"/>
  <c r="J996"/>
  <c r="BF996"/>
  <c r="J84"/>
  <c r="BI994"/>
  <c r="BH994"/>
  <c r="BG994"/>
  <c r="BE994"/>
  <c r="T994"/>
  <c r="R994"/>
  <c r="P994"/>
  <c r="BK994"/>
  <c r="J994"/>
  <c r="BF994"/>
  <c r="BI993"/>
  <c r="BH993"/>
  <c r="BG993"/>
  <c r="BE993"/>
  <c r="T993"/>
  <c r="R993"/>
  <c r="P993"/>
  <c r="BK993"/>
  <c r="J993"/>
  <c r="BF993"/>
  <c r="BI992"/>
  <c r="BH992"/>
  <c r="BG992"/>
  <c r="BE992"/>
  <c r="T992"/>
  <c r="R992"/>
  <c r="P992"/>
  <c r="BK992"/>
  <c r="J992"/>
  <c r="BF992"/>
  <c r="BI991"/>
  <c r="BH991"/>
  <c r="BG991"/>
  <c r="BE991"/>
  <c r="T991"/>
  <c r="R991"/>
  <c r="P991"/>
  <c r="BK991"/>
  <c r="J991"/>
  <c r="BF991"/>
  <c r="BI990"/>
  <c r="BH990"/>
  <c r="BG990"/>
  <c r="BE990"/>
  <c r="T990"/>
  <c r="R990"/>
  <c r="P990"/>
  <c r="BK990"/>
  <c r="J990"/>
  <c r="BF990"/>
  <c r="BI989"/>
  <c r="BH989"/>
  <c r="BG989"/>
  <c r="BE989"/>
  <c r="T989"/>
  <c r="R989"/>
  <c r="P989"/>
  <c r="BK989"/>
  <c r="J989"/>
  <c r="BF989"/>
  <c r="BI988"/>
  <c r="BH988"/>
  <c r="BG988"/>
  <c r="BE988"/>
  <c r="T988"/>
  <c r="R988"/>
  <c r="P988"/>
  <c r="BK988"/>
  <c r="J988"/>
  <c r="BF988"/>
  <c r="BI987"/>
  <c r="BH987"/>
  <c r="BG987"/>
  <c r="BE987"/>
  <c r="T987"/>
  <c r="R987"/>
  <c r="P987"/>
  <c r="BK987"/>
  <c r="J987"/>
  <c r="BF987"/>
  <c r="BI986"/>
  <c r="BH986"/>
  <c r="BG986"/>
  <c r="BE986"/>
  <c r="T986"/>
  <c r="R986"/>
  <c r="P986"/>
  <c r="BK986"/>
  <c r="J986"/>
  <c r="BF986"/>
  <c r="BI985"/>
  <c r="BH985"/>
  <c r="BG985"/>
  <c r="BE985"/>
  <c r="T985"/>
  <c r="R985"/>
  <c r="P985"/>
  <c r="BK985"/>
  <c r="J985"/>
  <c r="BF985"/>
  <c r="BI984"/>
  <c r="BH984"/>
  <c r="BG984"/>
  <c r="BE984"/>
  <c r="T984"/>
  <c r="R984"/>
  <c r="P984"/>
  <c r="BK984"/>
  <c r="J984"/>
  <c r="BF984"/>
  <c r="BI983"/>
  <c r="BH983"/>
  <c r="BG983"/>
  <c r="BE983"/>
  <c r="T983"/>
  <c r="R983"/>
  <c r="P983"/>
  <c r="BK983"/>
  <c r="J983"/>
  <c r="BF983"/>
  <c r="BI982"/>
  <c r="BH982"/>
  <c r="BG982"/>
  <c r="BE982"/>
  <c r="T982"/>
  <c r="R982"/>
  <c r="P982"/>
  <c r="BK982"/>
  <c r="J982"/>
  <c r="BF982"/>
  <c r="BI981"/>
  <c r="BH981"/>
  <c r="BG981"/>
  <c r="BE981"/>
  <c r="T981"/>
  <c r="R981"/>
  <c r="P981"/>
  <c r="BK981"/>
  <c r="J981"/>
  <c r="BF981"/>
  <c r="BI980"/>
  <c r="BH980"/>
  <c r="BG980"/>
  <c r="BE980"/>
  <c r="T980"/>
  <c r="R980"/>
  <c r="P980"/>
  <c r="BK980"/>
  <c r="J980"/>
  <c r="BF980"/>
  <c r="BI979"/>
  <c r="BH979"/>
  <c r="BG979"/>
  <c r="BE979"/>
  <c r="T979"/>
  <c r="R979"/>
  <c r="P979"/>
  <c r="BK979"/>
  <c r="J979"/>
  <c r="BF979"/>
  <c r="BI978"/>
  <c r="BH978"/>
  <c r="BG978"/>
  <c r="BE978"/>
  <c r="T978"/>
  <c r="R978"/>
  <c r="P978"/>
  <c r="BK978"/>
  <c r="J978"/>
  <c r="BF978"/>
  <c r="BI977"/>
  <c r="BH977"/>
  <c r="BG977"/>
  <c r="BE977"/>
  <c r="T977"/>
  <c r="R977"/>
  <c r="P977"/>
  <c r="BK977"/>
  <c r="J977"/>
  <c r="BF977"/>
  <c r="BI976"/>
  <c r="BH976"/>
  <c r="BG976"/>
  <c r="BE976"/>
  <c r="T976"/>
  <c r="R976"/>
  <c r="P976"/>
  <c r="BK976"/>
  <c r="J976"/>
  <c r="BF976"/>
  <c r="BI975"/>
  <c r="BH975"/>
  <c r="BG975"/>
  <c r="BE975"/>
  <c r="T975"/>
  <c r="R975"/>
  <c r="P975"/>
  <c r="BK975"/>
  <c r="J975"/>
  <c r="BF975"/>
  <c r="BI974"/>
  <c r="BH974"/>
  <c r="BG974"/>
  <c r="BE974"/>
  <c r="T974"/>
  <c r="R974"/>
  <c r="P974"/>
  <c r="BK974"/>
  <c r="J974"/>
  <c r="BF974"/>
  <c r="BI973"/>
  <c r="BH973"/>
  <c r="BG973"/>
  <c r="BE973"/>
  <c r="T973"/>
  <c r="R973"/>
  <c r="P973"/>
  <c r="BK973"/>
  <c r="J973"/>
  <c r="BF973"/>
  <c r="BI972"/>
  <c r="BH972"/>
  <c r="BG972"/>
  <c r="BE972"/>
  <c r="T972"/>
  <c r="R972"/>
  <c r="P972"/>
  <c r="BK972"/>
  <c r="J972"/>
  <c r="BF972"/>
  <c r="BI971"/>
  <c r="BH971"/>
  <c r="BG971"/>
  <c r="BE971"/>
  <c r="T971"/>
  <c r="R971"/>
  <c r="P971"/>
  <c r="BK971"/>
  <c r="J971"/>
  <c r="BF971"/>
  <c r="BI970"/>
  <c r="BH970"/>
  <c r="BG970"/>
  <c r="BE970"/>
  <c r="T970"/>
  <c r="R970"/>
  <c r="P970"/>
  <c r="BK970"/>
  <c r="J970"/>
  <c r="BF970"/>
  <c r="BI969"/>
  <c r="BH969"/>
  <c r="BG969"/>
  <c r="BE969"/>
  <c r="T969"/>
  <c r="R969"/>
  <c r="P969"/>
  <c r="BK969"/>
  <c r="J969"/>
  <c r="BF969"/>
  <c r="BI968"/>
  <c r="BH968"/>
  <c r="BG968"/>
  <c r="BE968"/>
  <c r="T968"/>
  <c r="R968"/>
  <c r="P968"/>
  <c r="BK968"/>
  <c r="J968"/>
  <c r="BF968"/>
  <c r="BI967"/>
  <c r="BH967"/>
  <c r="BG967"/>
  <c r="BE967"/>
  <c r="T967"/>
  <c r="R967"/>
  <c r="P967"/>
  <c r="BK967"/>
  <c r="J967"/>
  <c r="BF967"/>
  <c r="BI966"/>
  <c r="BH966"/>
  <c r="BG966"/>
  <c r="BE966"/>
  <c r="T966"/>
  <c r="R966"/>
  <c r="P966"/>
  <c r="BK966"/>
  <c r="J966"/>
  <c r="BF966"/>
  <c r="BI965"/>
  <c r="BH965"/>
  <c r="BG965"/>
  <c r="BE965"/>
  <c r="T965"/>
  <c r="T964"/>
  <c r="R965"/>
  <c r="R964"/>
  <c r="P965"/>
  <c r="P964"/>
  <c r="BK965"/>
  <c r="BK964"/>
  <c r="J964"/>
  <c r="J965"/>
  <c r="BF965"/>
  <c r="J83"/>
  <c r="BI962"/>
  <c r="BH962"/>
  <c r="BG962"/>
  <c r="BE962"/>
  <c r="T962"/>
  <c r="R962"/>
  <c r="P962"/>
  <c r="BK962"/>
  <c r="J962"/>
  <c r="BF962"/>
  <c r="BI961"/>
  <c r="BH961"/>
  <c r="BG961"/>
  <c r="BE961"/>
  <c r="T961"/>
  <c r="R961"/>
  <c r="P961"/>
  <c r="BK961"/>
  <c r="J961"/>
  <c r="BF961"/>
  <c r="BI960"/>
  <c r="BH960"/>
  <c r="BG960"/>
  <c r="BE960"/>
  <c r="T960"/>
  <c r="R960"/>
  <c r="P960"/>
  <c r="BK960"/>
  <c r="J960"/>
  <c r="BF960"/>
  <c r="BI959"/>
  <c r="BH959"/>
  <c r="BG959"/>
  <c r="BE959"/>
  <c r="T959"/>
  <c r="R959"/>
  <c r="P959"/>
  <c r="BK959"/>
  <c r="J959"/>
  <c r="BF959"/>
  <c r="BI958"/>
  <c r="BH958"/>
  <c r="BG958"/>
  <c r="BE958"/>
  <c r="T958"/>
  <c r="R958"/>
  <c r="P958"/>
  <c r="BK958"/>
  <c r="J958"/>
  <c r="BF958"/>
  <c r="BI957"/>
  <c r="BH957"/>
  <c r="BG957"/>
  <c r="BE957"/>
  <c r="T957"/>
  <c r="R957"/>
  <c r="P957"/>
  <c r="BK957"/>
  <c r="J957"/>
  <c r="BF957"/>
  <c r="BI956"/>
  <c r="BH956"/>
  <c r="BG956"/>
  <c r="BE956"/>
  <c r="T956"/>
  <c r="R956"/>
  <c r="P956"/>
  <c r="BK956"/>
  <c r="J956"/>
  <c r="BF956"/>
  <c r="BI955"/>
  <c r="BH955"/>
  <c r="BG955"/>
  <c r="BE955"/>
  <c r="T955"/>
  <c r="R955"/>
  <c r="P955"/>
  <c r="BK955"/>
  <c r="J955"/>
  <c r="BF955"/>
  <c r="BI954"/>
  <c r="BH954"/>
  <c r="BG954"/>
  <c r="BE954"/>
  <c r="T954"/>
  <c r="R954"/>
  <c r="P954"/>
  <c r="BK954"/>
  <c r="J954"/>
  <c r="BF954"/>
  <c r="BI953"/>
  <c r="BH953"/>
  <c r="BG953"/>
  <c r="BE953"/>
  <c r="T953"/>
  <c r="R953"/>
  <c r="P953"/>
  <c r="BK953"/>
  <c r="J953"/>
  <c r="BF953"/>
  <c r="BI952"/>
  <c r="BH952"/>
  <c r="BG952"/>
  <c r="BE952"/>
  <c r="T952"/>
  <c r="R952"/>
  <c r="P952"/>
  <c r="BK952"/>
  <c r="J952"/>
  <c r="BF952"/>
  <c r="BI951"/>
  <c r="BH951"/>
  <c r="BG951"/>
  <c r="BE951"/>
  <c r="T951"/>
  <c r="R951"/>
  <c r="P951"/>
  <c r="BK951"/>
  <c r="J951"/>
  <c r="BF951"/>
  <c r="BI950"/>
  <c r="BH950"/>
  <c r="BG950"/>
  <c r="BE950"/>
  <c r="T950"/>
  <c r="R950"/>
  <c r="P950"/>
  <c r="BK950"/>
  <c r="J950"/>
  <c r="BF950"/>
  <c r="BI949"/>
  <c r="BH949"/>
  <c r="BG949"/>
  <c r="BE949"/>
  <c r="T949"/>
  <c r="R949"/>
  <c r="P949"/>
  <c r="BK949"/>
  <c r="J949"/>
  <c r="BF949"/>
  <c r="BI948"/>
  <c r="BH948"/>
  <c r="BG948"/>
  <c r="BE948"/>
  <c r="T948"/>
  <c r="R948"/>
  <c r="P948"/>
  <c r="BK948"/>
  <c r="J948"/>
  <c r="BF948"/>
  <c r="BI946"/>
  <c r="BH946"/>
  <c r="BG946"/>
  <c r="BE946"/>
  <c r="T946"/>
  <c r="R946"/>
  <c r="P946"/>
  <c r="BK946"/>
  <c r="J946"/>
  <c r="BF946"/>
  <c r="BI945"/>
  <c r="BH945"/>
  <c r="BG945"/>
  <c r="BE945"/>
  <c r="T945"/>
  <c r="R945"/>
  <c r="P945"/>
  <c r="BK945"/>
  <c r="J945"/>
  <c r="BF945"/>
  <c r="BI944"/>
  <c r="BH944"/>
  <c r="BG944"/>
  <c r="BE944"/>
  <c r="T944"/>
  <c r="R944"/>
  <c r="P944"/>
  <c r="BK944"/>
  <c r="J944"/>
  <c r="BF944"/>
  <c r="BI943"/>
  <c r="BH943"/>
  <c r="BG943"/>
  <c r="BE943"/>
  <c r="T943"/>
  <c r="R943"/>
  <c r="P943"/>
  <c r="BK943"/>
  <c r="J943"/>
  <c r="BF943"/>
  <c r="BI942"/>
  <c r="BH942"/>
  <c r="BG942"/>
  <c r="BE942"/>
  <c r="T942"/>
  <c r="R942"/>
  <c r="P942"/>
  <c r="BK942"/>
  <c r="J942"/>
  <c r="BF942"/>
  <c r="BI941"/>
  <c r="BH941"/>
  <c r="BG941"/>
  <c r="BE941"/>
  <c r="T941"/>
  <c r="R941"/>
  <c r="P941"/>
  <c r="BK941"/>
  <c r="J941"/>
  <c r="BF941"/>
  <c r="BI940"/>
  <c r="BH940"/>
  <c r="BG940"/>
  <c r="BE940"/>
  <c r="T940"/>
  <c r="R940"/>
  <c r="P940"/>
  <c r="BK940"/>
  <c r="J940"/>
  <c r="BF940"/>
  <c r="BI939"/>
  <c r="BH939"/>
  <c r="BG939"/>
  <c r="BE939"/>
  <c r="T939"/>
  <c r="R939"/>
  <c r="P939"/>
  <c r="BK939"/>
  <c r="J939"/>
  <c r="BF939"/>
  <c r="BI938"/>
  <c r="BH938"/>
  <c r="BG938"/>
  <c r="BE938"/>
  <c r="T938"/>
  <c r="R938"/>
  <c r="P938"/>
  <c r="BK938"/>
  <c r="J938"/>
  <c r="BF938"/>
  <c r="BI937"/>
  <c r="BH937"/>
  <c r="BG937"/>
  <c r="BE937"/>
  <c r="T937"/>
  <c r="T936"/>
  <c r="R937"/>
  <c r="R936"/>
  <c r="P937"/>
  <c r="P936"/>
  <c r="BK937"/>
  <c r="BK936"/>
  <c r="J936"/>
  <c r="J937"/>
  <c r="BF937"/>
  <c r="J82"/>
  <c r="BI935"/>
  <c r="BH935"/>
  <c r="BG935"/>
  <c r="BE935"/>
  <c r="T935"/>
  <c r="R935"/>
  <c r="P935"/>
  <c r="BK935"/>
  <c r="J935"/>
  <c r="BF935"/>
  <c r="BI934"/>
  <c r="BH934"/>
  <c r="BG934"/>
  <c r="BE934"/>
  <c r="T934"/>
  <c r="R934"/>
  <c r="P934"/>
  <c r="BK934"/>
  <c r="J934"/>
  <c r="BF934"/>
  <c r="BI933"/>
  <c r="BH933"/>
  <c r="BG933"/>
  <c r="BE933"/>
  <c r="T933"/>
  <c r="R933"/>
  <c r="P933"/>
  <c r="BK933"/>
  <c r="J933"/>
  <c r="BF933"/>
  <c r="BI932"/>
  <c r="BH932"/>
  <c r="BG932"/>
  <c r="BE932"/>
  <c r="T932"/>
  <c r="R932"/>
  <c r="P932"/>
  <c r="BK932"/>
  <c r="J932"/>
  <c r="BF932"/>
  <c r="BI931"/>
  <c r="BH931"/>
  <c r="BG931"/>
  <c r="BE931"/>
  <c r="T931"/>
  <c r="R931"/>
  <c r="P931"/>
  <c r="BK931"/>
  <c r="J931"/>
  <c r="BF931"/>
  <c r="BI930"/>
  <c r="BH930"/>
  <c r="BG930"/>
  <c r="BE930"/>
  <c r="T930"/>
  <c r="R930"/>
  <c r="P930"/>
  <c r="BK930"/>
  <c r="J930"/>
  <c r="BF930"/>
  <c r="BI929"/>
  <c r="BH929"/>
  <c r="BG929"/>
  <c r="BE929"/>
  <c r="T929"/>
  <c r="R929"/>
  <c r="P929"/>
  <c r="BK929"/>
  <c r="J929"/>
  <c r="BF929"/>
  <c r="BI928"/>
  <c r="BH928"/>
  <c r="BG928"/>
  <c r="BE928"/>
  <c r="T928"/>
  <c r="R928"/>
  <c r="P928"/>
  <c r="BK928"/>
  <c r="J928"/>
  <c r="BF928"/>
  <c r="BI927"/>
  <c r="BH927"/>
  <c r="BG927"/>
  <c r="BE927"/>
  <c r="T927"/>
  <c r="R927"/>
  <c r="P927"/>
  <c r="BK927"/>
  <c r="J927"/>
  <c r="BF927"/>
  <c r="BI926"/>
  <c r="BH926"/>
  <c r="BG926"/>
  <c r="BE926"/>
  <c r="T926"/>
  <c r="R926"/>
  <c r="P926"/>
  <c r="BK926"/>
  <c r="J926"/>
  <c r="BF926"/>
  <c r="BI925"/>
  <c r="BH925"/>
  <c r="BG925"/>
  <c r="BE925"/>
  <c r="T925"/>
  <c r="R925"/>
  <c r="P925"/>
  <c r="BK925"/>
  <c r="J925"/>
  <c r="BF925"/>
  <c r="BI924"/>
  <c r="BH924"/>
  <c r="BG924"/>
  <c r="BE924"/>
  <c r="T924"/>
  <c r="R924"/>
  <c r="P924"/>
  <c r="BK924"/>
  <c r="J924"/>
  <c r="BF924"/>
  <c r="BI923"/>
  <c r="BH923"/>
  <c r="BG923"/>
  <c r="BE923"/>
  <c r="T923"/>
  <c r="R923"/>
  <c r="P923"/>
  <c r="BK923"/>
  <c r="J923"/>
  <c r="BF923"/>
  <c r="BI922"/>
  <c r="BH922"/>
  <c r="BG922"/>
  <c r="BE922"/>
  <c r="T922"/>
  <c r="R922"/>
  <c r="P922"/>
  <c r="BK922"/>
  <c r="J922"/>
  <c r="BF922"/>
  <c r="BI921"/>
  <c r="BH921"/>
  <c r="BG921"/>
  <c r="BE921"/>
  <c r="T921"/>
  <c r="R921"/>
  <c r="P921"/>
  <c r="BK921"/>
  <c r="J921"/>
  <c r="BF921"/>
  <c r="BI920"/>
  <c r="BH920"/>
  <c r="BG920"/>
  <c r="BE920"/>
  <c r="T920"/>
  <c r="R920"/>
  <c r="P920"/>
  <c r="BK920"/>
  <c r="J920"/>
  <c r="BF920"/>
  <c r="BI919"/>
  <c r="BH919"/>
  <c r="BG919"/>
  <c r="BE919"/>
  <c r="T919"/>
  <c r="R919"/>
  <c r="P919"/>
  <c r="BK919"/>
  <c r="J919"/>
  <c r="BF919"/>
  <c r="BI918"/>
  <c r="BH918"/>
  <c r="BG918"/>
  <c r="BE918"/>
  <c r="T918"/>
  <c r="R918"/>
  <c r="P918"/>
  <c r="BK918"/>
  <c r="J918"/>
  <c r="BF918"/>
  <c r="BI917"/>
  <c r="BH917"/>
  <c r="BG917"/>
  <c r="BE917"/>
  <c r="T917"/>
  <c r="R917"/>
  <c r="P917"/>
  <c r="BK917"/>
  <c r="J917"/>
  <c r="BF917"/>
  <c r="BI916"/>
  <c r="BH916"/>
  <c r="BG916"/>
  <c r="BE916"/>
  <c r="T916"/>
  <c r="R916"/>
  <c r="P916"/>
  <c r="BK916"/>
  <c r="J916"/>
  <c r="BF916"/>
  <c r="BI915"/>
  <c r="BH915"/>
  <c r="BG915"/>
  <c r="BE915"/>
  <c r="T915"/>
  <c r="R915"/>
  <c r="P915"/>
  <c r="BK915"/>
  <c r="J915"/>
  <c r="BF915"/>
  <c r="BI914"/>
  <c r="BH914"/>
  <c r="BG914"/>
  <c r="BE914"/>
  <c r="T914"/>
  <c r="R914"/>
  <c r="P914"/>
  <c r="BK914"/>
  <c r="J914"/>
  <c r="BF914"/>
  <c r="BI913"/>
  <c r="BH913"/>
  <c r="BG913"/>
  <c r="BE913"/>
  <c r="T913"/>
  <c r="R913"/>
  <c r="P913"/>
  <c r="BK913"/>
  <c r="J913"/>
  <c r="BF913"/>
  <c r="BI912"/>
  <c r="BH912"/>
  <c r="BG912"/>
  <c r="BE912"/>
  <c r="T912"/>
  <c r="R912"/>
  <c r="P912"/>
  <c r="BK912"/>
  <c r="J912"/>
  <c r="BF912"/>
  <c r="BI911"/>
  <c r="BH911"/>
  <c r="BG911"/>
  <c r="BE911"/>
  <c r="T911"/>
  <c r="T910"/>
  <c r="R911"/>
  <c r="R910"/>
  <c r="P911"/>
  <c r="P910"/>
  <c r="BK911"/>
  <c r="BK910"/>
  <c r="J910"/>
  <c r="J911"/>
  <c r="BF911"/>
  <c r="J81"/>
  <c r="BI909"/>
  <c r="BH909"/>
  <c r="BG909"/>
  <c r="BE909"/>
  <c r="T909"/>
  <c r="R909"/>
  <c r="P909"/>
  <c r="BK909"/>
  <c r="J909"/>
  <c r="BF909"/>
  <c r="BI908"/>
  <c r="BH908"/>
  <c r="BG908"/>
  <c r="BE908"/>
  <c r="T908"/>
  <c r="R908"/>
  <c r="P908"/>
  <c r="BK908"/>
  <c r="J908"/>
  <c r="BF908"/>
  <c r="BI906"/>
  <c r="BH906"/>
  <c r="BG906"/>
  <c r="BE906"/>
  <c r="T906"/>
  <c r="R906"/>
  <c r="P906"/>
  <c r="BK906"/>
  <c r="J906"/>
  <c r="BF906"/>
  <c r="BI905"/>
  <c r="BH905"/>
  <c r="BG905"/>
  <c r="BE905"/>
  <c r="T905"/>
  <c r="R905"/>
  <c r="P905"/>
  <c r="BK905"/>
  <c r="J905"/>
  <c r="BF905"/>
  <c r="BI904"/>
  <c r="BH904"/>
  <c r="BG904"/>
  <c r="BE904"/>
  <c r="T904"/>
  <c r="R904"/>
  <c r="P904"/>
  <c r="BK904"/>
  <c r="J904"/>
  <c r="BF904"/>
  <c r="BI903"/>
  <c r="BH903"/>
  <c r="BG903"/>
  <c r="BE903"/>
  <c r="T903"/>
  <c r="R903"/>
  <c r="P903"/>
  <c r="BK903"/>
  <c r="J903"/>
  <c r="BF903"/>
  <c r="BI902"/>
  <c r="BH902"/>
  <c r="BG902"/>
  <c r="BE902"/>
  <c r="T902"/>
  <c r="R902"/>
  <c r="P902"/>
  <c r="BK902"/>
  <c r="J902"/>
  <c r="BF902"/>
  <c r="BI901"/>
  <c r="BH901"/>
  <c r="BG901"/>
  <c r="BE901"/>
  <c r="T901"/>
  <c r="R901"/>
  <c r="P901"/>
  <c r="BK901"/>
  <c r="J901"/>
  <c r="BF901"/>
  <c r="BI900"/>
  <c r="BH900"/>
  <c r="BG900"/>
  <c r="BE900"/>
  <c r="T900"/>
  <c r="R900"/>
  <c r="P900"/>
  <c r="BK900"/>
  <c r="J900"/>
  <c r="BF900"/>
  <c r="BI899"/>
  <c r="BH899"/>
  <c r="BG899"/>
  <c r="BE899"/>
  <c r="T899"/>
  <c r="R899"/>
  <c r="P899"/>
  <c r="BK899"/>
  <c r="J899"/>
  <c r="BF899"/>
  <c r="BI898"/>
  <c r="BH898"/>
  <c r="BG898"/>
  <c r="BE898"/>
  <c r="T898"/>
  <c r="R898"/>
  <c r="P898"/>
  <c r="BK898"/>
  <c r="J898"/>
  <c r="BF898"/>
  <c r="BI897"/>
  <c r="BH897"/>
  <c r="BG897"/>
  <c r="BE897"/>
  <c r="T897"/>
  <c r="R897"/>
  <c r="P897"/>
  <c r="BK897"/>
  <c r="J897"/>
  <c r="BF897"/>
  <c r="BI896"/>
  <c r="BH896"/>
  <c r="BG896"/>
  <c r="BE896"/>
  <c r="T896"/>
  <c r="R896"/>
  <c r="P896"/>
  <c r="BK896"/>
  <c r="J896"/>
  <c r="BF896"/>
  <c r="BI895"/>
  <c r="BH895"/>
  <c r="BG895"/>
  <c r="BE895"/>
  <c r="T895"/>
  <c r="R895"/>
  <c r="P895"/>
  <c r="BK895"/>
  <c r="J895"/>
  <c r="BF895"/>
  <c r="BI894"/>
  <c r="BH894"/>
  <c r="BG894"/>
  <c r="BE894"/>
  <c r="T894"/>
  <c r="R894"/>
  <c r="P894"/>
  <c r="BK894"/>
  <c r="J894"/>
  <c r="BF894"/>
  <c r="BI893"/>
  <c r="BH893"/>
  <c r="BG893"/>
  <c r="BE893"/>
  <c r="T893"/>
  <c r="R893"/>
  <c r="P893"/>
  <c r="BK893"/>
  <c r="J893"/>
  <c r="BF893"/>
  <c r="BI892"/>
  <c r="BH892"/>
  <c r="BG892"/>
  <c r="BE892"/>
  <c r="T892"/>
  <c r="R892"/>
  <c r="P892"/>
  <c r="BK892"/>
  <c r="J892"/>
  <c r="BF892"/>
  <c r="BI891"/>
  <c r="BH891"/>
  <c r="BG891"/>
  <c r="BE891"/>
  <c r="T891"/>
  <c r="R891"/>
  <c r="P891"/>
  <c r="BK891"/>
  <c r="J891"/>
  <c r="BF891"/>
  <c r="BI890"/>
  <c r="BH890"/>
  <c r="BG890"/>
  <c r="BE890"/>
  <c r="T890"/>
  <c r="R890"/>
  <c r="P890"/>
  <c r="BK890"/>
  <c r="J890"/>
  <c r="BF890"/>
  <c r="BI889"/>
  <c r="BH889"/>
  <c r="BG889"/>
  <c r="BE889"/>
  <c r="T889"/>
  <c r="R889"/>
  <c r="P889"/>
  <c r="BK889"/>
  <c r="J889"/>
  <c r="BF889"/>
  <c r="BI888"/>
  <c r="BH888"/>
  <c r="BG888"/>
  <c r="BE888"/>
  <c r="T888"/>
  <c r="R888"/>
  <c r="P888"/>
  <c r="BK888"/>
  <c r="J888"/>
  <c r="BF888"/>
  <c r="BI887"/>
  <c r="BH887"/>
  <c r="BG887"/>
  <c r="BE887"/>
  <c r="T887"/>
  <c r="R887"/>
  <c r="P887"/>
  <c r="BK887"/>
  <c r="J887"/>
  <c r="BF887"/>
  <c r="BI886"/>
  <c r="BH886"/>
  <c r="BG886"/>
  <c r="BE886"/>
  <c r="T886"/>
  <c r="R886"/>
  <c r="P886"/>
  <c r="BK886"/>
  <c r="J886"/>
  <c r="BF886"/>
  <c r="BI885"/>
  <c r="BH885"/>
  <c r="BG885"/>
  <c r="BE885"/>
  <c r="T885"/>
  <c r="R885"/>
  <c r="P885"/>
  <c r="BK885"/>
  <c r="J885"/>
  <c r="BF885"/>
  <c r="BI884"/>
  <c r="BH884"/>
  <c r="BG884"/>
  <c r="BE884"/>
  <c r="T884"/>
  <c r="R884"/>
  <c r="P884"/>
  <c r="BK884"/>
  <c r="J884"/>
  <c r="BF884"/>
  <c r="BI883"/>
  <c r="BH883"/>
  <c r="BG883"/>
  <c r="BE883"/>
  <c r="T883"/>
  <c r="R883"/>
  <c r="P883"/>
  <c r="BK883"/>
  <c r="J883"/>
  <c r="BF883"/>
  <c r="BI882"/>
  <c r="BH882"/>
  <c r="BG882"/>
  <c r="BE882"/>
  <c r="T882"/>
  <c r="R882"/>
  <c r="P882"/>
  <c r="BK882"/>
  <c r="J882"/>
  <c r="BF882"/>
  <c r="BI881"/>
  <c r="BH881"/>
  <c r="BG881"/>
  <c r="BE881"/>
  <c r="T881"/>
  <c r="R881"/>
  <c r="P881"/>
  <c r="BK881"/>
  <c r="J881"/>
  <c r="BF881"/>
  <c r="BI880"/>
  <c r="BH880"/>
  <c r="BG880"/>
  <c r="BE880"/>
  <c r="T880"/>
  <c r="R880"/>
  <c r="P880"/>
  <c r="BK880"/>
  <c r="J880"/>
  <c r="BF880"/>
  <c r="BI879"/>
  <c r="BH879"/>
  <c r="BG879"/>
  <c r="BE879"/>
  <c r="T879"/>
  <c r="R879"/>
  <c r="P879"/>
  <c r="BK879"/>
  <c r="J879"/>
  <c r="BF879"/>
  <c r="BI878"/>
  <c r="BH878"/>
  <c r="BG878"/>
  <c r="BE878"/>
  <c r="T878"/>
  <c r="R878"/>
  <c r="P878"/>
  <c r="BK878"/>
  <c r="J878"/>
  <c r="BF878"/>
  <c r="BI877"/>
  <c r="BH877"/>
  <c r="BG877"/>
  <c r="BE877"/>
  <c r="T877"/>
  <c r="R877"/>
  <c r="P877"/>
  <c r="BK877"/>
  <c r="J877"/>
  <c r="BF877"/>
  <c r="BI876"/>
  <c r="BH876"/>
  <c r="BG876"/>
  <c r="BE876"/>
  <c r="T876"/>
  <c r="R876"/>
  <c r="P876"/>
  <c r="BK876"/>
  <c r="J876"/>
  <c r="BF876"/>
  <c r="BI875"/>
  <c r="BH875"/>
  <c r="BG875"/>
  <c r="BE875"/>
  <c r="T875"/>
  <c r="R875"/>
  <c r="P875"/>
  <c r="BK875"/>
  <c r="J875"/>
  <c r="BF875"/>
  <c r="BI874"/>
  <c r="BH874"/>
  <c r="BG874"/>
  <c r="BE874"/>
  <c r="T874"/>
  <c r="T873"/>
  <c r="R874"/>
  <c r="R873"/>
  <c r="P874"/>
  <c r="P873"/>
  <c r="BK874"/>
  <c r="BK873"/>
  <c r="J873"/>
  <c r="J874"/>
  <c r="BF874"/>
  <c r="J80"/>
  <c r="BI872"/>
  <c r="BH872"/>
  <c r="BG872"/>
  <c r="BE872"/>
  <c r="T872"/>
  <c r="R872"/>
  <c r="P872"/>
  <c r="BK872"/>
  <c r="J872"/>
  <c r="BF872"/>
  <c r="BI871"/>
  <c r="BH871"/>
  <c r="BG871"/>
  <c r="BE871"/>
  <c r="T871"/>
  <c r="R871"/>
  <c r="P871"/>
  <c r="BK871"/>
  <c r="J871"/>
  <c r="BF871"/>
  <c r="BI869"/>
  <c r="BH869"/>
  <c r="BG869"/>
  <c r="BE869"/>
  <c r="T869"/>
  <c r="R869"/>
  <c r="P869"/>
  <c r="BK869"/>
  <c r="J869"/>
  <c r="BF869"/>
  <c r="BI867"/>
  <c r="BH867"/>
  <c r="BG867"/>
  <c r="BE867"/>
  <c r="T867"/>
  <c r="R867"/>
  <c r="P867"/>
  <c r="BK867"/>
  <c r="J867"/>
  <c r="BF867"/>
  <c r="BI865"/>
  <c r="BH865"/>
  <c r="BG865"/>
  <c r="BE865"/>
  <c r="T865"/>
  <c r="R865"/>
  <c r="P865"/>
  <c r="BK865"/>
  <c r="J865"/>
  <c r="BF865"/>
  <c r="BI864"/>
  <c r="BH864"/>
  <c r="BG864"/>
  <c r="BE864"/>
  <c r="T864"/>
  <c r="R864"/>
  <c r="P864"/>
  <c r="BK864"/>
  <c r="J864"/>
  <c r="BF864"/>
  <c r="BI863"/>
  <c r="BH863"/>
  <c r="BG863"/>
  <c r="BE863"/>
  <c r="T863"/>
  <c r="R863"/>
  <c r="P863"/>
  <c r="BK863"/>
  <c r="J863"/>
  <c r="BF863"/>
  <c r="BI862"/>
  <c r="BH862"/>
  <c r="BG862"/>
  <c r="BE862"/>
  <c r="T862"/>
  <c r="R862"/>
  <c r="P862"/>
  <c r="BK862"/>
  <c r="J862"/>
  <c r="BF862"/>
  <c r="BI861"/>
  <c r="BH861"/>
  <c r="BG861"/>
  <c r="BE861"/>
  <c r="T861"/>
  <c r="R861"/>
  <c r="P861"/>
  <c r="BK861"/>
  <c r="J861"/>
  <c r="BF861"/>
  <c r="BI860"/>
  <c r="BH860"/>
  <c r="BG860"/>
  <c r="BE860"/>
  <c r="T860"/>
  <c r="R860"/>
  <c r="P860"/>
  <c r="BK860"/>
  <c r="J860"/>
  <c r="BF860"/>
  <c r="BI859"/>
  <c r="BH859"/>
  <c r="BG859"/>
  <c r="BE859"/>
  <c r="T859"/>
  <c r="R859"/>
  <c r="P859"/>
  <c r="BK859"/>
  <c r="J859"/>
  <c r="BF859"/>
  <c r="BI858"/>
  <c r="BH858"/>
  <c r="BG858"/>
  <c r="BE858"/>
  <c r="T858"/>
  <c r="R858"/>
  <c r="P858"/>
  <c r="BK858"/>
  <c r="J858"/>
  <c r="BF858"/>
  <c r="BI857"/>
  <c r="BH857"/>
  <c r="BG857"/>
  <c r="BE857"/>
  <c r="T857"/>
  <c r="R857"/>
  <c r="P857"/>
  <c r="BK857"/>
  <c r="J857"/>
  <c r="BF857"/>
  <c r="BI856"/>
  <c r="BH856"/>
  <c r="BG856"/>
  <c r="BE856"/>
  <c r="T856"/>
  <c r="R856"/>
  <c r="P856"/>
  <c r="BK856"/>
  <c r="J856"/>
  <c r="BF856"/>
  <c r="BI855"/>
  <c r="BH855"/>
  <c r="BG855"/>
  <c r="BE855"/>
  <c r="T855"/>
  <c r="R855"/>
  <c r="P855"/>
  <c r="BK855"/>
  <c r="J855"/>
  <c r="BF855"/>
  <c r="BI854"/>
  <c r="BH854"/>
  <c r="BG854"/>
  <c r="BE854"/>
  <c r="T854"/>
  <c r="R854"/>
  <c r="P854"/>
  <c r="BK854"/>
  <c r="J854"/>
  <c r="BF854"/>
  <c r="BI853"/>
  <c r="BH853"/>
  <c r="BG853"/>
  <c r="BE853"/>
  <c r="T853"/>
  <c r="R853"/>
  <c r="P853"/>
  <c r="BK853"/>
  <c r="J853"/>
  <c r="BF853"/>
  <c r="BI852"/>
  <c r="BH852"/>
  <c r="BG852"/>
  <c r="BE852"/>
  <c r="T852"/>
  <c r="R852"/>
  <c r="P852"/>
  <c r="BK852"/>
  <c r="J852"/>
  <c r="BF852"/>
  <c r="BI851"/>
  <c r="BH851"/>
  <c r="BG851"/>
  <c r="BE851"/>
  <c r="T851"/>
  <c r="R851"/>
  <c r="P851"/>
  <c r="BK851"/>
  <c r="J851"/>
  <c r="BF851"/>
  <c r="BI850"/>
  <c r="BH850"/>
  <c r="BG850"/>
  <c r="BE850"/>
  <c r="T850"/>
  <c r="R850"/>
  <c r="P850"/>
  <c r="BK850"/>
  <c r="J850"/>
  <c r="BF850"/>
  <c r="BI849"/>
  <c r="BH849"/>
  <c r="BG849"/>
  <c r="BE849"/>
  <c r="T849"/>
  <c r="R849"/>
  <c r="P849"/>
  <c r="BK849"/>
  <c r="J849"/>
  <c r="BF849"/>
  <c r="BI848"/>
  <c r="BH848"/>
  <c r="BG848"/>
  <c r="BE848"/>
  <c r="T848"/>
  <c r="R848"/>
  <c r="P848"/>
  <c r="BK848"/>
  <c r="J848"/>
  <c r="BF848"/>
  <c r="BI847"/>
  <c r="BH847"/>
  <c r="BG847"/>
  <c r="BE847"/>
  <c r="T847"/>
  <c r="R847"/>
  <c r="P847"/>
  <c r="BK847"/>
  <c r="J847"/>
  <c r="BF847"/>
  <c r="BI846"/>
  <c r="BH846"/>
  <c r="BG846"/>
  <c r="BE846"/>
  <c r="T846"/>
  <c r="T845"/>
  <c r="R846"/>
  <c r="R845"/>
  <c r="P846"/>
  <c r="P845"/>
  <c r="BK846"/>
  <c r="BK845"/>
  <c r="J845"/>
  <c r="J846"/>
  <c r="BF846"/>
  <c r="J79"/>
  <c r="BI843"/>
  <c r="BH843"/>
  <c r="BG843"/>
  <c r="BE843"/>
  <c r="T843"/>
  <c r="R843"/>
  <c r="P843"/>
  <c r="BK843"/>
  <c r="J843"/>
  <c r="BF843"/>
  <c r="BI841"/>
  <c r="BH841"/>
  <c r="BG841"/>
  <c r="BE841"/>
  <c r="T841"/>
  <c r="R841"/>
  <c r="P841"/>
  <c r="BK841"/>
  <c r="J841"/>
  <c r="BF841"/>
  <c r="BI839"/>
  <c r="BH839"/>
  <c r="BG839"/>
  <c r="BE839"/>
  <c r="T839"/>
  <c r="R839"/>
  <c r="P839"/>
  <c r="BK839"/>
  <c r="J839"/>
  <c r="BF839"/>
  <c r="BI837"/>
  <c r="BH837"/>
  <c r="BG837"/>
  <c r="BE837"/>
  <c r="T837"/>
  <c r="R837"/>
  <c r="P837"/>
  <c r="BK837"/>
  <c r="J837"/>
  <c r="BF837"/>
  <c r="BI833"/>
  <c r="BH833"/>
  <c r="BG833"/>
  <c r="BE833"/>
  <c r="T833"/>
  <c r="R833"/>
  <c r="P833"/>
  <c r="BK833"/>
  <c r="J833"/>
  <c r="BF833"/>
  <c r="BI831"/>
  <c r="BH831"/>
  <c r="BG831"/>
  <c r="BE831"/>
  <c r="T831"/>
  <c r="R831"/>
  <c r="P831"/>
  <c r="BK831"/>
  <c r="J831"/>
  <c r="BF831"/>
  <c r="BI825"/>
  <c r="BH825"/>
  <c r="BG825"/>
  <c r="BE825"/>
  <c r="T825"/>
  <c r="R825"/>
  <c r="P825"/>
  <c r="BK825"/>
  <c r="J825"/>
  <c r="BF825"/>
  <c r="BI820"/>
  <c r="BH820"/>
  <c r="BG820"/>
  <c r="BE820"/>
  <c r="T820"/>
  <c r="R820"/>
  <c r="P820"/>
  <c r="BK820"/>
  <c r="J820"/>
  <c r="BF820"/>
  <c r="BI815"/>
  <c r="BH815"/>
  <c r="BG815"/>
  <c r="BE815"/>
  <c r="T815"/>
  <c r="R815"/>
  <c r="P815"/>
  <c r="BK815"/>
  <c r="J815"/>
  <c r="BF815"/>
  <c r="BI813"/>
  <c r="BH813"/>
  <c r="BG813"/>
  <c r="BE813"/>
  <c r="T813"/>
  <c r="R813"/>
  <c r="P813"/>
  <c r="BK813"/>
  <c r="J813"/>
  <c r="BF813"/>
  <c r="BI807"/>
  <c r="BH807"/>
  <c r="BG807"/>
  <c r="BE807"/>
  <c r="T807"/>
  <c r="R807"/>
  <c r="P807"/>
  <c r="BK807"/>
  <c r="J807"/>
  <c r="BF807"/>
  <c r="BI800"/>
  <c r="BH800"/>
  <c r="BG800"/>
  <c r="BE800"/>
  <c r="T800"/>
  <c r="R800"/>
  <c r="P800"/>
  <c r="BK800"/>
  <c r="J800"/>
  <c r="BF800"/>
  <c r="BI799"/>
  <c r="BH799"/>
  <c r="BG799"/>
  <c r="BE799"/>
  <c r="T799"/>
  <c r="R799"/>
  <c r="P799"/>
  <c r="BK799"/>
  <c r="J799"/>
  <c r="BF799"/>
  <c r="BI798"/>
  <c r="BH798"/>
  <c r="BG798"/>
  <c r="BE798"/>
  <c r="T798"/>
  <c r="R798"/>
  <c r="P798"/>
  <c r="BK798"/>
  <c r="J798"/>
  <c r="BF798"/>
  <c r="BI797"/>
  <c r="BH797"/>
  <c r="BG797"/>
  <c r="BE797"/>
  <c r="T797"/>
  <c r="R797"/>
  <c r="P797"/>
  <c r="BK797"/>
  <c r="J797"/>
  <c r="BF797"/>
  <c r="BI796"/>
  <c r="BH796"/>
  <c r="BG796"/>
  <c r="BE796"/>
  <c r="T796"/>
  <c r="R796"/>
  <c r="P796"/>
  <c r="BK796"/>
  <c r="J796"/>
  <c r="BF796"/>
  <c r="BI795"/>
  <c r="BH795"/>
  <c r="BG795"/>
  <c r="BE795"/>
  <c r="T795"/>
  <c r="R795"/>
  <c r="P795"/>
  <c r="BK795"/>
  <c r="J795"/>
  <c r="BF795"/>
  <c r="BI794"/>
  <c r="BH794"/>
  <c r="BG794"/>
  <c r="BE794"/>
  <c r="T794"/>
  <c r="R794"/>
  <c r="P794"/>
  <c r="BK794"/>
  <c r="J794"/>
  <c r="BF794"/>
  <c r="BI793"/>
  <c r="BH793"/>
  <c r="BG793"/>
  <c r="BE793"/>
  <c r="T793"/>
  <c r="R793"/>
  <c r="P793"/>
  <c r="BK793"/>
  <c r="J793"/>
  <c r="BF793"/>
  <c r="BI792"/>
  <c r="BH792"/>
  <c r="BG792"/>
  <c r="BE792"/>
  <c r="T792"/>
  <c r="R792"/>
  <c r="P792"/>
  <c r="BK792"/>
  <c r="J792"/>
  <c r="BF792"/>
  <c r="BI791"/>
  <c r="BH791"/>
  <c r="BG791"/>
  <c r="BE791"/>
  <c r="T791"/>
  <c r="R791"/>
  <c r="P791"/>
  <c r="BK791"/>
  <c r="J791"/>
  <c r="BF791"/>
  <c r="BI790"/>
  <c r="BH790"/>
  <c r="BG790"/>
  <c r="BE790"/>
  <c r="T790"/>
  <c r="R790"/>
  <c r="P790"/>
  <c r="BK790"/>
  <c r="J790"/>
  <c r="BF790"/>
  <c r="BI789"/>
  <c r="BH789"/>
  <c r="BG789"/>
  <c r="BE789"/>
  <c r="T789"/>
  <c r="R789"/>
  <c r="P789"/>
  <c r="BK789"/>
  <c r="J789"/>
  <c r="BF789"/>
  <c r="BI788"/>
  <c r="BH788"/>
  <c r="BG788"/>
  <c r="BE788"/>
  <c r="T788"/>
  <c r="T787"/>
  <c r="R788"/>
  <c r="R787"/>
  <c r="P788"/>
  <c r="P787"/>
  <c r="BK788"/>
  <c r="BK787"/>
  <c r="J787"/>
  <c r="J788"/>
  <c r="BF788"/>
  <c r="J78"/>
  <c r="BI785"/>
  <c r="BH785"/>
  <c r="BG785"/>
  <c r="BE785"/>
  <c r="T785"/>
  <c r="R785"/>
  <c r="P785"/>
  <c r="BK785"/>
  <c r="J785"/>
  <c r="BF785"/>
  <c r="BI782"/>
  <c r="BH782"/>
  <c r="BG782"/>
  <c r="BE782"/>
  <c r="T782"/>
  <c r="R782"/>
  <c r="P782"/>
  <c r="BK782"/>
  <c r="J782"/>
  <c r="BF782"/>
  <c r="BI780"/>
  <c r="BH780"/>
  <c r="BG780"/>
  <c r="BE780"/>
  <c r="T780"/>
  <c r="R780"/>
  <c r="P780"/>
  <c r="BK780"/>
  <c r="J780"/>
  <c r="BF780"/>
  <c r="BI778"/>
  <c r="BH778"/>
  <c r="BG778"/>
  <c r="BE778"/>
  <c r="T778"/>
  <c r="R778"/>
  <c r="P778"/>
  <c r="BK778"/>
  <c r="J778"/>
  <c r="BF778"/>
  <c r="BI775"/>
  <c r="BH775"/>
  <c r="BG775"/>
  <c r="BE775"/>
  <c r="T775"/>
  <c r="R775"/>
  <c r="P775"/>
  <c r="BK775"/>
  <c r="J775"/>
  <c r="BF775"/>
  <c r="BI772"/>
  <c r="BH772"/>
  <c r="BG772"/>
  <c r="BE772"/>
  <c r="T772"/>
  <c r="R772"/>
  <c r="P772"/>
  <c r="BK772"/>
  <c r="J772"/>
  <c r="BF772"/>
  <c r="BI769"/>
  <c r="BH769"/>
  <c r="BG769"/>
  <c r="BE769"/>
  <c r="T769"/>
  <c r="R769"/>
  <c r="P769"/>
  <c r="BK769"/>
  <c r="J769"/>
  <c r="BF769"/>
  <c r="BI764"/>
  <c r="BH764"/>
  <c r="BG764"/>
  <c r="BE764"/>
  <c r="T764"/>
  <c r="R764"/>
  <c r="P764"/>
  <c r="BK764"/>
  <c r="J764"/>
  <c r="BF764"/>
  <c r="BI761"/>
  <c r="BH761"/>
  <c r="BG761"/>
  <c r="BE761"/>
  <c r="T761"/>
  <c r="R761"/>
  <c r="P761"/>
  <c r="BK761"/>
  <c r="J761"/>
  <c r="BF761"/>
  <c r="BI758"/>
  <c r="BH758"/>
  <c r="BG758"/>
  <c r="BE758"/>
  <c r="T758"/>
  <c r="R758"/>
  <c r="P758"/>
  <c r="BK758"/>
  <c r="J758"/>
  <c r="BF758"/>
  <c r="BI754"/>
  <c r="BH754"/>
  <c r="BG754"/>
  <c r="BE754"/>
  <c r="T754"/>
  <c r="R754"/>
  <c r="P754"/>
  <c r="BK754"/>
  <c r="J754"/>
  <c r="BF754"/>
  <c r="BI750"/>
  <c r="BH750"/>
  <c r="BG750"/>
  <c r="BE750"/>
  <c r="T750"/>
  <c r="R750"/>
  <c r="P750"/>
  <c r="BK750"/>
  <c r="J750"/>
  <c r="BF750"/>
  <c r="BI748"/>
  <c r="BH748"/>
  <c r="BG748"/>
  <c r="BE748"/>
  <c r="T748"/>
  <c r="R748"/>
  <c r="P748"/>
  <c r="BK748"/>
  <c r="J748"/>
  <c r="BF748"/>
  <c r="BI745"/>
  <c r="BH745"/>
  <c r="BG745"/>
  <c r="BE745"/>
  <c r="T745"/>
  <c r="R745"/>
  <c r="P745"/>
  <c r="BK745"/>
  <c r="J745"/>
  <c r="BF745"/>
  <c r="BI742"/>
  <c r="BH742"/>
  <c r="BG742"/>
  <c r="BE742"/>
  <c r="T742"/>
  <c r="T741"/>
  <c r="T740"/>
  <c r="R742"/>
  <c r="R741"/>
  <c r="R740"/>
  <c r="P742"/>
  <c r="P741"/>
  <c r="P740"/>
  <c r="BK742"/>
  <c r="BK741"/>
  <c r="J741"/>
  <c r="BK740"/>
  <c r="J740"/>
  <c r="J742"/>
  <c r="BF742"/>
  <c r="J77"/>
  <c r="J76"/>
  <c r="BI738"/>
  <c r="BH738"/>
  <c r="BG738"/>
  <c r="BE738"/>
  <c r="T738"/>
  <c r="T737"/>
  <c r="R738"/>
  <c r="R737"/>
  <c r="P738"/>
  <c r="P737"/>
  <c r="BK738"/>
  <c r="BK737"/>
  <c r="J737"/>
  <c r="J738"/>
  <c r="BF738"/>
  <c r="J75"/>
  <c r="BI736"/>
  <c r="BH736"/>
  <c r="BG736"/>
  <c r="BE736"/>
  <c r="T736"/>
  <c r="R736"/>
  <c r="P736"/>
  <c r="BK736"/>
  <c r="J736"/>
  <c r="BF736"/>
  <c r="BI734"/>
  <c r="BH734"/>
  <c r="BG734"/>
  <c r="BE734"/>
  <c r="T734"/>
  <c r="R734"/>
  <c r="P734"/>
  <c r="BK734"/>
  <c r="J734"/>
  <c r="BF734"/>
  <c r="BI731"/>
  <c r="BH731"/>
  <c r="BG731"/>
  <c r="BE731"/>
  <c r="T731"/>
  <c r="R731"/>
  <c r="P731"/>
  <c r="BK731"/>
  <c r="J731"/>
  <c r="BF731"/>
  <c r="BI729"/>
  <c r="BH729"/>
  <c r="BG729"/>
  <c r="BE729"/>
  <c r="T729"/>
  <c r="R729"/>
  <c r="P729"/>
  <c r="BK729"/>
  <c r="J729"/>
  <c r="BF729"/>
  <c r="BI727"/>
  <c r="BH727"/>
  <c r="BG727"/>
  <c r="BE727"/>
  <c r="T727"/>
  <c r="R727"/>
  <c r="P727"/>
  <c r="BK727"/>
  <c r="J727"/>
  <c r="BF727"/>
  <c r="BI725"/>
  <c r="BH725"/>
  <c r="BG725"/>
  <c r="BE725"/>
  <c r="T725"/>
  <c r="R725"/>
  <c r="P725"/>
  <c r="BK725"/>
  <c r="J725"/>
  <c r="BF725"/>
  <c r="BI722"/>
  <c r="BH722"/>
  <c r="BG722"/>
  <c r="BE722"/>
  <c r="T722"/>
  <c r="R722"/>
  <c r="P722"/>
  <c r="BK722"/>
  <c r="J722"/>
  <c r="BF722"/>
  <c r="BI720"/>
  <c r="BH720"/>
  <c r="BG720"/>
  <c r="BE720"/>
  <c r="T720"/>
  <c r="R720"/>
  <c r="P720"/>
  <c r="BK720"/>
  <c r="J720"/>
  <c r="BF720"/>
  <c r="BI717"/>
  <c r="BH717"/>
  <c r="BG717"/>
  <c r="BE717"/>
  <c r="T717"/>
  <c r="R717"/>
  <c r="P717"/>
  <c r="BK717"/>
  <c r="J717"/>
  <c r="BF717"/>
  <c r="BI715"/>
  <c r="BH715"/>
  <c r="BG715"/>
  <c r="BE715"/>
  <c r="T715"/>
  <c r="T714"/>
  <c r="R715"/>
  <c r="R714"/>
  <c r="P715"/>
  <c r="P714"/>
  <c r="BK715"/>
  <c r="BK714"/>
  <c r="J714"/>
  <c r="J715"/>
  <c r="BF715"/>
  <c r="J74"/>
  <c r="BI693"/>
  <c r="BH693"/>
  <c r="BG693"/>
  <c r="BE693"/>
  <c r="T693"/>
  <c r="T692"/>
  <c r="R693"/>
  <c r="R692"/>
  <c r="P693"/>
  <c r="P692"/>
  <c r="BK693"/>
  <c r="BK692"/>
  <c r="J692"/>
  <c r="J693"/>
  <c r="BF693"/>
  <c r="J73"/>
  <c r="BI687"/>
  <c r="BH687"/>
  <c r="BG687"/>
  <c r="BE687"/>
  <c r="T687"/>
  <c r="R687"/>
  <c r="P687"/>
  <c r="BK687"/>
  <c r="J687"/>
  <c r="BF687"/>
  <c r="BI683"/>
  <c r="BH683"/>
  <c r="BG683"/>
  <c r="BE683"/>
  <c r="T683"/>
  <c r="R683"/>
  <c r="P683"/>
  <c r="BK683"/>
  <c r="J683"/>
  <c r="BF683"/>
  <c r="BI677"/>
  <c r="BH677"/>
  <c r="BG677"/>
  <c r="BE677"/>
  <c r="T677"/>
  <c r="R677"/>
  <c r="P677"/>
  <c r="BK677"/>
  <c r="J677"/>
  <c r="BF677"/>
  <c r="BI671"/>
  <c r="BH671"/>
  <c r="BG671"/>
  <c r="BE671"/>
  <c r="T671"/>
  <c r="R671"/>
  <c r="P671"/>
  <c r="BK671"/>
  <c r="J671"/>
  <c r="BF671"/>
  <c r="BI667"/>
  <c r="BH667"/>
  <c r="BG667"/>
  <c r="BE667"/>
  <c r="T667"/>
  <c r="R667"/>
  <c r="P667"/>
  <c r="BK667"/>
  <c r="J667"/>
  <c r="BF667"/>
  <c r="BI665"/>
  <c r="BH665"/>
  <c r="BG665"/>
  <c r="BE665"/>
  <c r="T665"/>
  <c r="R665"/>
  <c r="P665"/>
  <c r="BK665"/>
  <c r="J665"/>
  <c r="BF665"/>
  <c r="BI659"/>
  <c r="BH659"/>
  <c r="BG659"/>
  <c r="BE659"/>
  <c r="T659"/>
  <c r="R659"/>
  <c r="P659"/>
  <c r="BK659"/>
  <c r="J659"/>
  <c r="BF659"/>
  <c r="BI653"/>
  <c r="BH653"/>
  <c r="BG653"/>
  <c r="BE653"/>
  <c r="T653"/>
  <c r="T652"/>
  <c r="R653"/>
  <c r="R652"/>
  <c r="P653"/>
  <c r="P652"/>
  <c r="BK653"/>
  <c r="BK652"/>
  <c r="J652"/>
  <c r="J653"/>
  <c r="BF653"/>
  <c r="J72"/>
  <c r="BI650"/>
  <c r="BH650"/>
  <c r="BG650"/>
  <c r="BE650"/>
  <c r="T650"/>
  <c r="R650"/>
  <c r="P650"/>
  <c r="BK650"/>
  <c r="J650"/>
  <c r="BF650"/>
  <c r="BI649"/>
  <c r="BH649"/>
  <c r="BG649"/>
  <c r="BE649"/>
  <c r="T649"/>
  <c r="R649"/>
  <c r="P649"/>
  <c r="BK649"/>
  <c r="J649"/>
  <c r="BF649"/>
  <c r="BI647"/>
  <c r="BH647"/>
  <c r="BG647"/>
  <c r="BE647"/>
  <c r="T647"/>
  <c r="R647"/>
  <c r="P647"/>
  <c r="BK647"/>
  <c r="J647"/>
  <c r="BF647"/>
  <c r="BI645"/>
  <c r="BH645"/>
  <c r="BG645"/>
  <c r="BE645"/>
  <c r="T645"/>
  <c r="R645"/>
  <c r="P645"/>
  <c r="BK645"/>
  <c r="J645"/>
  <c r="BF645"/>
  <c r="BI643"/>
  <c r="BH643"/>
  <c r="BG643"/>
  <c r="BE643"/>
  <c r="T643"/>
  <c r="R643"/>
  <c r="P643"/>
  <c r="BK643"/>
  <c r="J643"/>
  <c r="BF643"/>
  <c r="BI641"/>
  <c r="BH641"/>
  <c r="BG641"/>
  <c r="BE641"/>
  <c r="T641"/>
  <c r="R641"/>
  <c r="P641"/>
  <c r="BK641"/>
  <c r="J641"/>
  <c r="BF641"/>
  <c r="BI639"/>
  <c r="BH639"/>
  <c r="BG639"/>
  <c r="BE639"/>
  <c r="T639"/>
  <c r="R639"/>
  <c r="P639"/>
  <c r="BK639"/>
  <c r="J639"/>
  <c r="BF639"/>
  <c r="BI637"/>
  <c r="BH637"/>
  <c r="BG637"/>
  <c r="BE637"/>
  <c r="T637"/>
  <c r="R637"/>
  <c r="P637"/>
  <c r="BK637"/>
  <c r="J637"/>
  <c r="BF637"/>
  <c r="BI635"/>
  <c r="BH635"/>
  <c r="BG635"/>
  <c r="BE635"/>
  <c r="T635"/>
  <c r="R635"/>
  <c r="P635"/>
  <c r="BK635"/>
  <c r="J635"/>
  <c r="BF635"/>
  <c r="BI633"/>
  <c r="BH633"/>
  <c r="BG633"/>
  <c r="BE633"/>
  <c r="T633"/>
  <c r="R633"/>
  <c r="P633"/>
  <c r="BK633"/>
  <c r="J633"/>
  <c r="BF633"/>
  <c r="BI631"/>
  <c r="BH631"/>
  <c r="BG631"/>
  <c r="BE631"/>
  <c r="T631"/>
  <c r="R631"/>
  <c r="P631"/>
  <c r="BK631"/>
  <c r="J631"/>
  <c r="BF631"/>
  <c r="BI629"/>
  <c r="BH629"/>
  <c r="BG629"/>
  <c r="BE629"/>
  <c r="T629"/>
  <c r="R629"/>
  <c r="P629"/>
  <c r="BK629"/>
  <c r="J629"/>
  <c r="BF629"/>
  <c r="BI627"/>
  <c r="BH627"/>
  <c r="BG627"/>
  <c r="BE627"/>
  <c r="T627"/>
  <c r="R627"/>
  <c r="P627"/>
  <c r="BK627"/>
  <c r="J627"/>
  <c r="BF627"/>
  <c r="BI625"/>
  <c r="BH625"/>
  <c r="BG625"/>
  <c r="BE625"/>
  <c r="T625"/>
  <c r="T624"/>
  <c r="R625"/>
  <c r="R624"/>
  <c r="P625"/>
  <c r="P624"/>
  <c r="BK625"/>
  <c r="BK624"/>
  <c r="J624"/>
  <c r="J625"/>
  <c r="BF625"/>
  <c r="J71"/>
  <c r="BI618"/>
  <c r="BH618"/>
  <c r="BG618"/>
  <c r="BE618"/>
  <c r="T618"/>
  <c r="R618"/>
  <c r="P618"/>
  <c r="BK618"/>
  <c r="J618"/>
  <c r="BF618"/>
  <c r="BI615"/>
  <c r="BH615"/>
  <c r="BG615"/>
  <c r="BE615"/>
  <c r="T615"/>
  <c r="R615"/>
  <c r="P615"/>
  <c r="BK615"/>
  <c r="J615"/>
  <c r="BF615"/>
  <c r="BI613"/>
  <c r="BH613"/>
  <c r="BG613"/>
  <c r="BE613"/>
  <c r="T613"/>
  <c r="R613"/>
  <c r="P613"/>
  <c r="BK613"/>
  <c r="J613"/>
  <c r="BF613"/>
  <c r="BI608"/>
  <c r="BH608"/>
  <c r="BG608"/>
  <c r="BE608"/>
  <c r="T608"/>
  <c r="R608"/>
  <c r="P608"/>
  <c r="BK608"/>
  <c r="J608"/>
  <c r="BF608"/>
  <c r="BI605"/>
  <c r="BH605"/>
  <c r="BG605"/>
  <c r="BE605"/>
  <c r="T605"/>
  <c r="R605"/>
  <c r="P605"/>
  <c r="BK605"/>
  <c r="J605"/>
  <c r="BF605"/>
  <c r="BI600"/>
  <c r="BH600"/>
  <c r="BG600"/>
  <c r="BE600"/>
  <c r="T600"/>
  <c r="R600"/>
  <c r="P600"/>
  <c r="BK600"/>
  <c r="J600"/>
  <c r="BF600"/>
  <c r="BI595"/>
  <c r="BH595"/>
  <c r="BG595"/>
  <c r="BE595"/>
  <c r="T595"/>
  <c r="R595"/>
  <c r="P595"/>
  <c r="BK595"/>
  <c r="J595"/>
  <c r="BF595"/>
  <c r="BI585"/>
  <c r="BH585"/>
  <c r="BG585"/>
  <c r="BE585"/>
  <c r="T585"/>
  <c r="R585"/>
  <c r="P585"/>
  <c r="BK585"/>
  <c r="J585"/>
  <c r="BF585"/>
  <c r="BI580"/>
  <c r="BH580"/>
  <c r="BG580"/>
  <c r="BE580"/>
  <c r="T580"/>
  <c r="R580"/>
  <c r="P580"/>
  <c r="BK580"/>
  <c r="J580"/>
  <c r="BF580"/>
  <c r="BI578"/>
  <c r="BH578"/>
  <c r="BG578"/>
  <c r="BE578"/>
  <c r="T578"/>
  <c r="R578"/>
  <c r="P578"/>
  <c r="BK578"/>
  <c r="J578"/>
  <c r="BF578"/>
  <c r="BI575"/>
  <c r="BH575"/>
  <c r="BG575"/>
  <c r="BE575"/>
  <c r="T575"/>
  <c r="R575"/>
  <c r="P575"/>
  <c r="BK575"/>
  <c r="J575"/>
  <c r="BF575"/>
  <c r="BI570"/>
  <c r="BH570"/>
  <c r="BG570"/>
  <c r="BE570"/>
  <c r="T570"/>
  <c r="R570"/>
  <c r="P570"/>
  <c r="BK570"/>
  <c r="J570"/>
  <c r="BF570"/>
  <c r="BI567"/>
  <c r="BH567"/>
  <c r="BG567"/>
  <c r="BE567"/>
  <c r="T567"/>
  <c r="R567"/>
  <c r="P567"/>
  <c r="BK567"/>
  <c r="J567"/>
  <c r="BF567"/>
  <c r="BI560"/>
  <c r="BH560"/>
  <c r="BG560"/>
  <c r="BE560"/>
  <c r="T560"/>
  <c r="R560"/>
  <c r="P560"/>
  <c r="BK560"/>
  <c r="J560"/>
  <c r="BF560"/>
  <c r="BI554"/>
  <c r="BH554"/>
  <c r="BG554"/>
  <c r="BE554"/>
  <c r="T554"/>
  <c r="R554"/>
  <c r="P554"/>
  <c r="BK554"/>
  <c r="J554"/>
  <c r="BF554"/>
  <c r="BI552"/>
  <c r="BH552"/>
  <c r="BG552"/>
  <c r="BE552"/>
  <c r="T552"/>
  <c r="R552"/>
  <c r="P552"/>
  <c r="BK552"/>
  <c r="J552"/>
  <c r="BF552"/>
  <c r="BI551"/>
  <c r="BH551"/>
  <c r="BG551"/>
  <c r="BE551"/>
  <c r="T551"/>
  <c r="R551"/>
  <c r="P551"/>
  <c r="BK551"/>
  <c r="J551"/>
  <c r="BF551"/>
  <c r="BI547"/>
  <c r="BH547"/>
  <c r="BG547"/>
  <c r="BE547"/>
  <c r="T547"/>
  <c r="R547"/>
  <c r="P547"/>
  <c r="BK547"/>
  <c r="J547"/>
  <c r="BF547"/>
  <c r="BI542"/>
  <c r="BH542"/>
  <c r="BG542"/>
  <c r="BE542"/>
  <c r="T542"/>
  <c r="R542"/>
  <c r="P542"/>
  <c r="BK542"/>
  <c r="J542"/>
  <c r="BF542"/>
  <c r="BI537"/>
  <c r="BH537"/>
  <c r="BG537"/>
  <c r="BE537"/>
  <c r="T537"/>
  <c r="R537"/>
  <c r="P537"/>
  <c r="BK537"/>
  <c r="J537"/>
  <c r="BF537"/>
  <c r="BI531"/>
  <c r="BH531"/>
  <c r="BG531"/>
  <c r="BE531"/>
  <c r="T531"/>
  <c r="R531"/>
  <c r="P531"/>
  <c r="BK531"/>
  <c r="J531"/>
  <c r="BF531"/>
  <c r="BI528"/>
  <c r="BH528"/>
  <c r="BG528"/>
  <c r="BE528"/>
  <c r="T528"/>
  <c r="R528"/>
  <c r="P528"/>
  <c r="BK528"/>
  <c r="J528"/>
  <c r="BF528"/>
  <c r="BI524"/>
  <c r="BH524"/>
  <c r="BG524"/>
  <c r="BE524"/>
  <c r="T524"/>
  <c r="R524"/>
  <c r="P524"/>
  <c r="BK524"/>
  <c r="J524"/>
  <c r="BF524"/>
  <c r="BI519"/>
  <c r="BH519"/>
  <c r="BG519"/>
  <c r="BE519"/>
  <c r="T519"/>
  <c r="R519"/>
  <c r="P519"/>
  <c r="BK519"/>
  <c r="J519"/>
  <c r="BF519"/>
  <c r="BI517"/>
  <c r="BH517"/>
  <c r="BG517"/>
  <c r="BE517"/>
  <c r="T517"/>
  <c r="R517"/>
  <c r="P517"/>
  <c r="BK517"/>
  <c r="J517"/>
  <c r="BF517"/>
  <c r="BI514"/>
  <c r="BH514"/>
  <c r="BG514"/>
  <c r="BE514"/>
  <c r="T514"/>
  <c r="R514"/>
  <c r="P514"/>
  <c r="BK514"/>
  <c r="J514"/>
  <c r="BF514"/>
  <c r="BI512"/>
  <c r="BH512"/>
  <c r="BG512"/>
  <c r="BE512"/>
  <c r="T512"/>
  <c r="R512"/>
  <c r="P512"/>
  <c r="BK512"/>
  <c r="J512"/>
  <c r="BF512"/>
  <c r="BI509"/>
  <c r="BH509"/>
  <c r="BG509"/>
  <c r="BE509"/>
  <c r="T509"/>
  <c r="R509"/>
  <c r="P509"/>
  <c r="BK509"/>
  <c r="J509"/>
  <c r="BF509"/>
  <c r="BI506"/>
  <c r="BH506"/>
  <c r="BG506"/>
  <c r="BE506"/>
  <c r="T506"/>
  <c r="T505"/>
  <c r="R506"/>
  <c r="R505"/>
  <c r="P506"/>
  <c r="P505"/>
  <c r="BK506"/>
  <c r="BK505"/>
  <c r="J505"/>
  <c r="J506"/>
  <c r="BF506"/>
  <c r="J70"/>
  <c r="BI503"/>
  <c r="BH503"/>
  <c r="BG503"/>
  <c r="BE503"/>
  <c r="T503"/>
  <c r="R503"/>
  <c r="P503"/>
  <c r="BK503"/>
  <c r="J503"/>
  <c r="BF503"/>
  <c r="BI501"/>
  <c r="BH501"/>
  <c r="BG501"/>
  <c r="BE501"/>
  <c r="T501"/>
  <c r="R501"/>
  <c r="P501"/>
  <c r="BK501"/>
  <c r="J501"/>
  <c r="BF501"/>
  <c r="BI499"/>
  <c r="BH499"/>
  <c r="BG499"/>
  <c r="BE499"/>
  <c r="T499"/>
  <c r="R499"/>
  <c r="P499"/>
  <c r="BK499"/>
  <c r="J499"/>
  <c r="BF499"/>
  <c r="BI498"/>
  <c r="BH498"/>
  <c r="BG498"/>
  <c r="BE498"/>
  <c r="T498"/>
  <c r="R498"/>
  <c r="P498"/>
  <c r="BK498"/>
  <c r="J498"/>
  <c r="BF498"/>
  <c r="BI496"/>
  <c r="BH496"/>
  <c r="BG496"/>
  <c r="BE496"/>
  <c r="T496"/>
  <c r="R496"/>
  <c r="P496"/>
  <c r="BK496"/>
  <c r="J496"/>
  <c r="BF496"/>
  <c r="BI491"/>
  <c r="BH491"/>
  <c r="BG491"/>
  <c r="BE491"/>
  <c r="T491"/>
  <c r="T490"/>
  <c r="R491"/>
  <c r="R490"/>
  <c r="P491"/>
  <c r="P490"/>
  <c r="BK491"/>
  <c r="BK490"/>
  <c r="J490"/>
  <c r="J491"/>
  <c r="BF491"/>
  <c r="J69"/>
  <c r="BI486"/>
  <c r="BH486"/>
  <c r="BG486"/>
  <c r="BE486"/>
  <c r="T486"/>
  <c r="R486"/>
  <c r="P486"/>
  <c r="BK486"/>
  <c r="J486"/>
  <c r="BF486"/>
  <c r="BI481"/>
  <c r="BH481"/>
  <c r="BG481"/>
  <c r="BE481"/>
  <c r="T481"/>
  <c r="R481"/>
  <c r="P481"/>
  <c r="BK481"/>
  <c r="J481"/>
  <c r="BF481"/>
  <c r="BI476"/>
  <c r="BH476"/>
  <c r="BG476"/>
  <c r="BE476"/>
  <c r="T476"/>
  <c r="T475"/>
  <c r="R476"/>
  <c r="R475"/>
  <c r="P476"/>
  <c r="P475"/>
  <c r="BK476"/>
  <c r="BK475"/>
  <c r="J475"/>
  <c r="J476"/>
  <c r="BF476"/>
  <c r="J68"/>
  <c r="BI473"/>
  <c r="BH473"/>
  <c r="BG473"/>
  <c r="BE473"/>
  <c r="T473"/>
  <c r="R473"/>
  <c r="P473"/>
  <c r="BK473"/>
  <c r="J473"/>
  <c r="BF473"/>
  <c r="BI471"/>
  <c r="BH471"/>
  <c r="BG471"/>
  <c r="BE471"/>
  <c r="T471"/>
  <c r="R471"/>
  <c r="P471"/>
  <c r="BK471"/>
  <c r="J471"/>
  <c r="BF471"/>
  <c r="BI469"/>
  <c r="BH469"/>
  <c r="BG469"/>
  <c r="BE469"/>
  <c r="T469"/>
  <c r="R469"/>
  <c r="P469"/>
  <c r="BK469"/>
  <c r="J469"/>
  <c r="BF469"/>
  <c r="BI467"/>
  <c r="BH467"/>
  <c r="BG467"/>
  <c r="BE467"/>
  <c r="T467"/>
  <c r="R467"/>
  <c r="P467"/>
  <c r="BK467"/>
  <c r="J467"/>
  <c r="BF467"/>
  <c r="BI465"/>
  <c r="BH465"/>
  <c r="BG465"/>
  <c r="BE465"/>
  <c r="T465"/>
  <c r="R465"/>
  <c r="P465"/>
  <c r="BK465"/>
  <c r="J465"/>
  <c r="BF465"/>
  <c r="BI463"/>
  <c r="BH463"/>
  <c r="BG463"/>
  <c r="BE463"/>
  <c r="T463"/>
  <c r="R463"/>
  <c r="P463"/>
  <c r="BK463"/>
  <c r="J463"/>
  <c r="BF463"/>
  <c r="BI461"/>
  <c r="BH461"/>
  <c r="BG461"/>
  <c r="BE461"/>
  <c r="T461"/>
  <c r="R461"/>
  <c r="P461"/>
  <c r="BK461"/>
  <c r="J461"/>
  <c r="BF461"/>
  <c r="BI454"/>
  <c r="BH454"/>
  <c r="BG454"/>
  <c r="BE454"/>
  <c r="T454"/>
  <c r="R454"/>
  <c r="P454"/>
  <c r="BK454"/>
  <c r="J454"/>
  <c r="BF454"/>
  <c r="BI449"/>
  <c r="BH449"/>
  <c r="BG449"/>
  <c r="BE449"/>
  <c r="T449"/>
  <c r="R449"/>
  <c r="P449"/>
  <c r="BK449"/>
  <c r="J449"/>
  <c r="BF449"/>
  <c r="BI447"/>
  <c r="BH447"/>
  <c r="BG447"/>
  <c r="BE447"/>
  <c r="T447"/>
  <c r="R447"/>
  <c r="P447"/>
  <c r="BK447"/>
  <c r="J447"/>
  <c r="BF447"/>
  <c r="BI445"/>
  <c r="BH445"/>
  <c r="BG445"/>
  <c r="BE445"/>
  <c r="T445"/>
  <c r="R445"/>
  <c r="P445"/>
  <c r="BK445"/>
  <c r="J445"/>
  <c r="BF445"/>
  <c r="BI444"/>
  <c r="BH444"/>
  <c r="BG444"/>
  <c r="BE444"/>
  <c r="T444"/>
  <c r="R444"/>
  <c r="P444"/>
  <c r="BK444"/>
  <c r="J444"/>
  <c r="BF444"/>
  <c r="BI443"/>
  <c r="BH443"/>
  <c r="BG443"/>
  <c r="BE443"/>
  <c r="T443"/>
  <c r="R443"/>
  <c r="P443"/>
  <c r="BK443"/>
  <c r="J443"/>
  <c r="BF443"/>
  <c r="BI442"/>
  <c r="BH442"/>
  <c r="BG442"/>
  <c r="BE442"/>
  <c r="T442"/>
  <c r="R442"/>
  <c r="P442"/>
  <c r="BK442"/>
  <c r="J442"/>
  <c r="BF442"/>
  <c r="BI440"/>
  <c r="BH440"/>
  <c r="BG440"/>
  <c r="BE440"/>
  <c r="T440"/>
  <c r="R440"/>
  <c r="P440"/>
  <c r="BK440"/>
  <c r="J440"/>
  <c r="BF440"/>
  <c r="BI437"/>
  <c r="BH437"/>
  <c r="BG437"/>
  <c r="BE437"/>
  <c r="T437"/>
  <c r="R437"/>
  <c r="P437"/>
  <c r="BK437"/>
  <c r="J437"/>
  <c r="BF437"/>
  <c r="BI432"/>
  <c r="BH432"/>
  <c r="BG432"/>
  <c r="BE432"/>
  <c r="T432"/>
  <c r="R432"/>
  <c r="P432"/>
  <c r="BK432"/>
  <c r="J432"/>
  <c r="BF432"/>
  <c r="BI425"/>
  <c r="BH425"/>
  <c r="BG425"/>
  <c r="BE425"/>
  <c r="T425"/>
  <c r="R425"/>
  <c r="P425"/>
  <c r="BK425"/>
  <c r="J425"/>
  <c r="BF425"/>
  <c r="BI424"/>
  <c r="BH424"/>
  <c r="BG424"/>
  <c r="BE424"/>
  <c r="T424"/>
  <c r="R424"/>
  <c r="P424"/>
  <c r="BK424"/>
  <c r="J424"/>
  <c r="BF424"/>
  <c r="BI420"/>
  <c r="BH420"/>
  <c r="BG420"/>
  <c r="BE420"/>
  <c r="T420"/>
  <c r="R420"/>
  <c r="P420"/>
  <c r="BK420"/>
  <c r="J420"/>
  <c r="BF420"/>
  <c r="BI418"/>
  <c r="BH418"/>
  <c r="BG418"/>
  <c r="BE418"/>
  <c r="T418"/>
  <c r="R418"/>
  <c r="P418"/>
  <c r="BK418"/>
  <c r="J418"/>
  <c r="BF418"/>
  <c r="BI411"/>
  <c r="BH411"/>
  <c r="BG411"/>
  <c r="BE411"/>
  <c r="T411"/>
  <c r="R411"/>
  <c r="P411"/>
  <c r="BK411"/>
  <c r="J411"/>
  <c r="BF411"/>
  <c r="BI409"/>
  <c r="BH409"/>
  <c r="BG409"/>
  <c r="BE409"/>
  <c r="T409"/>
  <c r="R409"/>
  <c r="P409"/>
  <c r="BK409"/>
  <c r="J409"/>
  <c r="BF409"/>
  <c r="BI407"/>
  <c r="BH407"/>
  <c r="BG407"/>
  <c r="BE407"/>
  <c r="T407"/>
  <c r="R407"/>
  <c r="P407"/>
  <c r="BK407"/>
  <c r="J407"/>
  <c r="BF407"/>
  <c r="BI405"/>
  <c r="BH405"/>
  <c r="BG405"/>
  <c r="BE405"/>
  <c r="T405"/>
  <c r="R405"/>
  <c r="P405"/>
  <c r="BK405"/>
  <c r="J405"/>
  <c r="BF405"/>
  <c r="BI403"/>
  <c r="BH403"/>
  <c r="BG403"/>
  <c r="BE403"/>
  <c r="T403"/>
  <c r="R403"/>
  <c r="P403"/>
  <c r="BK403"/>
  <c r="J403"/>
  <c r="BF403"/>
  <c r="BI401"/>
  <c r="BH401"/>
  <c r="BG401"/>
  <c r="BE401"/>
  <c r="T401"/>
  <c r="R401"/>
  <c r="P401"/>
  <c r="BK401"/>
  <c r="J401"/>
  <c r="BF401"/>
  <c r="BI389"/>
  <c r="BH389"/>
  <c r="BG389"/>
  <c r="BE389"/>
  <c r="T389"/>
  <c r="R389"/>
  <c r="P389"/>
  <c r="BK389"/>
  <c r="J389"/>
  <c r="BF389"/>
  <c r="BI386"/>
  <c r="BH386"/>
  <c r="BG386"/>
  <c r="BE386"/>
  <c r="T386"/>
  <c r="R386"/>
  <c r="P386"/>
  <c r="BK386"/>
  <c r="J386"/>
  <c r="BF386"/>
  <c r="BI384"/>
  <c r="BH384"/>
  <c r="BG384"/>
  <c r="BE384"/>
  <c r="T384"/>
  <c r="R384"/>
  <c r="P384"/>
  <c r="BK384"/>
  <c r="J384"/>
  <c r="BF384"/>
  <c r="BI381"/>
  <c r="BH381"/>
  <c r="BG381"/>
  <c r="BE381"/>
  <c r="T381"/>
  <c r="R381"/>
  <c r="P381"/>
  <c r="BK381"/>
  <c r="J381"/>
  <c r="BF381"/>
  <c r="BI379"/>
  <c r="BH379"/>
  <c r="BG379"/>
  <c r="BE379"/>
  <c r="T379"/>
  <c r="R379"/>
  <c r="P379"/>
  <c r="BK379"/>
  <c r="J379"/>
  <c r="BF379"/>
  <c r="BI376"/>
  <c r="BH376"/>
  <c r="BG376"/>
  <c r="BE376"/>
  <c r="T376"/>
  <c r="R376"/>
  <c r="P376"/>
  <c r="BK376"/>
  <c r="J376"/>
  <c r="BF376"/>
  <c r="BI373"/>
  <c r="BH373"/>
  <c r="BG373"/>
  <c r="BE373"/>
  <c r="T373"/>
  <c r="R373"/>
  <c r="P373"/>
  <c r="BK373"/>
  <c r="J373"/>
  <c r="BF373"/>
  <c r="BI364"/>
  <c r="BH364"/>
  <c r="BG364"/>
  <c r="BE364"/>
  <c r="T364"/>
  <c r="R364"/>
  <c r="P364"/>
  <c r="BK364"/>
  <c r="J364"/>
  <c r="BF364"/>
  <c r="BI363"/>
  <c r="BH363"/>
  <c r="BG363"/>
  <c r="BE363"/>
  <c r="T363"/>
  <c r="R363"/>
  <c r="P363"/>
  <c r="BK363"/>
  <c r="J363"/>
  <c r="BF363"/>
  <c r="BI361"/>
  <c r="BH361"/>
  <c r="BG361"/>
  <c r="BE361"/>
  <c r="T361"/>
  <c r="R361"/>
  <c r="P361"/>
  <c r="BK361"/>
  <c r="J361"/>
  <c r="BF361"/>
  <c r="BI358"/>
  <c r="BH358"/>
  <c r="BG358"/>
  <c r="BE358"/>
  <c r="T358"/>
  <c r="R358"/>
  <c r="P358"/>
  <c r="BK358"/>
  <c r="J358"/>
  <c r="BF358"/>
  <c r="BI352"/>
  <c r="BH352"/>
  <c r="BG352"/>
  <c r="BE352"/>
  <c r="T352"/>
  <c r="R352"/>
  <c r="P352"/>
  <c r="BK352"/>
  <c r="J352"/>
  <c r="BF352"/>
  <c r="BI333"/>
  <c r="BH333"/>
  <c r="BG333"/>
  <c r="BE333"/>
  <c r="T333"/>
  <c r="R333"/>
  <c r="P333"/>
  <c r="BK333"/>
  <c r="J333"/>
  <c r="BF333"/>
  <c r="BI323"/>
  <c r="BH323"/>
  <c r="BG323"/>
  <c r="BE323"/>
  <c r="T323"/>
  <c r="R323"/>
  <c r="P323"/>
  <c r="BK323"/>
  <c r="J323"/>
  <c r="BF323"/>
  <c r="BI321"/>
  <c r="BH321"/>
  <c r="BG321"/>
  <c r="BE321"/>
  <c r="T321"/>
  <c r="R321"/>
  <c r="P321"/>
  <c r="BK321"/>
  <c r="J321"/>
  <c r="BF321"/>
  <c r="BI318"/>
  <c r="BH318"/>
  <c r="BG318"/>
  <c r="BE318"/>
  <c r="T318"/>
  <c r="R318"/>
  <c r="P318"/>
  <c r="BK318"/>
  <c r="J318"/>
  <c r="BF318"/>
  <c r="BI316"/>
  <c r="BH316"/>
  <c r="BG316"/>
  <c r="BE316"/>
  <c r="T316"/>
  <c r="R316"/>
  <c r="P316"/>
  <c r="BK316"/>
  <c r="J316"/>
  <c r="BF316"/>
  <c r="BI308"/>
  <c r="BH308"/>
  <c r="BG308"/>
  <c r="BE308"/>
  <c r="T308"/>
  <c r="R308"/>
  <c r="P308"/>
  <c r="BK308"/>
  <c r="J308"/>
  <c r="BF308"/>
  <c r="BI301"/>
  <c r="BH301"/>
  <c r="BG301"/>
  <c r="BE301"/>
  <c r="T301"/>
  <c r="R301"/>
  <c r="P301"/>
  <c r="BK301"/>
  <c r="J301"/>
  <c r="BF301"/>
  <c r="BI286"/>
  <c r="BH286"/>
  <c r="BG286"/>
  <c r="BE286"/>
  <c r="T286"/>
  <c r="R286"/>
  <c r="P286"/>
  <c r="BK286"/>
  <c r="J286"/>
  <c r="BF286"/>
  <c r="BI282"/>
  <c r="BH282"/>
  <c r="BG282"/>
  <c r="BE282"/>
  <c r="T282"/>
  <c r="R282"/>
  <c r="P282"/>
  <c r="BK282"/>
  <c r="J282"/>
  <c r="BF282"/>
  <c r="BI280"/>
  <c r="BH280"/>
  <c r="BG280"/>
  <c r="BE280"/>
  <c r="T280"/>
  <c r="R280"/>
  <c r="P280"/>
  <c r="BK280"/>
  <c r="J280"/>
  <c r="BF280"/>
  <c r="BI276"/>
  <c r="BH276"/>
  <c r="BG276"/>
  <c r="BE276"/>
  <c r="T276"/>
  <c r="R276"/>
  <c r="P276"/>
  <c r="BK276"/>
  <c r="J276"/>
  <c r="BF276"/>
  <c r="BI271"/>
  <c r="BH271"/>
  <c r="BG271"/>
  <c r="BE271"/>
  <c r="T271"/>
  <c r="R271"/>
  <c r="P271"/>
  <c r="BK271"/>
  <c r="J271"/>
  <c r="BF271"/>
  <c r="BI267"/>
  <c r="BH267"/>
  <c r="BG267"/>
  <c r="BE267"/>
  <c r="T267"/>
  <c r="R267"/>
  <c r="P267"/>
  <c r="BK267"/>
  <c r="J267"/>
  <c r="BF267"/>
  <c r="BI261"/>
  <c r="BH261"/>
  <c r="BG261"/>
  <c r="BE261"/>
  <c r="T261"/>
  <c r="R261"/>
  <c r="P261"/>
  <c r="BK261"/>
  <c r="J261"/>
  <c r="BF261"/>
  <c r="BI255"/>
  <c r="BH255"/>
  <c r="BG255"/>
  <c r="BE255"/>
  <c r="T255"/>
  <c r="R255"/>
  <c r="P255"/>
  <c r="BK255"/>
  <c r="J255"/>
  <c r="BF255"/>
  <c r="BI250"/>
  <c r="BH250"/>
  <c r="BG250"/>
  <c r="BE250"/>
  <c r="T250"/>
  <c r="R250"/>
  <c r="P250"/>
  <c r="BK250"/>
  <c r="J250"/>
  <c r="BF250"/>
  <c r="BI248"/>
  <c r="BH248"/>
  <c r="BG248"/>
  <c r="BE248"/>
  <c r="T248"/>
  <c r="T247"/>
  <c r="R248"/>
  <c r="R247"/>
  <c r="P248"/>
  <c r="P247"/>
  <c r="BK248"/>
  <c r="BK247"/>
  <c r="J247"/>
  <c r="J248"/>
  <c r="BF248"/>
  <c r="J67"/>
  <c r="BI244"/>
  <c r="BH244"/>
  <c r="BG244"/>
  <c r="BE244"/>
  <c r="T244"/>
  <c r="R244"/>
  <c r="P244"/>
  <c r="BK244"/>
  <c r="J244"/>
  <c r="BF244"/>
  <c r="BI242"/>
  <c r="BH242"/>
  <c r="BG242"/>
  <c r="BE242"/>
  <c r="T242"/>
  <c r="T241"/>
  <c r="R242"/>
  <c r="R241"/>
  <c r="P242"/>
  <c r="P241"/>
  <c r="BK242"/>
  <c r="BK241"/>
  <c r="J241"/>
  <c r="J242"/>
  <c r="BF242"/>
  <c r="J66"/>
  <c r="BI231"/>
  <c r="BH231"/>
  <c r="BG231"/>
  <c r="BE231"/>
  <c r="T231"/>
  <c r="R231"/>
  <c r="P231"/>
  <c r="BK231"/>
  <c r="J231"/>
  <c r="BF231"/>
  <c r="BI225"/>
  <c r="BH225"/>
  <c r="BG225"/>
  <c r="BE225"/>
  <c r="T225"/>
  <c r="T224"/>
  <c r="R225"/>
  <c r="R224"/>
  <c r="P225"/>
  <c r="P224"/>
  <c r="BK225"/>
  <c r="BK224"/>
  <c r="J224"/>
  <c r="J225"/>
  <c r="BF225"/>
  <c r="J65"/>
  <c r="BI221"/>
  <c r="BH221"/>
  <c r="BG221"/>
  <c r="BE221"/>
  <c r="T221"/>
  <c r="R221"/>
  <c r="P221"/>
  <c r="BK221"/>
  <c r="J221"/>
  <c r="BF221"/>
  <c r="BI216"/>
  <c r="BH216"/>
  <c r="BG216"/>
  <c r="BE216"/>
  <c r="T216"/>
  <c r="R216"/>
  <c r="P216"/>
  <c r="BK216"/>
  <c r="J216"/>
  <c r="BF216"/>
  <c r="BI213"/>
  <c r="BH213"/>
  <c r="BG213"/>
  <c r="BE213"/>
  <c r="T213"/>
  <c r="R213"/>
  <c r="P213"/>
  <c r="BK213"/>
  <c r="J213"/>
  <c r="BF213"/>
  <c r="BI211"/>
  <c r="BH211"/>
  <c r="BG211"/>
  <c r="BE211"/>
  <c r="T211"/>
  <c r="R211"/>
  <c r="P211"/>
  <c r="BK211"/>
  <c r="J211"/>
  <c r="BF211"/>
  <c r="BI209"/>
  <c r="BH209"/>
  <c r="BG209"/>
  <c r="BE209"/>
  <c r="T209"/>
  <c r="R209"/>
  <c r="P209"/>
  <c r="BK209"/>
  <c r="J209"/>
  <c r="BF209"/>
  <c r="BI207"/>
  <c r="BH207"/>
  <c r="BG207"/>
  <c r="BE207"/>
  <c r="T207"/>
  <c r="R207"/>
  <c r="P207"/>
  <c r="BK207"/>
  <c r="J207"/>
  <c r="BF207"/>
  <c r="BI203"/>
  <c r="BH203"/>
  <c r="BG203"/>
  <c r="BE203"/>
  <c r="T203"/>
  <c r="R203"/>
  <c r="P203"/>
  <c r="BK203"/>
  <c r="J203"/>
  <c r="BF203"/>
  <c r="BI197"/>
  <c r="BH197"/>
  <c r="BG197"/>
  <c r="BE197"/>
  <c r="T197"/>
  <c r="R197"/>
  <c r="P197"/>
  <c r="BK197"/>
  <c r="J197"/>
  <c r="BF197"/>
  <c r="BI194"/>
  <c r="BH194"/>
  <c r="BG194"/>
  <c r="BE194"/>
  <c r="T194"/>
  <c r="R194"/>
  <c r="P194"/>
  <c r="BK194"/>
  <c r="J194"/>
  <c r="BF194"/>
  <c r="BI191"/>
  <c r="BH191"/>
  <c r="BG191"/>
  <c r="BE191"/>
  <c r="T191"/>
  <c r="R191"/>
  <c r="P191"/>
  <c r="BK191"/>
  <c r="J191"/>
  <c r="BF191"/>
  <c r="BI189"/>
  <c r="BH189"/>
  <c r="BG189"/>
  <c r="BE189"/>
  <c r="T189"/>
  <c r="R189"/>
  <c r="P189"/>
  <c r="BK189"/>
  <c r="J189"/>
  <c r="BF189"/>
  <c r="BI187"/>
  <c r="BH187"/>
  <c r="BG187"/>
  <c r="BE187"/>
  <c r="T187"/>
  <c r="R187"/>
  <c r="P187"/>
  <c r="BK187"/>
  <c r="J187"/>
  <c r="BF187"/>
  <c r="BI186"/>
  <c r="BH186"/>
  <c r="BG186"/>
  <c r="BE186"/>
  <c r="T186"/>
  <c r="R186"/>
  <c r="P186"/>
  <c r="BK186"/>
  <c r="J186"/>
  <c r="BF186"/>
  <c r="BI182"/>
  <c r="BH182"/>
  <c r="BG182"/>
  <c r="BE182"/>
  <c r="T182"/>
  <c r="T181"/>
  <c r="R182"/>
  <c r="R181"/>
  <c r="P182"/>
  <c r="P181"/>
  <c r="BK182"/>
  <c r="BK181"/>
  <c r="J181"/>
  <c r="J182"/>
  <c r="BF182"/>
  <c r="J64"/>
  <c r="BI165"/>
  <c r="BH165"/>
  <c r="BG165"/>
  <c r="BE165"/>
  <c r="T165"/>
  <c r="R165"/>
  <c r="P165"/>
  <c r="BK165"/>
  <c r="J165"/>
  <c r="BF165"/>
  <c r="BI163"/>
  <c r="BH163"/>
  <c r="BG163"/>
  <c r="BE163"/>
  <c r="T163"/>
  <c r="R163"/>
  <c r="P163"/>
  <c r="BK163"/>
  <c r="J163"/>
  <c r="BF163"/>
  <c r="BI161"/>
  <c r="BH161"/>
  <c r="BG161"/>
  <c r="BE161"/>
  <c r="T161"/>
  <c r="R161"/>
  <c r="P161"/>
  <c r="BK161"/>
  <c r="J161"/>
  <c r="BF161"/>
  <c r="BI158"/>
  <c r="BH158"/>
  <c r="BG158"/>
  <c r="BE158"/>
  <c r="T158"/>
  <c r="R158"/>
  <c r="P158"/>
  <c r="BK158"/>
  <c r="J158"/>
  <c r="BF158"/>
  <c r="BI155"/>
  <c r="BH155"/>
  <c r="BG155"/>
  <c r="BE155"/>
  <c r="T155"/>
  <c r="T154"/>
  <c r="R155"/>
  <c r="R154"/>
  <c r="P155"/>
  <c r="P154"/>
  <c r="BK155"/>
  <c r="BK154"/>
  <c r="J154"/>
  <c r="J155"/>
  <c r="BF155"/>
  <c r="J63"/>
  <c r="BI151"/>
  <c r="BH151"/>
  <c r="BG151"/>
  <c r="BE151"/>
  <c r="T151"/>
  <c r="R151"/>
  <c r="P151"/>
  <c r="BK151"/>
  <c r="J151"/>
  <c r="BF151"/>
  <c r="BI149"/>
  <c r="BH149"/>
  <c r="BG149"/>
  <c r="BE149"/>
  <c r="T149"/>
  <c r="R149"/>
  <c r="P149"/>
  <c r="BK149"/>
  <c r="J149"/>
  <c r="BF149"/>
  <c r="BI146"/>
  <c r="BH146"/>
  <c r="BG146"/>
  <c r="BE146"/>
  <c r="T146"/>
  <c r="R146"/>
  <c r="P146"/>
  <c r="BK146"/>
  <c r="J146"/>
  <c r="BF146"/>
  <c r="BI143"/>
  <c r="BH143"/>
  <c r="BG143"/>
  <c r="BE143"/>
  <c r="T143"/>
  <c r="R143"/>
  <c r="P143"/>
  <c r="BK143"/>
  <c r="J143"/>
  <c r="BF143"/>
  <c r="BI140"/>
  <c r="BH140"/>
  <c r="BG140"/>
  <c r="BE140"/>
  <c r="T140"/>
  <c r="R140"/>
  <c r="P140"/>
  <c r="BK140"/>
  <c r="J140"/>
  <c r="BF140"/>
  <c r="BI137"/>
  <c r="BH137"/>
  <c r="BG137"/>
  <c r="BE137"/>
  <c r="T137"/>
  <c r="R137"/>
  <c r="P137"/>
  <c r="BK137"/>
  <c r="J137"/>
  <c r="BF137"/>
  <c r="BI135"/>
  <c r="BH135"/>
  <c r="BG135"/>
  <c r="BE135"/>
  <c r="T135"/>
  <c r="R135"/>
  <c r="P135"/>
  <c r="BK135"/>
  <c r="J135"/>
  <c r="BF135"/>
  <c r="BI132"/>
  <c r="BH132"/>
  <c r="BG132"/>
  <c r="BE132"/>
  <c r="T132"/>
  <c r="R132"/>
  <c r="P132"/>
  <c r="BK132"/>
  <c r="J132"/>
  <c r="BF132"/>
  <c r="BI129"/>
  <c r="BH129"/>
  <c r="BG129"/>
  <c r="BE129"/>
  <c r="T129"/>
  <c r="R129"/>
  <c r="P129"/>
  <c r="BK129"/>
  <c r="J129"/>
  <c r="BF129"/>
  <c r="BI126"/>
  <c r="F36"/>
  <c i="1" r="BD53"/>
  <c i="2" r="BH126"/>
  <c r="F35"/>
  <c i="1" r="BC53"/>
  <c i="2" r="BG126"/>
  <c r="F34"/>
  <c i="1" r="BB53"/>
  <c i="2" r="BE126"/>
  <c r="J32"/>
  <c i="1" r="AV53"/>
  <c i="2" r="F32"/>
  <c i="1" r="AZ53"/>
  <c i="2" r="T126"/>
  <c r="T125"/>
  <c r="T124"/>
  <c r="T123"/>
  <c r="R126"/>
  <c r="R125"/>
  <c r="R124"/>
  <c r="R123"/>
  <c r="P126"/>
  <c r="P125"/>
  <c r="P124"/>
  <c r="P123"/>
  <c i="1" r="AU53"/>
  <c i="2" r="BK126"/>
  <c r="BK125"/>
  <c r="J125"/>
  <c r="BK124"/>
  <c r="J124"/>
  <c r="BK123"/>
  <c r="J123"/>
  <c r="J60"/>
  <c r="J29"/>
  <c i="1" r="AG53"/>
  <c i="2" r="J126"/>
  <c r="BF126"/>
  <c r="J33"/>
  <c i="1" r="AW53"/>
  <c i="2" r="F33"/>
  <c i="1" r="BA53"/>
  <c i="2" r="J62"/>
  <c r="J61"/>
  <c r="F117"/>
  <c r="E115"/>
  <c r="F53"/>
  <c r="E51"/>
  <c r="J38"/>
  <c r="J23"/>
  <c r="E23"/>
  <c r="J119"/>
  <c r="J55"/>
  <c r="J22"/>
  <c r="J20"/>
  <c r="E20"/>
  <c r="F120"/>
  <c r="F56"/>
  <c r="J19"/>
  <c r="J17"/>
  <c r="E17"/>
  <c r="F119"/>
  <c r="F55"/>
  <c r="J16"/>
  <c r="J14"/>
  <c r="J117"/>
  <c r="J53"/>
  <c r="E7"/>
  <c r="E111"/>
  <c r="E47"/>
  <c i="1" r="BD58"/>
  <c r="BC58"/>
  <c r="BB58"/>
  <c r="BA58"/>
  <c r="AZ58"/>
  <c r="AY58"/>
  <c r="AX58"/>
  <c r="AW58"/>
  <c r="AV58"/>
  <c r="AU58"/>
  <c r="AT58"/>
  <c r="AS58"/>
  <c r="AG58"/>
  <c r="BD55"/>
  <c r="BC55"/>
  <c r="BB55"/>
  <c r="BA55"/>
  <c r="AZ55"/>
  <c r="AY55"/>
  <c r="AX55"/>
  <c r="AW55"/>
  <c r="AV55"/>
  <c r="AU55"/>
  <c r="AT55"/>
  <c r="AS55"/>
  <c r="AG55"/>
  <c r="BD52"/>
  <c r="BC52"/>
  <c r="BB52"/>
  <c r="BA52"/>
  <c r="AZ52"/>
  <c r="AY52"/>
  <c r="AX52"/>
  <c r="AW52"/>
  <c r="AV52"/>
  <c r="AU52"/>
  <c r="AT52"/>
  <c r="AS52"/>
  <c r="AG52"/>
  <c r="BD51"/>
  <c r="W30"/>
  <c r="BC51"/>
  <c r="W29"/>
  <c r="BB51"/>
  <c r="W28"/>
  <c r="BA51"/>
  <c r="W27"/>
  <c r="AZ51"/>
  <c r="W26"/>
  <c r="AY51"/>
  <c r="AX51"/>
  <c r="AW51"/>
  <c r="AK27"/>
  <c r="AV51"/>
  <c r="AK26"/>
  <c r="AU51"/>
  <c r="AT51"/>
  <c r="AS51"/>
  <c r="AG51"/>
  <c r="AK23"/>
  <c r="AT61"/>
  <c r="AN61"/>
  <c r="AT60"/>
  <c r="AN60"/>
  <c r="AT59"/>
  <c r="AN59"/>
  <c r="AN58"/>
  <c r="AT57"/>
  <c r="AN57"/>
  <c r="AT56"/>
  <c r="AN56"/>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<sst xmlns="http://schemas.openxmlformats.org/spreadsheetml/2006/main">
  <si>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</si>
  <si>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</si>
  <si>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</si>
  <si>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</si>
  <si>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</si>
  <si>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</si>
  <si>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</si>
  <si>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{37dc5aea-de20-44d7-aeeb-e9079a7ef905}</t>
  </si>
  <si>
    <t>0,01</t>
  </si>
  <si>
    <t>21</t>
  </si>
  <si>
    <t>15</t>
  </si>
  <si>
    <t>REKAPITULACE STAVBY</t>
  </si>
  <si>
    <t xml:space="preserve">v ---  níže se nacházejí doplnkové a pomocné údaje k sestavám  --- v</t>
  </si>
  <si>
    <t>Návod na vyplnění</t>
  </si>
  <si>
    <t>0,001</t>
  </si>
  <si>
    <t>Kód:</t>
  </si>
  <si>
    <t>1488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</si>
  <si>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</si>
  <si>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</si>
  <si>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Sociální bydlení města Liberce Bytový dům F</t>
  </si>
  <si>
    <t>KSO:</t>
  </si>
  <si>
    <t/>
  </si>
  <si>
    <t>CC-CZ:</t>
  </si>
  <si>
    <t>Místo:</t>
  </si>
  <si>
    <t>Žitavská 393/8 ,Liberec</t>
  </si>
  <si>
    <t>Datum:</t>
  </si>
  <si>
    <t>4. 4. 2018</t>
  </si>
  <si>
    <t>Zadavatel:</t>
  </si>
  <si>
    <t>IČ:</t>
  </si>
  <si>
    <t>0,1</t>
  </si>
  <si>
    <t xml:space="preserve"> </t>
  </si>
  <si>
    <t>DIČ:</t>
  </si>
  <si>
    <t>Uchazeč:</t>
  </si>
  <si>
    <t>Vyplň údaj</t>
  </si>
  <si>
    <t>Projektant:</t>
  </si>
  <si>
    <t>AGORA Liberec s.r.o. Liberec</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</si>
  <si>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</si>
  <si>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</si>
  <si>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</si>
  <si>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</si>
  <si>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</si>
  <si>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</si>
  <si>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</si>
  <si>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</si>
  <si>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</si>
  <si>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</si>
  <si>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</si>
  <si>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</si>
  <si>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</si>
  <si>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</si>
  <si>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</si>
  <si>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</si>
  <si>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</si>
  <si>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</si>
  <si>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</si>
  <si>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</si>
  <si>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</si>
  <si>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</si>
  <si>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</si>
  <si>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</si>
  <si>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</si>
  <si>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</si>
  <si>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</si>
  <si>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</si>
  <si>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</si>
  <si>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</si>
  <si>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</si>
  <si>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</si>
  <si>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</si>
  <si>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</si>
  <si>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</si>
  <si>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</si>
  <si>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</si>
  <si>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</si>
  <si>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</si>
  <si>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</si>
  <si>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</si>
  <si>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 xml:space="preserve">Způsobilé  výdaje - hlavní aktivity</t>
  </si>
  <si>
    <t>STA</t>
  </si>
  <si>
    <t>{c57af9c1-2eb7-4ce2-9f9d-1fa8e8aa907c}</t>
  </si>
  <si>
    <t>/</t>
  </si>
  <si>
    <t>SO 01 Bytový dům</t>
  </si>
  <si>
    <t>Soupis</t>
  </si>
  <si>
    <t>2</t>
  </si>
  <si>
    <t>{88efff83-64a4-4ef6-982c-d1e669095b61}</t>
  </si>
  <si>
    <t>Sporáky</t>
  </si>
  <si>
    <t>{9f7362af-cdb2-4ee1-aab9-8fc9e7870343}</t>
  </si>
  <si>
    <t>Způsobilé výdaje-vedlejší aktivity</t>
  </si>
  <si>
    <t>{81bc764b-e98f-4969-b3d1-6a57e30ff4b8}</t>
  </si>
  <si>
    <t>SO 02-venkovní úpravy -zeleň</t>
  </si>
  <si>
    <t>{abc69c77-ff05-47a1-92e0-40cb4cae4bed}</t>
  </si>
  <si>
    <t>Vedlejší rozpočtové náklady</t>
  </si>
  <si>
    <t>{ca1f5fc5-061b-494a-81ab-1147e7b3c981}</t>
  </si>
  <si>
    <t>3</t>
  </si>
  <si>
    <t>Nezpůsobilé výdaje</t>
  </si>
  <si>
    <t>{bdfbc3a2-e959-46b9-b91a-e170d273c624}</t>
  </si>
  <si>
    <t>Odstranění trusu</t>
  </si>
  <si>
    <t>{0888c221-a04f-4235-87dc-e21b041909b5}</t>
  </si>
  <si>
    <t xml:space="preserve">SO 04 Přístřešek pro kontejner  na odpad</t>
  </si>
  <si>
    <t>{dfc72628-44b1-4093-b3c9-45ff992a6431}</t>
  </si>
  <si>
    <t>SO 03 venkovní úpravy</t>
  </si>
  <si>
    <t>{827370c5-c4db-4981-9280-ae85d4547689}</t>
  </si>
  <si>
    <t>1) Krycí list soupisu</t>
  </si>
  <si>
    <t>2) Rekapitulace</t>
  </si>
  <si>
    <t>3) Soupis prací</t>
  </si>
  <si>
    <t>Zpět na list:</t>
  </si>
  <si>
    <t>Rekapitulace stavby</t>
  </si>
  <si>
    <t>KRYCÍ LIST SOUPISU</t>
  </si>
  <si>
    <t>Objekt:</t>
  </si>
  <si>
    <t xml:space="preserve">1 - Způsobilé  výdaje - hlavní aktivity</t>
  </si>
  <si>
    <t>Soupis:</t>
  </si>
  <si>
    <t>1 - SO 01 Bytový dům</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</si>
  <si>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</si>
  <si>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</si>
  <si>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</si>
  <si>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</si>
  <si>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</si>
  <si>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</si>
  <si>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</si>
  <si>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</si>
  <si>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</si>
  <si>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31 - Zdi podpěrné a volné</t>
  </si>
  <si>
    <t xml:space="preserve">    4 - Vodorovné konstrukce</t>
  </si>
  <si>
    <t xml:space="preserve">    6 - Úpravy povrchů vnitřní</t>
  </si>
  <si>
    <t xml:space="preserve">    62 - Úprava povrchů vnější</t>
  </si>
  <si>
    <t xml:space="preserve">    63 - Podlahy a podlahové konstrukce</t>
  </si>
  <si>
    <t xml:space="preserve">    9 - Ostatní konstrukce a práce, bourání</t>
  </si>
  <si>
    <t xml:space="preserve">    95 - Různé dokončovací konstrukce a práce na pozemních stavbách</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</si>
  <si>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</si>
  <si>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</si>
  <si>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</si>
  <si>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</si>
  <si>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</si>
  <si>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</si>
  <si>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</si>
  <si>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</si>
  <si>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</si>
  <si>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723 - Vnitřní plynovod</t>
  </si>
  <si>
    <t xml:space="preserve">    725 - Zdravotechnika - zařizovací předměty</t>
  </si>
  <si>
    <t xml:space="preserve">    731 - Kotelny</t>
  </si>
  <si>
    <t xml:space="preserve">    732 - Strojovny</t>
  </si>
  <si>
    <t xml:space="preserve">    734 - Armatury</t>
  </si>
  <si>
    <t xml:space="preserve">    735 - Otopná tělesa</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</si>
  <si>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</si>
  <si>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</si>
  <si>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</si>
  <si>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</si>
  <si>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</si>
  <si>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</si>
  <si>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</si>
  <si>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</si>
  <si>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</si>
  <si>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</si>
  <si>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</si>
  <si>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</si>
  <si>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</si>
  <si>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Nátěry</t>
  </si>
  <si>
    <t xml:space="preserve">    784 - Malby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</si>
  <si>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</si>
  <si>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</si>
  <si>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</si>
  <si>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</si>
  <si>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</si>
  <si>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</si>
  <si>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</si>
  <si>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</si>
  <si>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</si>
  <si>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</si>
  <si>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</si>
  <si>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</si>
  <si>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</si>
  <si>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</si>
  <si>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</si>
  <si>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</si>
  <si>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</si>
  <si>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</si>
  <si>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</si>
  <si>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</si>
  <si>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</si>
  <si>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</si>
  <si>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2017 01</t>
  </si>
  <si>
    <t>4</t>
  </si>
  <si>
    <t>314804354</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</si>
  <si>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</si>
  <si>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</si>
  <si>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</si>
  <si>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1*3*2</t>
  </si>
  <si>
    <t>111201401</t>
  </si>
  <si>
    <t>Spálení odstraněných křovin a stromů na hromadách průměru kmene do 100 mm pro jakoukoliv plochu</t>
  </si>
  <si>
    <t>241855081</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</si>
  <si>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</si>
  <si>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132212202</t>
  </si>
  <si>
    <t>Hloubení zapažených i nezapažených rýh šířky přes 600 do 2 000 mm ručním nebo pneumatickým nářadím s urovnáním dna do předepsaného profilu a spádu v horninách tř. 3 nesoudržných</t>
  </si>
  <si>
    <t>m3</t>
  </si>
  <si>
    <t>9139767</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</si>
  <si>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</si>
  <si>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"1PP-odvodnění kolem domu-odhad"(0,4+1,2)/2*1,4*(7+20,15+1+1+6,5)</t>
  </si>
  <si>
    <t>139711101</t>
  </si>
  <si>
    <t>Vykopávka v uzavřených prostorách v hor.1-4</t>
  </si>
  <si>
    <t>-46741044</t>
  </si>
  <si>
    <t>"1PP-23*- A3-perk"0,124*(30,42+13,16)</t>
  </si>
  <si>
    <t>5</t>
  </si>
  <si>
    <t>161101101</t>
  </si>
  <si>
    <t>Svislé přemístění výkopku bez naložení do dopravní nádoby avšak s vyprázdněním dopravní nádoby na hromadu nebo do dopravního prostředku z horniny tř. 1 až 4, při hloubce výkopu přes 1 do 2,5 m</t>
  </si>
  <si>
    <t>-670988022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</si>
  <si>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</si>
  <si>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6</t>
  </si>
  <si>
    <t>162701105</t>
  </si>
  <si>
    <t>Vodorovné přemístění výkopku nebo sypaniny po suchu na obvyklém dopravním prostředku, bez naložení výkopku, avšak se složením bez rozhrnutí z horniny tř. 1 až 4 na vzdálenost přes 9 000 do 10 000 m</t>
  </si>
  <si>
    <t>307309410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</si>
  <si>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</si>
  <si>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(39,928+5,404)-4,94</t>
  </si>
  <si>
    <t>7</t>
  </si>
  <si>
    <t>171201201</t>
  </si>
  <si>
    <t>Uložení sypaniny na skládky</t>
  </si>
  <si>
    <t>-96280711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</si>
  <si>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</si>
  <si>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8</t>
  </si>
  <si>
    <t>171201211</t>
  </si>
  <si>
    <t>Uložení sypaniny poplatek za uložení sypaniny na skládce (skládkovné)</t>
  </si>
  <si>
    <t>t</t>
  </si>
  <si>
    <t>1724089238</t>
  </si>
  <si>
    <t>40,392*1,9</t>
  </si>
  <si>
    <t>9</t>
  </si>
  <si>
    <t>174101101</t>
  </si>
  <si>
    <t>Zásyp jam, rýh, šachet se zhutněním</t>
  </si>
  <si>
    <t>1156651877</t>
  </si>
  <si>
    <t>"1PP-22*-jímka"2,6*3,8*0,5</t>
  </si>
  <si>
    <t>10</t>
  </si>
  <si>
    <t>181951102</t>
  </si>
  <si>
    <t>Úprava pláně vyrovnáním výškových rozdílů v hornině tř. 1 až 4 se zhutněním</t>
  </si>
  <si>
    <t>-1427063639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</si>
  <si>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</si>
  <si>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"1PP-podklad-A3,A4"30,42+13,16+11,02+3,86+3,93+3,67</t>
  </si>
  <si>
    <t>Zakládání</t>
  </si>
  <si>
    <t>11</t>
  </si>
  <si>
    <t>211531111</t>
  </si>
  <si>
    <t>Výplň kamenivem do rýh odvodňovacích žeber nebo trativodů bez zhutnění, s úpravou povrchu výplně kamenivem hrubým drceným frakce 16 až 63 mm</t>
  </si>
  <si>
    <t>-741997606</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</si>
  <si>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</si>
  <si>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"1PP-odhad"0,5*(7+20,15+1+1+6,5)</t>
  </si>
  <si>
    <t>12</t>
  </si>
  <si>
    <t>211971121</t>
  </si>
  <si>
    <t>Zřízení opláštění výplně z geotextilie odvodňovacích žeber nebo trativodů v rýze nebo zářezu se stěnami svislými nebo šikmými o sklonu přes 1:2 při rozvinuté šířce opláštění do 2,5 m</t>
  </si>
  <si>
    <t>607770284</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</si>
  <si>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</si>
  <si>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"1PP-odhad"1,8*(7+20,15+1+1+6,5)</t>
  </si>
  <si>
    <t>13</t>
  </si>
  <si>
    <t>M</t>
  </si>
  <si>
    <t>693111440</t>
  </si>
  <si>
    <t>geotextilie netkaná PP 250 g/m2 do š 8,8 m</t>
  </si>
  <si>
    <t>1284297108</t>
  </si>
  <si>
    <t>"1PP-odhad"1,8*(7+20,15+1+1+6,5)*1,15</t>
  </si>
  <si>
    <t>14</t>
  </si>
  <si>
    <t>212752213</t>
  </si>
  <si>
    <t>Trativody z drenážních trubek se zřízením štěrkopískového lože pod trubky a s jejich obsypem v průměrném celkovém množství do 0,15 m3/m v otevřeném výkopu z trubek plastových flexibilních D přes 100 do 160 mm</t>
  </si>
  <si>
    <t>m</t>
  </si>
  <si>
    <t>1359051648</t>
  </si>
  <si>
    <t>"1PP-odhad"7+20,15+1+1+6,5</t>
  </si>
  <si>
    <t>279311125</t>
  </si>
  <si>
    <t>Postupné podbetonování základového zdiva jakékoliv tloušťky, bez výkopu, bez zapažení a bednění, prostým betonem tř. C 20/25</t>
  </si>
  <si>
    <t>-1045992338</t>
  </si>
  <si>
    <t>0,45*0,2*0,2*2</t>
  </si>
  <si>
    <t>0,45*0,2*0,2*2*2+0,32*0,2*0,2*2+0,25*0,2*0,2*2</t>
  </si>
  <si>
    <t>Součet</t>
  </si>
  <si>
    <t>Svislé a kompletní konstrukce</t>
  </si>
  <si>
    <t>16</t>
  </si>
  <si>
    <t>310237241</t>
  </si>
  <si>
    <t>Zazdívka otvorů ve zdivu nadzákladovém cihlami pálenými plochy přes 0,09 m2 do 0,25 m2, ve zdi tl. do 300 mm</t>
  </si>
  <si>
    <t>kus</t>
  </si>
  <si>
    <t>-1245670649</t>
  </si>
  <si>
    <t>"1PP-46*"1</t>
  </si>
  <si>
    <t>"1PP-3*-drážka v patě klenby"1</t>
  </si>
  <si>
    <t>17</t>
  </si>
  <si>
    <t>314272305</t>
  </si>
  <si>
    <t>Dvousložkový komínový systém jednoprůduchový pro více spotřebičů z lehkého betonu [Schiedel MULTI] z vnitřních keramických profilovaných vložek s vystřeďovacími objímkami komínové těleso výšky 3 m světlý průměr vložky přes 16 do 20 cm</t>
  </si>
  <si>
    <t>-1637990180</t>
  </si>
  <si>
    <t>18</t>
  </si>
  <si>
    <t>314272322</t>
  </si>
  <si>
    <t>Dvousložkový komínový systém jednoprůduchový pro více spotřebičů z lehkého betonu [Schiedel MULTI] z vnitřních keramických profilovaných vložek s vystřeďovacími objímkami ukončení v nadstřešní části komínu komínovým pláštěm z vláknitého betonu s krycí deskou a soupravou komínové hlavy cihlové struktury přes 16 do 20 cm výšky 100 cm, světlý průměr vložky</t>
  </si>
  <si>
    <t>873055678</t>
  </si>
  <si>
    <t xml:space="preserve">Poznámka k souboru cen:_x000d_
1. Výška komínového tělesa se měří od paty komínu až po krycí desku. 2. V cenách Ukončení komínového tělesa v nadstřešní části komínovým pláštěm -2321 až -2357 a obezděním -2371 a -2373 nejsou započteny náklady na dodávku komínové hlavy. Tato je započtena v cenách Komínového tělesa -2301 až -2303 jako součást sady. 3. V cenách nejsou započteny náklady na: a) obezdění komínového tělesa; tyto se oceňují položkami souboru cen 314 2.-21.. Obezdívka komínů v nadstřešní části, b) povrchové úpravy komínového tělesa; tyto se oceňují příslušnými cenami části A04 tohoto katalogu. </t>
  </si>
  <si>
    <t>19</t>
  </si>
  <si>
    <t>316381115</t>
  </si>
  <si>
    <t>Komínové krycí desky z betonu tř. C 12/15 až C 16/20 s případnou konstrukční obvodovou výztuží včetně bednění, s potěrem nebo s povrchem vyhlazeným ve spádu k okrajům, s přesahem do 70 mm sešikmeným v podhledu proti zatékání, o tl. přes 50 do 80 mm</t>
  </si>
  <si>
    <t>257563251</t>
  </si>
  <si>
    <t>0,46*0,46</t>
  </si>
  <si>
    <t>20</t>
  </si>
  <si>
    <t>317168116</t>
  </si>
  <si>
    <t>Překlady keramické ploché [POROTHERM] osazené do maltového lože, výšky překladu 7,1 cm šířky 11,5 cm, délky 225 cm</t>
  </si>
  <si>
    <t>-1487506495</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</si>
  <si>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</si>
  <si>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"P1"1</t>
  </si>
  <si>
    <t>317234410</t>
  </si>
  <si>
    <t>Vyzdívka mezi nosníky cihlami pálenými na maltu cementovou</t>
  </si>
  <si>
    <t>-344891268</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</si>
  <si>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</si>
  <si>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0,15*0,1*1,4*(2+4+4)+0,15*0,1*1,1*3+0,15*0,1*1,5*(8+14+14)</t>
  </si>
  <si>
    <t>22</t>
  </si>
  <si>
    <t>317944321</t>
  </si>
  <si>
    <t>Válcované nosníky dodatečně osazované do připravených otvorů bez zazdění hlav do č. 12</t>
  </si>
  <si>
    <t>226391130</t>
  </si>
  <si>
    <t xml:space="preserve">Poznámka k souboru cen:_x000d_
1. V cenách jsou zahrnuty náklady na dodávku a montáž válcovaných nosníků. 2. Ceny jsou určeny pouze pro ocenění konstrukce překladů nad otvory. </t>
  </si>
  <si>
    <t>"1NP-OP1,2,3"0,01456*2+0,01144+0,0156*10</t>
  </si>
  <si>
    <t>"2NP-OP1,2,3"5*0,01456+0,01144+16*0,0156</t>
  </si>
  <si>
    <t>"3NP-OP1,2,3"5*0,01456+0,01144+16*0,0156</t>
  </si>
  <si>
    <t>23</t>
  </si>
  <si>
    <t>319201321</t>
  </si>
  <si>
    <t>Vyrovnání nerovného povrchu vnitřního i vnějšího zdiva bez odsekání vadných cihel, maltou (s dodáním hmot) tl. do 30 mm</t>
  </si>
  <si>
    <t>1219536833</t>
  </si>
  <si>
    <t>"vnitřní omítky-odhad 30%"781,213*0,3</t>
  </si>
  <si>
    <t>"venkovní omítka -odhad 30%"732,668*0,3</t>
  </si>
  <si>
    <t>24</t>
  </si>
  <si>
    <t>319202112</t>
  </si>
  <si>
    <t>Dodatečná izolace zdiva injektáží nízkotlakou metodou silikonovou mikroemulzí, tloušťka zdiva přes 150 do 300 mm</t>
  </si>
  <si>
    <t>2118595077</t>
  </si>
  <si>
    <t xml:space="preserve">Poznámka k souboru cen:_x000d_
1. Množství měrných jednotek se určuje v m délky izolovaného zdiva. 2. V cenách jsou započteny i náklady vyvrtání otvorů (8 kusů /m), jejich vyčištění a provedení injektáže včetně dodávky injektážní hmoty. 3. V cenách nejsou započteny náklady na uzavření povrchu zdiva před injektováním - otlučení omítek, spárování, zaplnění dutin, penetraci, stěrku apod. </t>
  </si>
  <si>
    <t>25</t>
  </si>
  <si>
    <t>319202113</t>
  </si>
  <si>
    <t>Dodatečná izolace zdiva injektáží nízkotlakou metodou silikonovou mikroemulzí, tloušťka zdiva přes 300 do 450 mm</t>
  </si>
  <si>
    <t>-1359084458</t>
  </si>
  <si>
    <t>26</t>
  </si>
  <si>
    <t>319202114</t>
  </si>
  <si>
    <t>Dodatečná izolace zdiva injektáží nízkotlakou metodou silikonovou mikroemulzí, tloušťka zdiva přes 450 do 600 mm</t>
  </si>
  <si>
    <t>-155065168</t>
  </si>
  <si>
    <t>27</t>
  </si>
  <si>
    <t>319202115</t>
  </si>
  <si>
    <t>Dodatečná izolace zdiva injektáží nízkotlakou metodou silikonovou mikroemulzí, tloušťka zdiva přes 600 do 900 mm</t>
  </si>
  <si>
    <t>461982294</t>
  </si>
  <si>
    <t>"1PP-z venkovní i vnitřní strany"(11,2+19+11,2+7,6+7,8+1+0,7+0,7)*2</t>
  </si>
  <si>
    <t>28</t>
  </si>
  <si>
    <t>346244381</t>
  </si>
  <si>
    <t>Plentování ocelových válcovaných nosníků jednostranné cihlami na maltu, výška stojiny do 200 mm</t>
  </si>
  <si>
    <t>28027746</t>
  </si>
  <si>
    <t>0,15*(1,4*2+1,19*2+1,5*2*2)</t>
  </si>
  <si>
    <t>0,15*(1,4*4+1,1*2+1,5*4)</t>
  </si>
  <si>
    <t>29</t>
  </si>
  <si>
    <t>388995211</t>
  </si>
  <si>
    <t>Chránička kabelů v římse z trub HDPE do DN 80</t>
  </si>
  <si>
    <t>-586956796</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</si>
  <si>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</si>
  <si>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"O/18"9</t>
  </si>
  <si>
    <t>31</t>
  </si>
  <si>
    <t>Zdi podpěrné a volné</t>
  </si>
  <si>
    <t>30</t>
  </si>
  <si>
    <t>310238211</t>
  </si>
  <si>
    <t>Zazdívka otvorů plochy do 1 m2 cihlami na MVC</t>
  </si>
  <si>
    <t>1460299297</t>
  </si>
  <si>
    <t>"1PP-11*-dozdění odhad"0,5</t>
  </si>
  <si>
    <t>"1NP-3*"0,5*2*0,25+0,4*0,25*3,2*2</t>
  </si>
  <si>
    <t>"2NP"0,4*0,25*3,2*2</t>
  </si>
  <si>
    <t>"3NP"0,4*0,25*2+0,4*0,25*2,97*2</t>
  </si>
  <si>
    <t>310239211</t>
  </si>
  <si>
    <t>Zazdívka otvorů plochy do 4 m2 cihlami na MVC</t>
  </si>
  <si>
    <t>912314905</t>
  </si>
  <si>
    <t>"1PP-8*"1,4*(2-0,65)*0,75+1,4*0,6*0,75</t>
  </si>
  <si>
    <t>"1PP-16*"1,050*0,6*7</t>
  </si>
  <si>
    <t>"1NP-1*,2*"0,5*1,18*1,7+0,2*(0,9*2*2+0,8*2)+0,33*0,9*2+0,49*0,9*2</t>
  </si>
  <si>
    <t>"1NP-6*-dozdění parapetu-odhad"1,2*0,6*0,15*12+1,4*0,6*0,3</t>
  </si>
  <si>
    <t>"1NP-30*"1,2*2*0,64</t>
  </si>
  <si>
    <t>"2NP-3*"1*2*0,49*2+(0,9*2*2+0,6*2)*0,2+1,18*1,73*0,48+1,12*2,16*0,61</t>
  </si>
  <si>
    <t>"2NP-6*-dozdění parapetu-odhad"1,2*0,6*0,15*12+1,4*0,6*0,3</t>
  </si>
  <si>
    <t>"3NP"0,9*2*0,15*2+1*0,6*2,07*2+0,33*2,07*0,85+1,2*0,6*0,15*12+1,12*3,03*0,45+0,91*1,33*0,48+0,17*0,9*2,07</t>
  </si>
  <si>
    <t>Vodorovné konstrukce</t>
  </si>
  <si>
    <t>32</t>
  </si>
  <si>
    <t>411235230</t>
  </si>
  <si>
    <t>Zazdívka otvorů v klenbách cihlami pálenými včetně bednění a odbednění plochy do 0,0225 m2, tl. přes 300 do 450 mm</t>
  </si>
  <si>
    <t>1523430952</t>
  </si>
  <si>
    <t>"1PP-5* konstrukce"1</t>
  </si>
  <si>
    <t>33</t>
  </si>
  <si>
    <t>452311121</t>
  </si>
  <si>
    <t>Podkladní a zajišťovací konstrukce z betonu prostého v otevřeném výkopu desky pod potrubí, stoky a drobné objekty z betonu tř. C 8/10</t>
  </si>
  <si>
    <t>689958750</t>
  </si>
  <si>
    <t xml:space="preserve">Poznámka k souboru cen:_x000d_
1. Ceny -1121 až -1181 a -1192 lze použít i pro ochrannou vrstvu pod železobetonové konstrukce. 2. Ceny -2121 až -2181 a -2192 jsou určeny pro jakékoliv úkosy sedel. </t>
  </si>
  <si>
    <t>"1PP-odvodnění kolem domu-odhad"0,1*0,4*(7+20,15+1+1+6,5)</t>
  </si>
  <si>
    <t>Úpravy povrchů vnitřní</t>
  </si>
  <si>
    <t>34</t>
  </si>
  <si>
    <t>611311131</t>
  </si>
  <si>
    <t>Potažení vnitřních ploch štukem tloušťky do 3 mm vodorovných konstrukcí stropů rovných</t>
  </si>
  <si>
    <t>-1723020357</t>
  </si>
  <si>
    <t>"1pp"26,45</t>
  </si>
  <si>
    <t>35</t>
  </si>
  <si>
    <t>611325423</t>
  </si>
  <si>
    <t>Oprava vápenocementové nebo vápenné omítky vnitřních ploch štukové dvouvrstvé, tloušťky do 20 mm stropů, v rozsahu opravované plochy přes 30 do 50%</t>
  </si>
  <si>
    <t>-42459798</t>
  </si>
  <si>
    <t xml:space="preserve">Poznámka k souboru cen:_x000d_
1. Pro ocenění opravy omítek plochy do 1 m2 se použijí ceny souboru cen 61. 32-52.. Vápenocementová nebo vápenná omítka jednotlivých malých ploch. </t>
  </si>
  <si>
    <t>"1PP-0.01"26,45</t>
  </si>
  <si>
    <t>"S6"2,5*(3,7+7,2*2)-(1,1*2*2)</t>
  </si>
  <si>
    <t>36</t>
  </si>
  <si>
    <t>611341121</t>
  </si>
  <si>
    <t>Omítka sádrová nebo vápenosádrová vnitřních ploch nanášená ručně jednovrstvá, tloušťky do 10 mm hladká vodorovných konstrukcí stropů rovných</t>
  </si>
  <si>
    <t>533995364</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</si>
  <si>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</si>
  <si>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"1NP"12,46</t>
  </si>
  <si>
    <t>"2NP"11,83</t>
  </si>
  <si>
    <t>"3np"11,83</t>
  </si>
  <si>
    <t>37</t>
  </si>
  <si>
    <t>611341125</t>
  </si>
  <si>
    <t>Omítka sádrová nebo vápenosádrová vnitřních ploch nanášená ručně jednovrstvá, tloušťky do 10 mm hladká schodišťových konstrukcí stropů, stěn, ramen nebo nosníků</t>
  </si>
  <si>
    <t>-298756414</t>
  </si>
  <si>
    <t>"1NP"15,01</t>
  </si>
  <si>
    <t>"2NP"14,68</t>
  </si>
  <si>
    <t>"3np"14,68</t>
  </si>
  <si>
    <t>38</t>
  </si>
  <si>
    <t>612131111</t>
  </si>
  <si>
    <t>Podkladní a spojovací vrstva vnitřních omítaných ploch polymercementový spojovací můstek nanášený ručně stěn</t>
  </si>
  <si>
    <t>-1033505104</t>
  </si>
  <si>
    <t>"S5-1NP-14*"3,2*(2,875*2)</t>
  </si>
  <si>
    <t>"S6"2,5*(3,7+7,2+7,2)-(1,1*2*2)</t>
  </si>
  <si>
    <t>39</t>
  </si>
  <si>
    <t>612142001</t>
  </si>
  <si>
    <t>Potažení vnitřních ploch pletivem v ploše nebo pruzích, na plném podkladu sklovláknitým vtlačením do tmelu stěn</t>
  </si>
  <si>
    <t>1794764603</t>
  </si>
  <si>
    <t xml:space="preserve">Poznámka k souboru cen:_x000d_
1. V cenách -2001 jsou započteny i náklady na tmel. </t>
  </si>
  <si>
    <t>40</t>
  </si>
  <si>
    <t>612231006</t>
  </si>
  <si>
    <t>Montáž vnitřního zateplení z polyuretanových desek stěn, tloušťky desek přes 40 do 80 mm</t>
  </si>
  <si>
    <t>2091821354</t>
  </si>
  <si>
    <t>"S6"2,5*(3,7+7,2+7,2)-(1,1*2*2)+13,95</t>
  </si>
  <si>
    <t>41</t>
  </si>
  <si>
    <t>631414481</t>
  </si>
  <si>
    <t>deska izolační provětrávaných fasád tl.120 mm</t>
  </si>
  <si>
    <t>-722647602</t>
  </si>
  <si>
    <t>73,2*1,02</t>
  </si>
  <si>
    <t>42</t>
  </si>
  <si>
    <t>612311131</t>
  </si>
  <si>
    <t>Potažení vnitřních ploch štukem tloušťky do 3 mm svislých konstrukcí stěn</t>
  </si>
  <si>
    <t>821190185</t>
  </si>
  <si>
    <t>43</t>
  </si>
  <si>
    <t>612321141</t>
  </si>
  <si>
    <t>Omítka vápenocementová vnitřních ploch nanášená ručně dvouvrstvá, tloušťky jádrové omítky do 10 mm a tloušťky štuku do 3 mm štuková svislých konstrukcí stěn</t>
  </si>
  <si>
    <t>1706561098</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</si>
  <si>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</si>
  <si>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"1NP"3,2*(0,49+6,05+1,75+2,78+1,72+0,48+0,78+2,5+2,18+2,1+4,58+4,81+4,29+3,5+2,74+4,29+1,1+2,05)</t>
  </si>
  <si>
    <t>3,2*(3,4+4,47+4,42+4,89+2,77+1,75+1,55+4,5+3,32+2,76+1,98+1,06+2,05+0,76+2,5)</t>
  </si>
  <si>
    <t>3,2*(5,2+2,85+4,8)</t>
  </si>
  <si>
    <t>"odp otv"-(1,18*1,97*12+1,43*1,24+0,62*0,62*4+1,2*2*4+1,6*2*5+1,8*2*3+1,6*1,4+2,85*3,2)</t>
  </si>
  <si>
    <t>"2NP"3,8*(5,07+1,74+2,85+5,75+2,8+1,74+0,71+2,3+4,49+4,89+2,2+4,28+3,54,28+2,74+1,04+2,1)</t>
  </si>
  <si>
    <t>3,37*(0,8+2,4+1,13+2+2,72+4,28+3,35+4,5+4,45+1,75+4,45+4,86)*2</t>
  </si>
  <si>
    <t>"odp otv"-(1,12*2,16*12+0,62*0,62*2+1,43*2,52+1,2*2*6+1,6*2*8+1,8*2*2)</t>
  </si>
  <si>
    <t>"3NP"2,97*(6,06+1,74+2,8+1,74+0,7+2,4+1+4,965+4,42+2,74+4,41+1,04+2)*2+2,94*(4,49+3,5)</t>
  </si>
  <si>
    <t>2,97*(0,8+2,4+2,72+4,8+1,13+2+3,51+4,63+4,61+6,81+4,48+4,58+4,6+4,58)</t>
  </si>
  <si>
    <t>2,97*(2,85+5,75)*2</t>
  </si>
  <si>
    <t>"odp otv"-(2,97*3,85+1,8*4+1,2+1,8*2+1,6+1,2+1,6*2+1,8+1,6+1,2+1,8+1,6+1,2+1,2+1,2+1,8+1,6+1,8+1,6+1,12*2,03*12+1,43*1,98+0,62*0,62*2)</t>
  </si>
  <si>
    <t>"celá plocha 1-3 NP"978,787</t>
  </si>
  <si>
    <t>44</t>
  </si>
  <si>
    <t>612325302</t>
  </si>
  <si>
    <t>Vápenocementová nebo vápenná omítka ostění nebo nadpraží štuková</t>
  </si>
  <si>
    <t>-28431399</t>
  </si>
  <si>
    <t xml:space="preserve">Poznámka k souboru cen:_x000d_
1. Ceny lze použít jen pro ocenění samostatně upravovaného ostění a nadpraží ( např. při dodatečné výměně oken nebo zárubní ) v šířce do 300 mm okolo upravovaného otvoru. </t>
  </si>
  <si>
    <t>"ostění otv"(1,09+0,65*2)*0,5*4</t>
  </si>
  <si>
    <t>"ostění otvorů"(1,18+1,97*2)*0,5*12+(0,62*2)*2*0,5+(1,43+1,24*2)*0,4</t>
  </si>
  <si>
    <t>"ostění otv"0,6*(1,12+2,16*2*12+0,62*3*2)+0,35*(1,43+2,52*2)+0,33*(1+2*2)+0,55*(1+2*2)+0,45*(1+2*2)</t>
  </si>
  <si>
    <t>"ostění"0,4*(1,12+2,03*2)*12+0,4*0,62*3*2+0,3*(1,43+1,98*2)+0,33*(1+2*2)+0,4*(1+2*2)+0,45*(1+2*2)</t>
  </si>
  <si>
    <t>45</t>
  </si>
  <si>
    <t>612821002</t>
  </si>
  <si>
    <t>Sanační omítka vnitřních ploch stěn pro vlhké zdivo, prováděná ručně štuková</t>
  </si>
  <si>
    <t>-1605635675</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</si>
  <si>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cenami části A07 katalogu 800-783 Nátěry. 4. Ceny -1031 a -1041 jsou určeny pro vyrovnání nerovností vlhkého nebo zasoleného podkladu ( zdiva ) nebo v případě požadované větší tloušťky omítky. </t>
  </si>
  <si>
    <t>"1PP"2,3*(4,35+6,67+3,31+4,15+2,59+4,15+0,78+1,9+0,78+2,2+0,96+1,67+0,81+2,45+2,67+4,12+3,13+4,12+4,32+4,63+4,32+1,71)*2</t>
  </si>
  <si>
    <t>2,3*(4,45+9,08+9,08+1,74+1,29+4,15+1,29+4+2,85+1,55)*2+2,38*4,1*2+73,396</t>
  </si>
  <si>
    <t>"odp otv"-(1,1*0,65*3+0,9*0,65+1,1*2,05+2,2*(2,6*2+1,29*2+1,24*2)+2*(1,2*2+1,4*4+1,6*3+1,8*3)+1,29*2,35*2+1*2+1,24*2,35)</t>
  </si>
  <si>
    <t>"odp om těsnící"-45</t>
  </si>
  <si>
    <t>Mezisoučet</t>
  </si>
  <si>
    <t>46</t>
  </si>
  <si>
    <t>612821012.1</t>
  </si>
  <si>
    <t>Sanační omítka vnitřních ploch stěn pro vlhké a zasolené zdivo, prováděná ve dvou vrstvách, tl. jádrové omítky do 30 mm ručně štuková</t>
  </si>
  <si>
    <t>-1490438016</t>
  </si>
  <si>
    <t>"1PP-dle PD"45</t>
  </si>
  <si>
    <t>47</t>
  </si>
  <si>
    <t>621221021</t>
  </si>
  <si>
    <t>Montáž kontaktního zateplení z desek z minerální vlny s podélnou orientací vláken na vnější podhledy, tloušťky desek přes 80 do 120 mm</t>
  </si>
  <si>
    <t>286584023</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</si>
  <si>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</si>
  <si>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"vstup"0,65*(1,69+2,93*2)</t>
  </si>
  <si>
    <t>48</t>
  </si>
  <si>
    <t>631515270</t>
  </si>
  <si>
    <t>deska izolační minerální kontaktních fasád podélné vlákno λ-0.036 tl. 100 mm</t>
  </si>
  <si>
    <t>1596589037</t>
  </si>
  <si>
    <t>4,908*1,02 'Přepočtené koeficientem množství</t>
  </si>
  <si>
    <t>49</t>
  </si>
  <si>
    <t>622131111</t>
  </si>
  <si>
    <t>Podkladní a spojovací vrstva vnějších omítaných ploch polymercementový spojovací můstek nanášený ručně stěn</t>
  </si>
  <si>
    <t>-886830364</t>
  </si>
  <si>
    <t>"SV"(8,1+8,15+0,76*2)*11,8+3,84*12,1+5*1,8/2</t>
  </si>
  <si>
    <t>-(0,62*0,62*6+0,6*1*6+1,12*2,03*4+1,12*2,16*4+1,18*1,97*4+1,43*1,24+1,43*2,52+1,43*1,98)</t>
  </si>
  <si>
    <t>"JV"12,8*11,8-(1,18*1,97*2+1,12*2,16*2+1,12*2,03*2)</t>
  </si>
  <si>
    <t>"JZ"20,1*11,8-(1,18*1,97*5+1,12*2,16*6+1,12*2,03*6+1,69*2,93)</t>
  </si>
  <si>
    <t>"SZ"12,8*11,8+(12,8*4,5)/2</t>
  </si>
  <si>
    <t>"ostění"0,14*(0,62*4*6+(0,6+2*1)*6+(1,12+2*2,03)*4+(1,12+2*2,16)*4+(1,18+2*1,97)*4+(1,43+2*1,24)+1,43+2*2,52+1,43+2*1,98)</t>
  </si>
  <si>
    <t>"JV"0,14*((1,18+2*1,97)*2+(1,12+2*2,16)*2+(1,12+2*2,03)*2)</t>
  </si>
  <si>
    <t>0,14*((1,18+2*1,97)*5+(1,12+2*2,16)*6+(1,12+2*2,03)*6+1,69+2*2,93)</t>
  </si>
  <si>
    <t>50</t>
  </si>
  <si>
    <t>622131125</t>
  </si>
  <si>
    <t>Podkladní a spojovací vrstva vnějších omítaných ploch penetrace akrylát-silikonová nanášená ručně stěn</t>
  </si>
  <si>
    <t>936630005</t>
  </si>
  <si>
    <t>51</t>
  </si>
  <si>
    <t>622142001</t>
  </si>
  <si>
    <t>Potažení vnějších ploch pletivem v ploše nebo pruzích, na plném podkladu sklovláknitým vtlačením do tmelu stěn</t>
  </si>
  <si>
    <t>-1480546151</t>
  </si>
  <si>
    <t>"S1a/S1c-dle PD"32+20,5</t>
  </si>
  <si>
    <t>"S2a"40,5</t>
  </si>
  <si>
    <t>"S2b"81</t>
  </si>
  <si>
    <t>52</t>
  </si>
  <si>
    <t>622143004</t>
  </si>
  <si>
    <t>Montáž omítkových profilů plastových nebo pozinkovaných, upevněných vtlačením do podkladní vrstvy nebo přibitím začišťovacích samolepících [APU lišty]</t>
  </si>
  <si>
    <t>-189097369</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</si>
  <si>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</si>
  <si>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617,6</t>
  </si>
  <si>
    <t>53</t>
  </si>
  <si>
    <t>590514760</t>
  </si>
  <si>
    <t>profil okenní začišťovací se sklovláknitou armovací tkaninou 9 mm/2,4 m</t>
  </si>
  <si>
    <t>-2135350969</t>
  </si>
  <si>
    <t>617,6*1,05 'Přepočtené koeficientem množství</t>
  </si>
  <si>
    <t>54</t>
  </si>
  <si>
    <t>622143010</t>
  </si>
  <si>
    <t>Montáž omítkových profilů plastových nebo pozinkovaných, upevněných vtlačením do podkladní vrstvy nebo přibitím omítníků</t>
  </si>
  <si>
    <t>-1028585582</t>
  </si>
  <si>
    <t>55</t>
  </si>
  <si>
    <t>622221031</t>
  </si>
  <si>
    <t>Montáž kontaktního zateplení z desek z minerální vlny s podélnou orientací vláken na vnější stěny, tloušťky desek přes 120 do 160 mm</t>
  </si>
  <si>
    <t>-850396396</t>
  </si>
  <si>
    <t>"42*"0,2*11,8</t>
  </si>
  <si>
    <t>56</t>
  </si>
  <si>
    <t>631515310</t>
  </si>
  <si>
    <t>deska izolační minerální kontaktních fasád podélné vlákno λ-0.036 tl. 140 mm</t>
  </si>
  <si>
    <t>-1560266680</t>
  </si>
  <si>
    <t>730.12*1,02</t>
  </si>
  <si>
    <t>744,722*1,02 'Přepočtené koeficientem množství</t>
  </si>
  <si>
    <t>57</t>
  </si>
  <si>
    <t>622252001</t>
  </si>
  <si>
    <t>Montáž lišt kontaktního zateplení zakládacích soklových připevněných hmoždinkami</t>
  </si>
  <si>
    <t>-1775971886</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</si>
  <si>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</si>
  <si>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20,15*2+13,1*2+0,76*2-1,7+0,65*2</t>
  </si>
  <si>
    <t>58</t>
  </si>
  <si>
    <t>590516510</t>
  </si>
  <si>
    <t>lišta soklová Al s okapničkou, zakládací U 14 cm, 0,95/200 cm</t>
  </si>
  <si>
    <t>-2005030449</t>
  </si>
  <si>
    <t>67,62*1,05 'Přepočtené koeficientem množství</t>
  </si>
  <si>
    <t>59</t>
  </si>
  <si>
    <t>590514340</t>
  </si>
  <si>
    <t xml:space="preserve">hmoždinka zatloukací na zakládací lištu  6 x 80 mm</t>
  </si>
  <si>
    <t>-43145384</t>
  </si>
  <si>
    <t>67,620*5</t>
  </si>
  <si>
    <t>338,1*1,05 'Přepočtené koeficientem množství</t>
  </si>
  <si>
    <t>60</t>
  </si>
  <si>
    <t>590514400</t>
  </si>
  <si>
    <t>spojka soklových lišt 30 mm</t>
  </si>
  <si>
    <t>-567006836</t>
  </si>
  <si>
    <t>35*1,05 'Přepočtené koeficientem množství</t>
  </si>
  <si>
    <t>61</t>
  </si>
  <si>
    <t>590514540</t>
  </si>
  <si>
    <t>podložka distanční pod zakládací lištu 4 mm</t>
  </si>
  <si>
    <t>1551097493</t>
  </si>
  <si>
    <t>67*3</t>
  </si>
  <si>
    <t>201*1,05 'Přepočtené koeficientem množství</t>
  </si>
  <si>
    <t>62</t>
  </si>
  <si>
    <t>622252002</t>
  </si>
  <si>
    <t>Montáž lišt kontaktního zateplení ostatních stěnových, dilatačních apod. lepených do tmelu</t>
  </si>
  <si>
    <t>1740117581</t>
  </si>
  <si>
    <t>"rohové"(0,62*2*6+2*1*6+2*2,03*4+2*2,16*4+2*1,97*4+2*1,24+2*2,52+2*1,98+11,8*6)</t>
  </si>
  <si>
    <t>(2*1,97*2+2*2,16*2+2*2,03*2)</t>
  </si>
  <si>
    <t>(2*1,97*5+2*2,16*6+2*2,03*6+2*2,93)</t>
  </si>
  <si>
    <t>"rohová s okapničkou"(0,62*6+0,6*6+1,12*4+1,12*4+1,18*4+1,43+1,43+1,43)</t>
  </si>
  <si>
    <t>(1,18*2+1,12*2+1,12*2)</t>
  </si>
  <si>
    <t>(1,18*5+1,12*6+1,12*6+1,69)</t>
  </si>
  <si>
    <t>"parapetní"(0,62*6+0,6*6+1,12*4+1,12*4+1,18*4+1,43+1,43+1,43)</t>
  </si>
  <si>
    <t>63</t>
  </si>
  <si>
    <t>590514800</t>
  </si>
  <si>
    <t>lišta rohová Al 10/10 cm s tkaninou bal. 2,5 m</t>
  </si>
  <si>
    <t>-1507774854</t>
  </si>
  <si>
    <t>(151,0+24,64+75,84)*1,1</t>
  </si>
  <si>
    <t>64</t>
  </si>
  <si>
    <t>590515100</t>
  </si>
  <si>
    <t>profil okenní s nepřiznanou podomítkovou okapnicí PVC 2,0 m</t>
  </si>
  <si>
    <t>2138598824</t>
  </si>
  <si>
    <t>53,16*1,05 'Přepočtené koeficientem množství</t>
  </si>
  <si>
    <t>65</t>
  </si>
  <si>
    <t>590515120</t>
  </si>
  <si>
    <t>profil parapetní se sklovláknitou armovací tkaninou PVC 2 m</t>
  </si>
  <si>
    <t>163935312</t>
  </si>
  <si>
    <t>53,16*1,05</t>
  </si>
  <si>
    <t>66</t>
  </si>
  <si>
    <t>622252010</t>
  </si>
  <si>
    <t>551250382</t>
  </si>
  <si>
    <t>192,48+55,818*2</t>
  </si>
  <si>
    <t>67</t>
  </si>
  <si>
    <t>622252012</t>
  </si>
  <si>
    <t>-903663473</t>
  </si>
  <si>
    <t>68</t>
  </si>
  <si>
    <t>622325102</t>
  </si>
  <si>
    <t>Oprava vápenocementové omítky vnějších ploch stupně členitosti 1 hladké stěn, v rozsahu opravované plochy přes 10 do 30%</t>
  </si>
  <si>
    <t>339423233</t>
  </si>
  <si>
    <t>69</t>
  </si>
  <si>
    <t>622325506</t>
  </si>
  <si>
    <t>Oprava vápenné omítky vnějších ploch stupně členitosti 4 štukové, v rozsahu opravované plochy přes 40 do 50%</t>
  </si>
  <si>
    <t>-261192991</t>
  </si>
  <si>
    <t>"podstřešní římsa"(20,15+3,1*2+20,15+0,75*2)*0,6</t>
  </si>
  <si>
    <t>70</t>
  </si>
  <si>
    <t>622511111</t>
  </si>
  <si>
    <t>Omítka tenkovrstvá akrylátová vnějších ploch probarvená, včetně penetrace podkladu mozaiková střednězrnná stěn</t>
  </si>
  <si>
    <t>-1338019686</t>
  </si>
  <si>
    <t>71</t>
  </si>
  <si>
    <t>622531011</t>
  </si>
  <si>
    <t>Omítka tenkovrstvá silikonová vnějších ploch probarvená, včetně penetrace podkladu zrnitá, tloušťky 1,5 mm stěn</t>
  </si>
  <si>
    <t>1304668764</t>
  </si>
  <si>
    <t>72</t>
  </si>
  <si>
    <t>629995101</t>
  </si>
  <si>
    <t>Očištění vnějších ploch tlakovou vodou omytím</t>
  </si>
  <si>
    <t>-1785254303</t>
  </si>
  <si>
    <t>12,8*11,8+(12,8*4,5)/2</t>
  </si>
  <si>
    <t>73</t>
  </si>
  <si>
    <t>629995221</t>
  </si>
  <si>
    <t>Očištění vnějších ploch tryskáním křemičitým pískem nesušeným ( metodou torbo tryskání), povrchu kamenného přírodního tvrdého</t>
  </si>
  <si>
    <t>1104695221</t>
  </si>
  <si>
    <t>"1PP-schody"1,26*(0,32+0,16)*14</t>
  </si>
  <si>
    <t>"1-3.NP"(0,16+0,32)*1,26*(13*6)</t>
  </si>
  <si>
    <t>"podesty"2,85*(1,1+1,25)/2*4</t>
  </si>
  <si>
    <t>74</t>
  </si>
  <si>
    <t>631311115</t>
  </si>
  <si>
    <t>Mazanina z betonu prostého bez zvýšených nároků na prostředí tl. přes 50 do 80 mm tř. C 20/25</t>
  </si>
  <si>
    <t>-148802256</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</si>
  <si>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</si>
  <si>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"1PP-A3,A4"0,08*(43,58+22,48)</t>
  </si>
  <si>
    <t>75</t>
  </si>
  <si>
    <t>631351101</t>
  </si>
  <si>
    <t>Bednění v podlahách rýh a hran zřízení</t>
  </si>
  <si>
    <t>92890952</t>
  </si>
  <si>
    <t>"komín deska"(2,75+0,6)*2*0,05</t>
  </si>
  <si>
    <t>76</t>
  </si>
  <si>
    <t>631351102</t>
  </si>
  <si>
    <t>Bednění v podlahách rýh a hran odstranění</t>
  </si>
  <si>
    <t>-1879346168</t>
  </si>
  <si>
    <t>77</t>
  </si>
  <si>
    <t>631351111</t>
  </si>
  <si>
    <t>Bednění v podlahách otvorů a prostupů zřízení</t>
  </si>
  <si>
    <t>595061815</t>
  </si>
  <si>
    <t>78</t>
  </si>
  <si>
    <t>631351112</t>
  </si>
  <si>
    <t>Bednění v podlahách otvorů a prostupů odstranění</t>
  </si>
  <si>
    <t>184943233</t>
  </si>
  <si>
    <t>79</t>
  </si>
  <si>
    <t>632441220</t>
  </si>
  <si>
    <t>Potěr anhydritový samonivelační litý [Anhyment] tř. C 20, tl. přes 45 do 50 mm</t>
  </si>
  <si>
    <t>-1759507037</t>
  </si>
  <si>
    <t>"1PP-A1,2,3,4"26,45+92,57+43,58+22,48</t>
  </si>
  <si>
    <t>80</t>
  </si>
  <si>
    <t>632452411</t>
  </si>
  <si>
    <t>Doplnění cementového potěru na mazaninách a betonových podkladech (s dodáním hmot), hlazeného dřevěným nebo ocelovým hladítkem, plochy jednotlivě přes 1 m2 do 4 m2 a tl. do 10 mm</t>
  </si>
  <si>
    <t>-1963340356</t>
  </si>
  <si>
    <t>"1PP-A1,A2"26,45+5,59+1,88+1,75+13,25+20,14+8,36+13,89+4,45+3,23+3,16+3,39+3,36+2,87+2,87+2,87+1,51</t>
  </si>
  <si>
    <t>81</t>
  </si>
  <si>
    <t>632681110</t>
  </si>
  <si>
    <t>Vyspravení betonových podlah rychletuhnoucím polymerem [BG QUICK] s možností okamžitého zatížení průměr vysprávky přes 50 do 200 mm a tl. do 30 mm</t>
  </si>
  <si>
    <t>361638314</t>
  </si>
  <si>
    <t>"B1,B2,B3B4"23,187+131,09+13,88+5,84</t>
  </si>
  <si>
    <t>"C1"13,73</t>
  </si>
  <si>
    <t>"D1"11,83</t>
  </si>
  <si>
    <t>82</t>
  </si>
  <si>
    <t>642942111</t>
  </si>
  <si>
    <t>Osazení zárubní dveřních ocelových, pl. do 2,5 m2 včetně dodávky zárubně 110 x 197 x 11 cm</t>
  </si>
  <si>
    <t>1607676880</t>
  </si>
  <si>
    <t>"600-1PP,1,2,3NP"1+3+3+3+1+1+1</t>
  </si>
  <si>
    <t>"700-1PP"3</t>
  </si>
  <si>
    <t>"800-1PP,1,2,3NP"3+8+8+8</t>
  </si>
  <si>
    <t>"900-1PP,1,2,3NP"3+3+4+4</t>
  </si>
  <si>
    <t>"110-podkr"2</t>
  </si>
  <si>
    <t>83</t>
  </si>
  <si>
    <t>553311130</t>
  </si>
  <si>
    <t>zárubeň ocelová pro běžné zdění hranatý profil 110 600 L/P</t>
  </si>
  <si>
    <t>-1582034156</t>
  </si>
  <si>
    <t>"1,2,3NP"3+3+3+1+1+1</t>
  </si>
  <si>
    <t>84</t>
  </si>
  <si>
    <t>553311170</t>
  </si>
  <si>
    <t>zárubeň ocelová pro běžné zdění hranatý profil 110 800 L/P</t>
  </si>
  <si>
    <t>-1661185767</t>
  </si>
  <si>
    <t>"800-1,2,3NP"8+8+8</t>
  </si>
  <si>
    <t>85</t>
  </si>
  <si>
    <t>553311970</t>
  </si>
  <si>
    <t>zárubeň ocelová pro běžné zdění hranatý profil s drážko 110 600 L/P</t>
  </si>
  <si>
    <t>-381471082</t>
  </si>
  <si>
    <t>"1PP"1</t>
  </si>
  <si>
    <t>86</t>
  </si>
  <si>
    <t>553311990</t>
  </si>
  <si>
    <t>zárubeň ocelová pro běžné zdění hranatý profil s drážko 110 700 L/P</t>
  </si>
  <si>
    <t>154081983</t>
  </si>
  <si>
    <t>"1PP"3</t>
  </si>
  <si>
    <t>87</t>
  </si>
  <si>
    <t>553312010</t>
  </si>
  <si>
    <t>zárubeň ocelová pro běžné zdění hranatý profil s drážko 110 800 L/P</t>
  </si>
  <si>
    <t>1353611173</t>
  </si>
  <si>
    <t>88</t>
  </si>
  <si>
    <t>553312030</t>
  </si>
  <si>
    <t>zárubeň ocelová pro běžné zdění hranatý profil s drážko 110 900 L/P</t>
  </si>
  <si>
    <t>354978555</t>
  </si>
  <si>
    <t>"1PP,1,2,3NP"3+3+4+4</t>
  </si>
  <si>
    <t>89</t>
  </si>
  <si>
    <t>553312050</t>
  </si>
  <si>
    <t>zárubeň ocelová pro běžné zdění hranatý profil s drážko 110 1100 L/P</t>
  </si>
  <si>
    <t>855217790</t>
  </si>
  <si>
    <t>"podkr"2</t>
  </si>
  <si>
    <t>Úprava povrchů vnější</t>
  </si>
  <si>
    <t>90</t>
  </si>
  <si>
    <t>622904601</t>
  </si>
  <si>
    <t>Očištění fasád tlakovou vodou složitost 1 - 2</t>
  </si>
  <si>
    <t>-1846708713</t>
  </si>
  <si>
    <t>91</t>
  </si>
  <si>
    <t>622904605</t>
  </si>
  <si>
    <t>1423993123</t>
  </si>
  <si>
    <t>92</t>
  </si>
  <si>
    <t>622904610</t>
  </si>
  <si>
    <t>1465605502</t>
  </si>
  <si>
    <t>Podlahy a podlahové konstrukce</t>
  </si>
  <si>
    <t>93</t>
  </si>
  <si>
    <t>631312141</t>
  </si>
  <si>
    <t>Doplnění rýh betonem v dosavadních mazaninách</t>
  </si>
  <si>
    <t>422302364</t>
  </si>
  <si>
    <t>"1NP-25*"0,15*(3,5+2,6+0,8)*0,15</t>
  </si>
  <si>
    <t>"2NP-25*"0,15*0,15*(3,5+3,5+3,35+1,5)+0,15*(1*0,49+1*0,32)</t>
  </si>
  <si>
    <t>"3NP-25*"0,2*0,15*(3,5+3,5)+0,15*0,15*(3,51+1,5+1,74)+0,32*1*0,15+0,49*0,151</t>
  </si>
  <si>
    <t>94</t>
  </si>
  <si>
    <t>631312621</t>
  </si>
  <si>
    <t>Mazanina betonová tl. 5 - 8 cm C 20/25</t>
  </si>
  <si>
    <t>1540474302</t>
  </si>
  <si>
    <t>"komín -T.35"2,75*0,6*0,05</t>
  </si>
  <si>
    <t>95</t>
  </si>
  <si>
    <t>631319171</t>
  </si>
  <si>
    <t>Příplatek za stržení povrchu mazaniny tl. 8 cm</t>
  </si>
  <si>
    <t>-2141235320</t>
  </si>
  <si>
    <t>96</t>
  </si>
  <si>
    <t>631362021</t>
  </si>
  <si>
    <t>Výztuž mazanin svařovanou sítí z drátů Kari</t>
  </si>
  <si>
    <t>-163428654</t>
  </si>
  <si>
    <t>2,75*0,6*0,006</t>
  </si>
  <si>
    <t>97</t>
  </si>
  <si>
    <t>631571010</t>
  </si>
  <si>
    <t>Zřízení násypu, podlahy nebo střechy, bez dodávky</t>
  </si>
  <si>
    <t>-757296593</t>
  </si>
  <si>
    <t xml:space="preserve">"2NP-C4,C5,C7,C/8"  0,08*(47,37+5,77+8,18+9,6)</t>
  </si>
  <si>
    <t>98</t>
  </si>
  <si>
    <t>58761601</t>
  </si>
  <si>
    <t>FERMACELL vyrovnávací podsyp 0-4 mm bal. 50 l</t>
  </si>
  <si>
    <t>kg</t>
  </si>
  <si>
    <t>375763449</t>
  </si>
  <si>
    <t xml:space="preserve">"2NP-C4,C5,C7,C/8"  0,08*(47,37+5,77+8,18+9,6)*400*1,05</t>
  </si>
  <si>
    <t>Ostatní konstrukce a práce, bourání</t>
  </si>
  <si>
    <t>99</t>
  </si>
  <si>
    <t>941111122</t>
  </si>
  <si>
    <t>Montáž lešení řadového trubkového lehkého pracovního s podlahami s provozním zatížením tř. 3 do 200 kg/m2 šířky tř. W09 přes 0,9 do 1,2 m, výšky přes 10 do 25 m</t>
  </si>
  <si>
    <t>-1148686218</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</si>
  <si>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</si>
  <si>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(13+2+2)*17+(13+2+2)*14+(21+2+2)*14+(21+2+2+2+2)*16</t>
  </si>
  <si>
    <t>100</t>
  </si>
  <si>
    <t>941111222</t>
  </si>
  <si>
    <t>Montáž lešení řadového trubkového lehkého pracovního s podlahami s provozním zatížením tř. 3 do 200 kg/m2 Příplatek za první a každý další den použití lešení k ceně -1122</t>
  </si>
  <si>
    <t>545649328</t>
  </si>
  <si>
    <t>1341,000*60</t>
  </si>
  <si>
    <t>101</t>
  </si>
  <si>
    <t>941111822</t>
  </si>
  <si>
    <t>Demontáž lešení řadového trubkového lehkého pracovního s podlahami s provozním zatížením tř. 3 do 200 kg/m2 šířky tř. W09 přes 0,9 do 1,2 m, výšky přes 10 do 25 m</t>
  </si>
  <si>
    <t>872024251</t>
  </si>
  <si>
    <t xml:space="preserve">Poznámka k souboru cen:_x000d_
1. Demontáž lešení řadového trubkového lehkého výšky přes 25 m se oceňuje individuálně. </t>
  </si>
  <si>
    <t>102</t>
  </si>
  <si>
    <t>949101111</t>
  </si>
  <si>
    <t>Lešení pomocné pracovní pro objekty pozemních staveb pro zatížení do 150 kg/m2, o výšce lešeňové podlahy do 1,9 m</t>
  </si>
  <si>
    <t>-1578142477</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</si>
  <si>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</si>
  <si>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185,98+190,79+193,34+198,21+150+75,68</t>
  </si>
  <si>
    <t>103</t>
  </si>
  <si>
    <t>953732120</t>
  </si>
  <si>
    <t>Ventilace ve světlících z plastových trub vnitřního průměru přes 140 do 160 mm</t>
  </si>
  <si>
    <t>-1064493403</t>
  </si>
  <si>
    <t>"O/15"0,9*4+0,35*1</t>
  </si>
  <si>
    <t>104</t>
  </si>
  <si>
    <t>953845324</t>
  </si>
  <si>
    <t>Vyvložkování stávajících komínových nebo větracích průduchů nerezovými vložkami ohebnými, včetně ukončení komínu svislého kouřovodu výšky 3 m Příplatek k cenám za každý další i započatý metr výšky komínového průduchu přes 3 m přes 160 m do 200 mm světlý průměr vložky</t>
  </si>
  <si>
    <t>-793448119</t>
  </si>
  <si>
    <t>"1NP-39*"4</t>
  </si>
  <si>
    <t>"2NP-39*"5</t>
  </si>
  <si>
    <t>"3NP-39*"3</t>
  </si>
  <si>
    <t>105</t>
  </si>
  <si>
    <t>953941612</t>
  </si>
  <si>
    <t>Osazování drobných kovových předmětů se zalitím maltou cementovou, do vysekaných kapes nebo připravených otvorů mříží v rámu nebo z jednotlivých tyčí</t>
  </si>
  <si>
    <t>1143037636</t>
  </si>
  <si>
    <t>"7*"6</t>
  </si>
  <si>
    <t>"27*"1</t>
  </si>
  <si>
    <t>106</t>
  </si>
  <si>
    <t>962032230</t>
  </si>
  <si>
    <t>Bourání zdiva nadzákladového z cihel nebo tvárnic z cihel pálených nebo vápenopískových, na maltu vápennou nebo vápenocementovou, objemu do 1 m3</t>
  </si>
  <si>
    <t>-1675462857</t>
  </si>
  <si>
    <t xml:space="preserve">Poznámka k souboru cen:_x000d_
1. Bourání pilířů o průřezu přes 0,36 m2 se oceňuje příslušnými cenami -2230, -2231, -2240, -2241,-2253 a -2254 jako bourání zdiva nadzákladového cihelného. </t>
  </si>
  <si>
    <t>"1PP-11*-odhad"0,5</t>
  </si>
  <si>
    <t>107</t>
  </si>
  <si>
    <t>962032231</t>
  </si>
  <si>
    <t>Bourání zdiva nadzákladového z cihel nebo tvárnic z cihel pálených nebo vápenopískových, na maltu vápennou nebo vápenocementovou, objemu přes 1 m3</t>
  </si>
  <si>
    <t>-393606975</t>
  </si>
  <si>
    <t>"1NP"(0,5+0,4)*0,5*2</t>
  </si>
  <si>
    <t>"2NP"0,5*(1,1+0,3)*2+0,33*0,2*2+0,32*1*2</t>
  </si>
  <si>
    <t>"3NP"0,32*1*2+0,5*(1+0,2*2)*2+0,33*0,2*2*2+0,7*0,2*2+0,5*0,2*2</t>
  </si>
  <si>
    <t>108</t>
  </si>
  <si>
    <t>962081131</t>
  </si>
  <si>
    <t>Bourání zdiva příček nebo vybourání otvorů ze skleněných tvárnic, tl. do 100 mm</t>
  </si>
  <si>
    <t>CS ÚRS 2015 01</t>
  </si>
  <si>
    <t>1594273403</t>
  </si>
  <si>
    <t>"1NP-24*"1*0,4</t>
  </si>
  <si>
    <t>"2NP-24*"1*0,6</t>
  </si>
  <si>
    <t>"3NP-24*"1*0,6</t>
  </si>
  <si>
    <t>109</t>
  </si>
  <si>
    <t>963031432</t>
  </si>
  <si>
    <t>Bourání cihelných kleneb na maltu vápennou nebo vápenocementovou, tl. do 150 mm</t>
  </si>
  <si>
    <t>-1210120432</t>
  </si>
  <si>
    <t>"1PP-0,05-5*"0,96*1,67</t>
  </si>
  <si>
    <t>"2NP-5*"1,04*2+1,13*2</t>
  </si>
  <si>
    <t>"3NP-5*"1,04*2+1,13*2</t>
  </si>
  <si>
    <t>110</t>
  </si>
  <si>
    <t>964072221</t>
  </si>
  <si>
    <t>Vybourání válcovaných nosníků uložených ve zdivu smíšeném nebo kamenném délky do 4 m, hmotnosti do 20 kg/m</t>
  </si>
  <si>
    <t>-1718979911</t>
  </si>
  <si>
    <t>"1PP-5*"0,15*(1,2*3)</t>
  </si>
  <si>
    <t>"1NP-5-odhad*"0,15*(1,2*3+1,2*3)</t>
  </si>
  <si>
    <t>111</t>
  </si>
  <si>
    <t>966052131</t>
  </si>
  <si>
    <t>Bourání plotových sloupků a vzpěr železobetonových výšky do 2,5 m s betonovou patkou</t>
  </si>
  <si>
    <t>-1074858761</t>
  </si>
  <si>
    <t>112</t>
  </si>
  <si>
    <t>967032975</t>
  </si>
  <si>
    <t>Odsekání plošných fasádních prvků předsazených před líc zdiva přes 80 mm</t>
  </si>
  <si>
    <t>-209679671</t>
  </si>
  <si>
    <t>"římsa-3-dtto O/20"55</t>
  </si>
  <si>
    <t>113</t>
  </si>
  <si>
    <t>967033963</t>
  </si>
  <si>
    <t>Odsekání okenních obrub předsazených před líc zdiva přes 50 mm</t>
  </si>
  <si>
    <t>-2076155541</t>
  </si>
  <si>
    <t>"1PP-1*"0,15*(0,9+1,1+0,8+1,15+1*6)</t>
  </si>
  <si>
    <t>"1NP-1*,2*"0,15*(1,18*2+1,18*11+0,62*2+1,43)</t>
  </si>
  <si>
    <t>"2NP-1*"0,15*(1,12*12+1,18+0,62*2+1,43)</t>
  </si>
  <si>
    <t>"3NP-1*,2*"0,15*(1,12*12+0,91+1,43+0,62*2)</t>
  </si>
  <si>
    <t>114</t>
  </si>
  <si>
    <t>968062455</t>
  </si>
  <si>
    <t>Vybourání dřevěných rámů oken s křídly, dveřních zárubní, vrat, stěn, ostění nebo obkladů dveřních zárubní, plochy do 2 m2</t>
  </si>
  <si>
    <t>1416420772</t>
  </si>
  <si>
    <t xml:space="preserve">Poznámka k souboru cen:_x000d_
1. V cenách -2244 až -2747 jsou započteny i náklady na vyvěšení křídel. </t>
  </si>
  <si>
    <t>1,8*2</t>
  </si>
  <si>
    <t>1,2*5+1,6*11+1,8*2</t>
  </si>
  <si>
    <t>1,2*6+1,6*8+1,8*2</t>
  </si>
  <si>
    <t>1,2*6+1,6*6+1,8*4</t>
  </si>
  <si>
    <t>115</t>
  </si>
  <si>
    <t>968062456</t>
  </si>
  <si>
    <t>Vybourání dřevěných rámů oken s křídly, dveřních zárubní, vrat, stěn, ostění nebo obkladů dveřních zárubní, plochy přes 2 m2</t>
  </si>
  <si>
    <t>-1775534885</t>
  </si>
  <si>
    <t>1,6*2,2</t>
  </si>
  <si>
    <t>116</t>
  </si>
  <si>
    <t>968072455</t>
  </si>
  <si>
    <t>Vybourání kovových dveřních zárubní pl. do 2 m2</t>
  </si>
  <si>
    <t>576745577</t>
  </si>
  <si>
    <t>"1PP"(1,2+1,4*3+1,6*3+1,8)</t>
  </si>
  <si>
    <t>"1NP"1,2*5+1,6*9+1,8*4</t>
  </si>
  <si>
    <t>"2NP"1,2*6+1,6*8+1,8*2</t>
  </si>
  <si>
    <t>117</t>
  </si>
  <si>
    <t>968072456</t>
  </si>
  <si>
    <t>Vybourání kovových rámů oken s křídly, dveřních zárubní, vrat, stěn, ostění nebo obkladů dveřních zárubní, plochy přes 2 m2</t>
  </si>
  <si>
    <t>1622401487</t>
  </si>
  <si>
    <t xml:space="preserve">Poznámka k souboru cen:_x000d_
1. V cenách -2244 až -2559 jsou započteny i náklady na vyvěšení křídel. 2. Cenou -2641 se oceňuje i vybourání nosné ocelové konstrukce pro sádrokartonové příčky. </t>
  </si>
  <si>
    <t>"1NP"1,6*2,2</t>
  </si>
  <si>
    <t>118</t>
  </si>
  <si>
    <t>971033341</t>
  </si>
  <si>
    <t>Vybourání otvorů ve zdivu základovém nebo nadzákladovém z cihel, tvárnic, příčkovek z cihel pálených na maltu vápennou nebo vápenocementovou plochy do 0,09 m2, tl. do 300 mm</t>
  </si>
  <si>
    <t>-1189969272</t>
  </si>
  <si>
    <t>"1PP-46"1</t>
  </si>
  <si>
    <t>119</t>
  </si>
  <si>
    <t>972033261</t>
  </si>
  <si>
    <t>Vybourání otvorů v klenbách z cihel bez odstranění podlahy a násypu, plochy do 0,09 m2, tl. do 300 mm</t>
  </si>
  <si>
    <t>-255511374</t>
  </si>
  <si>
    <t>"1NP-38*"5</t>
  </si>
  <si>
    <t>"2NP-38*"3</t>
  </si>
  <si>
    <t>"3NP-38*"5</t>
  </si>
  <si>
    <t>120</t>
  </si>
  <si>
    <t>974031167</t>
  </si>
  <si>
    <t>Vysekání rýh ve zdivu cihelném na maltu vápennou nebo vápenocementovou do hl. 150 mm a šířky do 300 mm</t>
  </si>
  <si>
    <t>-963279609</t>
  </si>
  <si>
    <t>"1NP-0,25*0,1"5*3,8</t>
  </si>
  <si>
    <t>"2NP-0,25*0,1"3,9*4</t>
  </si>
  <si>
    <t>"1NP-0,15*0,15"3,8*2</t>
  </si>
  <si>
    <t>"2NP-0,15*0,15"3,9*2</t>
  </si>
  <si>
    <t>"1NP-41*"2,7*3</t>
  </si>
  <si>
    <t>"2NP-41*"2,87*4</t>
  </si>
  <si>
    <t>"3NP-41*,44*,45*"2,25*3+1,95</t>
  </si>
  <si>
    <t>"3NP-0,25*0,1,0,1*0,1"2*5+3,9*2</t>
  </si>
  <si>
    <t>121</t>
  </si>
  <si>
    <t>974031169</t>
  </si>
  <si>
    <t>Vysekání rýh ve zdivu cihelném na maltu vápennou nebo vápenocementovou do hl. 150 mm a šířky Příplatek k ceně -1167 za každých dalších 100 mm šířky rýhy hl. do 150 mm</t>
  </si>
  <si>
    <t>1841621992</t>
  </si>
  <si>
    <t>"3NP-41*,45*"2,25*3</t>
  </si>
  <si>
    <t>122</t>
  </si>
  <si>
    <t>974031664</t>
  </si>
  <si>
    <t>Vysekání rýh zeď cihelná vtah. nosníků 15 x 15 cm</t>
  </si>
  <si>
    <t>2091253299</t>
  </si>
  <si>
    <t>"1NP"1,4*2+1,1*2+1,5*4</t>
  </si>
  <si>
    <t>"2NP"1,4*5+1,1*2+1,5*4*2</t>
  </si>
  <si>
    <t>"3NP"1,4*5+1,1*2+1,5*4*2</t>
  </si>
  <si>
    <t>123</t>
  </si>
  <si>
    <t>985221101</t>
  </si>
  <si>
    <t>Doplnění zdiva ručně do aktivované malty cihlami</t>
  </si>
  <si>
    <t>-1977186039</t>
  </si>
  <si>
    <t xml:space="preserve">Poznámka k souboru cen:_x000d_
1. Ceny jsou určeny pro doplnění kamenem nebo cihlami stejného druhu jako doplňované zdivo. 2. Ceny nelze použít pro doplnění chybějících prvků nebo výměnu ojedinělých prvků objemu jednotlivě větších než 0,1 m3. 3. V cenách nejsou započteny náklady na dodávku kamene nebo cihel; tato dodávka se oceňuje ve specifikaci. 4. Získání kamene vybraného na staveništi nebo v určité lokalitě se oceňuje cenou souboru cen 985 22-21 Sbírání a třídění kamene ručně ze suti. 5. Délce spáry na 1 m2 plochy zdiva odpovídají tyto počty kamenů nebo cihel: a) do 6 m - do 10 kusů na 1 m2, b) přes 6 do 12 m - přes 10 do 35 kusů na 1 m2, c) přes 12 m - přes 35 kusů na 1 m2. </t>
  </si>
  <si>
    <t>"1PP-5* konstrukce"0,5</t>
  </si>
  <si>
    <t>124</t>
  </si>
  <si>
    <t>985223110</t>
  </si>
  <si>
    <t>Přezdívání zdiva do aktivované malty cihelného, objemu do 1 m3</t>
  </si>
  <si>
    <t>-112529935</t>
  </si>
  <si>
    <t xml:space="preserve">Poznámka k souboru cen:_x000d_
1. V cenách jsou započteny náklady na odstranění narušených zdicích prvků a jejich postupnou náhradu prvky novými. 2. V cenách nejsou započteny náklady na: a) dodávku zdicích prvků; tato dodávka se oceňuje ve specifikaci, b) fixování okolního zdiva např. vyklínováním, rozepřením, apod., c) spárování zdiva, které se oceňuje cenami souborů cen 985 23-11 Spárování zdiva hloubky do 40 mm nebo 985 23-21 Hloubkové spárování zdiva hloubky do 80 mm. </t>
  </si>
  <si>
    <t>"1PP-7*-odhad"0,15*(0,25*0,4*2+0,4*0,4*2+0,9*1,2*2*2+0,2*0,2+1,2*0,3+0,5*0,1)</t>
  </si>
  <si>
    <t>"1NP-7*-odhad"0,15*(0,2*0,2*6+0,2*0,4+0,2*0,3+0,3*0,4)</t>
  </si>
  <si>
    <t>125</t>
  </si>
  <si>
    <t>596100090</t>
  </si>
  <si>
    <t>cihla pálená plná 29x14x6,5 cm P15</t>
  </si>
  <si>
    <t>tis kus</t>
  </si>
  <si>
    <t>181619180</t>
  </si>
  <si>
    <t>"odhad"0,1+0,320</t>
  </si>
  <si>
    <t>126</t>
  </si>
  <si>
    <t>985321111</t>
  </si>
  <si>
    <t>Ochranný nátěr betonářské výztuže 1 vrstva tloušťky 1 mm na cementové bázi stěn, líce kleneb a podhledů</t>
  </si>
  <si>
    <t>1974313253</t>
  </si>
  <si>
    <t xml:space="preserve">Poznámka k souboru cen:_x000d_
1. Množství měrných jednotek se určuje v m2 rozvinuté betonové plochy, na které se výztuž ošetřuje. Je uvažováno 10 bm výztuže na 1 m2 plochy. </t>
  </si>
  <si>
    <t>"1PP-6*"1*4</t>
  </si>
  <si>
    <t>127</t>
  </si>
  <si>
    <t>985622498</t>
  </si>
  <si>
    <t>Spínání objektů táhly Příplatek k cenám za délku táhla do 2 m jednotlivě</t>
  </si>
  <si>
    <t>-41547314</t>
  </si>
  <si>
    <t>"1PP-7*"2,2*4</t>
  </si>
  <si>
    <t>"1NP-7*"2,3*24+4*8</t>
  </si>
  <si>
    <t>"2NP"2,3*24+4*8</t>
  </si>
  <si>
    <t>"3NP"2,3*24+4*8</t>
  </si>
  <si>
    <t>Různé dokončovací konstrukce a práce na pozemních stavbách</t>
  </si>
  <si>
    <t>128</t>
  </si>
  <si>
    <t>952901111</t>
  </si>
  <si>
    <t>Vyčištění budov o výšce podlaží do 4 m</t>
  </si>
  <si>
    <t>1532308796</t>
  </si>
  <si>
    <t>185,98+190,79+193,34+198,21+200+361,68</t>
  </si>
  <si>
    <t>129</t>
  </si>
  <si>
    <t>953946611</t>
  </si>
  <si>
    <t>Osazení ventilačních mřížek</t>
  </si>
  <si>
    <t>-1812417989</t>
  </si>
  <si>
    <t>"Z4/"2</t>
  </si>
  <si>
    <t>130</t>
  </si>
  <si>
    <t>953946612</t>
  </si>
  <si>
    <t>2072113546</t>
  </si>
  <si>
    <t>"Z5/"1</t>
  </si>
  <si>
    <t>131</t>
  </si>
  <si>
    <t>953946712</t>
  </si>
  <si>
    <t>-773373213</t>
  </si>
  <si>
    <t>"O/7"6</t>
  </si>
  <si>
    <t>132</t>
  </si>
  <si>
    <t>953946713</t>
  </si>
  <si>
    <t>273621058</t>
  </si>
  <si>
    <t>"O/8"11</t>
  </si>
  <si>
    <t>133</t>
  </si>
  <si>
    <t>953946714</t>
  </si>
  <si>
    <t>1608682938</t>
  </si>
  <si>
    <t>134</t>
  </si>
  <si>
    <t>953946720</t>
  </si>
  <si>
    <t>1069782928</t>
  </si>
  <si>
    <t>"8"4</t>
  </si>
  <si>
    <t>135</t>
  </si>
  <si>
    <t>953946721</t>
  </si>
  <si>
    <t>1651500252</t>
  </si>
  <si>
    <t>"7"6+2+1</t>
  </si>
  <si>
    <t>136</t>
  </si>
  <si>
    <t>953946722</t>
  </si>
  <si>
    <t>1178807787</t>
  </si>
  <si>
    <t>"15"1</t>
  </si>
  <si>
    <t>137</t>
  </si>
  <si>
    <t>953946723</t>
  </si>
  <si>
    <t>947466966</t>
  </si>
  <si>
    <t>"6"5+3+3+1</t>
  </si>
  <si>
    <t>138</t>
  </si>
  <si>
    <t>953946724</t>
  </si>
  <si>
    <t>1420769624</t>
  </si>
  <si>
    <t>"12"1</t>
  </si>
  <si>
    <t>139</t>
  </si>
  <si>
    <t>953946725</t>
  </si>
  <si>
    <t>2134959848</t>
  </si>
  <si>
    <t>"14"1</t>
  </si>
  <si>
    <t>140</t>
  </si>
  <si>
    <t>953946925</t>
  </si>
  <si>
    <t>1725014853</t>
  </si>
  <si>
    <t>141</t>
  </si>
  <si>
    <t>449321130</t>
  </si>
  <si>
    <t>přístroj hasicí ruční práškový 6 kg</t>
  </si>
  <si>
    <t>81340313</t>
  </si>
  <si>
    <t>"O/5,O/6"2+3</t>
  </si>
  <si>
    <t>Bourání konstrukcí</t>
  </si>
  <si>
    <t>142</t>
  </si>
  <si>
    <t>962031132</t>
  </si>
  <si>
    <t>Bourání příček cihelných tl. 10 cm</t>
  </si>
  <si>
    <t>218887300</t>
  </si>
  <si>
    <t>"1PP"(2,35*1,74)-2</t>
  </si>
  <si>
    <t>"1NP"3,2*(1+1,5)</t>
  </si>
  <si>
    <t>"2NP"2,97*(3,35+2,4)-1,2</t>
  </si>
  <si>
    <t>"3NP"2,97*(3,51+1,5)-1,2+(1,6*2,74)-1,8</t>
  </si>
  <si>
    <t>143</t>
  </si>
  <si>
    <t>962031133</t>
  </si>
  <si>
    <t>Bourání příček cihelných tl. 15 cm</t>
  </si>
  <si>
    <t>802175169</t>
  </si>
  <si>
    <t>"1PP"2,35*(2+0,6)</t>
  </si>
  <si>
    <t>"1NP-25*"3,2*(3,5+2,6+0,8)</t>
  </si>
  <si>
    <t>"2NP"((3,37*3,5)-1,2)*2</t>
  </si>
  <si>
    <t>"3NP"((2,97*3,5)-1,2)*2</t>
  </si>
  <si>
    <t>144</t>
  </si>
  <si>
    <t>962032631</t>
  </si>
  <si>
    <t>Bourání zdiva komínového z cihel na MVC</t>
  </si>
  <si>
    <t>1079164095</t>
  </si>
  <si>
    <t>"19*"2,5*(1,2*0,5*3+1,5*0,5*3)</t>
  </si>
  <si>
    <t>145</t>
  </si>
  <si>
    <t>962052211</t>
  </si>
  <si>
    <t>Bourání zdiva železobetonového nadzákladového</t>
  </si>
  <si>
    <t>-1863657075</t>
  </si>
  <si>
    <t>"1PP-10*-obezdění kanalizace"0,5</t>
  </si>
  <si>
    <t>146</t>
  </si>
  <si>
    <t>968061125</t>
  </si>
  <si>
    <t>Vyvěšení dřevěných dveřních křídel pl. do 2 m2</t>
  </si>
  <si>
    <t>-1367579323</t>
  </si>
  <si>
    <t>"1PP"(1+3+3+1)</t>
  </si>
  <si>
    <t>"1NP"5+9+4</t>
  </si>
  <si>
    <t>"2NP"6+8+2</t>
  </si>
  <si>
    <t>"3NP"6+6+4</t>
  </si>
  <si>
    <t>147</t>
  </si>
  <si>
    <t>968062354</t>
  </si>
  <si>
    <t>Vybourání dřevěných rámů oken dvojitých pl. 1 m2</t>
  </si>
  <si>
    <t>199921097</t>
  </si>
  <si>
    <t>"1NP"0,62*0,62+0,6*1</t>
  </si>
  <si>
    <t>"1NP"0,62*0,62*2+0,6*1*2</t>
  </si>
  <si>
    <t>"2NP-2*"0,62*0,62*2+0,6*1*2</t>
  </si>
  <si>
    <t>"3NP"0,62*0,62*2+03,6*1*2</t>
  </si>
  <si>
    <t>148</t>
  </si>
  <si>
    <t>968062355</t>
  </si>
  <si>
    <t>Vybourání dřevěných rámů oken dvojitých pl. 2 m2</t>
  </si>
  <si>
    <t>524704146</t>
  </si>
  <si>
    <t>"1PP-1*"0,9*0,6+1,1*0,65+0,8*0,8+1,15*1,15+1*1*6</t>
  </si>
  <si>
    <t>"podkroví"1*1,6</t>
  </si>
  <si>
    <t>149</t>
  </si>
  <si>
    <t>968062356</t>
  </si>
  <si>
    <t>Vybourání dřevěných rámů oken dvojitých pl. 4 m2</t>
  </si>
  <si>
    <t>148680366</t>
  </si>
  <si>
    <t>"1NP-1*,2*"1,18*1,97*2+1,18*1,97*11+0,62*0,62*2+1,43*1,24</t>
  </si>
  <si>
    <t>"2NP-1*,2*"1,12*2,16*12+1,18*1,73+1,43*2,52</t>
  </si>
  <si>
    <t>"3NP-1*,2*"1,12*2,03*12+0,91*1,33+1,43*1,98</t>
  </si>
  <si>
    <t>Prorážení otvorů a ostatní bourací práce</t>
  </si>
  <si>
    <t>150</t>
  </si>
  <si>
    <t>978013191</t>
  </si>
  <si>
    <t>Otlučení omítek vnitřních stěn v rozsahu do 100 %</t>
  </si>
  <si>
    <t>1476759351</t>
  </si>
  <si>
    <t>2,3*(4,45+9,08+9,08+1,74+1,29+4,15+1,29+4+2,85+1,55)*2+2,38*4,1*2</t>
  </si>
  <si>
    <t>894,867</t>
  </si>
  <si>
    <t>997</t>
  </si>
  <si>
    <t>Přesun sutě</t>
  </si>
  <si>
    <t>151</t>
  </si>
  <si>
    <t>997013312</t>
  </si>
  <si>
    <t>Shoz suti montáž a demontáž shozu výšky přes 10 do 20 m</t>
  </si>
  <si>
    <t>-147681816</t>
  </si>
  <si>
    <t xml:space="preserve">Poznámka k souboru cen:_x000d_
1. Shozy vyšší než 75 m se oceňují individuálně. 2. Výškou se rozumí vzdálenost od vyústění shozu do úrovně plnícího trychtýře. </t>
  </si>
  <si>
    <t>152</t>
  </si>
  <si>
    <t>997013322</t>
  </si>
  <si>
    <t>Shoz suti montáž a demontáž shozu výšky Příplatek za první a každý další den použití shozu k ceně -3312</t>
  </si>
  <si>
    <t>1792859284</t>
  </si>
  <si>
    <t>25,000*20</t>
  </si>
  <si>
    <t>153</t>
  </si>
  <si>
    <t>997013501</t>
  </si>
  <si>
    <t>Odvoz suti a vybouraných hmot na skládku nebo meziskládku se složením, na vzdálenost do 1 km</t>
  </si>
  <si>
    <t>-1152973045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</si>
  <si>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</si>
  <si>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154</t>
  </si>
  <si>
    <t>997013509</t>
  </si>
  <si>
    <t>Odvoz suti a vybouraných hmot na skládku nebo meziskládku se složením, na vzdálenost Příplatek k ceně za každý další i započatý 1 km přes 1 km</t>
  </si>
  <si>
    <t>1770955333</t>
  </si>
  <si>
    <t>54,601*19</t>
  </si>
  <si>
    <t>155</t>
  </si>
  <si>
    <t>997013803</t>
  </si>
  <si>
    <t>Poplatek za uložení stavebního odpadu na skládce (skládkovné) z keramických materiálů</t>
  </si>
  <si>
    <t>556013716</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</si>
  <si>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</si>
  <si>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156</t>
  </si>
  <si>
    <t>997013811</t>
  </si>
  <si>
    <t>Poplatek za uložení stavebního odpadu na skládce (skládkovné) dřevěného</t>
  </si>
  <si>
    <t>1940593192</t>
  </si>
  <si>
    <t>157</t>
  </si>
  <si>
    <t>997013812</t>
  </si>
  <si>
    <t>Poplatek za uložení stavebního odpadu na skládce (skládkovné) z materiálů na bázi sádry</t>
  </si>
  <si>
    <t>-887729591</t>
  </si>
  <si>
    <t>158</t>
  </si>
  <si>
    <t>997013813</t>
  </si>
  <si>
    <t>Poplatek za uložení stavebního odpadu na skládce (skládkovné) z plastických hmot</t>
  </si>
  <si>
    <t>2123473287</t>
  </si>
  <si>
    <t>1,345+0,085</t>
  </si>
  <si>
    <t>159</t>
  </si>
  <si>
    <t>997013831</t>
  </si>
  <si>
    <t>Poplatek za uložení stavebního odpadu na skládce (skládkovné) směsného</t>
  </si>
  <si>
    <t>-113253583</t>
  </si>
  <si>
    <t>160</t>
  </si>
  <si>
    <t>997013950</t>
  </si>
  <si>
    <t>-613335295</t>
  </si>
  <si>
    <t>998</t>
  </si>
  <si>
    <t>Přesun hmot</t>
  </si>
  <si>
    <t>161</t>
  </si>
  <si>
    <t>998018003</t>
  </si>
  <si>
    <t>Přesun hmot pro budovy občanské výstavby, bydlení, výrobu a služby ruční - bez užití mechanizace vodorovná dopravní vzdálenost do 100 m pro budovy s jakoukoliv nosnou konstrukcí výšky přes 12 do 24 m</t>
  </si>
  <si>
    <t>1601796878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</si>
  <si>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</si>
  <si>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</si>
  <si>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</si>
  <si>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</si>
  <si>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</si>
  <si>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162</t>
  </si>
  <si>
    <t>711111001</t>
  </si>
  <si>
    <t>Provedení izolace proti zemní vlhkosti natěradly a tmely za studena na ploše vodorovné V nátěrem penetračním</t>
  </si>
  <si>
    <t>607686662</t>
  </si>
  <si>
    <t xml:space="preserve">Poznámka k souboru cen:_x000d_
1. Izolace plochy jednotlivě do 10 m2 se oceňují skladebně cenou příslušné izolace a cenou 711 19-9095 Příplatek za plochu do 10 m2. </t>
  </si>
  <si>
    <t>163</t>
  </si>
  <si>
    <t>711112001</t>
  </si>
  <si>
    <t>Provedení izolace proti zemní vlhkosti natěradly a tmely za studena na ploše svislé S nátěrem penetračním</t>
  </si>
  <si>
    <t>-1868681947</t>
  </si>
  <si>
    <t>"1PP"199,796*0,2</t>
  </si>
  <si>
    <t>164</t>
  </si>
  <si>
    <t>111631500</t>
  </si>
  <si>
    <t>lak asfaltový penetrační (MJ t) bal 9 kg</t>
  </si>
  <si>
    <t>1753029755</t>
  </si>
  <si>
    <t>2010*0,0003 'Přepočtené koeficientem množství</t>
  </si>
  <si>
    <t>165</t>
  </si>
  <si>
    <t>711112021</t>
  </si>
  <si>
    <t>179703273</t>
  </si>
  <si>
    <t>"S1a/S1c"32+20,5</t>
  </si>
  <si>
    <t>"S2a,S2b"40,5+81</t>
  </si>
  <si>
    <t>166</t>
  </si>
  <si>
    <t>711112031</t>
  </si>
  <si>
    <t>1902241636</t>
  </si>
  <si>
    <t>167</t>
  </si>
  <si>
    <t>711141559</t>
  </si>
  <si>
    <t>Provedení izolace proti zemní vlhkosti pásy přitavením NAIP na ploše vodorovné V</t>
  </si>
  <si>
    <t>1490627388</t>
  </si>
  <si>
    <t xml:space="preserve">Poznámka k souboru cen:_x000d_
1. Izolace plochy jednotlivě do 10 m2 se oceňují skladebně cenou příslušné izolace a cenou 711 19-9097 Příplatek za plochu do 10 m2. </t>
  </si>
  <si>
    <t>168</t>
  </si>
  <si>
    <t>711142559</t>
  </si>
  <si>
    <t>Provedení izolace proti zemní vlhkosti pásy přitavením NAIP na ploše svislé S</t>
  </si>
  <si>
    <t>253314964</t>
  </si>
  <si>
    <t>"1PP"39,959</t>
  </si>
  <si>
    <t>169</t>
  </si>
  <si>
    <t>628522640</t>
  </si>
  <si>
    <t>pásy s modifikovaným asfaltem vložka skelná tkanina minerální posyp</t>
  </si>
  <si>
    <t>-1805772801</t>
  </si>
  <si>
    <t>"1PP-S"39,959</t>
  </si>
  <si>
    <t>225,039*1,15 'Přepočtené koeficientem množství</t>
  </si>
  <si>
    <t>170</t>
  </si>
  <si>
    <t>711161308</t>
  </si>
  <si>
    <t>Izolace proti zemní vlhkosti nopovými foliemi [FONDALINE] základů nebo stěn pro běžné podmínky tloušťky 0,5 mm, šířky 2,0 m</t>
  </si>
  <si>
    <t>-1636738917</t>
  </si>
  <si>
    <t xml:space="preserve">Poznámka k souboru cen:_x000d_
1. V cenách -1302 až -1361 nejsou započteny náklady na ukončení izolace lištou. 2. Prostupy izolací se oceňují cenami souboru 711 76 - Provedení detailů fóliemi. </t>
  </si>
  <si>
    <t>"S1a,S1c"32+20,5</t>
  </si>
  <si>
    <t>171</t>
  </si>
  <si>
    <t>711161382</t>
  </si>
  <si>
    <t>Izolace proti zemní vlhkosti nopovými foliemi [FONDALINE] ukončení izolace lištou provětrávací</t>
  </si>
  <si>
    <t>-1175249048</t>
  </si>
  <si>
    <t>"1PP-S1a,c-O/21"69</t>
  </si>
  <si>
    <t>172</t>
  </si>
  <si>
    <t>711491271</t>
  </si>
  <si>
    <t>Provedení izolace proti povrchové a podpovrchové tlakové vodě ostatní na ploše svislé S z textilií, vrstvy podkladní</t>
  </si>
  <si>
    <t>1791302833</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</si>
  <si>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</si>
  <si>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"S1a,S1c"(32+20,5)</t>
  </si>
  <si>
    <t>173</t>
  </si>
  <si>
    <t>693111461</t>
  </si>
  <si>
    <t>geotextilie netkaná PP 300 g/m2 do š 8,8 m</t>
  </si>
  <si>
    <t>-270265937</t>
  </si>
  <si>
    <t>"S1a,S1c"(32+20,5)*1,15</t>
  </si>
  <si>
    <t>174</t>
  </si>
  <si>
    <t>711491272</t>
  </si>
  <si>
    <t>Izolace tlaková, ochranná textilie svislá včetně dodávky textilie Netex F - 300</t>
  </si>
  <si>
    <t>1027406647</t>
  </si>
  <si>
    <t>175</t>
  </si>
  <si>
    <t>693111420.1</t>
  </si>
  <si>
    <t>geotextilie netkaná PP 200 g/m2 do š 8,8 m</t>
  </si>
  <si>
    <t>-1573170177</t>
  </si>
  <si>
    <t>60,375*1,05 'Přepočtené koeficientem množství</t>
  </si>
  <si>
    <t>176</t>
  </si>
  <si>
    <t>998711103</t>
  </si>
  <si>
    <t>Přesun hmot pro izolace proti vodě, vlhkosti a plynům stanovený z hmotnosti přesunovaného materiálu vodorovná dopravní vzdálenost do 50 m v objektech výšky přes 12 do 60 m</t>
  </si>
  <si>
    <t>889770048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</si>
  <si>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</si>
  <si>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</si>
  <si>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</si>
  <si>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177</t>
  </si>
  <si>
    <t>713 46-3131</t>
  </si>
  <si>
    <t>Montáž izolace tepelné potrubí a ohybů potrubními pouzdry bez povrchové úpravy přilepenými ve spojích, jednovrstvá tloušťky do 25 mm</t>
  </si>
  <si>
    <t>27835618</t>
  </si>
  <si>
    <t>178</t>
  </si>
  <si>
    <t>Pol1</t>
  </si>
  <si>
    <t>Izolační pouzdro z PE tl. 13 mm s ochranou vstvou, vnitř.O 15 mm</t>
  </si>
  <si>
    <t>-1561610612</t>
  </si>
  <si>
    <t>179</t>
  </si>
  <si>
    <t>Pol2</t>
  </si>
  <si>
    <t>Izolační pouzdro z PE tl. 13 mm s ochranou vstvou, vnitř.O 18 mm</t>
  </si>
  <si>
    <t>-1677371144</t>
  </si>
  <si>
    <t>180</t>
  </si>
  <si>
    <t>Pol3</t>
  </si>
  <si>
    <t>Izolační pouzdro z PE tl. 13 mm s ochranou vstvou, vnitř.O 22 mm</t>
  </si>
  <si>
    <t>-1941951306</t>
  </si>
  <si>
    <t>181</t>
  </si>
  <si>
    <t>Pol4</t>
  </si>
  <si>
    <t>Izolační pouzdro z PE tl. 13 mm s ochranou vstvou, vnitř.O 28 mm</t>
  </si>
  <si>
    <t>1124804571</t>
  </si>
  <si>
    <t>182</t>
  </si>
  <si>
    <t>713 46-3211</t>
  </si>
  <si>
    <t>Montáž izolace tepelné potrubí a ohybů potrubními pouzdry s povrchovou úpravou hliníkovou fólií, přelepenými Al páskou, jednovrstvá tl. do 50 mm</t>
  </si>
  <si>
    <t>-435263033</t>
  </si>
  <si>
    <t>183</t>
  </si>
  <si>
    <t>Pol5</t>
  </si>
  <si>
    <t>Izolační pouzdro z MV tl. 20 mm s Al fólií, vnitř.O 15 mm</t>
  </si>
  <si>
    <t>-1031941008</t>
  </si>
  <si>
    <t>184</t>
  </si>
  <si>
    <t>Pol6</t>
  </si>
  <si>
    <t>Izolační pouzdro z MV tl. 20 mm s Al fólií, vnitř.O 18 mm</t>
  </si>
  <si>
    <t>-1496601815</t>
  </si>
  <si>
    <t>185</t>
  </si>
  <si>
    <t>Pol7</t>
  </si>
  <si>
    <t>Izolační pouzdro z MV tl. 20 mm s Al fólií, vnitř.O 22 mm</t>
  </si>
  <si>
    <t>-725911099</t>
  </si>
  <si>
    <t>186</t>
  </si>
  <si>
    <t>Pol8</t>
  </si>
  <si>
    <t>Izolační pouzdro z MV s AL fólií tl. 30 mm, vnitř.O 28 mm</t>
  </si>
  <si>
    <t>926310362</t>
  </si>
  <si>
    <t>187</t>
  </si>
  <si>
    <t>Pol9</t>
  </si>
  <si>
    <t>Izolační pouzdro z MV s AL fólií tl. 30 mm, vnitř.O 35 mm</t>
  </si>
  <si>
    <t>-1459762178</t>
  </si>
  <si>
    <t>188</t>
  </si>
  <si>
    <t>Pol10</t>
  </si>
  <si>
    <t>Izolační pouzdro z MV s AL fólií tl. 30 mm, vnitř.O 42 mm</t>
  </si>
  <si>
    <t>368524304</t>
  </si>
  <si>
    <t>189</t>
  </si>
  <si>
    <t>713111121</t>
  </si>
  <si>
    <t>Montáž tepelné izolace stropů rohožemi, pásy, dílci, deskami, bloky (izolační materiál ve specifikaci) rovných spodem s uchycením (drátem, páskou apod.)</t>
  </si>
  <si>
    <t>-1258664977</t>
  </si>
  <si>
    <t>"1NP-60mm"5,2+1,83+4,39+2,09+3,68+22,03+15,95+13,34+12,11+2,26+2,81+3,35+5,46+2,08+14,74</t>
  </si>
  <si>
    <t>3,03+4,76+21,61+15,3+1,79</t>
  </si>
  <si>
    <t>"1NP-140mm"5,52</t>
  </si>
  <si>
    <t>"2NP-60mm"9,6+1,63+2,09+3,68+21,96+13,33+12,08+2,15+1,9+2,68+3,35+5,39+2,2+14,74</t>
  </si>
  <si>
    <t>2,94+4,9+21,63+2,56+4,52+20,77+12,72</t>
  </si>
  <si>
    <t>190</t>
  </si>
  <si>
    <t>631509302</t>
  </si>
  <si>
    <t>deska tepelné izolace akustická 1200x600 tl.50 mm</t>
  </si>
  <si>
    <t>526713491</t>
  </si>
  <si>
    <t>"1NP-60mm"(5,2+1,83+4,39+2,09+3,68+22,03+15,95+13,34+12,11+2,26+2,81+3,35+5,46+2,08+14,74)*1,03</t>
  </si>
  <si>
    <t>(3,03+4,76+21,61+15,3+1,79)*1,03</t>
  </si>
  <si>
    <t>"2NP"(9,6+1,63+2,09+3,68+21,96+13,33+12,08+2,15+1,9+2,68+3,35+5,39+2,2+14,74)*1,03</t>
  </si>
  <si>
    <t>(2,94+4,9+21,63+2,56+4,52+20,77+12,72)*1,03</t>
  </si>
  <si>
    <t>191</t>
  </si>
  <si>
    <t>631512911</t>
  </si>
  <si>
    <t>deska tepelné izolace příčková 1200 x 625 tl.140 mm</t>
  </si>
  <si>
    <t>13066509</t>
  </si>
  <si>
    <t>"1NP-140mm"5,52*1,03</t>
  </si>
  <si>
    <t>192</t>
  </si>
  <si>
    <t>713121111</t>
  </si>
  <si>
    <t>Izolace tepelná podlah na sucho, jednovrstvá</t>
  </si>
  <si>
    <t>1197948699</t>
  </si>
  <si>
    <t>"B2,B3B4"131,09+13,88+5,84</t>
  </si>
  <si>
    <t xml:space="preserve">"C2,C3,C4,C5,C6,C7,C8"  48,04+12,77+47,37+5,77+33,49+8,18+9,6</t>
  </si>
  <si>
    <t>"D2,3,4"132,32+18,75+17,7</t>
  </si>
  <si>
    <t>193</t>
  </si>
  <si>
    <t>28375344</t>
  </si>
  <si>
    <t>Starlon podložka izolační podlahová 5x500x1000 mm</t>
  </si>
  <si>
    <t>2002529399</t>
  </si>
  <si>
    <t>"B2,B3B4"(131,09+13,88+5,84)*1,05</t>
  </si>
  <si>
    <t>"C2,C3,C4,C5,C6,C7,C8"(48,04+12,77+47,37+5,77+33,49+8,18+9,6)*1,05</t>
  </si>
  <si>
    <t>"D2,3,4"(132,32+18,75+17,7)*1,05</t>
  </si>
  <si>
    <t>194</t>
  </si>
  <si>
    <t>713121211</t>
  </si>
  <si>
    <t>Montáž tepelné izolace podlah okrajovými pásky kladenými volně</t>
  </si>
  <si>
    <t>2070717901</t>
  </si>
  <si>
    <t xml:space="preserve">Poznámka k souboru cen:_x000d_
1. Množství tepelné izolace podlah okrajovými pásky k ceně -1211 se určuje v m projektované délky obložení (bez přesahů) na obvodu podlahy. </t>
  </si>
  <si>
    <t>"1PP-A2,3,4"</t>
  </si>
  <si>
    <t>(4,35+6,67+3,31+4,15+2,59+4,15+0,78+1,9+0,78+2,2+0,96+1,67+0,81+2,45+2,67+4,12+3,13+4,12+4,32+4,63+4,32+1,71)*2</t>
  </si>
  <si>
    <t>(4,45+9,08+9,08+1,74)*2+2,38*4,1*2</t>
  </si>
  <si>
    <t>195</t>
  </si>
  <si>
    <t>631402731</t>
  </si>
  <si>
    <t>pásek okrajový izolační minerální plovoucích podlah š 80 mm tl.12 mm</t>
  </si>
  <si>
    <t>-1978179432</t>
  </si>
  <si>
    <t>"1PP"199,796</t>
  </si>
  <si>
    <t>196</t>
  </si>
  <si>
    <t>713131131</t>
  </si>
  <si>
    <t>Izolace tepelná stěn lepením</t>
  </si>
  <si>
    <t>1516217163</t>
  </si>
  <si>
    <t>197</t>
  </si>
  <si>
    <t>283763540</t>
  </si>
  <si>
    <t>deska fasádní polystyrénová pro tepelné izolace spodní stavby 1250 x 600 x 100 mm</t>
  </si>
  <si>
    <t>515439733</t>
  </si>
  <si>
    <t>198</t>
  </si>
  <si>
    <t>283764180.1</t>
  </si>
  <si>
    <t>deska z polystyrénu XPS, hrana polodrážková a hladký povrch tl 60 mm</t>
  </si>
  <si>
    <t>-1992437157</t>
  </si>
  <si>
    <t>"S2a"40,5*1,05</t>
  </si>
  <si>
    <t>199</t>
  </si>
  <si>
    <t>283764210.1</t>
  </si>
  <si>
    <t>deska z polystyrénu XPS, hrana polodrážková a hladký povrch tl 80 mm</t>
  </si>
  <si>
    <t>-1729504969</t>
  </si>
  <si>
    <t>"S2b"81*1,05</t>
  </si>
  <si>
    <t>200</t>
  </si>
  <si>
    <t>998713103</t>
  </si>
  <si>
    <t>Přesun hmot pro izolace tepelné stanovený z hmotnosti přesunovaného materiálu vodorovná dopravní vzdálenost do 50 m v objektech výšky přes 12 m do 24 m</t>
  </si>
  <si>
    <t>-2062255633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</si>
  <si>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</si>
  <si>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</si>
  <si>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</si>
  <si>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201</t>
  </si>
  <si>
    <t>17-3401</t>
  </si>
  <si>
    <t>Potrubí. PVC KG hrdlové DN 110</t>
  </si>
  <si>
    <t>1332861817</t>
  </si>
  <si>
    <t>202</t>
  </si>
  <si>
    <t>17-3402</t>
  </si>
  <si>
    <t>Potrubí PVC KG DN 125</t>
  </si>
  <si>
    <t>151305349</t>
  </si>
  <si>
    <t>203</t>
  </si>
  <si>
    <t>17-3403</t>
  </si>
  <si>
    <t>Potrubí PVC KG DN 150</t>
  </si>
  <si>
    <t>1859064426</t>
  </si>
  <si>
    <t>204</t>
  </si>
  <si>
    <t>17-3404</t>
  </si>
  <si>
    <t>Potrubí PVC KG DN 200</t>
  </si>
  <si>
    <t>-204981109</t>
  </si>
  <si>
    <t>205</t>
  </si>
  <si>
    <t>17-4042</t>
  </si>
  <si>
    <t>Potrubí PPs HT hrdlové DN 40</t>
  </si>
  <si>
    <t>-327262260</t>
  </si>
  <si>
    <t>206</t>
  </si>
  <si>
    <t>17-4043</t>
  </si>
  <si>
    <t>Potrubí PPs HT DN 50</t>
  </si>
  <si>
    <t>-696194530</t>
  </si>
  <si>
    <t>207</t>
  </si>
  <si>
    <t>17-4044</t>
  </si>
  <si>
    <t>Potrubí PPS HT DN 70</t>
  </si>
  <si>
    <t>1015677033</t>
  </si>
  <si>
    <t>208</t>
  </si>
  <si>
    <t>17-4045</t>
  </si>
  <si>
    <t>PotrubíPPs HT DN 100</t>
  </si>
  <si>
    <t>1417803858</t>
  </si>
  <si>
    <t>209</t>
  </si>
  <si>
    <t>17-4211</t>
  </si>
  <si>
    <t xml:space="preserve">Čistící tvarovka  DN 110</t>
  </si>
  <si>
    <t>ks</t>
  </si>
  <si>
    <t>1288206621</t>
  </si>
  <si>
    <t>210</t>
  </si>
  <si>
    <t>17-6101</t>
  </si>
  <si>
    <t>Potrubí PPs HT DN 32</t>
  </si>
  <si>
    <t>823621488</t>
  </si>
  <si>
    <t>211</t>
  </si>
  <si>
    <t>19-4104</t>
  </si>
  <si>
    <t>Vyvedení odpadních vypustek 40x1,8</t>
  </si>
  <si>
    <t>-1182370733</t>
  </si>
  <si>
    <t>212</t>
  </si>
  <si>
    <t>19-4105</t>
  </si>
  <si>
    <t>Vyvedení odpadních vypustek 50x1.8</t>
  </si>
  <si>
    <t>-865672323</t>
  </si>
  <si>
    <t>213</t>
  </si>
  <si>
    <t>19-4109</t>
  </si>
  <si>
    <t>Vyvedení odpadních vypustek 110</t>
  </si>
  <si>
    <t>1898034878</t>
  </si>
  <si>
    <t>214</t>
  </si>
  <si>
    <t>21-1422</t>
  </si>
  <si>
    <t>Podlahová vpust DN100 nerez</t>
  </si>
  <si>
    <t>602393810</t>
  </si>
  <si>
    <t>215</t>
  </si>
  <si>
    <t>22-6511</t>
  </si>
  <si>
    <t>Sifon pro pračku a myčku</t>
  </si>
  <si>
    <t>1133502085</t>
  </si>
  <si>
    <t>216</t>
  </si>
  <si>
    <t>24-2116</t>
  </si>
  <si>
    <t>Lapače střešních splavenin PP DN 125</t>
  </si>
  <si>
    <t>-1704555734</t>
  </si>
  <si>
    <t>217</t>
  </si>
  <si>
    <t>27-3153</t>
  </si>
  <si>
    <t>Ventilační hlavice PP DN 110</t>
  </si>
  <si>
    <t>436592491</t>
  </si>
  <si>
    <t>218</t>
  </si>
  <si>
    <t>29-0111</t>
  </si>
  <si>
    <t>Zkouška těsnosti potrubí do DN125</t>
  </si>
  <si>
    <t>-1893147516</t>
  </si>
  <si>
    <t>219</t>
  </si>
  <si>
    <t>29-0112</t>
  </si>
  <si>
    <t>Zkouška těsnosti potrubí DN150-DN200</t>
  </si>
  <si>
    <t>1794902038</t>
  </si>
  <si>
    <t>220</t>
  </si>
  <si>
    <t>721242110</t>
  </si>
  <si>
    <t>Lapač střešních splavenin PP HL600 D 110 mm, kloub zápachová klapka, koš na listí</t>
  </si>
  <si>
    <t>-1344817282</t>
  </si>
  <si>
    <t>"O/2-15*"4</t>
  </si>
  <si>
    <t>221</t>
  </si>
  <si>
    <t>721242803</t>
  </si>
  <si>
    <t>Demontáž lapačů střešních splavenin DN 110</t>
  </si>
  <si>
    <t>112360688</t>
  </si>
  <si>
    <t>"1PP+1NP-15*"2*2</t>
  </si>
  <si>
    <t>222</t>
  </si>
  <si>
    <t>998721203</t>
  </si>
  <si>
    <t>Přesun hmot pro vnitřní kanalizace stanovený procentní sazbou (%) z ceny vodorovná dopravní vzdálenost do 50 m v objektech výšky přes 12 do 24 m</t>
  </si>
  <si>
    <t>%</t>
  </si>
  <si>
    <t>2086063493</t>
  </si>
  <si>
    <t>223</t>
  </si>
  <si>
    <t>nab.cen</t>
  </si>
  <si>
    <t>Protipožární manžeta RS10-75-30</t>
  </si>
  <si>
    <t>-859525412</t>
  </si>
  <si>
    <t>224</t>
  </si>
  <si>
    <t>nab.cen.1</t>
  </si>
  <si>
    <t>protipožární manžeta RS10-110-30</t>
  </si>
  <si>
    <t>700304380</t>
  </si>
  <si>
    <t>722</t>
  </si>
  <si>
    <t>Zdravotechnika - vnitřní vodovod</t>
  </si>
  <si>
    <t>225</t>
  </si>
  <si>
    <t>17-4002</t>
  </si>
  <si>
    <t xml:space="preserve">Potrubí z plast. hmot  DN 20/2.0</t>
  </si>
  <si>
    <t>-1486724818</t>
  </si>
  <si>
    <t>226</t>
  </si>
  <si>
    <t>17-4003</t>
  </si>
  <si>
    <t>Potrubí z plast. hmot DN 25/2.7</t>
  </si>
  <si>
    <t>-508317818</t>
  </si>
  <si>
    <t>227</t>
  </si>
  <si>
    <t>17-4004</t>
  </si>
  <si>
    <t xml:space="preserve">Potrubí  z plast. hmot DN 32/3.4</t>
  </si>
  <si>
    <t>332124196</t>
  </si>
  <si>
    <t>228</t>
  </si>
  <si>
    <t>17-4005</t>
  </si>
  <si>
    <t>Potrubí z plast. hmot DN 40/4.3</t>
  </si>
  <si>
    <t>1695701396</t>
  </si>
  <si>
    <t>229</t>
  </si>
  <si>
    <t>17-4006</t>
  </si>
  <si>
    <t xml:space="preserve">Potrubí  z plast. hmot DN 50/5.4</t>
  </si>
  <si>
    <t>-468952049</t>
  </si>
  <si>
    <t>230</t>
  </si>
  <si>
    <t>17-6112</t>
  </si>
  <si>
    <t>Montáž potrubí z plast.trub 20mm</t>
  </si>
  <si>
    <t>1452835062</t>
  </si>
  <si>
    <t>231</t>
  </si>
  <si>
    <t>17-6113</t>
  </si>
  <si>
    <t>Montáž potrubí z plast.trub 25mm</t>
  </si>
  <si>
    <t>-1480581907</t>
  </si>
  <si>
    <t>232</t>
  </si>
  <si>
    <t>17-6114</t>
  </si>
  <si>
    <t xml:space="preserve">Montáž  potr.z plast.trub 32mm</t>
  </si>
  <si>
    <t>-1855749897</t>
  </si>
  <si>
    <t>233</t>
  </si>
  <si>
    <t>17-6115</t>
  </si>
  <si>
    <t>Montáž potr.z plast.trub 40mm</t>
  </si>
  <si>
    <t>-17216573</t>
  </si>
  <si>
    <t>234</t>
  </si>
  <si>
    <t>17-6116</t>
  </si>
  <si>
    <t>Montáž potr.plast.do 50 mm</t>
  </si>
  <si>
    <t>1445266499</t>
  </si>
  <si>
    <t>235</t>
  </si>
  <si>
    <t>18-1221</t>
  </si>
  <si>
    <t>Izolace potr. trub.6-10mm do DN22</t>
  </si>
  <si>
    <t>656070565</t>
  </si>
  <si>
    <t>236</t>
  </si>
  <si>
    <t>18-1222</t>
  </si>
  <si>
    <t>Izolace potr.trub.6-10mm do DN42</t>
  </si>
  <si>
    <t>498777301</t>
  </si>
  <si>
    <t>237</t>
  </si>
  <si>
    <t>18-1223</t>
  </si>
  <si>
    <t>Izolace potr.trub.6-10mm do DN 62</t>
  </si>
  <si>
    <t>1809902534</t>
  </si>
  <si>
    <t>238</t>
  </si>
  <si>
    <t>18-1231</t>
  </si>
  <si>
    <t>Izolace potr.trub.10-15mm doDN22</t>
  </si>
  <si>
    <t>1392331263</t>
  </si>
  <si>
    <t>239</t>
  </si>
  <si>
    <t>18-1232</t>
  </si>
  <si>
    <t>Izol.potr.trub.10-15mmdo DN42</t>
  </si>
  <si>
    <t>-1227979245</t>
  </si>
  <si>
    <t>240</t>
  </si>
  <si>
    <t>22-0111</t>
  </si>
  <si>
    <t>Nastěnky</t>
  </si>
  <si>
    <t>1927664576</t>
  </si>
  <si>
    <t>241</t>
  </si>
  <si>
    <t>22-3113</t>
  </si>
  <si>
    <t>Ventil T1070 DN 20</t>
  </si>
  <si>
    <t>1439847523</t>
  </si>
  <si>
    <t>242</t>
  </si>
  <si>
    <t>22-4112</t>
  </si>
  <si>
    <t>Vypouštěcí kohout DN 20</t>
  </si>
  <si>
    <t>1522315329</t>
  </si>
  <si>
    <t>243</t>
  </si>
  <si>
    <t>22-4152</t>
  </si>
  <si>
    <t>Ventil kulový pračkový DN15</t>
  </si>
  <si>
    <t>1262601772</t>
  </si>
  <si>
    <t>244</t>
  </si>
  <si>
    <t>22-9101</t>
  </si>
  <si>
    <t>Montáž vodovod.armatur G 1/2</t>
  </si>
  <si>
    <t>1435362999</t>
  </si>
  <si>
    <t>245</t>
  </si>
  <si>
    <t>22-9102</t>
  </si>
  <si>
    <t>Montáž vodovod.armatur G 3/4</t>
  </si>
  <si>
    <t>-1951091878</t>
  </si>
  <si>
    <t>246</t>
  </si>
  <si>
    <t>23-1075</t>
  </si>
  <si>
    <t>Ventil zpětný DN32</t>
  </si>
  <si>
    <t>1869450386</t>
  </si>
  <si>
    <t>247</t>
  </si>
  <si>
    <t>23-1143</t>
  </si>
  <si>
    <t>Ventil pojistný pružinovy</t>
  </si>
  <si>
    <t>-962420696</t>
  </si>
  <si>
    <t>248</t>
  </si>
  <si>
    <t>23-9101</t>
  </si>
  <si>
    <t>Montaž armatur se 2 zavity G1/2</t>
  </si>
  <si>
    <t>-526488022</t>
  </si>
  <si>
    <t>249</t>
  </si>
  <si>
    <t>23-9102</t>
  </si>
  <si>
    <t>Montáž armatur se 2zav. G3/4</t>
  </si>
  <si>
    <t>-1848157465</t>
  </si>
  <si>
    <t>250</t>
  </si>
  <si>
    <t>23-9104</t>
  </si>
  <si>
    <t xml:space="preserve">Mont armatur  se 2zav. G 5/4</t>
  </si>
  <si>
    <t>1058641706</t>
  </si>
  <si>
    <t>251</t>
  </si>
  <si>
    <t>24-0121</t>
  </si>
  <si>
    <t>Kulový kohout RPE DN 15</t>
  </si>
  <si>
    <t>1687575710</t>
  </si>
  <si>
    <t>252</t>
  </si>
  <si>
    <t>24-0122</t>
  </si>
  <si>
    <t>Kulovy kohout RPE DN 25</t>
  </si>
  <si>
    <t>-632878213</t>
  </si>
  <si>
    <t>253</t>
  </si>
  <si>
    <t>24-0124</t>
  </si>
  <si>
    <t>Kulovy kohout RPE DN 32</t>
  </si>
  <si>
    <t>-1894230616</t>
  </si>
  <si>
    <t>254</t>
  </si>
  <si>
    <t>25-0143</t>
  </si>
  <si>
    <t>Hydrantová skříň s tvarově stálou hadicí délky 30m</t>
  </si>
  <si>
    <t>506180705</t>
  </si>
  <si>
    <t>255</t>
  </si>
  <si>
    <t>29-0226</t>
  </si>
  <si>
    <t>Tlakové zkoušky potrubí do DN 50</t>
  </si>
  <si>
    <t>-538255150</t>
  </si>
  <si>
    <t>256</t>
  </si>
  <si>
    <t>29-0234</t>
  </si>
  <si>
    <t>Dezinfekce potrubí do DN 80</t>
  </si>
  <si>
    <t>-2022662458</t>
  </si>
  <si>
    <t>257</t>
  </si>
  <si>
    <t>998722203</t>
  </si>
  <si>
    <t>Přesun hmot pro vnitřní vodovod stanovený procentní sazbou (%) z ceny vodorovná dopravní vzdálenost do 50 m v objektech výšky přes 12 do 24 m</t>
  </si>
  <si>
    <t>-1162930218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</si>
  <si>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</si>
  <si>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258</t>
  </si>
  <si>
    <t>nab.cen.2</t>
  </si>
  <si>
    <t>cirkulačníní čerpadlo Wilo STAR - Z 25/6 EM PN 10</t>
  </si>
  <si>
    <t>84047677</t>
  </si>
  <si>
    <t>259</t>
  </si>
  <si>
    <t>nab.cen.3</t>
  </si>
  <si>
    <t>Vodoměr s přenosem dat</t>
  </si>
  <si>
    <t>-913703725</t>
  </si>
  <si>
    <t>723</t>
  </si>
  <si>
    <t>Vnitřní plynovod</t>
  </si>
  <si>
    <t>260</t>
  </si>
  <si>
    <t>722 22-0861</t>
  </si>
  <si>
    <t>Demontáž armatur závitových se dvěma závity do G 3</t>
  </si>
  <si>
    <t>1610159982</t>
  </si>
  <si>
    <t>261</t>
  </si>
  <si>
    <t>722 22-0862</t>
  </si>
  <si>
    <t>Demontáž armatur závitových se dvěma závity do G 5/4</t>
  </si>
  <si>
    <t>1663077673</t>
  </si>
  <si>
    <t>262</t>
  </si>
  <si>
    <t>723 11-1204</t>
  </si>
  <si>
    <t>Potrubí z ocelových trubek závitových spojovaných svařováním - DN 25</t>
  </si>
  <si>
    <t>105455212</t>
  </si>
  <si>
    <t>263</t>
  </si>
  <si>
    <t>723 12-0804</t>
  </si>
  <si>
    <t>Demontáž potrubí svařovaného z ocelových trubek závitových do DN 25</t>
  </si>
  <si>
    <t>-974883865</t>
  </si>
  <si>
    <t>264</t>
  </si>
  <si>
    <t>723 12-0805</t>
  </si>
  <si>
    <t>Demontáž potrubí svařovaného z ocelových trubek závitových do DN 50</t>
  </si>
  <si>
    <t>-1425233482</t>
  </si>
  <si>
    <t>265</t>
  </si>
  <si>
    <t>723 15-0366</t>
  </si>
  <si>
    <t>Chránička z trubky ocelové bezešvé O 44/2,6 (DN 40)</t>
  </si>
  <si>
    <t>-1484092528</t>
  </si>
  <si>
    <t>266</t>
  </si>
  <si>
    <t>723 16-0204</t>
  </si>
  <si>
    <t>Přípojky k plynoměrům na závit bez ochozu G 1</t>
  </si>
  <si>
    <t>-156689538</t>
  </si>
  <si>
    <t>267</t>
  </si>
  <si>
    <t>723 16-0334</t>
  </si>
  <si>
    <t>Rozpěrky přípojek G 1</t>
  </si>
  <si>
    <t>-1609045547</t>
  </si>
  <si>
    <t>268</t>
  </si>
  <si>
    <t>723 16-0804</t>
  </si>
  <si>
    <t>Demontáž přípojek k plynoměrům na závit bez ochozu G 1</t>
  </si>
  <si>
    <t>pár</t>
  </si>
  <si>
    <t>-270874199</t>
  </si>
  <si>
    <t>269</t>
  </si>
  <si>
    <t>723 16-0831</t>
  </si>
  <si>
    <t>Demontáž rozpěrek G 1</t>
  </si>
  <si>
    <t>-480665862</t>
  </si>
  <si>
    <t>270</t>
  </si>
  <si>
    <t>723 19-0253</t>
  </si>
  <si>
    <t>Vyvedení plynovodních výpustek DN 25</t>
  </si>
  <si>
    <t>525309140</t>
  </si>
  <si>
    <t>271</t>
  </si>
  <si>
    <t>723 22-9102</t>
  </si>
  <si>
    <t>Montáž armatur s 1 závitem G 1/2</t>
  </si>
  <si>
    <t>602189883</t>
  </si>
  <si>
    <t>272</t>
  </si>
  <si>
    <t>723 23-0104</t>
  </si>
  <si>
    <t>Kulové uzávěry s protipožární armaturou rohové – G 1 MF</t>
  </si>
  <si>
    <t>465476975</t>
  </si>
  <si>
    <t>273</t>
  </si>
  <si>
    <t>723 23-0801</t>
  </si>
  <si>
    <t>Demontáž středotlakých regulátorů tlaku plynu řada jednoduchá</t>
  </si>
  <si>
    <t>851352475</t>
  </si>
  <si>
    <t>274</t>
  </si>
  <si>
    <t>723 23-1162</t>
  </si>
  <si>
    <t>Kulové kohouty plnoprůtokové závitové přímé – G 1/2</t>
  </si>
  <si>
    <t>-1095478183</t>
  </si>
  <si>
    <t>275</t>
  </si>
  <si>
    <t>723 23-1164</t>
  </si>
  <si>
    <t>Kulové kohouty plnoprůtokové závitové přímé – G 1</t>
  </si>
  <si>
    <t>-982384218</t>
  </si>
  <si>
    <t>276</t>
  </si>
  <si>
    <t>723 23-1174</t>
  </si>
  <si>
    <t>Kulové kohouty plnoprůtokové závitové rohové – G 1</t>
  </si>
  <si>
    <t>-1426229439</t>
  </si>
  <si>
    <t>277</t>
  </si>
  <si>
    <t>723 23-4311</t>
  </si>
  <si>
    <t>Středotlaké regulátory dvoustupňové pro zemní plyn výkon do 10 m3/h</t>
  </si>
  <si>
    <t>-524242505</t>
  </si>
  <si>
    <t>278</t>
  </si>
  <si>
    <t>723 29-0822</t>
  </si>
  <si>
    <t>Vnitrostaveništní přemístění vybouraných hmot vnitřního plynovodu v objektech výšky do 12 m</t>
  </si>
  <si>
    <t>2061153027</t>
  </si>
  <si>
    <t>279</t>
  </si>
  <si>
    <t>723150367</t>
  </si>
  <si>
    <t>Potrubí z ocelových trubek hladkých chráničky D 57/2,9</t>
  </si>
  <si>
    <t>-1546282986</t>
  </si>
  <si>
    <t>280</t>
  </si>
  <si>
    <t>734 42-110R</t>
  </si>
  <si>
    <t>Tlakoměry standardní se spodním připojením, O 100 mm, rozsah 0-6 kPa</t>
  </si>
  <si>
    <t>-131871449</t>
  </si>
  <si>
    <t>281</t>
  </si>
  <si>
    <t>734 42-4101</t>
  </si>
  <si>
    <t>Kondenzační smyčky k přivaření zahnuté</t>
  </si>
  <si>
    <t>105325730</t>
  </si>
  <si>
    <t>282</t>
  </si>
  <si>
    <t>998 72-3101</t>
  </si>
  <si>
    <t>Přesun hmot pro vnitřní plynovod stanovený z hmotnosti vodorovná vzdálenost do 50 m v objektech výšky do 6 m</t>
  </si>
  <si>
    <t>500822806</t>
  </si>
  <si>
    <t>283</t>
  </si>
  <si>
    <t>Pol54</t>
  </si>
  <si>
    <t>Zátka závitová – G 1/2</t>
  </si>
  <si>
    <t>516634214</t>
  </si>
  <si>
    <t>284</t>
  </si>
  <si>
    <t>Pol55</t>
  </si>
  <si>
    <t>Kohout tlakoměrový zkušební PN 25 – M20x1,5</t>
  </si>
  <si>
    <t>1632978347</t>
  </si>
  <si>
    <t>725</t>
  </si>
  <si>
    <t>Zdravotechnika - zařizovací předměty</t>
  </si>
  <si>
    <t>285</t>
  </si>
  <si>
    <t>21-1621</t>
  </si>
  <si>
    <t>Umyvadlo se zápachovou uzávěrkou</t>
  </si>
  <si>
    <t>-1225083654</t>
  </si>
  <si>
    <t>286</t>
  </si>
  <si>
    <t>21-9102</t>
  </si>
  <si>
    <t>Montáž umyvadel na šrouby</t>
  </si>
  <si>
    <t>1401864329</t>
  </si>
  <si>
    <t>287</t>
  </si>
  <si>
    <t>24-3111</t>
  </si>
  <si>
    <t>Sprchový kout 600/600</t>
  </si>
  <si>
    <t>-873357434</t>
  </si>
  <si>
    <t>288</t>
  </si>
  <si>
    <t>24-9103</t>
  </si>
  <si>
    <t>Montáž sprchových koutů</t>
  </si>
  <si>
    <t>1166293013</t>
  </si>
  <si>
    <t>289</t>
  </si>
  <si>
    <t>33-1111</t>
  </si>
  <si>
    <t>Výlevka keramická se sklopnou mřížkou.</t>
  </si>
  <si>
    <t>929447676</t>
  </si>
  <si>
    <t>290</t>
  </si>
  <si>
    <t>33-9111</t>
  </si>
  <si>
    <t>Montáž výlevky</t>
  </si>
  <si>
    <t>694161022</t>
  </si>
  <si>
    <t>291</t>
  </si>
  <si>
    <t>725 59-0812</t>
  </si>
  <si>
    <t>Vnitrostaveništní přemístění demontovaných hmot zařizovacích předmětů v objektech výšky do 12 m</t>
  </si>
  <si>
    <t>614187652</t>
  </si>
  <si>
    <t>292</t>
  </si>
  <si>
    <t>725 61-0810</t>
  </si>
  <si>
    <t>Demontáž plynových sporáků normálních</t>
  </si>
  <si>
    <t>-403276803</t>
  </si>
  <si>
    <t>293</t>
  </si>
  <si>
    <t>725 65-0805</t>
  </si>
  <si>
    <t>Demontáž plynových otopných těles podokenních</t>
  </si>
  <si>
    <t>-2132554027</t>
  </si>
  <si>
    <t>294</t>
  </si>
  <si>
    <t>725980123</t>
  </si>
  <si>
    <t>Dvířka 30/30</t>
  </si>
  <si>
    <t>177396962</t>
  </si>
  <si>
    <t>"O/19"14</t>
  </si>
  <si>
    <t>295</t>
  </si>
  <si>
    <t>81-0285</t>
  </si>
  <si>
    <t>Ventil nástěnný s koncovkou na hadici DN20</t>
  </si>
  <si>
    <t>817332688</t>
  </si>
  <si>
    <t>296</t>
  </si>
  <si>
    <t>81-3141</t>
  </si>
  <si>
    <t>Rohový ventil DN 15</t>
  </si>
  <si>
    <t>-1632416182</t>
  </si>
  <si>
    <t>297</t>
  </si>
  <si>
    <t>81-9402</t>
  </si>
  <si>
    <t>Montáž rohových ventilů G1/2</t>
  </si>
  <si>
    <t>-165900860</t>
  </si>
  <si>
    <t>298</t>
  </si>
  <si>
    <t>82-1312</t>
  </si>
  <si>
    <t>Baterie dřezové nástěnné pákové</t>
  </si>
  <si>
    <t>-882627697</t>
  </si>
  <si>
    <t>299</t>
  </si>
  <si>
    <t>82-1326</t>
  </si>
  <si>
    <t>Beterie dřezové stojánkové pákové</t>
  </si>
  <si>
    <t>1129627167</t>
  </si>
  <si>
    <t>300</t>
  </si>
  <si>
    <t>82-2611</t>
  </si>
  <si>
    <t>Baterie umyvadlové stojánkové pákové</t>
  </si>
  <si>
    <t>-1109386379</t>
  </si>
  <si>
    <t>301</t>
  </si>
  <si>
    <t>82-9121</t>
  </si>
  <si>
    <t>Montáž nástěnných baterií umyvadlových pákových</t>
  </si>
  <si>
    <t>-399239501</t>
  </si>
  <si>
    <t>302</t>
  </si>
  <si>
    <t>82-9131</t>
  </si>
  <si>
    <t>Montáž baterií stojánkových pákových 1/2</t>
  </si>
  <si>
    <t>276782080</t>
  </si>
  <si>
    <t>303</t>
  </si>
  <si>
    <t>83-1313</t>
  </si>
  <si>
    <t>Baterie vanová</t>
  </si>
  <si>
    <t>-1680090646</t>
  </si>
  <si>
    <t>304</t>
  </si>
  <si>
    <t>83-9101</t>
  </si>
  <si>
    <t>Montáž vanových baterií</t>
  </si>
  <si>
    <t>1060947763</t>
  </si>
  <si>
    <t>305</t>
  </si>
  <si>
    <t>84-1311</t>
  </si>
  <si>
    <t>Baterie sprchové nástěnné pákové</t>
  </si>
  <si>
    <t>1634674302</t>
  </si>
  <si>
    <t>306</t>
  </si>
  <si>
    <t>84-9412</t>
  </si>
  <si>
    <t>Montáž sprchových nástěnných baterií</t>
  </si>
  <si>
    <t>-986599669</t>
  </si>
  <si>
    <t>307</t>
  </si>
  <si>
    <t>Pol62</t>
  </si>
  <si>
    <t>Klozet kombi</t>
  </si>
  <si>
    <t>-200105693</t>
  </si>
  <si>
    <t>308</t>
  </si>
  <si>
    <t>Pol63</t>
  </si>
  <si>
    <t>Montáž klozetů kombi</t>
  </si>
  <si>
    <t>1455642876</t>
  </si>
  <si>
    <t>309</t>
  </si>
  <si>
    <t>998725203</t>
  </si>
  <si>
    <t>Přesun hmot pro zařizovací předměty stanovený procentní sazbou (%) z ceny vodorovná dopravní vzdálenost do 50 m v objektech výšky přes 12 do 24 m</t>
  </si>
  <si>
    <t>2032893436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</si>
  <si>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</si>
  <si>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731</t>
  </si>
  <si>
    <t>Kotelny</t>
  </si>
  <si>
    <t>310</t>
  </si>
  <si>
    <t>731 20-0831</t>
  </si>
  <si>
    <t>Demontáž kotlů ocelových rychloohřívacích bez přípravy TUV</t>
  </si>
  <si>
    <t>1154753285</t>
  </si>
  <si>
    <t>311</t>
  </si>
  <si>
    <t>731 24-4108</t>
  </si>
  <si>
    <t>Kotle ocelové teplovodní plynové závěsné kondenzační pro vytápění, výkon 9,7-48,7 kW</t>
  </si>
  <si>
    <t>-2128540059</t>
  </si>
  <si>
    <t>312</t>
  </si>
  <si>
    <t>Pol11</t>
  </si>
  <si>
    <t>Kondenzační kotel THRs 10-50 C s integrovanou ekvitermní regulací, včetně kotlového adaptéru pro koaxiální odvod spalin DN 125/80, čidla venkovní teploty a sady pro ohřev teplé vody v externím zásobníku</t>
  </si>
  <si>
    <t>596868155</t>
  </si>
  <si>
    <t>313</t>
  </si>
  <si>
    <t>731 81-0402</t>
  </si>
  <si>
    <t>Nucené odvody spalin od kondenzačních kotlů odděleným potrubím vedeným vodorovně vnější stěnou – přívod spalovacího vzduchu průměru 110 mm</t>
  </si>
  <si>
    <t>1397859928</t>
  </si>
  <si>
    <t>314</t>
  </si>
  <si>
    <t>731 81-0432</t>
  </si>
  <si>
    <t>Nucené odvody spalin od kondenzačních kotlů odděleným potrubím vedeným svisle šikmou střechou – odvod spalin průměru 110 mm</t>
  </si>
  <si>
    <t>-1159302538</t>
  </si>
  <si>
    <t>315</t>
  </si>
  <si>
    <t>731 81-0442</t>
  </si>
  <si>
    <t>Prodloužení odděleného potrubí průměru 110 mm</t>
  </si>
  <si>
    <t>-1980351544</t>
  </si>
  <si>
    <t>316</t>
  </si>
  <si>
    <t>731 81-0462</t>
  </si>
  <si>
    <t>Rozdělovače odtahů spalin (2x 80 mm), připojení na kotli 80/125 mm</t>
  </si>
  <si>
    <t>2004007512</t>
  </si>
  <si>
    <t>317</t>
  </si>
  <si>
    <t>Pol16</t>
  </si>
  <si>
    <t>Biaxiální adaptér DN 125/80 - 2x DN 80 (nohavice)</t>
  </si>
  <si>
    <t>925737491</t>
  </si>
  <si>
    <t>318</t>
  </si>
  <si>
    <t>Pol17</t>
  </si>
  <si>
    <t>Excentrická přechodka DN 110/80 s hrdlem DN 110</t>
  </si>
  <si>
    <t>894415178</t>
  </si>
  <si>
    <t>319</t>
  </si>
  <si>
    <t>Pol18</t>
  </si>
  <si>
    <t>Centrická přechodka DN 110/80 s hrdlem DN 110</t>
  </si>
  <si>
    <t>307904898</t>
  </si>
  <si>
    <t>320</t>
  </si>
  <si>
    <t>Pol19</t>
  </si>
  <si>
    <t>Centrická přechodka dvojité hrdlo DN 80/80 (pro přisávání vzduchu)</t>
  </si>
  <si>
    <t>-1888044597</t>
  </si>
  <si>
    <t>321</t>
  </si>
  <si>
    <t>Pol20</t>
  </si>
  <si>
    <t>Koleno 87° s kontrolním otvorem, PP – DN 110</t>
  </si>
  <si>
    <t>1282044313</t>
  </si>
  <si>
    <t>322</t>
  </si>
  <si>
    <t>Pol21</t>
  </si>
  <si>
    <t>Koleno 87°, PP – DN 80</t>
  </si>
  <si>
    <t>-1573785033</t>
  </si>
  <si>
    <t>323</t>
  </si>
  <si>
    <t>Pol22</t>
  </si>
  <si>
    <t>Patní koleno 87° s podpěrou, PP – DN 110</t>
  </si>
  <si>
    <t>-73266223</t>
  </si>
  <si>
    <t>324</t>
  </si>
  <si>
    <t>Pol23</t>
  </si>
  <si>
    <t>Komínová zděř DN 160/110</t>
  </si>
  <si>
    <t>-77934798</t>
  </si>
  <si>
    <t>325</t>
  </si>
  <si>
    <t>Pol24</t>
  </si>
  <si>
    <t>Nerezový kryt zděře DN 160</t>
  </si>
  <si>
    <t>954787886</t>
  </si>
  <si>
    <t>326</t>
  </si>
  <si>
    <t>Pol25</t>
  </si>
  <si>
    <t>Flexibilní trubka PP – DN 110/100, cívka 25 m</t>
  </si>
  <si>
    <t>1249994419</t>
  </si>
  <si>
    <t>327</t>
  </si>
  <si>
    <t>Pol26</t>
  </si>
  <si>
    <t>Trubka PP – DN 110 x 250 mm</t>
  </si>
  <si>
    <t>410515714</t>
  </si>
  <si>
    <t>328</t>
  </si>
  <si>
    <t>Pol27</t>
  </si>
  <si>
    <t>Trubka PP – DN 110 x 1000 mm</t>
  </si>
  <si>
    <t>-1669331758</t>
  </si>
  <si>
    <t>329</t>
  </si>
  <si>
    <t>Pol28</t>
  </si>
  <si>
    <t>Trubka PP – DN 110 x 2000 mm</t>
  </si>
  <si>
    <t>2021192788</t>
  </si>
  <si>
    <t>330</t>
  </si>
  <si>
    <t>Pol29</t>
  </si>
  <si>
    <t>Nerezová mřížka sání – DN 110</t>
  </si>
  <si>
    <t>1164812008</t>
  </si>
  <si>
    <t>331</t>
  </si>
  <si>
    <t>Pol30</t>
  </si>
  <si>
    <t>Komínový poklop černý, PP-UV – DN 110</t>
  </si>
  <si>
    <t>-1222261857</t>
  </si>
  <si>
    <t>332</t>
  </si>
  <si>
    <t>Pol31</t>
  </si>
  <si>
    <t>Závěsná objímka pro flexibilní trubku DN 110/100 s UV ochranou</t>
  </si>
  <si>
    <t>-646838555</t>
  </si>
  <si>
    <t>333</t>
  </si>
  <si>
    <t>Pol32</t>
  </si>
  <si>
    <t>Distanční objímka – DN 110</t>
  </si>
  <si>
    <t>-1146902243</t>
  </si>
  <si>
    <t>334</t>
  </si>
  <si>
    <t>731 89-0802</t>
  </si>
  <si>
    <t>Vnitrostaveništní přemístění vybouraných hmot kotelen umístěných do 12 m</t>
  </si>
  <si>
    <t>-1074737307</t>
  </si>
  <si>
    <t>335</t>
  </si>
  <si>
    <t>998 73-1101</t>
  </si>
  <si>
    <t>Přesun hmot pro kotelny stanovený z hmotnosti v objektech do 6 m</t>
  </si>
  <si>
    <t>2002603529</t>
  </si>
  <si>
    <t>336</t>
  </si>
  <si>
    <t>Pol12</t>
  </si>
  <si>
    <t>Univerzální rozšiřující modul ke kotlové regulaci</t>
  </si>
  <si>
    <t>-1514239596</t>
  </si>
  <si>
    <t>337</t>
  </si>
  <si>
    <t>Pol13</t>
  </si>
  <si>
    <t>Vícenásobný propojovací kabel a sada svorek</t>
  </si>
  <si>
    <t>-1233998892</t>
  </si>
  <si>
    <t>338</t>
  </si>
  <si>
    <t>Pol14</t>
  </si>
  <si>
    <t>Příložné čidlo teploty</t>
  </si>
  <si>
    <t>-1261917237</t>
  </si>
  <si>
    <t>339</t>
  </si>
  <si>
    <t>Pol15</t>
  </si>
  <si>
    <t>Webserver pro 1 přístroj</t>
  </si>
  <si>
    <t>1337661926</t>
  </si>
  <si>
    <t>732</t>
  </si>
  <si>
    <t>Strojovny</t>
  </si>
  <si>
    <t>340</t>
  </si>
  <si>
    <t>722 17-4002</t>
  </si>
  <si>
    <t>Potrubí z plastových trubek z PPR svařovaných polyfúzně PN 16 D 20x2,8</t>
  </si>
  <si>
    <t>707310516</t>
  </si>
  <si>
    <t>341</t>
  </si>
  <si>
    <t>732 11-3117</t>
  </si>
  <si>
    <t>Hydraulické vyrovnávače dynamických tlaků závitové PN 6, G 6/4, max.průtok 2,5 m3/h, včetně držáku, odvušňovacího ventilu a vypouštěcího kohoutu</t>
  </si>
  <si>
    <t>-1365802566</t>
  </si>
  <si>
    <t>342</t>
  </si>
  <si>
    <t>732 19-9100</t>
  </si>
  <si>
    <t>Montáž štítků orientačních</t>
  </si>
  <si>
    <t>-56608879</t>
  </si>
  <si>
    <t>343</t>
  </si>
  <si>
    <t>732 21-9315</t>
  </si>
  <si>
    <t>Montáž ohříváků vody zásobníkových stojatých PN 1/0,6 o obsahu do 1000 l</t>
  </si>
  <si>
    <t>-1548159633</t>
  </si>
  <si>
    <t>344</t>
  </si>
  <si>
    <t>732 33-1616</t>
  </si>
  <si>
    <t>Nádoby expanzní tlakové s membránou PN 0,6 o objemu 50 l</t>
  </si>
  <si>
    <t>-823663034</t>
  </si>
  <si>
    <t>345</t>
  </si>
  <si>
    <t>732 33-1777</t>
  </si>
  <si>
    <t>Bezpečnostní uzávěr k měření tlaku G 3</t>
  </si>
  <si>
    <t>-1849164736</t>
  </si>
  <si>
    <t>346</t>
  </si>
  <si>
    <t>732 42-1411</t>
  </si>
  <si>
    <t>Čerpadla teplovodní závitová mokroběžná oběhová pro vytápění PN 10, DN 25, dopravní výška do 6 m, průtok do 2,5 m3/h</t>
  </si>
  <si>
    <t>-1677558268</t>
  </si>
  <si>
    <t>347</t>
  </si>
  <si>
    <t>733 11-0806</t>
  </si>
  <si>
    <t>Demontáž potrubí z trubek ocelových závitových do DN 32</t>
  </si>
  <si>
    <t>-343166148</t>
  </si>
  <si>
    <t>348</t>
  </si>
  <si>
    <t>733 19-0801</t>
  </si>
  <si>
    <t>Demontáž příslušenství potrubí – odřezání objímek do DN 50</t>
  </si>
  <si>
    <t>-803947644</t>
  </si>
  <si>
    <t>349</t>
  </si>
  <si>
    <t>733 22-3301</t>
  </si>
  <si>
    <t>Potrubí z trubek měděných tvrdých spojovaných lisováním – DN 12 (15/1)</t>
  </si>
  <si>
    <t>693480155</t>
  </si>
  <si>
    <t>350</t>
  </si>
  <si>
    <t>733 22-3302</t>
  </si>
  <si>
    <t xml:space="preserve">Dtto                                                                                 DN 15 (18/1)</t>
  </si>
  <si>
    <t>1736552220</t>
  </si>
  <si>
    <t>351</t>
  </si>
  <si>
    <t>733 22-3303</t>
  </si>
  <si>
    <t xml:space="preserve">Dtto                                                                                 DN 20 (22/1)</t>
  </si>
  <si>
    <t>1188423601</t>
  </si>
  <si>
    <t>352</t>
  </si>
  <si>
    <t>733 22-3304</t>
  </si>
  <si>
    <t xml:space="preserve">Dtto                                                                                 DN 25 (28/1,5)</t>
  </si>
  <si>
    <t>-788696813</t>
  </si>
  <si>
    <t>353</t>
  </si>
  <si>
    <t>733 22-3305</t>
  </si>
  <si>
    <t xml:space="preserve">Dtto                                                                                 DN 32 (35/1,5)</t>
  </si>
  <si>
    <t>1377662161</t>
  </si>
  <si>
    <t>354</t>
  </si>
  <si>
    <t>733 22-3306</t>
  </si>
  <si>
    <t xml:space="preserve">Dtto                                                                                 DN 40 (42/1,5)</t>
  </si>
  <si>
    <t>43286232</t>
  </si>
  <si>
    <t>355</t>
  </si>
  <si>
    <t>733 22-4222</t>
  </si>
  <si>
    <t>Příplatek za zhotovení přípojky z trubek měděných O 15/1</t>
  </si>
  <si>
    <t>1967415647</t>
  </si>
  <si>
    <t>356</t>
  </si>
  <si>
    <t>733 29-1101</t>
  </si>
  <si>
    <t>Zkoušky těsnosti potrubí z trubek měděných do O 35/1,5</t>
  </si>
  <si>
    <t>-1155447907</t>
  </si>
  <si>
    <t>357</t>
  </si>
  <si>
    <t>733 29-1102</t>
  </si>
  <si>
    <t>Zkoušky těsnosti potrubí z trubek měděných do O 64/2,0</t>
  </si>
  <si>
    <t>514233836</t>
  </si>
  <si>
    <t>358</t>
  </si>
  <si>
    <t>733 89-0803</t>
  </si>
  <si>
    <t>Vnitrostaveništní přemístění vybouraných hmot rozvodů potrubí v objektech výšky do 24 m</t>
  </si>
  <si>
    <t>-1273577549</t>
  </si>
  <si>
    <t>359</t>
  </si>
  <si>
    <t>998 73-2101</t>
  </si>
  <si>
    <t>Přesun hmot pro strojovny stanovený z hmotnosti v objektech do 6 m</t>
  </si>
  <si>
    <t>1494582487</t>
  </si>
  <si>
    <t>360</t>
  </si>
  <si>
    <t>998 73-3102</t>
  </si>
  <si>
    <t>Přesun hmot pro rozvody potrubí stanovený z hmotnosti v objektech do 12 m</t>
  </si>
  <si>
    <t>2110617445</t>
  </si>
  <si>
    <t>361</t>
  </si>
  <si>
    <t>Pol33</t>
  </si>
  <si>
    <t>Tepelná izolace k hydraulickému vyrovnávači dynamických tlaků G 6/4</t>
  </si>
  <si>
    <t>-1134663744</t>
  </si>
  <si>
    <t>362</t>
  </si>
  <si>
    <t>Pol34</t>
  </si>
  <si>
    <t>Nepřímotopný zásobníkový ohřívač teplé vody stojatý s 1 výměníkem výhř. pl. 3,8 m2, objem 400 l, PN 10, včetně izolace</t>
  </si>
  <si>
    <t>1907168573</t>
  </si>
  <si>
    <t>734</t>
  </si>
  <si>
    <t>Armatury</t>
  </si>
  <si>
    <t>363</t>
  </si>
  <si>
    <t>722 26-2211</t>
  </si>
  <si>
    <t>Vodoměry do 40°C závitové horizontální jednovtokové suchoběžné G 1/2x80 mm, Qn=1,5 m3/h</t>
  </si>
  <si>
    <t>334191533</t>
  </si>
  <si>
    <t>364</t>
  </si>
  <si>
    <t>734 20-0821</t>
  </si>
  <si>
    <t>Demontáž armatur závitových se dvěma závity do G 1</t>
  </si>
  <si>
    <t>-465618447</t>
  </si>
  <si>
    <t>365</t>
  </si>
  <si>
    <t>734 20-0822</t>
  </si>
  <si>
    <t>-1720799667</t>
  </si>
  <si>
    <t>366</t>
  </si>
  <si>
    <t>734 20-9113</t>
  </si>
  <si>
    <t>Montáž závitových armatur se 2 závity G 1</t>
  </si>
  <si>
    <t>-1176646892</t>
  </si>
  <si>
    <t>367</t>
  </si>
  <si>
    <t>734 20-9114</t>
  </si>
  <si>
    <t>Montáž závitových armatur se 2 závity G 3</t>
  </si>
  <si>
    <t>1961748096</t>
  </si>
  <si>
    <t>368</t>
  </si>
  <si>
    <t>734 21-1119</t>
  </si>
  <si>
    <t>Ventily odvzdušňovací závitové automatické G 3/8</t>
  </si>
  <si>
    <t>-1450868229</t>
  </si>
  <si>
    <t>369</t>
  </si>
  <si>
    <t>734 22-1682</t>
  </si>
  <si>
    <t>Hlavice termostatické kapalinové otopných těles VK</t>
  </si>
  <si>
    <t>-1043588762</t>
  </si>
  <si>
    <t>370</t>
  </si>
  <si>
    <t>734 22-1682a</t>
  </si>
  <si>
    <t>Hlavice termostatické kapalinové otopných těles VK, provedení pro veř.budovy</t>
  </si>
  <si>
    <t>-53490863</t>
  </si>
  <si>
    <t>371</t>
  </si>
  <si>
    <t>734 26-1406</t>
  </si>
  <si>
    <t xml:space="preserve">Šroubení připojovací armatury radiátorů VK, přímé  G 1</t>
  </si>
  <si>
    <t>1374535226</t>
  </si>
  <si>
    <t>372</t>
  </si>
  <si>
    <t>734 29-1123</t>
  </si>
  <si>
    <t>Kohouty plnící a vypouštěcí G 1/2</t>
  </si>
  <si>
    <t>552329890</t>
  </si>
  <si>
    <t>373</t>
  </si>
  <si>
    <t>734 29-1242</t>
  </si>
  <si>
    <t>Filtry závitové G 1</t>
  </si>
  <si>
    <t>1562745127</t>
  </si>
  <si>
    <t>374</t>
  </si>
  <si>
    <t>734 29-1245</t>
  </si>
  <si>
    <t>Filtry závitové G 5/4</t>
  </si>
  <si>
    <t>-950236786</t>
  </si>
  <si>
    <t>375</t>
  </si>
  <si>
    <t>734 29-1246</t>
  </si>
  <si>
    <t>Filtry závitové G 6/4</t>
  </si>
  <si>
    <t>-1725461739</t>
  </si>
  <si>
    <t>376</t>
  </si>
  <si>
    <t>734 29-2713</t>
  </si>
  <si>
    <t>Kulové kohouty závitové přímé G 1</t>
  </si>
  <si>
    <t>698578816</t>
  </si>
  <si>
    <t>377</t>
  </si>
  <si>
    <t>734 29-2715</t>
  </si>
  <si>
    <t>-1342231031</t>
  </si>
  <si>
    <t>378</t>
  </si>
  <si>
    <t>734 29-2716</t>
  </si>
  <si>
    <t>Kulové kohouty závitové přímé G 5/4</t>
  </si>
  <si>
    <t>1323278230</t>
  </si>
  <si>
    <t>379</t>
  </si>
  <si>
    <t>734 29-2717</t>
  </si>
  <si>
    <t>Kulové kohouty závitové přímé G 6/4</t>
  </si>
  <si>
    <t>310090092</t>
  </si>
  <si>
    <t>380</t>
  </si>
  <si>
    <t>734 29-2724</t>
  </si>
  <si>
    <t>Kulové kohouty závitové přímé G 3/4 s vypouštěním</t>
  </si>
  <si>
    <t>1176125489</t>
  </si>
  <si>
    <t>381</t>
  </si>
  <si>
    <t>734 29-2725</t>
  </si>
  <si>
    <t>Kulové kohouty závitové přímé G 1 s vypouštěním</t>
  </si>
  <si>
    <t>1068510152</t>
  </si>
  <si>
    <t>382</t>
  </si>
  <si>
    <t>734 41-1123</t>
  </si>
  <si>
    <t>Teploměr technický axiální s pevným stonkem a jímkou 50 mm, O 100 mm</t>
  </si>
  <si>
    <t>1980423271</t>
  </si>
  <si>
    <t>383</t>
  </si>
  <si>
    <t>734 41-112R</t>
  </si>
  <si>
    <t>Termomanometr axiální O 80 mm, rozsah 0-6 bar, 0-120°C</t>
  </si>
  <si>
    <t>-372148315</t>
  </si>
  <si>
    <t>384</t>
  </si>
  <si>
    <t>734 42-110R.1</t>
  </si>
  <si>
    <t>Tlakoměr standardní typ 312, O 100 mm, rozsah 0-6 bar, včetně trojcestného kulového kohoutu M20x1,5</t>
  </si>
  <si>
    <t>739100858</t>
  </si>
  <si>
    <t>385</t>
  </si>
  <si>
    <t>734 49-4213</t>
  </si>
  <si>
    <t>Návarky s trubkovým závitem G 1</t>
  </si>
  <si>
    <t>1545222374</t>
  </si>
  <si>
    <t>386</t>
  </si>
  <si>
    <t>734 89-0803</t>
  </si>
  <si>
    <t>Vnitrostaveništní přemístění vybouraných hmot armatur v objektech do 24 m</t>
  </si>
  <si>
    <t>1140330401</t>
  </si>
  <si>
    <t>387</t>
  </si>
  <si>
    <t>998 73-4102</t>
  </si>
  <si>
    <t>Přesun hmot pro armatury stanovený z hmotnosti v objektech do 12 m</t>
  </si>
  <si>
    <t>-2027348267</t>
  </si>
  <si>
    <t>388</t>
  </si>
  <si>
    <t>Pol35</t>
  </si>
  <si>
    <t>Ventily regulační závitové vyvažovací přímé G 1 s vypouštěním</t>
  </si>
  <si>
    <t>-1004466332</t>
  </si>
  <si>
    <t>389</t>
  </si>
  <si>
    <t>Pol36</t>
  </si>
  <si>
    <t>Ventily regulační závitové vyvažovací přímé G 3 s vypouštěním</t>
  </si>
  <si>
    <t>-656785267</t>
  </si>
  <si>
    <t>390</t>
  </si>
  <si>
    <t>Pol37</t>
  </si>
  <si>
    <t xml:space="preserve">Ventily regulační termostatické  bez hlavice pro trubková tělesa se spodním středovým napojením, přímé G 1</t>
  </si>
  <si>
    <t>-1888446733</t>
  </si>
  <si>
    <t>391</t>
  </si>
  <si>
    <t>Pol38</t>
  </si>
  <si>
    <t>Svěrné šroubení pro měděné potrubí 15/1</t>
  </si>
  <si>
    <t>65368742</t>
  </si>
  <si>
    <t>392</t>
  </si>
  <si>
    <t>Pol39</t>
  </si>
  <si>
    <t>Bytový uzel pro měření a regulaci ÚT Meibes – typ 1 (montážní sada pro MT s mezikusem 110 mm, regulační ventil Ballorex DRV DN 15, zákl. deska)</t>
  </si>
  <si>
    <t>-1280515615</t>
  </si>
  <si>
    <t>393</t>
  </si>
  <si>
    <t>Pol40</t>
  </si>
  <si>
    <t>Kompaktní ultrazvukový měřič tepla Multical 302, Qn=0,6 m3/h, DN 15, L=110 mm, wM-Bus</t>
  </si>
  <si>
    <t>114855135</t>
  </si>
  <si>
    <t>394</t>
  </si>
  <si>
    <t>Pol41</t>
  </si>
  <si>
    <t>Kompaktní měřič tepla Heat plus extra, Qn=2,5 m3/h, DN 20, L=130 mm</t>
  </si>
  <si>
    <t>53096439</t>
  </si>
  <si>
    <t>395</t>
  </si>
  <si>
    <t>Pol42</t>
  </si>
  <si>
    <t>Sada pro napojení měřiče tepla Qn=2,5 m3/h, DN 25, L=130 mm</t>
  </si>
  <si>
    <t>-715178625</t>
  </si>
  <si>
    <t>396</t>
  </si>
  <si>
    <t>Pol43</t>
  </si>
  <si>
    <t>Kompletní radiová odečtová mobilní jednotka pro bezdrátový odečet měřičů tepla s komunikací wireless M-Bus</t>
  </si>
  <si>
    <t>860284078</t>
  </si>
  <si>
    <t>397</t>
  </si>
  <si>
    <t>Pol44</t>
  </si>
  <si>
    <t>Skříň do zdi 350x350x150 mm</t>
  </si>
  <si>
    <t>-1649235432</t>
  </si>
  <si>
    <t>735</t>
  </si>
  <si>
    <t>Otopná tělesa</t>
  </si>
  <si>
    <t>398</t>
  </si>
  <si>
    <t>735 00-0912</t>
  </si>
  <si>
    <t xml:space="preserve">Vyregulování ventilů s  termostatickým ovládáním</t>
  </si>
  <si>
    <t>1251272976</t>
  </si>
  <si>
    <t>399</t>
  </si>
  <si>
    <t>735 11-1810</t>
  </si>
  <si>
    <t>Demontáž otopných těles litinových článkových</t>
  </si>
  <si>
    <t>-277281161</t>
  </si>
  <si>
    <t>400</t>
  </si>
  <si>
    <t>735 15-1821</t>
  </si>
  <si>
    <t>Demontáž otopných těles panelových dvouřadých délky do 1500 mm</t>
  </si>
  <si>
    <t>1652996029</t>
  </si>
  <si>
    <t>401</t>
  </si>
  <si>
    <t>735 15-2171</t>
  </si>
  <si>
    <t>Otopná tělesa panelová VK jednodesková bez přídavné plochy, se spodním pravým připojením výšky 600 mm, délky 400 mm, včetně uchycení</t>
  </si>
  <si>
    <t>-835683836</t>
  </si>
  <si>
    <t>402</t>
  </si>
  <si>
    <t>735 15-2274</t>
  </si>
  <si>
    <t>Otopná tělesa panelová VK jednodesková s jednou přídavnou plochou, se spodním pravým připojením výšky 600 mm, délky 700 mm, včetně uchycení</t>
  </si>
  <si>
    <t>836165232</t>
  </si>
  <si>
    <t>403</t>
  </si>
  <si>
    <t>735 15-2275</t>
  </si>
  <si>
    <t>Otopná tělesa panelová VK jednodesková s jednou přídavnou plochou, se spodním pravým připojením výšky 600 mm, délky 800 mm, včetně uchycení</t>
  </si>
  <si>
    <t>1533286790</t>
  </si>
  <si>
    <t>404</t>
  </si>
  <si>
    <t>735 15-2276</t>
  </si>
  <si>
    <t>Otopná tělesa panelová VK jednodesková s jednou přídavnou plochou, se spodním pravým připojením výšky 600 mm, délky 900 mm, včetně uchycení</t>
  </si>
  <si>
    <t>223773272</t>
  </si>
  <si>
    <t>405</t>
  </si>
  <si>
    <t>735 15-2277</t>
  </si>
  <si>
    <t>Otopná tělesa panelová VK jednodesková s jednou přídavnou plochou, se spodním pravým připojením výšky 600 mm, délky 1000 mm, včetně uchycení</t>
  </si>
  <si>
    <t>-837149072</t>
  </si>
  <si>
    <t>406</t>
  </si>
  <si>
    <t>735 15-2278</t>
  </si>
  <si>
    <t>Otopná tělesa panelová VK jednodesková s jednou přídavnou plochou, se spodním pravým připojením výšky 600 mm, délky 1100 mm, včetně uchycení</t>
  </si>
  <si>
    <t>265121047</t>
  </si>
  <si>
    <t>407</t>
  </si>
  <si>
    <t>735 15-2460</t>
  </si>
  <si>
    <t>Otopná tělesa panelová VK dvoudesková s jednou přídavnou plochou, se spodním pravým připojením výšky 500 mm, délky 1400 mm, včetně uchycení</t>
  </si>
  <si>
    <t>434549054</t>
  </si>
  <si>
    <t>408</t>
  </si>
  <si>
    <t>735 15-2480</t>
  </si>
  <si>
    <t>Otopná tělesa panelová VK dvoudesková s jednou přídavnou plochou, se spodním pravým připojením výšky 600 mm, délky 1400 mm, včetně uchycení</t>
  </si>
  <si>
    <t>-292742341</t>
  </si>
  <si>
    <t>409</t>
  </si>
  <si>
    <t>735 15-9110</t>
  </si>
  <si>
    <t>Montáž otopných těles panelových jednořadých do 1500 mm</t>
  </si>
  <si>
    <t>-155558338</t>
  </si>
  <si>
    <t>410</t>
  </si>
  <si>
    <t>735 15-9220</t>
  </si>
  <si>
    <t>Montáž otopných těles panelových dvouřadých do 1500 mm</t>
  </si>
  <si>
    <t>-1242096370</t>
  </si>
  <si>
    <t>411</t>
  </si>
  <si>
    <t>735 16-4251</t>
  </si>
  <si>
    <t>Otopná tělesa trubková přímotopná na stěnu výšky 1220 mm, délky 450 mm, včetně uchycení</t>
  </si>
  <si>
    <t>1612228231</t>
  </si>
  <si>
    <t>412</t>
  </si>
  <si>
    <t>735 16-4511</t>
  </si>
  <si>
    <t>Montáž těles na stěnu výšky tělesa do 1500 mm</t>
  </si>
  <si>
    <t>-1260358272</t>
  </si>
  <si>
    <t>413</t>
  </si>
  <si>
    <t>735 29-1800</t>
  </si>
  <si>
    <t>Demontáž konzol nebo držáků otopných těles do odpadu</t>
  </si>
  <si>
    <t>1230322488</t>
  </si>
  <si>
    <t>414</t>
  </si>
  <si>
    <t>735 89-0802</t>
  </si>
  <si>
    <t>Vnitrostaveništní přemístění vybouraných hmot otopných těles v objektech výšky do 12 m</t>
  </si>
  <si>
    <t>-21116890</t>
  </si>
  <si>
    <t>415</t>
  </si>
  <si>
    <t>998 73-5102</t>
  </si>
  <si>
    <t>Přesun hmot pro otopná tělesa stanovený z hmotnosti v objektech do 12 m</t>
  </si>
  <si>
    <t>-280163277</t>
  </si>
  <si>
    <t>416</t>
  </si>
  <si>
    <t>Pol45</t>
  </si>
  <si>
    <t>Otopná tělesa trubková teplovodní na stěnu výšky 1220 mm, délky 450 mm, včetně uchycení</t>
  </si>
  <si>
    <t>-73648246</t>
  </si>
  <si>
    <t>417</t>
  </si>
  <si>
    <t>Pol46</t>
  </si>
  <si>
    <t>Otopná tělesa trubková teplovodní na stěnu výšky 1220 mm, délky 600 mm, včetně uchycení</t>
  </si>
  <si>
    <t>-1994176094</t>
  </si>
  <si>
    <t>418</t>
  </si>
  <si>
    <t>Pol47</t>
  </si>
  <si>
    <t>Otopná tělesa trubková teplovodní na stěnu výšky 1500 mm, délky 450 mm, včetně uchycení</t>
  </si>
  <si>
    <t>377384219</t>
  </si>
  <si>
    <t>419</t>
  </si>
  <si>
    <t>Pol48</t>
  </si>
  <si>
    <t>Elektrické topné těleso bez integrovaného regulátoru teploty, výkon 300 W</t>
  </si>
  <si>
    <t>-1764072129</t>
  </si>
  <si>
    <t>420</t>
  </si>
  <si>
    <t>Pol49</t>
  </si>
  <si>
    <t>Regulátor teploty pro elektrické topné těleso, zapojení do zásuvky</t>
  </si>
  <si>
    <t>-1558101856</t>
  </si>
  <si>
    <t>741</t>
  </si>
  <si>
    <t>Elektroinstalace - silnoproud</t>
  </si>
  <si>
    <t>421</t>
  </si>
  <si>
    <t>Pol64</t>
  </si>
  <si>
    <t>Výměna přípojkové skříně na fasádě do 240mm2, dle podmínek ČEZ Distribuce</t>
  </si>
  <si>
    <t>-917084205</t>
  </si>
  <si>
    <t>422</t>
  </si>
  <si>
    <t>Pol65</t>
  </si>
  <si>
    <t>Rozvaděč RE (2x6 ET)</t>
  </si>
  <si>
    <t>-984089435</t>
  </si>
  <si>
    <t>423</t>
  </si>
  <si>
    <t>Pol66</t>
  </si>
  <si>
    <t>Rozvaděč RS</t>
  </si>
  <si>
    <t>-10191200</t>
  </si>
  <si>
    <t>424</t>
  </si>
  <si>
    <t>Pol67</t>
  </si>
  <si>
    <t>Rozvaděč RB</t>
  </si>
  <si>
    <t>282781377</t>
  </si>
  <si>
    <t>P</t>
  </si>
  <si>
    <t>Poznámka k položce:
0+3+4+4=11ks</t>
  </si>
  <si>
    <t>425</t>
  </si>
  <si>
    <t>Pol68</t>
  </si>
  <si>
    <t>Rozvaděč RK</t>
  </si>
  <si>
    <t>698968608</t>
  </si>
  <si>
    <t>426</t>
  </si>
  <si>
    <t>Pol69</t>
  </si>
  <si>
    <t>SPD 1.Stupeň 12,5kA/pol v neměřené části, plombovatelná skříň, schválené ČEZ</t>
  </si>
  <si>
    <t>1453171183</t>
  </si>
  <si>
    <t>427</t>
  </si>
  <si>
    <t>Pol70</t>
  </si>
  <si>
    <t>Hlavní ochranná přípojnice</t>
  </si>
  <si>
    <t>1501516236</t>
  </si>
  <si>
    <t>428</t>
  </si>
  <si>
    <t>Pol71</t>
  </si>
  <si>
    <t>Pomocná ochranná přípojnice</t>
  </si>
  <si>
    <t>-503241560</t>
  </si>
  <si>
    <t>Poznámka k položce:
1+3+4+4=12ks</t>
  </si>
  <si>
    <t>429</t>
  </si>
  <si>
    <t>Pol72</t>
  </si>
  <si>
    <t>Svítidlo A, průmyslové stropní 2x36W, EP</t>
  </si>
  <si>
    <t>-1451160442</t>
  </si>
  <si>
    <t>Poznámka k položce:
12+4=16ks</t>
  </si>
  <si>
    <t>430</t>
  </si>
  <si>
    <t>Pol73</t>
  </si>
  <si>
    <t>Svítidlo B, přisazené kulaté opálové 1x26W, EP</t>
  </si>
  <si>
    <t>1407729895</t>
  </si>
  <si>
    <t>Poznámka k položce:
4+4+4+4=16ks</t>
  </si>
  <si>
    <t>431</t>
  </si>
  <si>
    <t>Pol74</t>
  </si>
  <si>
    <t>Svítidlo C, přisazené kulaté opálové 2x26W, EP</t>
  </si>
  <si>
    <t>1711577018</t>
  </si>
  <si>
    <t>Poznámka k položce:
7+12+14+14+2=49ks</t>
  </si>
  <si>
    <t>432</t>
  </si>
  <si>
    <t>Pol75</t>
  </si>
  <si>
    <t>Svítidlo D, přisazené kulaté opálové 2x32W, EP</t>
  </si>
  <si>
    <t>-963559922</t>
  </si>
  <si>
    <t>Poznámka k položce:
0+3+3+3=9ks</t>
  </si>
  <si>
    <t>433</t>
  </si>
  <si>
    <t>Pol76</t>
  </si>
  <si>
    <t>Svítidlo E,nástěnné nad umyvadlo opálové 1x18W, EP</t>
  </si>
  <si>
    <t>-696792988</t>
  </si>
  <si>
    <t>434</t>
  </si>
  <si>
    <t>Pol77</t>
  </si>
  <si>
    <t>Svítidlo F,přisazené pod kuchyňskou linku</t>
  </si>
  <si>
    <t>-942356706</t>
  </si>
  <si>
    <t>435</t>
  </si>
  <si>
    <t>Pol78</t>
  </si>
  <si>
    <t>Svítidlo G, nástěnné venkovní svítidlo LED 6W,IP44 s čidlem</t>
  </si>
  <si>
    <t>-414357649</t>
  </si>
  <si>
    <t>436</t>
  </si>
  <si>
    <t>Pol79</t>
  </si>
  <si>
    <t>Svítidlo H, nástěnné venkovní svítidlo LED 6W,IP44</t>
  </si>
  <si>
    <t>-834372539</t>
  </si>
  <si>
    <t>437</t>
  </si>
  <si>
    <t>Pol80</t>
  </si>
  <si>
    <t>Svítidlo N1, stropní nouzové sv. s piktogramem 8W/60min</t>
  </si>
  <si>
    <t>-1196463033</t>
  </si>
  <si>
    <t>Poznámka k položce:
1+0+1+1=3ks</t>
  </si>
  <si>
    <t>438</t>
  </si>
  <si>
    <t>Pol81</t>
  </si>
  <si>
    <t>Svítidlo N2, nástěnné nouzové sv. s piktogramem 8W/60min</t>
  </si>
  <si>
    <t>-1293654623</t>
  </si>
  <si>
    <t>Poznámka k položce:
1+2+1+1=5ks</t>
  </si>
  <si>
    <t>439</t>
  </si>
  <si>
    <t>Pol82</t>
  </si>
  <si>
    <t>X Lustrsvorky 3x1,5</t>
  </si>
  <si>
    <t>602249988</t>
  </si>
  <si>
    <t>Poznámka k položce:
0+12+11+11=34ks</t>
  </si>
  <si>
    <t>440</t>
  </si>
  <si>
    <t>Pol83</t>
  </si>
  <si>
    <t>Vypínač č.1 pod omítku, komplet</t>
  </si>
  <si>
    <t>-2096889759</t>
  </si>
  <si>
    <t>Poznámka k položce:
0+18+22+22=62ks</t>
  </si>
  <si>
    <t>441</t>
  </si>
  <si>
    <t>Pol84</t>
  </si>
  <si>
    <t>Vypínač č.1 na omítku, IP44</t>
  </si>
  <si>
    <t>2000894480</t>
  </si>
  <si>
    <t>Poznámka k položce:
11+0+0+0=11ks</t>
  </si>
  <si>
    <t>442</t>
  </si>
  <si>
    <t>Pol85</t>
  </si>
  <si>
    <t>Vypínač č.1/0 pod omítku, komplet</t>
  </si>
  <si>
    <t>-61347952</t>
  </si>
  <si>
    <t>Poznámka k položce:
0+5+3+4+1=13ks</t>
  </si>
  <si>
    <t>443</t>
  </si>
  <si>
    <t>Pol86</t>
  </si>
  <si>
    <t>Vypínač č.1/0 na omítku, IP44</t>
  </si>
  <si>
    <t>-1441281660</t>
  </si>
  <si>
    <t>Poznámka k položce:
5+0+0+0=5ks</t>
  </si>
  <si>
    <t>444</t>
  </si>
  <si>
    <t>Pol87</t>
  </si>
  <si>
    <t>Vypínač č.5 pod omítku, komplet</t>
  </si>
  <si>
    <t>852935570</t>
  </si>
  <si>
    <t>445</t>
  </si>
  <si>
    <t>Pol88</t>
  </si>
  <si>
    <t>Vypínač č.6 pod omítku, komplet</t>
  </si>
  <si>
    <t>1528131000</t>
  </si>
  <si>
    <t>Poznámka k položce:
0+10+8+8+4=30ks</t>
  </si>
  <si>
    <t>446</t>
  </si>
  <si>
    <t>Pol89</t>
  </si>
  <si>
    <t>Vypínač č.7 pod omítku, komplet</t>
  </si>
  <si>
    <t>-918830222</t>
  </si>
  <si>
    <t>Poznámka k položce:
0+1+1+1=3ks</t>
  </si>
  <si>
    <t>447</t>
  </si>
  <si>
    <t>Pol90</t>
  </si>
  <si>
    <t>Zásuvka 230V na omítku, IP44</t>
  </si>
  <si>
    <t>-147368402</t>
  </si>
  <si>
    <t>Poznámka k položce:
4+0+0+0=4ks</t>
  </si>
  <si>
    <t>448</t>
  </si>
  <si>
    <t>Pol91</t>
  </si>
  <si>
    <t>Zásuvka 230V dvojitá pod omítku, komplet</t>
  </si>
  <si>
    <t>1621710969</t>
  </si>
  <si>
    <t>Poznámka k položce:
0+58+65+65+3=191ks</t>
  </si>
  <si>
    <t>449</t>
  </si>
  <si>
    <t>Pol92</t>
  </si>
  <si>
    <t>Multifunkční zpožďovací relé SMR-T do krabice</t>
  </si>
  <si>
    <t>2011813165</t>
  </si>
  <si>
    <t>Poznámka k položce:
0+4+5+5=14ks</t>
  </si>
  <si>
    <t>450</t>
  </si>
  <si>
    <t>Pol93</t>
  </si>
  <si>
    <t>Svorky pospojení vč. pásky</t>
  </si>
  <si>
    <t>1899984644</t>
  </si>
  <si>
    <t>Poznámka k položce:
6+6+8+8+1=29ks</t>
  </si>
  <si>
    <t>451</t>
  </si>
  <si>
    <t>Pol94</t>
  </si>
  <si>
    <t>Karbice přepojovací pod omítku, včetně svorek</t>
  </si>
  <si>
    <t>165249041</t>
  </si>
  <si>
    <t>Poznámka k položce:
0+18+22+22+4=66ks</t>
  </si>
  <si>
    <t>452</t>
  </si>
  <si>
    <t>Pol95</t>
  </si>
  <si>
    <t>Karbice přepojovací na omítku, včetně svorek</t>
  </si>
  <si>
    <t>-583047691</t>
  </si>
  <si>
    <t>Poznámka k položce:
10+0+0+0=10ks</t>
  </si>
  <si>
    <t>453</t>
  </si>
  <si>
    <t>Pol96</t>
  </si>
  <si>
    <t>Krabice přístrojová UNI</t>
  </si>
  <si>
    <t>259465406</t>
  </si>
  <si>
    <t>Poznámka k položce:
60+13+9+30+3+191+11=317ks</t>
  </si>
  <si>
    <t>454</t>
  </si>
  <si>
    <t>Pol97</t>
  </si>
  <si>
    <t>Krabice instalační do zateplení</t>
  </si>
  <si>
    <t>-909555984</t>
  </si>
  <si>
    <t>Poznámka k položce:
0+0+0+0+7=7ks</t>
  </si>
  <si>
    <t>455</t>
  </si>
  <si>
    <t>Pol98</t>
  </si>
  <si>
    <t>Montážní deska do zateplení</t>
  </si>
  <si>
    <t>-1413994212</t>
  </si>
  <si>
    <t>Poznámka k položce:
2x1=2ks</t>
  </si>
  <si>
    <t>456</t>
  </si>
  <si>
    <t>Pol99</t>
  </si>
  <si>
    <t>Pětipólová svorkovnice s krytem</t>
  </si>
  <si>
    <t>-113651872</t>
  </si>
  <si>
    <t>457</t>
  </si>
  <si>
    <t>Pol100</t>
  </si>
  <si>
    <t>CYKY 3x50+25</t>
  </si>
  <si>
    <t>-1759813533</t>
  </si>
  <si>
    <t>Poznámka k položce:
0+25+0+0=25m</t>
  </si>
  <si>
    <t>458</t>
  </si>
  <si>
    <t>Pol101</t>
  </si>
  <si>
    <t>CYKY 4x10</t>
  </si>
  <si>
    <t>-1722361307</t>
  </si>
  <si>
    <t>Poznámka k položce:
0+60+100+120=280m</t>
  </si>
  <si>
    <t>459</t>
  </si>
  <si>
    <t>Pol102</t>
  </si>
  <si>
    <t>CYKY 5x4</t>
  </si>
  <si>
    <t>-429250363</t>
  </si>
  <si>
    <t>Poznámka k položce:
20+0+0+0=20m</t>
  </si>
  <si>
    <t>460</t>
  </si>
  <si>
    <t>Pol103</t>
  </si>
  <si>
    <t>CYKY 5x2,5</t>
  </si>
  <si>
    <t>1750963990</t>
  </si>
  <si>
    <t>Poznámka k položce:
0+30+45+45=120m</t>
  </si>
  <si>
    <t>461</t>
  </si>
  <si>
    <t>Pol104</t>
  </si>
  <si>
    <t>CYKY 3x2,5</t>
  </si>
  <si>
    <t>1689518658</t>
  </si>
  <si>
    <t>Poznámka k položce:
50+750+990+990+100=2880</t>
  </si>
  <si>
    <t>462</t>
  </si>
  <si>
    <t>Pol105</t>
  </si>
  <si>
    <t>CYKY 5x1,5</t>
  </si>
  <si>
    <t>-116132165</t>
  </si>
  <si>
    <t>Poznámka k položce:
10+150+200+200=560m</t>
  </si>
  <si>
    <t>463</t>
  </si>
  <si>
    <t>Pol106</t>
  </si>
  <si>
    <t>CYKY 3x1,5</t>
  </si>
  <si>
    <t>-1815403336</t>
  </si>
  <si>
    <t>Poznámka k položce:
320+650+750+750+80=2550m</t>
  </si>
  <si>
    <t>464</t>
  </si>
  <si>
    <t>Pol107</t>
  </si>
  <si>
    <t>JYTY 4x1</t>
  </si>
  <si>
    <t>-1997733880</t>
  </si>
  <si>
    <t>Poznámka k položce:
100+0+0+0=100m</t>
  </si>
  <si>
    <t>465</t>
  </si>
  <si>
    <t>Pol108</t>
  </si>
  <si>
    <t>Kabel slaněný H07 5x2,5</t>
  </si>
  <si>
    <t>396547112</t>
  </si>
  <si>
    <t>Poznámka k položce:
0+10+12+12=34m</t>
  </si>
  <si>
    <t>466</t>
  </si>
  <si>
    <t>Pol109</t>
  </si>
  <si>
    <t>CY16 ZŽ</t>
  </si>
  <si>
    <t>-991570857</t>
  </si>
  <si>
    <t>Poznámka k položce:
20+5+0+0=25m</t>
  </si>
  <si>
    <t>467</t>
  </si>
  <si>
    <t>Pol110</t>
  </si>
  <si>
    <t>CY10 ZŽ</t>
  </si>
  <si>
    <t>1374990703</t>
  </si>
  <si>
    <t>Poznámka k položce:
0+85+120+140=345m</t>
  </si>
  <si>
    <t>468</t>
  </si>
  <si>
    <t>Pol111</t>
  </si>
  <si>
    <t>CY6 ZŽ</t>
  </si>
  <si>
    <t>1556747453</t>
  </si>
  <si>
    <t>Poznámka k položce:
80+75+100+100+30=385m</t>
  </si>
  <si>
    <t>469</t>
  </si>
  <si>
    <t>Pol112</t>
  </si>
  <si>
    <t>Chránička DN25-32</t>
  </si>
  <si>
    <t>-1425266782</t>
  </si>
  <si>
    <t>Poznámka k položce:
0+50+60+60=170m</t>
  </si>
  <si>
    <t>470</t>
  </si>
  <si>
    <t>Pol113</t>
  </si>
  <si>
    <t>Chránička DN63</t>
  </si>
  <si>
    <t>-1364998288</t>
  </si>
  <si>
    <t>Poznámka k položce:
0+20+0+0=20m</t>
  </si>
  <si>
    <t>471</t>
  </si>
  <si>
    <t>Pol114</t>
  </si>
  <si>
    <t>Chránička tuhá instalační včetně příchytek do DN25</t>
  </si>
  <si>
    <t>1377048278</t>
  </si>
  <si>
    <t>Poznámka k položce:
60+0+0+0+25=85m</t>
  </si>
  <si>
    <t>472</t>
  </si>
  <si>
    <t>Pol115</t>
  </si>
  <si>
    <t>Příchytky kabelové</t>
  </si>
  <si>
    <t>405445019</t>
  </si>
  <si>
    <t>Poznámka k položce:
50+80+100+100=330m</t>
  </si>
  <si>
    <t>473</t>
  </si>
  <si>
    <t>Pol116</t>
  </si>
  <si>
    <t>Napojení technologií ostatních profesí 230V</t>
  </si>
  <si>
    <t>2132651586</t>
  </si>
  <si>
    <t>Poznámka k položce:
0+4+4+5+5=18ks</t>
  </si>
  <si>
    <t>474</t>
  </si>
  <si>
    <t>Pol117</t>
  </si>
  <si>
    <t>Napojení technologií ostatních profesí 400V</t>
  </si>
  <si>
    <t>2101542995</t>
  </si>
  <si>
    <t>475</t>
  </si>
  <si>
    <t>Pol118</t>
  </si>
  <si>
    <t>Zapojení systému MaR dle PD</t>
  </si>
  <si>
    <t>1392428848</t>
  </si>
  <si>
    <t>476</t>
  </si>
  <si>
    <t>Pol119</t>
  </si>
  <si>
    <t>Stop bezpečnostní tlačítko</t>
  </si>
  <si>
    <t>-693130759</t>
  </si>
  <si>
    <t>477</t>
  </si>
  <si>
    <t>Pol120</t>
  </si>
  <si>
    <t>Siréna interní nástěnná 12V</t>
  </si>
  <si>
    <t>1223658229</t>
  </si>
  <si>
    <t>478</t>
  </si>
  <si>
    <t>Pol121</t>
  </si>
  <si>
    <t>Tlakový spínač dle TZ a UT 1/2", přepínací kontakt</t>
  </si>
  <si>
    <t>424500056</t>
  </si>
  <si>
    <t>479</t>
  </si>
  <si>
    <t>Pol122</t>
  </si>
  <si>
    <t>Termostat průmyslový nástěnný prostorový dle TZ</t>
  </si>
  <si>
    <t>-1669555481</t>
  </si>
  <si>
    <t>480</t>
  </si>
  <si>
    <t>Pol123</t>
  </si>
  <si>
    <t>Termostat průmyslový jímkový nastavitelný dle TZ</t>
  </si>
  <si>
    <t>-825941651</t>
  </si>
  <si>
    <t>481</t>
  </si>
  <si>
    <t>Pol124</t>
  </si>
  <si>
    <t>Čidlo zaplavení 12V, výstupní kontakt</t>
  </si>
  <si>
    <t>-1689162392</t>
  </si>
  <si>
    <t>482</t>
  </si>
  <si>
    <t>Pol125</t>
  </si>
  <si>
    <t>Čidlo úniku plynu 230V</t>
  </si>
  <si>
    <t>-518091132</t>
  </si>
  <si>
    <t>483</t>
  </si>
  <si>
    <t>Pol126</t>
  </si>
  <si>
    <t>Pomocné zednické práce, průrazy, sádrování</t>
  </si>
  <si>
    <t>hod</t>
  </si>
  <si>
    <t>262144</t>
  </si>
  <si>
    <t>1463690012</t>
  </si>
  <si>
    <t>Poznámka k položce:
10+40+50+50+10</t>
  </si>
  <si>
    <t>484</t>
  </si>
  <si>
    <t>Pol127</t>
  </si>
  <si>
    <t>Drážkování</t>
  </si>
  <si>
    <t>bm</t>
  </si>
  <si>
    <t>-1001039688</t>
  </si>
  <si>
    <t>Poznámka k položce:
0+250+350+350+50=1000m</t>
  </si>
  <si>
    <t>485</t>
  </si>
  <si>
    <t>Pol128</t>
  </si>
  <si>
    <t>Drobný spojovací a montážní materiál</t>
  </si>
  <si>
    <t>1993677140</t>
  </si>
  <si>
    <t>486</t>
  </si>
  <si>
    <t>Revize</t>
  </si>
  <si>
    <t>-2093571068</t>
  </si>
  <si>
    <t>487</t>
  </si>
  <si>
    <t>Pol158</t>
  </si>
  <si>
    <t>AlMgSi 8mm</t>
  </si>
  <si>
    <t>-1268270914</t>
  </si>
  <si>
    <t>Poznámka k položce:
25+50+55=130m</t>
  </si>
  <si>
    <t>488</t>
  </si>
  <si>
    <t>Pol159</t>
  </si>
  <si>
    <t>Ochranná tyč OT vč. kotvení</t>
  </si>
  <si>
    <t>-1372998901</t>
  </si>
  <si>
    <t>Poznámka k položce:
4x1=4ks</t>
  </si>
  <si>
    <t>489</t>
  </si>
  <si>
    <t>Pol160</t>
  </si>
  <si>
    <t>Svorka SS, ST, SP, SO</t>
  </si>
  <si>
    <t>238673937</t>
  </si>
  <si>
    <t>Poznámka k položce:
8x2=16ks</t>
  </si>
  <si>
    <t>490</t>
  </si>
  <si>
    <t>Pol161</t>
  </si>
  <si>
    <t>Svorka SZ, zkušební</t>
  </si>
  <si>
    <t>466348036</t>
  </si>
  <si>
    <t>491</t>
  </si>
  <si>
    <t>Pol162</t>
  </si>
  <si>
    <t>Čísla svodů</t>
  </si>
  <si>
    <t>698123327</t>
  </si>
  <si>
    <t>492</t>
  </si>
  <si>
    <t>Pol163</t>
  </si>
  <si>
    <t>Pomocný drátový jímač 0,5m</t>
  </si>
  <si>
    <t>1576747623</t>
  </si>
  <si>
    <t>493</t>
  </si>
  <si>
    <t>Pol164</t>
  </si>
  <si>
    <t>Prostup hřebenem pro jímač</t>
  </si>
  <si>
    <t>-611226549</t>
  </si>
  <si>
    <t>494</t>
  </si>
  <si>
    <t>Pol165</t>
  </si>
  <si>
    <t>Jímač 3,0m AL (2m nad hřeben), kotvení do krovu</t>
  </si>
  <si>
    <t>1425906139</t>
  </si>
  <si>
    <t>495</t>
  </si>
  <si>
    <t>Pol166</t>
  </si>
  <si>
    <t>Podpěra jímací soustavy šikmou pro střechu</t>
  </si>
  <si>
    <t>-1519218830</t>
  </si>
  <si>
    <t>Poznámka k položce:
10+7+3=20ks</t>
  </si>
  <si>
    <t>496</t>
  </si>
  <si>
    <t>Pol167</t>
  </si>
  <si>
    <t>Podpěra jímací soustavy šikmou pro hřeben</t>
  </si>
  <si>
    <t>-635436625</t>
  </si>
  <si>
    <t>Poznámka k položce:
14+14+14+3=45m</t>
  </si>
  <si>
    <t>497</t>
  </si>
  <si>
    <t>Pol168</t>
  </si>
  <si>
    <t>Podpěra svodu na fasádu</t>
  </si>
  <si>
    <t>1751494961</t>
  </si>
  <si>
    <t>Poznámka k položce:
14+12+14+12=52ks</t>
  </si>
  <si>
    <t>498</t>
  </si>
  <si>
    <t>Pol169</t>
  </si>
  <si>
    <t>Podružný a spojovací materiál</t>
  </si>
  <si>
    <t>-189922504</t>
  </si>
  <si>
    <t>499</t>
  </si>
  <si>
    <t>Pol170</t>
  </si>
  <si>
    <t>Ostatní montážní práce</t>
  </si>
  <si>
    <t>-1435289305</t>
  </si>
  <si>
    <t>500</t>
  </si>
  <si>
    <t>Pol171</t>
  </si>
  <si>
    <t>FeZn 30x4</t>
  </si>
  <si>
    <t>-1272600867</t>
  </si>
  <si>
    <t>Poznámka k položce:
25+20+25+20=90m</t>
  </si>
  <si>
    <t>501</t>
  </si>
  <si>
    <t>Pol172</t>
  </si>
  <si>
    <t>Výkop 80x50</t>
  </si>
  <si>
    <t>458981856</t>
  </si>
  <si>
    <t>502</t>
  </si>
  <si>
    <t>Pol173</t>
  </si>
  <si>
    <t>Zához do 80x50, hutnění</t>
  </si>
  <si>
    <t>-871418142</t>
  </si>
  <si>
    <t>503</t>
  </si>
  <si>
    <t>Pol174</t>
  </si>
  <si>
    <t>Odstranění zpevněného povrchu (dlažba)</t>
  </si>
  <si>
    <t>-1528521752</t>
  </si>
  <si>
    <t>Poznámka k položce:
20x1=20m2</t>
  </si>
  <si>
    <t>504</t>
  </si>
  <si>
    <t>Pol175</t>
  </si>
  <si>
    <t>Obnova stávajícího zpev. povrchu (dlažba) vč.podkladu</t>
  </si>
  <si>
    <t>-1882869504</t>
  </si>
  <si>
    <t>505</t>
  </si>
  <si>
    <t>Pol176</t>
  </si>
  <si>
    <t>FeZn 10mm/PVC</t>
  </si>
  <si>
    <t>-1839831598</t>
  </si>
  <si>
    <t>Poznámka k položce:
7x3 + 6=27m</t>
  </si>
  <si>
    <t>506</t>
  </si>
  <si>
    <t>Pol177</t>
  </si>
  <si>
    <t>Svorka SK, křížová</t>
  </si>
  <si>
    <t>1555096170</t>
  </si>
  <si>
    <t>Poznámka k položce:
6x2=12ks</t>
  </si>
  <si>
    <t>507</t>
  </si>
  <si>
    <t>Pol178</t>
  </si>
  <si>
    <t>Antikorozní ochrana</t>
  </si>
  <si>
    <t>456686782</t>
  </si>
  <si>
    <t>742</t>
  </si>
  <si>
    <t>Elektroinstalace - slaboproud</t>
  </si>
  <si>
    <t>508</t>
  </si>
  <si>
    <t>Pol129</t>
  </si>
  <si>
    <t>Anténa DVB-T2</t>
  </si>
  <si>
    <t>-213921391</t>
  </si>
  <si>
    <t>509</t>
  </si>
  <si>
    <t>Pol130</t>
  </si>
  <si>
    <t>Anténa SAT pro 2 družice, napojení na mutiswitch dle TZ</t>
  </si>
  <si>
    <t>-1417695635</t>
  </si>
  <si>
    <t>510</t>
  </si>
  <si>
    <t>Pol131</t>
  </si>
  <si>
    <t>Anténní stožár vč.výložníku a kotvení do krovu</t>
  </si>
  <si>
    <t>6480351</t>
  </si>
  <si>
    <t>511</t>
  </si>
  <si>
    <t>Pol132</t>
  </si>
  <si>
    <t>Rozvaděč RTV 8+1 / 12</t>
  </si>
  <si>
    <t>-1510107765</t>
  </si>
  <si>
    <t>512</t>
  </si>
  <si>
    <t>Pol133</t>
  </si>
  <si>
    <t>Koncová zásuvka TV/R/SAT</t>
  </si>
  <si>
    <t>-1422481952</t>
  </si>
  <si>
    <t>513</t>
  </si>
  <si>
    <t>Pol134</t>
  </si>
  <si>
    <t>Instalační krabice</t>
  </si>
  <si>
    <t>-872096120</t>
  </si>
  <si>
    <t>514</t>
  </si>
  <si>
    <t>Pol135</t>
  </si>
  <si>
    <t>Nastavení a zprovoznění systému</t>
  </si>
  <si>
    <t>1938128877</t>
  </si>
  <si>
    <t>515</t>
  </si>
  <si>
    <t>Pol136</t>
  </si>
  <si>
    <t>Dveřní audio modul 12 tlačítek, pod omítku komplet, dle TZ</t>
  </si>
  <si>
    <t>489166163</t>
  </si>
  <si>
    <t>516</t>
  </si>
  <si>
    <t>Pol137</t>
  </si>
  <si>
    <t>Napáječ na DIN lištu</t>
  </si>
  <si>
    <t>848860569</t>
  </si>
  <si>
    <t>517</t>
  </si>
  <si>
    <t>Pol138</t>
  </si>
  <si>
    <t>Nástěnný domácí telefon, 1 tlačítko</t>
  </si>
  <si>
    <t>-1373389524</t>
  </si>
  <si>
    <t>518</t>
  </si>
  <si>
    <t>Pol139</t>
  </si>
  <si>
    <t>Zvonkové tlačítko kompl. s popisovým polem</t>
  </si>
  <si>
    <t>1542360461</t>
  </si>
  <si>
    <t>519</t>
  </si>
  <si>
    <t>Pol140</t>
  </si>
  <si>
    <t>Napojení elektrického zámku dveří (dodávka dveří)</t>
  </si>
  <si>
    <t>-1886555510</t>
  </si>
  <si>
    <t>520</t>
  </si>
  <si>
    <t>Pol141</t>
  </si>
  <si>
    <t>Podružný materiál dle dodávky</t>
  </si>
  <si>
    <t>-815644108</t>
  </si>
  <si>
    <t>521</t>
  </si>
  <si>
    <t>Pol142</t>
  </si>
  <si>
    <t>Přepojovací krabice KT125 včetně svorek</t>
  </si>
  <si>
    <t>-1940560745</t>
  </si>
  <si>
    <t>522</t>
  </si>
  <si>
    <t>Pol143</t>
  </si>
  <si>
    <t>853710550</t>
  </si>
  <si>
    <t>523</t>
  </si>
  <si>
    <t>Pol144</t>
  </si>
  <si>
    <t>Výměna přípojkové skříně CETIN MIS 1D včetně 2 Krone pásků na fasádě dle podmínek správce sítě CETIN</t>
  </si>
  <si>
    <t>-1518648044</t>
  </si>
  <si>
    <t>524</t>
  </si>
  <si>
    <t>Pol145</t>
  </si>
  <si>
    <t>Datový rozvaděč nástěnný 19"/9U dle PD uzamykatelný</t>
  </si>
  <si>
    <t>-1436582299</t>
  </si>
  <si>
    <t>525</t>
  </si>
  <si>
    <t>Pol146</t>
  </si>
  <si>
    <t>Koncová dvouzásuvka RJ45 Cat 5e + RJ12</t>
  </si>
  <si>
    <t>257315489</t>
  </si>
  <si>
    <t>526</t>
  </si>
  <si>
    <t>1400044714</t>
  </si>
  <si>
    <t>527</t>
  </si>
  <si>
    <t>Pol147</t>
  </si>
  <si>
    <t>Měření kabeláže, protokol</t>
  </si>
  <si>
    <t>11549061</t>
  </si>
  <si>
    <t>528</t>
  </si>
  <si>
    <t>Pol148</t>
  </si>
  <si>
    <t>Koaxiální kabel TV+SAT vnitřní</t>
  </si>
  <si>
    <t>-1299453193</t>
  </si>
  <si>
    <t>Poznámka k položce:
0+160+140+120=420m</t>
  </si>
  <si>
    <t>529</t>
  </si>
  <si>
    <t>Pol149</t>
  </si>
  <si>
    <t>Koaxiální kabel TV+SAT venkovní</t>
  </si>
  <si>
    <t>1038426946</t>
  </si>
  <si>
    <t>Poznámka k položce:
9x15=135m</t>
  </si>
  <si>
    <t>530</t>
  </si>
  <si>
    <t>Pol150</t>
  </si>
  <si>
    <t>UTP 4x2x0,5, Cat 5e</t>
  </si>
  <si>
    <t>-1769254859</t>
  </si>
  <si>
    <t>Poznámka k položce:
20+250+350+400+100=1120m</t>
  </si>
  <si>
    <t>531</t>
  </si>
  <si>
    <t>Pol151</t>
  </si>
  <si>
    <t>SYKFY 2x2x0,5</t>
  </si>
  <si>
    <t>-290042297</t>
  </si>
  <si>
    <t>Poznámka k položce:
0+10+10+10+10+150+180+210=580m</t>
  </si>
  <si>
    <t>532</t>
  </si>
  <si>
    <t>Pol152</t>
  </si>
  <si>
    <t>SYKFY 5x2x0,5</t>
  </si>
  <si>
    <t>-2129933356</t>
  </si>
  <si>
    <t>Poznámka k položce:
0+40+50+50=140m</t>
  </si>
  <si>
    <t>533</t>
  </si>
  <si>
    <t>Pol153</t>
  </si>
  <si>
    <t>SYKFY 10x2x0,5</t>
  </si>
  <si>
    <t>-1596587002</t>
  </si>
  <si>
    <t>Poznámka k položce:
0+20+5+5=30m</t>
  </si>
  <si>
    <t>534</t>
  </si>
  <si>
    <t>Pol107.1</t>
  </si>
  <si>
    <t>-1986890631</t>
  </si>
  <si>
    <t>Poznámka k položce:
0+15+0+0=15m</t>
  </si>
  <si>
    <t>535</t>
  </si>
  <si>
    <t>Pol154</t>
  </si>
  <si>
    <t>Chránička vnitřní DN25-32</t>
  </si>
  <si>
    <t>-1573079070</t>
  </si>
  <si>
    <t>Poznámka k položce:
30+40+50+50=170m</t>
  </si>
  <si>
    <t>536</t>
  </si>
  <si>
    <t>Pol155</t>
  </si>
  <si>
    <t>434287296</t>
  </si>
  <si>
    <t>Poznámka k položce:
30+60+70+70=230ks</t>
  </si>
  <si>
    <t>537</t>
  </si>
  <si>
    <t>-1677929240</t>
  </si>
  <si>
    <t>538</t>
  </si>
  <si>
    <t>Pol156</t>
  </si>
  <si>
    <t>Optokouřová čidla</t>
  </si>
  <si>
    <t>-1163887130</t>
  </si>
  <si>
    <t>539</t>
  </si>
  <si>
    <t>-232671818</t>
  </si>
  <si>
    <t>Poznámka k položce:
4+8+10+10+4=36hod</t>
  </si>
  <si>
    <t>540</t>
  </si>
  <si>
    <t>-1572582858</t>
  </si>
  <si>
    <t>541</t>
  </si>
  <si>
    <t>Pol157</t>
  </si>
  <si>
    <t>Pomocný spojovací a montážní materiál</t>
  </si>
  <si>
    <t>1382139216</t>
  </si>
  <si>
    <t>751</t>
  </si>
  <si>
    <t>Vzduchotechnika</t>
  </si>
  <si>
    <t>542</t>
  </si>
  <si>
    <t>1,1</t>
  </si>
  <si>
    <t>Malý axiální ventilátor EDM-200 CRZ ( 230V, 25W)</t>
  </si>
  <si>
    <t>-985708418</t>
  </si>
  <si>
    <t>543</t>
  </si>
  <si>
    <t>1,2</t>
  </si>
  <si>
    <t>Výfuková hlavice VHS 150</t>
  </si>
  <si>
    <t>1260639871</t>
  </si>
  <si>
    <t>544</t>
  </si>
  <si>
    <t>1,4</t>
  </si>
  <si>
    <t xml:space="preserve">Odbočka jednostranná  OBJ 90 – 125/125mm</t>
  </si>
  <si>
    <t>-2042975135</t>
  </si>
  <si>
    <t>545</t>
  </si>
  <si>
    <t>1,5</t>
  </si>
  <si>
    <t xml:space="preserve">Odbočka jednostranná  OBJ 90 – 150/125mm</t>
  </si>
  <si>
    <t>1682248160</t>
  </si>
  <si>
    <t>546</t>
  </si>
  <si>
    <t>1,6</t>
  </si>
  <si>
    <t xml:space="preserve">Koncový kryt  DF 125  (s nátrubkem 1/2“ pro odvodnění)</t>
  </si>
  <si>
    <t>-1752959832</t>
  </si>
  <si>
    <t>547</t>
  </si>
  <si>
    <t>1,7</t>
  </si>
  <si>
    <t xml:space="preserve">Koncový kryt  DF 150  (s nátrubkem 1/2“ pro odvodnění)</t>
  </si>
  <si>
    <t>1629999616</t>
  </si>
  <si>
    <t>Poznámka k položce:
Potrubí SPIRO- rovné trouby a oblouky</t>
  </si>
  <si>
    <t>548</t>
  </si>
  <si>
    <t>1,8</t>
  </si>
  <si>
    <t>průměr 125mm</t>
  </si>
  <si>
    <t>Bm</t>
  </si>
  <si>
    <t>-1882191804</t>
  </si>
  <si>
    <t>549</t>
  </si>
  <si>
    <t>1,9</t>
  </si>
  <si>
    <t>průměr 150mm</t>
  </si>
  <si>
    <t>-1168849314</t>
  </si>
  <si>
    <t>550</t>
  </si>
  <si>
    <t>1,1.1</t>
  </si>
  <si>
    <t>oblouk lisovaný 90° DN125</t>
  </si>
  <si>
    <t>360804174</t>
  </si>
  <si>
    <t>551</t>
  </si>
  <si>
    <t>2,2</t>
  </si>
  <si>
    <t>Výfuková hlavice VHS 160</t>
  </si>
  <si>
    <t>-673178123</t>
  </si>
  <si>
    <t>Poznámka k položce:
Potrubí SPIRO – pozinkovaný plech</t>
  </si>
  <si>
    <t>552</t>
  </si>
  <si>
    <t>2,3</t>
  </si>
  <si>
    <t>-303095813</t>
  </si>
  <si>
    <t>553</t>
  </si>
  <si>
    <t>2,4</t>
  </si>
  <si>
    <t>1608061599</t>
  </si>
  <si>
    <t>554</t>
  </si>
  <si>
    <t>2,5</t>
  </si>
  <si>
    <t>-831086049</t>
  </si>
  <si>
    <t>555</t>
  </si>
  <si>
    <t>2,6</t>
  </si>
  <si>
    <t>-1950247536</t>
  </si>
  <si>
    <t>556</t>
  </si>
  <si>
    <t>2,7</t>
  </si>
  <si>
    <t xml:space="preserve">Koncový kryt  DF 125</t>
  </si>
  <si>
    <t>1097276487</t>
  </si>
  <si>
    <t>557</t>
  </si>
  <si>
    <t>2,8</t>
  </si>
  <si>
    <t>2034917812</t>
  </si>
  <si>
    <t>558</t>
  </si>
  <si>
    <t>2,9</t>
  </si>
  <si>
    <t>-1078965259</t>
  </si>
  <si>
    <t>559</t>
  </si>
  <si>
    <t>2,1</t>
  </si>
  <si>
    <t>-1911175718</t>
  </si>
  <si>
    <t>560</t>
  </si>
  <si>
    <t>Pol179</t>
  </si>
  <si>
    <t>Prof. ocel na závěsy a uložení</t>
  </si>
  <si>
    <t>Kg</t>
  </si>
  <si>
    <t>-263147233</t>
  </si>
  <si>
    <t>561</t>
  </si>
  <si>
    <t>Pol180</t>
  </si>
  <si>
    <t>Protipožární izolace rohožemi z minerální plsti tl.4cm s AL folií</t>
  </si>
  <si>
    <t>M2</t>
  </si>
  <si>
    <t>851888621</t>
  </si>
  <si>
    <t>562</t>
  </si>
  <si>
    <t>Pol181</t>
  </si>
  <si>
    <t>Požární ucpávka v místě prostupu potrubí stropem</t>
  </si>
  <si>
    <t>-849004261</t>
  </si>
  <si>
    <t>563</t>
  </si>
  <si>
    <t>Pol182</t>
  </si>
  <si>
    <t>Revize, zkoušky, zprovoznění</t>
  </si>
  <si>
    <t>-1643845278</t>
  </si>
  <si>
    <t>564</t>
  </si>
  <si>
    <t>Pol183</t>
  </si>
  <si>
    <t>-483128354</t>
  </si>
  <si>
    <t>565</t>
  </si>
  <si>
    <t>Pol184</t>
  </si>
  <si>
    <t>Miimostaveništní doprava</t>
  </si>
  <si>
    <t>-11685831</t>
  </si>
  <si>
    <t>566</t>
  </si>
  <si>
    <t>Pol185</t>
  </si>
  <si>
    <t>PPJP, PPV</t>
  </si>
  <si>
    <t>2064362154</t>
  </si>
  <si>
    <t>567</t>
  </si>
  <si>
    <t>751398021</t>
  </si>
  <si>
    <t>Montáž ostatních zařízení větrací mřížky stěnové, průřezu do 0,040 m2</t>
  </si>
  <si>
    <t>1042457159</t>
  </si>
  <si>
    <t>"O/12"6</t>
  </si>
  <si>
    <t>"O/13"3</t>
  </si>
  <si>
    <t>"O/14"22</t>
  </si>
  <si>
    <t>568</t>
  </si>
  <si>
    <t>562456641</t>
  </si>
  <si>
    <t>mřížka větrací plast 50 hnědá se síťovinou</t>
  </si>
  <si>
    <t>-911840610</t>
  </si>
  <si>
    <t>569</t>
  </si>
  <si>
    <t>562456642</t>
  </si>
  <si>
    <t>226358415</t>
  </si>
  <si>
    <t>570</t>
  </si>
  <si>
    <t>562456648</t>
  </si>
  <si>
    <t>-413410273</t>
  </si>
  <si>
    <t>762</t>
  </si>
  <si>
    <t>Konstrukce tesařské</t>
  </si>
  <si>
    <t>571</t>
  </si>
  <si>
    <t>762313113</t>
  </si>
  <si>
    <t>Montáž svorníků, šroubů délky 450 mm vč. dodávky</t>
  </si>
  <si>
    <t>-1832523632</t>
  </si>
  <si>
    <t>572</t>
  </si>
  <si>
    <t>311408321</t>
  </si>
  <si>
    <t xml:space="preserve">vrut ocelový  se šestihrannou hlavou  ZB D 16 x 160 mm</t>
  </si>
  <si>
    <t>1523729127</t>
  </si>
  <si>
    <t>573</t>
  </si>
  <si>
    <t>762321901</t>
  </si>
  <si>
    <t>Vazníky, zavětrování a ztužení konstrukcí (materiál v ceně) podepření vazníků fošnami a hranolky průřezové plochy do 100 cm2</t>
  </si>
  <si>
    <t>-978450005</t>
  </si>
  <si>
    <t xml:space="preserve">Poznámka k souboru cen:_x000d_
1. Stanovení množství měrných jednotek je u cen podepření konstrukcí viz čl. 3523 a u cen zavětrování konstrukcí viz čl. 3524 Všeobecných podmínek části C 01. </t>
  </si>
  <si>
    <t>"T.34"24</t>
  </si>
  <si>
    <t>574</t>
  </si>
  <si>
    <t>762341931</t>
  </si>
  <si>
    <t>Bednění a laťování střech vyřezání jednotlivých otvorů bez rozebrání krytiny v bednění z prken tl. do 32 mm, otvoru plochy jednotlivě do 1 m2</t>
  </si>
  <si>
    <t>650456899</t>
  </si>
  <si>
    <t xml:space="preserve">Poznámka k souboru cen:_x000d_
1. U položek vyřezání otvorů v bednění -1931 až -1963 se množství měrných jednotek určuje v m součtem délek jednotlivých řezů. </t>
  </si>
  <si>
    <t>"43*"0,7*10</t>
  </si>
  <si>
    <t>575</t>
  </si>
  <si>
    <t>762342214</t>
  </si>
  <si>
    <t>Bednění a laťování montáž laťování střech jednoduchých sklonu do 60 st. při osové vzdálenosti latí přes 150 do 360 mm</t>
  </si>
  <si>
    <t>-1546241073</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</si>
  <si>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</si>
  <si>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"F1"8,5*(14+21,05)/2*2+(8,5*14,85)/2-2,2*2+(2,5*3)/2*2+0,5*3*2</t>
  </si>
  <si>
    <t>"F2"(1+2,6+4,7)*4</t>
  </si>
  <si>
    <t>576</t>
  </si>
  <si>
    <t>762342441</t>
  </si>
  <si>
    <t>Bednění a laťování montáž lišt trojúhelníkových nebo kontralatí</t>
  </si>
  <si>
    <t>-160969595</t>
  </si>
  <si>
    <t>"T.34"518,5</t>
  </si>
  <si>
    <t>577</t>
  </si>
  <si>
    <t>605141140</t>
  </si>
  <si>
    <t>řezivo jehličnaté latě střešní impregnované dl 4 m</t>
  </si>
  <si>
    <t>-1666607231</t>
  </si>
  <si>
    <t>"T.34-latě 60/40"0,04*0,06*(518,5+2289,7)*1,1</t>
  </si>
  <si>
    <t>578</t>
  </si>
  <si>
    <t>762343911</t>
  </si>
  <si>
    <t>Bednění a laťování střech zabednění jednotlivých otvorů ve střeše prkny tl. do 32 mm (materiál v ceně), otvoru plochy jednotlivě do 1 m2</t>
  </si>
  <si>
    <t>1041114911</t>
  </si>
  <si>
    <t>"42*"0,7*0,7*3</t>
  </si>
  <si>
    <t>579</t>
  </si>
  <si>
    <t>762343912</t>
  </si>
  <si>
    <t>Bednění a laťování střech zabednění jednotlivých otvorů ve střeše prkny tl. do 32 mm (materiál v ceně), otvoru plochy jednotlivě přes 1 do 4 m2</t>
  </si>
  <si>
    <t>2017847256</t>
  </si>
  <si>
    <t>"T.34,42*"6,75+4,8+15</t>
  </si>
  <si>
    <t>580</t>
  </si>
  <si>
    <t>762395000</t>
  </si>
  <si>
    <t>Spojovací prostředky krovů, bednění a laťování, nadstřešních konstrukcí svory, prkna, hřebíky, pásová ocel, vruty</t>
  </si>
  <si>
    <t>875784759</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</si>
  <si>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</si>
  <si>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"T.34-latě 60/40"0,04*0,06*(518,5+2289,7)</t>
  </si>
  <si>
    <t>581</t>
  </si>
  <si>
    <t>762511173</t>
  </si>
  <si>
    <t>Podlahové konstrukce podkladové z cementotřískových desek [CETRIS] dvouvrstvých šroubovaných na sraz, tloušťky desky 2x12 mm</t>
  </si>
  <si>
    <t>-1881664576</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</si>
  <si>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 </t>
  </si>
  <si>
    <t>"B3,B4"13,88+5,84</t>
  </si>
  <si>
    <t>"C3,C5,C7,C8" 12,77+5,77+8,18+9,6</t>
  </si>
  <si>
    <t>"D4"17,7</t>
  </si>
  <si>
    <t>582</t>
  </si>
  <si>
    <t>762511282</t>
  </si>
  <si>
    <t>Podlahové konstrukce podkladové z dřevoštěpkových desek [OSB] dvouvrstvých lepených na pero a drážku 2x12 mm</t>
  </si>
  <si>
    <t>-346494278</t>
  </si>
  <si>
    <t>"B2"131,09</t>
  </si>
  <si>
    <t>"C2,C4,C5,C6,C7,C8"48,04+47,37+5,77++33,49+8,18+9,6</t>
  </si>
  <si>
    <t>"D2"132,32</t>
  </si>
  <si>
    <t>583</t>
  </si>
  <si>
    <t>762521924</t>
  </si>
  <si>
    <t>Podlahy tesařské vyřezání části podlahy, bez vyřezání polštářů, z prken tl. do 32 mm, otvoru plochy jednotlivě přes 4,00 m2</t>
  </si>
  <si>
    <t>1391769128</t>
  </si>
  <si>
    <t xml:space="preserve">Poznámka k souboru cen:_x000d_
1. U položek vyřezání části podlahy -1921 až -1964 se množství měrných jednotek určuje v m součtem délek jednotlivých řezů. 2. U položek -2911, -4911 a -5911 se množství měrných jednotek určuje v m součtem délek jednotlivých prvků. 3. Tyto položky lze použít i pro ocenění podlahových konstrukcí podkladových. </t>
  </si>
  <si>
    <t>"sondy -5ks -0,4x11"11*5</t>
  </si>
  <si>
    <t>584</t>
  </si>
  <si>
    <t>762523915</t>
  </si>
  <si>
    <t>Podlahy tesařské doplnění podlah bez polštářů, s urovnáním násypu prkny tl. do 32 mm (materiál v ceně) nehoblovanými nebo podkladními na sraz plochy jednotlivě přes 4,00 do 8,00 m2</t>
  </si>
  <si>
    <t>-1341200658</t>
  </si>
  <si>
    <t>"sondy -5ks -0,4x11"0,4*11*5</t>
  </si>
  <si>
    <t>585</t>
  </si>
  <si>
    <t>762595000</t>
  </si>
  <si>
    <t>Spojovací a ochranné prostředky k položení podlah</t>
  </si>
  <si>
    <t>-1681177227</t>
  </si>
  <si>
    <t>415,86*0,024</t>
  </si>
  <si>
    <t>586</t>
  </si>
  <si>
    <t>762821941</t>
  </si>
  <si>
    <t>Nosná konstrukce stropů vyřezání části stropního trámu průřezové plochy 288 do 450 cm2, délky vyřezané části trámu přes 1 do 3 m</t>
  </si>
  <si>
    <t>-1591368002</t>
  </si>
  <si>
    <t xml:space="preserve">Poznámka k souboru cen:_x000d_
1. Množství měrných jednotek se určuje v m součtem délek jednotlivých prvků. </t>
  </si>
  <si>
    <t>"2NP-4*"2*18</t>
  </si>
  <si>
    <t>587</t>
  </si>
  <si>
    <t>762822934</t>
  </si>
  <si>
    <t>Nosná konstrukce stropů doplnění části stropního trámu montáž (materiál ve specifikaci), průřezové plochy přes 288 do 450 cm2</t>
  </si>
  <si>
    <t>15932490</t>
  </si>
  <si>
    <t>588</t>
  </si>
  <si>
    <t>605121400</t>
  </si>
  <si>
    <t>řezivo stavební hranolek průřezu přes 200 x 200 mm délka do 5,00 m</t>
  </si>
  <si>
    <t>-232705279</t>
  </si>
  <si>
    <t>"2NP-4*"2*18*0,2*0,24*1,1</t>
  </si>
  <si>
    <t>589</t>
  </si>
  <si>
    <t>998762103</t>
  </si>
  <si>
    <t>Přesun hmot pro konstrukce tesařské stanovený z hmotnosti přesunovaného materiálu vodorovná dopravní vzdálenost do 50 m v objektech výšky přes 12 do 24 m</t>
  </si>
  <si>
    <t>-1409515070</t>
  </si>
  <si>
    <t>763</t>
  </si>
  <si>
    <t>Konstrukce suché výstavby</t>
  </si>
  <si>
    <t>590</t>
  </si>
  <si>
    <t>763111333</t>
  </si>
  <si>
    <t>Příčka ze sádrokartonových desek s nosnou konstrukcí z jednoduchých ocelových profilů UW, CW jednoduše opláštěná deskou impregnovanou H2 tl. 12,5 mm, příčka tl. 100 mm, profil 75 TI tl. 60 mm, EI 30, Rw 45 dB</t>
  </si>
  <si>
    <t>450810569</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</si>
  <si>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</si>
  <si>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"1NP"3,2*(2,3+2,9+2,3+1,1+1,1)-(1,4*2)+(3,2*(1,75+4,42))-(1,4+1,6)+2,85*(2,2+2,76+0,8)-1,4</t>
  </si>
  <si>
    <t>"2NP"3,37*(2,4+2,3+4,49+1,1+2,8+1,1+4,48+1,55+4,45+1,75+2,2+2,72+0,8)-(1,4*5+1,6*4)</t>
  </si>
  <si>
    <t>"3NP"2,85*(2,4+2,3+4,49+1,1+2,8+1,1+4,48+1,55+4,45+1,75+2,2+2,72+0,8)-(1,4*5+1,6*4)</t>
  </si>
  <si>
    <t>591</t>
  </si>
  <si>
    <t>763111717</t>
  </si>
  <si>
    <t>Příčka ze sádrokartonových desek ostatní konstrukce a práce na příčkách ze sádrokartonových desek základní penetrační nátěr</t>
  </si>
  <si>
    <t>1449848687</t>
  </si>
  <si>
    <t>"1NP"(3,2*(2,3+2,9+2,3+1,1+1,1)-(1,4*2)+(3,2*(1,75+4,42))-(1,4+1,6)+2,85*(2,2+2,76+0,8)-1,4)*2</t>
  </si>
  <si>
    <t>"2NP"(3,37*(2,4+2,3+4,49+1,1+2,8+1,1+4,48+1,55+4,45+1,75+2,2+2,72+0,8)-(1,4*5+1,6*4))*2</t>
  </si>
  <si>
    <t>"3NP"(2,85*(2,4+2,3+4,49+1,1+2,8+1,1+4,48+1,55+4,45+1,75+2,2+2,72+0,8)-(1,4*5+1,6*4))*2</t>
  </si>
  <si>
    <t>592</t>
  </si>
  <si>
    <t>763111761</t>
  </si>
  <si>
    <t>Příčka ze sádrokartonových desek Příplatek k cenám za zahuštění profilů u příček s nosnou konstrukcí z jednoduchých profilů na vzdálenost 31 cm</t>
  </si>
  <si>
    <t>233915435</t>
  </si>
  <si>
    <t>593</t>
  </si>
  <si>
    <t>763111812</t>
  </si>
  <si>
    <t>Demontáž příček ze sádrokartonových desek s nosnou konstrukcí z ocelových profilů jednoduchých, opláštění dvojité</t>
  </si>
  <si>
    <t>1527168245</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</si>
  <si>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</si>
  <si>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"1NP-30*"1,2*2</t>
  </si>
  <si>
    <t>"2NP-30*"1*2*2+1,12*2,16</t>
  </si>
  <si>
    <t>"3NP-30*"1,12*2,03</t>
  </si>
  <si>
    <t>594</t>
  </si>
  <si>
    <t>763121450</t>
  </si>
  <si>
    <t>Stěna předsazená ze sádrokartonových desek s nosnou konstrukcí z ocelových profilů CW, UW jednoduše opláštěná deskou akustickou tl. 12,5 mm, TI tl. 40 mm 30 kg/m3, EI 30 stěna tl. 115 mm, profil 100</t>
  </si>
  <si>
    <t>-296671304</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</si>
  <si>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</si>
  <si>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"1NP-4*"3,2*(1,8+0,27+0,4)</t>
  </si>
  <si>
    <t>"2NP-4*"3,2*(1,9+0,2+0,8)</t>
  </si>
  <si>
    <t>"3NP-4*"2,97*(2+1,55+0,2)</t>
  </si>
  <si>
    <t>595</t>
  </si>
  <si>
    <t>763121714</t>
  </si>
  <si>
    <t>Stěna předsazená ze sádrokartonových desek ostatní konstrukce a práce na předsazených stěnách ze sádrokartonových desek základní penetrační nátěr</t>
  </si>
  <si>
    <t>-589337542</t>
  </si>
  <si>
    <t>596</t>
  </si>
  <si>
    <t>763131411</t>
  </si>
  <si>
    <t>Podhled ze sádrokartonových desek dvouvrstvá zavěšená spodní konstrukce z ocelových profilů CD, UD jednoduše opláštěná deskou standardní A, tl. 12,5 mm, bez TI</t>
  </si>
  <si>
    <t>-1984228111</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</si>
  <si>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</si>
  <si>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"1NP"5,52+5,2+1,83+4,39+22,03+15,95+13,34+12,11+2,26+2,81+5,46+2,08+14,74+3,03+21,61+15,3+1,79</t>
  </si>
  <si>
    <t>"2NP"9,6+1,63+21,96+13,33+12,08+2,15+1,9+2,68+5,39+2,2+14,74+2,94+21,63+2,56+20,77+12,72</t>
  </si>
  <si>
    <t>597</t>
  </si>
  <si>
    <t>763131451</t>
  </si>
  <si>
    <t>Podhled ze sádrokartonových desek dvouvrstvá zavěšená spodní konstrukce z ocelových profilů CD, UD jednoduše opláštěná deskou impregnovanou H2, tl. 12,5 mm, bez TI</t>
  </si>
  <si>
    <t>766348339</t>
  </si>
  <si>
    <t>"1NP"2,09+3,68+3,35+4,76</t>
  </si>
  <si>
    <t>"2NP"2,09+3,68+3,35+4,9+4,52</t>
  </si>
  <si>
    <t>598</t>
  </si>
  <si>
    <t>763131452</t>
  </si>
  <si>
    <t>Podhled ze sádrokartonových desek dvouvrstvá zavěšená spodní konstrukce z ocelových profilů CD, UD jednoduše opláštěná deskou impregnovanou H2, tl. 12,5 mm, TI tl. 100 mm</t>
  </si>
  <si>
    <t>1882704292</t>
  </si>
  <si>
    <t>"1PP"5,59+1,88+11,02+1,75+13,25+20,14+8,36+13,89+4,45+3,23+3,16+3,39+3,36+2,87</t>
  </si>
  <si>
    <t>2,87+2,87+30,42+13,16+3,86+3,93+3,67+4,29+1,51</t>
  </si>
  <si>
    <t>"3NP-E2,E3"171,7+(1+2,6+4,7)*3,85</t>
  </si>
  <si>
    <t>599</t>
  </si>
  <si>
    <t>763131714</t>
  </si>
  <si>
    <t>Podhled ze sádrokartonových desek ostatní práce a konstrukce na podhledech ze sádrokartonových desek základní penetrační nátěr</t>
  </si>
  <si>
    <t>705228273</t>
  </si>
  <si>
    <t>"1PP"162,92</t>
  </si>
  <si>
    <t>"1-3.NP"297,73+32,42+366,575</t>
  </si>
  <si>
    <t>600</t>
  </si>
  <si>
    <t>763131751</t>
  </si>
  <si>
    <t>Podhled ze sádrokartonových desek ostatní práce a konstrukce na podhledech ze sádrokartonových desek montáž parotěsné zábrany</t>
  </si>
  <si>
    <t>95959624</t>
  </si>
  <si>
    <t>297,73+32,42+366,575+34,495</t>
  </si>
  <si>
    <t>601</t>
  </si>
  <si>
    <t>283292821</t>
  </si>
  <si>
    <t>folie podstřešní parotěsná s reflexní Al vrstvou 170 g/m2 (1,5 x 50 m)</t>
  </si>
  <si>
    <t>-531965945</t>
  </si>
  <si>
    <t>(297,73+32,42+366,575)*1,15</t>
  </si>
  <si>
    <t>602</t>
  </si>
  <si>
    <t>283292951</t>
  </si>
  <si>
    <t>membrána podstřešní (reakce na oheň - třída E) 150 g/m2 s aplikovanou spojovací páskou</t>
  </si>
  <si>
    <t>783063125</t>
  </si>
  <si>
    <t>"2NP-pod C6"33,49*1,03</t>
  </si>
  <si>
    <t>603</t>
  </si>
  <si>
    <t>763131752</t>
  </si>
  <si>
    <t>Podhled ze sádrokartonových desek ostatní práce a konstrukce na podhledech ze sádrokartonových desek montáž jedné vrstvy tepelné izolace</t>
  </si>
  <si>
    <t>-138838412</t>
  </si>
  <si>
    <t>604</t>
  </si>
  <si>
    <t>631507941</t>
  </si>
  <si>
    <t>plsť skelná pro izolaci mezi krokve la = 0,036 W/mK 5000 x 1200 tl.100 mm</t>
  </si>
  <si>
    <t>-106714347</t>
  </si>
  <si>
    <t>203,655*1,02 'Přepočtené koeficientem množství</t>
  </si>
  <si>
    <t>605</t>
  </si>
  <si>
    <t>763131811</t>
  </si>
  <si>
    <t>Demontáž podhledu nebo samostatného požárního předělu ze sádrokartonových desek s nosnou konstrukcí dvouvrstvou dřevěnou, opláštění jednoduché</t>
  </si>
  <si>
    <t>-258416631</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</si>
  <si>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</si>
  <si>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"3NP-E3"(1+2,6+4,7)*2,85</t>
  </si>
  <si>
    <t>606</t>
  </si>
  <si>
    <t>763131821</t>
  </si>
  <si>
    <t>Demontáž podhledu nebo samostatného požárního předělu ze sádrokartonových desek s nosnou konstrukcí dvouvrstvou z ocelových profilů, opláštění jednoduché</t>
  </si>
  <si>
    <t>1062673819</t>
  </si>
  <si>
    <t>"3NP-13*"4,49*6,815+3,5*2,8+3,5*1,8+2,8*1,74+2,74*4,41</t>
  </si>
  <si>
    <t>"podkroví"3*(1+2,6+4,7)</t>
  </si>
  <si>
    <t>607</t>
  </si>
  <si>
    <t>763181311</t>
  </si>
  <si>
    <t>Výplně otvorů konstrukcí ze sádrokartonových desek montáž zárubně kovové s příslušenstvím pro příčky výšky do 2,75 m nebo zátěže dveřního křídla do 25 kg, s profily CW a UW jednokřídlové</t>
  </si>
  <si>
    <t>1401923058</t>
  </si>
  <si>
    <t xml:space="preserve">Poznámka k souboru cen:_x000d_
1. V cenách montáže zárubní -1311 až -1322 nejsou započteny náklady na dodávku zárubní, profilů a patek zárubní; tato dodávka se oceňuje ve specifikaci. 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Montáž zárubní dřevěných a obložkových lze oceňovat cenami katalogu 800-766 Konstrukce truhlářské. 3. V cenách -2313 a -2314 ostění oken jsou započteny i náklady na ochranné úhelníky. 4. V ceně -2411 opláštění střešního okna jsou započteny i náklady na UA profily. 5. Pro volbu ceny montáže stavebního pouzdra -3111 až -3222 je rozhodující čistá průchozí šířka dveřního otvoru resp. dveřních otvorů.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</si>
  <si>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"1,2,3NP"4+5+5</t>
  </si>
  <si>
    <t>608</t>
  </si>
  <si>
    <t>553315210</t>
  </si>
  <si>
    <t>zárubeň ocelová pro sádrokarton 100 700 L/P</t>
  </si>
  <si>
    <t>-238694539</t>
  </si>
  <si>
    <t>609</t>
  </si>
  <si>
    <t>763221110</t>
  </si>
  <si>
    <t>Stěna předsazená ze sádrovláknitých desek s nosnou konstrukcí z ocelových profilů CW, UW jednoduše opláštěná deskou tl. 10 mm, bez TI, stěna tl. 85 mm, profil 75</t>
  </si>
  <si>
    <t>-443414149</t>
  </si>
  <si>
    <t>"1NP-koupelny,WC,kuchyně"2,75*(2,3*2+1,9*2+1,6+1,1+3,2*3)+2,85*2,77*2+2,85*(1,56+0,8+2,2+0,8*5)</t>
  </si>
  <si>
    <t>"2NP"2,85*(2,3*2+1,6+1,9*2+1,1*2)-1,4*2+3,37*(4,48+1,55)-(1,4+1,6)+2,85*(2,8*2+1,75)-1,4+2,85*(2,2+0,8*4)</t>
  </si>
  <si>
    <t>"3NP"2,85*(2,3*2+1,6+1,9*2+1,1*2)-1,4*2+3,37*(4,48+1,55)-(1,4+1,6)+2,85*(2,8*2+1,75)-1,4+2,85*(2,2+0,8*4)</t>
  </si>
  <si>
    <t>610</t>
  </si>
  <si>
    <t>763231121</t>
  </si>
  <si>
    <t>Podhled ze sádrovláknitých desek dvouvrstvá zavěšená spodní konstrukce z ocelových profilů CD, UD jednoduše opláštěná deskou tl. 12,5 mm, bez TI</t>
  </si>
  <si>
    <t>-1658780740</t>
  </si>
  <si>
    <t xml:space="preserve">Poznámka k souboru cen:_x000d_
1. V cenách jsou započteny i náklady na tmelení. 2. Ostatní konstrukce a práce a příplatky u podhledů ze sádrovláknitých desek lze ocenit cenami 763 13-17.. pro podhled ze sádrokartonových desek. </t>
  </si>
  <si>
    <t>"1NP-1.01"5,52</t>
  </si>
  <si>
    <t>611</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</si>
  <si>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</si>
  <si>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</si>
  <si>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-1108698020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</si>
  <si>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</si>
  <si>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</si>
  <si>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</si>
  <si>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612</t>
  </si>
  <si>
    <t>764001841</t>
  </si>
  <si>
    <t>Demontáž klempířských konstrukcí krytiny ze šablon do suti</t>
  </si>
  <si>
    <t>-672029242</t>
  </si>
  <si>
    <t>613</t>
  </si>
  <si>
    <t>764001861</t>
  </si>
  <si>
    <t>Demontáž klempířských konstrukcí oplechování hřebene z hřebenáčů do suti</t>
  </si>
  <si>
    <t>478178317</t>
  </si>
  <si>
    <t>614</t>
  </si>
  <si>
    <t>764001881</t>
  </si>
  <si>
    <t>Demontáž klempířských konstrukcí oplechování nároží z hřebenáčů do suti</t>
  </si>
  <si>
    <t>-1302862837</t>
  </si>
  <si>
    <t>11+11</t>
  </si>
  <si>
    <t>615</t>
  </si>
  <si>
    <t>764001891</t>
  </si>
  <si>
    <t>Demontáž klempířských konstrukcí oplechování úžlabí do suti</t>
  </si>
  <si>
    <t>1603080701</t>
  </si>
  <si>
    <t>3+3</t>
  </si>
  <si>
    <t>616</t>
  </si>
  <si>
    <t>764002801</t>
  </si>
  <si>
    <t>Demontáž klempířských konstrukcí závětrné lišty do suti</t>
  </si>
  <si>
    <t>103879825</t>
  </si>
  <si>
    <t>8,5+8,5+3,5*2</t>
  </si>
  <si>
    <t>617</t>
  </si>
  <si>
    <t>764002812</t>
  </si>
  <si>
    <t>Demontáž klempířských konstrukcí okapového plechu do suti, v krytině skládané</t>
  </si>
  <si>
    <t>867670453</t>
  </si>
  <si>
    <t>21+14+8,5+8,5</t>
  </si>
  <si>
    <t>618</t>
  </si>
  <si>
    <t>764002841</t>
  </si>
  <si>
    <t>Demontáž klempířských konstrukcí oplechování horních ploch zdí a nadezdívek do suti</t>
  </si>
  <si>
    <t>597474437</t>
  </si>
  <si>
    <t>8,5+8,5</t>
  </si>
  <si>
    <t>619</t>
  </si>
  <si>
    <t>764004801</t>
  </si>
  <si>
    <t>Demontáž klempířských konstrukcí žlabu podokapního do suti</t>
  </si>
  <si>
    <t>1465980096</t>
  </si>
  <si>
    <t>620</t>
  </si>
  <si>
    <t>764004861</t>
  </si>
  <si>
    <t>Demontáž klempířských konstrukcí svodu do suti</t>
  </si>
  <si>
    <t>-1151499947</t>
  </si>
  <si>
    <t>13-4</t>
  </si>
  <si>
    <t>621</t>
  </si>
  <si>
    <t>764011631</t>
  </si>
  <si>
    <t>Vyztužení klempířských prvků z pozinkovaného plechu drážkou pod vláknocementovou krytinu oplechování, lemování apod.</t>
  </si>
  <si>
    <t>-63575202</t>
  </si>
  <si>
    <t>"příponky -K4,K10,K12"52,5+16+23,6</t>
  </si>
  <si>
    <t>622</t>
  </si>
  <si>
    <t>764212607</t>
  </si>
  <si>
    <t>Oplechování střešních prvků z pozinkovaného plechu s povrchovou úpravou úžlabí rš 670 mm</t>
  </si>
  <si>
    <t>-1155820599</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</si>
  <si>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</si>
  <si>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"K9"8</t>
  </si>
  <si>
    <t>623</t>
  </si>
  <si>
    <t>764212664</t>
  </si>
  <si>
    <t>Oplechování střešních prvků z pozinkovaného plechu s povrchovou úpravou okapu okapovým plechem střechy rovné rš 330 mm</t>
  </si>
  <si>
    <t>-138080925</t>
  </si>
  <si>
    <t>"K2"52,5</t>
  </si>
  <si>
    <t>624</t>
  </si>
  <si>
    <t>764212666</t>
  </si>
  <si>
    <t>Oplechování střešních prvků z pozinkovaného plechu s povrchovou úpravou okapu okapovým plechem střechy rovné rš 500 mm</t>
  </si>
  <si>
    <t>-479490040</t>
  </si>
  <si>
    <t>"K3"52,5</t>
  </si>
  <si>
    <t>625</t>
  </si>
  <si>
    <t>764214605</t>
  </si>
  <si>
    <t>Oplechování horních ploch zdí a nadezdívek (atik) z pozinkovaného plechu s povrchovou úpravou mechanicky kotvené rš 400 mm</t>
  </si>
  <si>
    <t>-829383960</t>
  </si>
  <si>
    <t>"K11"23,6</t>
  </si>
  <si>
    <t>626</t>
  </si>
  <si>
    <t>764216603.1</t>
  </si>
  <si>
    <t>Oplechování parapetů z pozinkovaného plechu s povrchovou úpravou rovných mechanicky kotvené, bez rohů rš 250 mm</t>
  </si>
  <si>
    <t>-512104346</t>
  </si>
  <si>
    <t>"K1"1*4+0,62*2+1,18*12+1,46+0,62*2+1,18*12+1,46+0,62*2+1,18*12+1,46+1,46</t>
  </si>
  <si>
    <t>627</t>
  </si>
  <si>
    <t>764311613</t>
  </si>
  <si>
    <t>Lemování zdí z pozinkovaného plechu s povrchovou úpravou boční nebo horní rovné, střech s krytinou skládanou mimo prejzovou rš 250 mm</t>
  </si>
  <si>
    <t>-1176485139</t>
  </si>
  <si>
    <t>"K15"1,6</t>
  </si>
  <si>
    <t>628</t>
  </si>
  <si>
    <t>764311616</t>
  </si>
  <si>
    <t>Lemování zdí z pozinkovaného plechu s povrchovou úpravou boční nebo horní rovné, střech s krytinou skládanou mimo prejzovou rš 500 mm</t>
  </si>
  <si>
    <t>72818842</t>
  </si>
  <si>
    <t>"K16"1,6</t>
  </si>
  <si>
    <t>"K18"0,6</t>
  </si>
  <si>
    <t>629</t>
  </si>
  <si>
    <t>764311617</t>
  </si>
  <si>
    <t>Lemování zdí z pozinkovaného plechu s povrchovou úpravou boční nebo horní rovné, střech s krytinou skládanou mimo prejzovou rš 670 mm</t>
  </si>
  <si>
    <t>1931497884</t>
  </si>
  <si>
    <t>"K17"0,6</t>
  </si>
  <si>
    <t>630</t>
  </si>
  <si>
    <t>764410850</t>
  </si>
  <si>
    <t>Demontáž oplechování parapetů,rš od 100 do 330 mm</t>
  </si>
  <si>
    <t>1587460576</t>
  </si>
  <si>
    <t>"1PP-1*"0,9+1,1+0,8+1,15+1*6</t>
  </si>
  <si>
    <t>"1NP-1*,2*"1,18*2+1,18*11+0,62*2+1,43</t>
  </si>
  <si>
    <t>"2NP"1,12*12+1,18+0,62*2+1,43</t>
  </si>
  <si>
    <t>"3NP"1,12*12+0,91+0,62*2+1,43</t>
  </si>
  <si>
    <t>631</t>
  </si>
  <si>
    <t>764513609</t>
  </si>
  <si>
    <t>Žlab nadokapní (nástřešní) z pozinkovaného plechu oblého tvaru, včetně háků, čel a hrdel rš 800 mm</t>
  </si>
  <si>
    <t>2111597328</t>
  </si>
  <si>
    <t>"K5"52,5</t>
  </si>
  <si>
    <t>632</t>
  </si>
  <si>
    <t>764518622</t>
  </si>
  <si>
    <t>Svod z pozinkovaného plechu s upraveným povrchem včetně objímek, kolen a odskoků kruhový, průměru 100 mm</t>
  </si>
  <si>
    <t>-185955443</t>
  </si>
  <si>
    <t>"K22"14,5+14,5+16,5+16,5</t>
  </si>
  <si>
    <t>633</t>
  </si>
  <si>
    <t>998764103</t>
  </si>
  <si>
    <t>Přesun hmot pro konstrukce klempířské stanovený z hmotnosti přesunovaného materiálu vodorovná dopravní vzdálenost do 50 m v objektech výšky přes 12 do 24 m</t>
  </si>
  <si>
    <t>-514555285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</si>
  <si>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</si>
  <si>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765</t>
  </si>
  <si>
    <t>Krytina skládaná</t>
  </si>
  <si>
    <t>634</t>
  </si>
  <si>
    <t>765131051</t>
  </si>
  <si>
    <t>Montáž vláknocementové krytiny skládané sklonu střechy do 30 st. jednoduché krytí ze šablon, počet desek do 10 ks/m2</t>
  </si>
  <si>
    <t>-801799435</t>
  </si>
  <si>
    <t xml:space="preserve">Poznámka k souboru cen:_x000d_
1. V cenách jsou započteny i náklady na přiřezání desek. 2. V cenách nejsou započteny náklady na klempířské konstrukce, tyto se oceňují cenami katalogu 800-764 Konstrukce klempířské. 3. Montáž střešních doplňků (větracích, prostupových apod.) se oceňuje cenami části A02. </t>
  </si>
  <si>
    <t>635</t>
  </si>
  <si>
    <t>591602451</t>
  </si>
  <si>
    <t xml:space="preserve">krytina vláknocementová s buničinou a umělými vlákny  grafitová 400/400/4 mm</t>
  </si>
  <si>
    <t>-1073780096</t>
  </si>
  <si>
    <t>367,138*10</t>
  </si>
  <si>
    <t>636</t>
  </si>
  <si>
    <t>591611801</t>
  </si>
  <si>
    <t>šablona univerzální-kov 400x400 mm, všechny barvy</t>
  </si>
  <si>
    <t>-1889542137</t>
  </si>
  <si>
    <t>637</t>
  </si>
  <si>
    <t>765131131</t>
  </si>
  <si>
    <t>Montáž vláknocementové krytiny skládané sklonu střechy do 30 st. okapové hrany, krytí jednoduché</t>
  </si>
  <si>
    <t>786611481</t>
  </si>
  <si>
    <t>21,05+8+8,5+0,5*0,5+14,085</t>
  </si>
  <si>
    <t>638</t>
  </si>
  <si>
    <t>765131151</t>
  </si>
  <si>
    <t>Montáž vláknocementové krytiny skládané sklonu střechy do 30 st. nárožní hrany jednoduché z desek</t>
  </si>
  <si>
    <t>-1389764256</t>
  </si>
  <si>
    <t>639</t>
  </si>
  <si>
    <t>765131181</t>
  </si>
  <si>
    <t>Montáž vláknocementové krytiny skládané sklonu střechy do 30 st. hřebene jednoduchého z desek</t>
  </si>
  <si>
    <t>-1296366237</t>
  </si>
  <si>
    <t>"K7"39,1</t>
  </si>
  <si>
    <t>640</t>
  </si>
  <si>
    <t>591607480</t>
  </si>
  <si>
    <t>hřebenáč vláknocementový konický grafitový 400/120/4</t>
  </si>
  <si>
    <t>-233267806</t>
  </si>
  <si>
    <t>39,1/0,4*1,04</t>
  </si>
  <si>
    <t>641</t>
  </si>
  <si>
    <t>591611410</t>
  </si>
  <si>
    <t>hřebíky konvexní Cu D 9 x 2,8 x 32 mm, příslušenství vláknocementové střešní krytiny</t>
  </si>
  <si>
    <t>1523127886</t>
  </si>
  <si>
    <t>2386,397*3/1000</t>
  </si>
  <si>
    <t>642</t>
  </si>
  <si>
    <t>591611430</t>
  </si>
  <si>
    <t>spona vichrová Cu, D 2 x 20 mm, příslušenství vláknocementové krytiny</t>
  </si>
  <si>
    <t>-937709898</t>
  </si>
  <si>
    <t>2386,397/1000</t>
  </si>
  <si>
    <t>643</t>
  </si>
  <si>
    <t>591611470</t>
  </si>
  <si>
    <t>příchytka hřebenáče 155x 19 mm, příslušenství vláknocementové krytiny</t>
  </si>
  <si>
    <t>-1598433529</t>
  </si>
  <si>
    <t>39,1/0,12*1,1</t>
  </si>
  <si>
    <t>644</t>
  </si>
  <si>
    <t>591611500</t>
  </si>
  <si>
    <t>prostup ventilační k větrání sanity 400x400 mm D 110 mm pro šablony vláknocementové krytiny</t>
  </si>
  <si>
    <t>1853656171</t>
  </si>
  <si>
    <t>"K/13"12</t>
  </si>
  <si>
    <t>645</t>
  </si>
  <si>
    <t>591611550</t>
  </si>
  <si>
    <t>výlez na střechu 750x830 plech červený pro vláknocementové krytiny</t>
  </si>
  <si>
    <t>1155137828</t>
  </si>
  <si>
    <t>"K14"5</t>
  </si>
  <si>
    <t>646</t>
  </si>
  <si>
    <t>591611590</t>
  </si>
  <si>
    <t>větrací pás pod hřebenáč 200 x 70 x 1000 mm plast černý, cihlový</t>
  </si>
  <si>
    <t>1074949072</t>
  </si>
  <si>
    <t>"K8"39,1*1,15</t>
  </si>
  <si>
    <t>647</t>
  </si>
  <si>
    <t>596602320</t>
  </si>
  <si>
    <t>pás ochranný větrací okapní plastový 500/10 cm (v barvě)</t>
  </si>
  <si>
    <t>-1486765376</t>
  </si>
  <si>
    <t>"O/16"52,5/0,5*1,1</t>
  </si>
  <si>
    <t>648</t>
  </si>
  <si>
    <t>591611710</t>
  </si>
  <si>
    <t>držák hřebenových/nárožních latí 30 mm</t>
  </si>
  <si>
    <t>318701030</t>
  </si>
  <si>
    <t>"odhad"100</t>
  </si>
  <si>
    <t>649</t>
  </si>
  <si>
    <t>591611780</t>
  </si>
  <si>
    <t>pás ochranný proti ptákům 5 x 0,08 m, černý</t>
  </si>
  <si>
    <t>-33060560</t>
  </si>
  <si>
    <t>(21,05+8+8,5+0,5*0,5+14,085)/5*1,15</t>
  </si>
  <si>
    <t>650</t>
  </si>
  <si>
    <t>591611520</t>
  </si>
  <si>
    <t>prostup anténní pro krytinu vláknocementovou plast 400x400 D max 60 mm</t>
  </si>
  <si>
    <t>-2079629171</t>
  </si>
  <si>
    <t>"K21"1</t>
  </si>
  <si>
    <t>651</t>
  </si>
  <si>
    <t>765131201</t>
  </si>
  <si>
    <t>Montáž vláknocementové krytiny skládané sklonu střechy do 30 st. úžlabí přiřezáním desek podél oplechování</t>
  </si>
  <si>
    <t>-328232135</t>
  </si>
  <si>
    <t>"dtto K9"8</t>
  </si>
  <si>
    <t>652</t>
  </si>
  <si>
    <t>765131281</t>
  </si>
  <si>
    <t>Montáž vláknocementové krytiny skládané Příplatek k cenám za sklon přes 30 st. na laťování</t>
  </si>
  <si>
    <t>-2094707323</t>
  </si>
  <si>
    <t>653</t>
  </si>
  <si>
    <t>765135023</t>
  </si>
  <si>
    <t>Montáž střešních doplňků vláknocementové krytiny skládané stoupací plošiny, délky přes 1m</t>
  </si>
  <si>
    <t>-2111139507</t>
  </si>
  <si>
    <t>"K19"2</t>
  </si>
  <si>
    <t>654</t>
  </si>
  <si>
    <t>553510721</t>
  </si>
  <si>
    <t>držák stoupací plošiny pro falcované i skládané hliníkové střechy</t>
  </si>
  <si>
    <t>1311319514</t>
  </si>
  <si>
    <t>655</t>
  </si>
  <si>
    <t>553510981</t>
  </si>
  <si>
    <t>plošina stoupací 250x1200 mm pro falcované i skládané hliníkové střechy</t>
  </si>
  <si>
    <t>1824447210</t>
  </si>
  <si>
    <t>656</t>
  </si>
  <si>
    <t>553510982</t>
  </si>
  <si>
    <t>64695660</t>
  </si>
  <si>
    <t>657</t>
  </si>
  <si>
    <t>765135051</t>
  </si>
  <si>
    <t>Montáž střešních doplňků vláknocementové krytiny skládané protisněhové zábrany držáku</t>
  </si>
  <si>
    <t>1511892762</t>
  </si>
  <si>
    <t>"K6"48*4</t>
  </si>
  <si>
    <t>658</t>
  </si>
  <si>
    <t>553511011</t>
  </si>
  <si>
    <t>tyč sněholamu 15mm pro skládané hliníkové krytiny</t>
  </si>
  <si>
    <t xml:space="preserve">m  </t>
  </si>
  <si>
    <t>1277115139</t>
  </si>
  <si>
    <t>"K6"48</t>
  </si>
  <si>
    <t>659</t>
  </si>
  <si>
    <t>765191001</t>
  </si>
  <si>
    <t>Montáž pojistné hydroizolační fólie kladené ve sklonu do 20 st. lepením (vodotěsné podstřeší) na bednění nebo tepelnou izolaci</t>
  </si>
  <si>
    <t>-1625136803</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</si>
  <si>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</si>
  <si>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660</t>
  </si>
  <si>
    <t>710226069</t>
  </si>
  <si>
    <t>400,338</t>
  </si>
  <si>
    <t>400,338*1,1 'Přepočtené koeficientem množství</t>
  </si>
  <si>
    <t>661</t>
  </si>
  <si>
    <t>998765103</t>
  </si>
  <si>
    <t>Přesun hmot pro krytiny skládané stanovený z hmotnosti přesunovaného materiálu vodorovná dopravní vzdálenost do 50 m na objektech výšky přes 12 do 24 m</t>
  </si>
  <si>
    <t>-244041594</t>
  </si>
  <si>
    <t>766</t>
  </si>
  <si>
    <t>Konstrukce truhlářské</t>
  </si>
  <si>
    <t>662</t>
  </si>
  <si>
    <t>766100101</t>
  </si>
  <si>
    <t>Dodávka a montáž kuchyňské linky včetně vybavení - dl.2200+600 mm</t>
  </si>
  <si>
    <t>46123135</t>
  </si>
  <si>
    <t>663</t>
  </si>
  <si>
    <t>766100102</t>
  </si>
  <si>
    <t>1813358082</t>
  </si>
  <si>
    <t>664</t>
  </si>
  <si>
    <t>766100103</t>
  </si>
  <si>
    <t>1128691128</t>
  </si>
  <si>
    <t>665</t>
  </si>
  <si>
    <t>766100105</t>
  </si>
  <si>
    <t xml:space="preserve">Dodávka a montáž dveře vnitřní CPL 0,2  1kř. 60x197 cm, vč. kování</t>
  </si>
  <si>
    <t>1467665358</t>
  </si>
  <si>
    <t>9+14+24+4</t>
  </si>
  <si>
    <t>666</t>
  </si>
  <si>
    <t>766100106</t>
  </si>
  <si>
    <t xml:space="preserve">Dodávka a montáž dveře vnitřní CPL 0,2  1kř. 70x197 cm, vč. kování</t>
  </si>
  <si>
    <t>-1890907534</t>
  </si>
  <si>
    <t>667</t>
  </si>
  <si>
    <t>766100107</t>
  </si>
  <si>
    <t xml:space="preserve">Dodávka a montáž dveře vnitřní CPL 0,2  1kř. 80x197 cm, vč. kování</t>
  </si>
  <si>
    <t>1033589460</t>
  </si>
  <si>
    <t>668</t>
  </si>
  <si>
    <t>766100110</t>
  </si>
  <si>
    <t>Dodávka a montáž dveře vnitřní CPL 0,2 1kř. 90x197 cm, EWC 30, vč. kování</t>
  </si>
  <si>
    <t>-2131982316</t>
  </si>
  <si>
    <t>3+3+3</t>
  </si>
  <si>
    <t>669</t>
  </si>
  <si>
    <t>766100111</t>
  </si>
  <si>
    <t>Dodávka a montáž dveře vnitřní CPL 0,2 1kř. 60x197 cm, EWC 30, vč. kování</t>
  </si>
  <si>
    <t>1594568580</t>
  </si>
  <si>
    <t>670</t>
  </si>
  <si>
    <t>766100124</t>
  </si>
  <si>
    <t>Dodávka a montáž vstupní stěna č.DV1 1690 x 2930 mm</t>
  </si>
  <si>
    <t>975278250</t>
  </si>
  <si>
    <t>671</t>
  </si>
  <si>
    <t>766100125</t>
  </si>
  <si>
    <t>Dodávka a montáž vstupní dveře č.DV2 - 1100 x 2080 mm</t>
  </si>
  <si>
    <t>641317630</t>
  </si>
  <si>
    <t>672</t>
  </si>
  <si>
    <t>766111820</t>
  </si>
  <si>
    <t>Demontáž dřevěných stěn plných</t>
  </si>
  <si>
    <t>282621929</t>
  </si>
  <si>
    <t xml:space="preserve">Poznámka k souboru cen:_x000d_
1. Demontáž stěn záchodových se oceňuje cenou -1820. 2. V cenách je započtena demontáž lišt i vysklení. </t>
  </si>
  <si>
    <t>"podkroví 41*"2,5*(4,3+6,8+6+1,6+2,1*2+0,8+1,5+1,7+0,7)+(2,5+1,2)/2*(3*7)</t>
  </si>
  <si>
    <t>673</t>
  </si>
  <si>
    <t>766441812</t>
  </si>
  <si>
    <t>Demontáž parapetních desek dřevěných nebo plastových šířky přes 300 mm délky do 1m</t>
  </si>
  <si>
    <t>1120643082</t>
  </si>
  <si>
    <t>"T.30"2+2+2</t>
  </si>
  <si>
    <t>674</t>
  </si>
  <si>
    <t>766441822</t>
  </si>
  <si>
    <t>Demontáž parapetních desek dřevěných nebo plastových šířky přes 300 mm délky přes 1m</t>
  </si>
  <si>
    <t>1297461251</t>
  </si>
  <si>
    <t>1+4+2+1+1+2+2+1+4+2+1+1+2+2+1+1+1+3+1+1+1+2+2+1</t>
  </si>
  <si>
    <t>675</t>
  </si>
  <si>
    <t>766611202</t>
  </si>
  <si>
    <t>Repase stávajících dřevěných dveří, nátěr akrylový email RAL 3012</t>
  </si>
  <si>
    <t>-1404516911</t>
  </si>
  <si>
    <t>"1NP-26*"1</t>
  </si>
  <si>
    <t>676</t>
  </si>
  <si>
    <t>766621000</t>
  </si>
  <si>
    <t>Montáž oken dřevěných včetně montáže rámu na polyuretanovou pěnu plochy přes 1 m2 pevných do dřevěné konstrukce, výšky do 1,5 m</t>
  </si>
  <si>
    <t>63019766</t>
  </si>
  <si>
    <t>"okina 1-6"1,09*0,65*3+0,9*0,65+0,62*0,62*6+1,18*1,97*12+1,12*2,16*12+1,12*2,03*12</t>
  </si>
  <si>
    <t>"okna 7-10"1,43*1,24*1+1,43*2,52*1+1,43*1,98*1+1,43*1,6*1</t>
  </si>
  <si>
    <t>677</t>
  </si>
  <si>
    <t>766674811</t>
  </si>
  <si>
    <t>Demontáž střešních oken na krytině hladké a drážkové, sklonu přes 30 do 45 st.</t>
  </si>
  <si>
    <t>-159547554</t>
  </si>
  <si>
    <t>"podkroví-18*"4</t>
  </si>
  <si>
    <t>678</t>
  </si>
  <si>
    <t>766694121</t>
  </si>
  <si>
    <t>Montáž ostatních truhlářských konstrukcí parapetních desek dřevěných nebo plastových šířky přes 300 mm, délky do 1000 mm</t>
  </si>
  <si>
    <t>-891509719</t>
  </si>
  <si>
    <t xml:space="preserve">Poznámka k souboru cen:_x000d_
1. Cenami -8111 a -8112 se oceňuje montáž vrat oboru JKPOV 611. 2. Cenami -97 . . nelze oceňovat venkovní krycí lišty balkónových dveří; tato montáž se oceňuje cenou -1610. </t>
  </si>
  <si>
    <t>679</t>
  </si>
  <si>
    <t>766694122</t>
  </si>
  <si>
    <t>Montáž ostatních truhlářských konstrukcí parapetních desek dřevěných nebo plastových šířky přes 300 mm, délky přes 1000 do 1600 mm</t>
  </si>
  <si>
    <t>1774528450</t>
  </si>
  <si>
    <t>"T.30"1+4+2+1+1+2+2+1+4+2+1+1+2+2+1+1+1+3+1+1+1+2+2+1</t>
  </si>
  <si>
    <t>680</t>
  </si>
  <si>
    <t>607941100</t>
  </si>
  <si>
    <t>deska parapetní dřevotřísková vnitřní 0,6 x 1 m</t>
  </si>
  <si>
    <t>-1933969762</t>
  </si>
  <si>
    <t>"T.30"1,6*4+0,78*6+1,32*30+1,31*5+1,3*1</t>
  </si>
  <si>
    <t>681</t>
  </si>
  <si>
    <t>766812840</t>
  </si>
  <si>
    <t>Demontáž kuchyňských linek do 2,1 m</t>
  </si>
  <si>
    <t>-22645636</t>
  </si>
  <si>
    <t>682</t>
  </si>
  <si>
    <t>998766103</t>
  </si>
  <si>
    <t>Přesun hmot pro konstrukce truhlářské stanovený z hmotnosti přesunovaného materiálu vodorovná dopravní vzdálenost do 50 m v objektech výšky přes 12 do 24 m</t>
  </si>
  <si>
    <t>814536990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</si>
  <si>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</si>
  <si>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</si>
  <si>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</si>
  <si>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683</t>
  </si>
  <si>
    <t>767100125</t>
  </si>
  <si>
    <t>Doplnění chybějících částí litinového zábradlí a nový nátěr všech litinových částí</t>
  </si>
  <si>
    <t>1025910877</t>
  </si>
  <si>
    <t>"Z/3"1</t>
  </si>
  <si>
    <t>684</t>
  </si>
  <si>
    <t>767100126</t>
  </si>
  <si>
    <t xml:space="preserve">Dodávka a montáž sklepní kóje vč. dveří a  vč. povrchové úpravy</t>
  </si>
  <si>
    <t>-615753522</t>
  </si>
  <si>
    <t>685</t>
  </si>
  <si>
    <t>767100127</t>
  </si>
  <si>
    <t>-1381955379</t>
  </si>
  <si>
    <t>"1NP-3NP29*"1</t>
  </si>
  <si>
    <t>686</t>
  </si>
  <si>
    <t>767531111</t>
  </si>
  <si>
    <t>Montáž vstupních čistících zón z rohoží kovových nebo plastových</t>
  </si>
  <si>
    <t>-1140558837</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</si>
  <si>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</si>
  <si>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"O/3,O/4"1,24*1,3+1,69*1,3</t>
  </si>
  <si>
    <t>687</t>
  </si>
  <si>
    <t>697521001</t>
  </si>
  <si>
    <t>rohož textilní provedení 100% PP, zatavený do měkčeného PVC</t>
  </si>
  <si>
    <t>-809755153</t>
  </si>
  <si>
    <t>688</t>
  </si>
  <si>
    <t>767821114</t>
  </si>
  <si>
    <t>Montáž poštovních schránek sestav zavěšených do 24 kusů</t>
  </si>
  <si>
    <t>-2109284451</t>
  </si>
  <si>
    <t xml:space="preserve">Poznámka k souboru cen:_x000d_
1. Ceny jsou kalkulovány pro osazení schránek na předem připravené konstrukce. </t>
  </si>
  <si>
    <t>"O/11"1</t>
  </si>
  <si>
    <t>689</t>
  </si>
  <si>
    <t>553482041</t>
  </si>
  <si>
    <t>schránka listovní sestava nástěnná 1řadá počet 10ks</t>
  </si>
  <si>
    <t>413945121</t>
  </si>
  <si>
    <t>690</t>
  </si>
  <si>
    <t>998767103</t>
  </si>
  <si>
    <t>Přesun hmot pro zámečnické konstrukce stanovený z hmotnosti přesunovaného materiálu vodorovná dopravní vzdálenost do 50 m v objektech výšky přes 12 do 24 m</t>
  </si>
  <si>
    <t>1816783698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</si>
  <si>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</si>
  <si>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</si>
  <si>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</si>
  <si>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691</t>
  </si>
  <si>
    <t>771101210</t>
  </si>
  <si>
    <t>Penetrace podkladu pod dlažby</t>
  </si>
  <si>
    <t>1478793781</t>
  </si>
  <si>
    <t>"1PP-A1"26,45</t>
  </si>
  <si>
    <t>"1NP-B1"23,18</t>
  </si>
  <si>
    <t>"2NP-C1"13,73</t>
  </si>
  <si>
    <t>692</t>
  </si>
  <si>
    <t>771474112</t>
  </si>
  <si>
    <t>Montáž soklíků z dlaždic keramických lepených flexibilním lepidlem rovných výšky přes 65 do 90 mm</t>
  </si>
  <si>
    <t>1408670112</t>
  </si>
  <si>
    <t>"1PP-A1,2,3,4"</t>
  </si>
  <si>
    <t>(9,08+1,74+4,35+6,67+3,31+4,15+2,59+4,15+0,78+1,9+0,78+2,2+0,96+1,67+0,81+2,45+2,67+4,12+3,13+4,12+4,32+4,63+4,32+1,71)*2</t>
  </si>
  <si>
    <t>"odp otv"-(2,55+0,6+0,7*2+0,8*3+0,9+3)*2</t>
  </si>
  <si>
    <t>"1NP"(2,875+6,05+1,7+1,73+2,78+1,1+2,8+1,55+1,75)*2-(1,69+0,9*7+0,8*4+0,7*2+0,6*2)</t>
  </si>
  <si>
    <t>"2NP"(5,07+1,74+2,8+1,74+1,9+1,1+1,6+2,3+0,8+2,4+2,7+1,06+1,56+2,2+1,55+1,74+2,8+1,75+1,4+1,55+2,98+1,55)*2</t>
  </si>
  <si>
    <t>"odp otv"-(0,8*2+0,9*2+2,85+0,6+0,8+0,9+1+0,7*2+0,6+0,8+0,9+0,7+0,7+0,9+0,8+0,7+0,7+0,8+0,9+0,7*2)</t>
  </si>
  <si>
    <t>"3NP"(3,2+1,74+2,6+1,06++1,55+1,75+1,4+1,55+1,74+6,06+0,8+2,5)*2-(2,85+0,9*4+0,6+0,9*2+0,8+0,6+0,6+0,9+0,8+0,7+0,9+0,7+0,8+0,9+0,8+0,7)</t>
  </si>
  <si>
    <t>693</t>
  </si>
  <si>
    <t>597613120.1</t>
  </si>
  <si>
    <t>sokl - podlahy (barevné) 30 x 8 x 0,8 cm I. j.</t>
  </si>
  <si>
    <t>-1287533587</t>
  </si>
  <si>
    <t>332,196/0,3*1,05</t>
  </si>
  <si>
    <t>1162,686*1,1 'Přepočtené koeficientem množství</t>
  </si>
  <si>
    <t>694</t>
  </si>
  <si>
    <t>771474133</t>
  </si>
  <si>
    <t>Montáž soklíků z dlaždic keramických lepených flexibilním lepidlem schodišťových stupňovitých výšky přes 90 do 120 mm</t>
  </si>
  <si>
    <t>-1341717924</t>
  </si>
  <si>
    <t>"34*"0,32*13*7</t>
  </si>
  <si>
    <t>"podesty"(1,3+2,85)*2-(0,7+1+1,25)+(2,85+1,25+1,4)*3</t>
  </si>
  <si>
    <t>695</t>
  </si>
  <si>
    <t>597613111</t>
  </si>
  <si>
    <t>dlaždice-roh - podlahy (barevné) 15 x 10 x 0,8 cm I. j.</t>
  </si>
  <si>
    <t>352771463</t>
  </si>
  <si>
    <t>50,970/0,15*1,1</t>
  </si>
  <si>
    <t>373,78*1,1 'Přepočtené koeficientem množství</t>
  </si>
  <si>
    <t>696</t>
  </si>
  <si>
    <t>771571810</t>
  </si>
  <si>
    <t>Demontáž podlah z dlaždic keramických kladených do malty</t>
  </si>
  <si>
    <t>-613198581</t>
  </si>
  <si>
    <t>"3NP-D1"11,83</t>
  </si>
  <si>
    <t>697</t>
  </si>
  <si>
    <t>771574312</t>
  </si>
  <si>
    <t>Montáž podlah z dlaždic keramických lepených flexibilním lepidlem rychletuhnoucím režných nebo glazovaných hladkých přes 9 do 12 ks/ m2</t>
  </si>
  <si>
    <t>1411014031</t>
  </si>
  <si>
    <t>"1PP-A1,A4"26,45+11,02</t>
  </si>
  <si>
    <t>"1NP-B1,B3,B4"23,187+13,88+5,84</t>
  </si>
  <si>
    <t>"2NP-C1,C3,C5,C7,C8"15,52+12,77+5,77+8,18+9,6</t>
  </si>
  <si>
    <t>"3NP-D1,D3"13,73+18,75+17,7</t>
  </si>
  <si>
    <t>698</t>
  </si>
  <si>
    <t>597642031.1</t>
  </si>
  <si>
    <t>Dlažba Taurus Granit protiskluz. SB 300x300x9 mm</t>
  </si>
  <si>
    <t>893706943</t>
  </si>
  <si>
    <t>"1PP-A1"(26,45+11,02)*1,1</t>
  </si>
  <si>
    <t>"1NP-B1,B3,B4"(23,187+13,88+5,84)*1,1</t>
  </si>
  <si>
    <t>"2NP-C1,C3,C5,C7,C8"(15,52+12,77+5,77+8,18+9,6)*1,1</t>
  </si>
  <si>
    <t>"3NP-D1,3,D4"(13,74+18,75+17,7)*1,1</t>
  </si>
  <si>
    <t>699</t>
  </si>
  <si>
    <t>771579197</t>
  </si>
  <si>
    <t>Montáž podlah z dlaždic keramických Příplatek k cenám za dvousložkové lepidlo</t>
  </si>
  <si>
    <t>-1112874495</t>
  </si>
  <si>
    <t>700</t>
  </si>
  <si>
    <t>771579198</t>
  </si>
  <si>
    <t>-1110804872</t>
  </si>
  <si>
    <t>"1NP-B3,B4"13,88+5,84</t>
  </si>
  <si>
    <t xml:space="preserve">"2NP-C3,C5,C7,C8"  12,77+5,77+8,18+9,6</t>
  </si>
  <si>
    <t>"D3,D4"18,75+17,7</t>
  </si>
  <si>
    <t>701</t>
  </si>
  <si>
    <t>771591171</t>
  </si>
  <si>
    <t>Podlahy - ostatní práce montáž ukončujícího profilu pro plynulý přechod (dlažba-koberec apod.)</t>
  </si>
  <si>
    <t>1505824054</t>
  </si>
  <si>
    <t xml:space="preserve">Poznámka k souboru cen:_x000d_
1. Množství měrných jednotek u ceny -1185 se stanoví podle počtu řezaných dlaždic, nezávisle na jejich velikosti. 2. Položkou -1185 lze ocenit provádění více řezů na jednom kusu dlažby. </t>
  </si>
  <si>
    <t>"O/1"0,9*6+0,*15+1,6+0,9*16+0,9*16</t>
  </si>
  <si>
    <t>"O/17"1,25*4</t>
  </si>
  <si>
    <t>702</t>
  </si>
  <si>
    <t>590540000</t>
  </si>
  <si>
    <t>profil přechodový s pohyblivým ramenem podlahový hliník, (8 x 20 x 2500mm)</t>
  </si>
  <si>
    <t>-1966744370</t>
  </si>
  <si>
    <t>35,8*1,1 'Přepočtené koeficientem množství</t>
  </si>
  <si>
    <t>703</t>
  </si>
  <si>
    <t>590541200</t>
  </si>
  <si>
    <t>profil ukončovací pro vnější hrany obkladů hliník matně eloxovaný (4,5 x 2500 mm)</t>
  </si>
  <si>
    <t>-567894721</t>
  </si>
  <si>
    <t>704</t>
  </si>
  <si>
    <t>590541201</t>
  </si>
  <si>
    <t>625317150</t>
  </si>
  <si>
    <t>705</t>
  </si>
  <si>
    <t>998771103</t>
  </si>
  <si>
    <t>Přesun hmot pro podlahy z dlaždic stanovený z hmotnosti přesunovaného materiálu vodorovná dopravní vzdálenost do 50 m v objektech výšky přes 12 do 24 m</t>
  </si>
  <si>
    <t>1941167843</t>
  </si>
  <si>
    <t>776</t>
  </si>
  <si>
    <t>Podlahy povlakové</t>
  </si>
  <si>
    <t>706</t>
  </si>
  <si>
    <t>776111116</t>
  </si>
  <si>
    <t>Příprava podkladu broušení podlah stávajícího podkladu pro odstranění lepidla (po starých krytinách)</t>
  </si>
  <si>
    <t>-1657534110</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</si>
  <si>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</si>
  <si>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"1NP-B2,B3,B4"131,09+13,88+5,84</t>
  </si>
  <si>
    <t>"2NP-C2,C3,C6"48,04+12,77+33,49</t>
  </si>
  <si>
    <t>"D2,D3,D4"132,32+18,75+17,7</t>
  </si>
  <si>
    <t>707</t>
  </si>
  <si>
    <t>776111311</t>
  </si>
  <si>
    <t>Příprava podkladu vysátí podlah</t>
  </si>
  <si>
    <t>-1476990213</t>
  </si>
  <si>
    <t>"1NP-B1,B2,B3,B4"23,18+131,09+13,88+5,84</t>
  </si>
  <si>
    <t xml:space="preserve">"2NP-C2,C3,C4,C6"  48,04+47,37+12,77+33,49</t>
  </si>
  <si>
    <t>708</t>
  </si>
  <si>
    <t>776121111</t>
  </si>
  <si>
    <t>Příprava podkladu penetrace vodou ředitelná na savý podklad (válečkováním) ředěná v poměru 1:3 podlah</t>
  </si>
  <si>
    <t>677580274</t>
  </si>
  <si>
    <t>"1NP-B2"131,1</t>
  </si>
  <si>
    <t xml:space="preserve">"2NP-C2,C4,C6"  48,74+47,37+33,49</t>
  </si>
  <si>
    <t>"3NP-D2,D4"132,32</t>
  </si>
  <si>
    <t>709</t>
  </si>
  <si>
    <t>776141111</t>
  </si>
  <si>
    <t>Příprava podkladu vyrovnání samonivelační stěrkou podlah min.pevnosti 20 MPa, tloušťky do 3 mm</t>
  </si>
  <si>
    <t>1938679457</t>
  </si>
  <si>
    <t>710</t>
  </si>
  <si>
    <t>776201812</t>
  </si>
  <si>
    <t>Demontáž povlakových podlahovin lepených ručně s podložkou</t>
  </si>
  <si>
    <t>-1007123681</t>
  </si>
  <si>
    <t xml:space="preserve">"2NP-C2,C4,C6"  48,04+47,37+33,49</t>
  </si>
  <si>
    <t>"3NP""D2,D3,D4"132,32+18,75+17,7</t>
  </si>
  <si>
    <t>776221111</t>
  </si>
  <si>
    <t>Montáž podlahovin z PVC lepením standardním lepidlem z pásů standardních</t>
  </si>
  <si>
    <t>-1795373526</t>
  </si>
  <si>
    <t>712</t>
  </si>
  <si>
    <t>284110200</t>
  </si>
  <si>
    <t>podlahovina PVC zátěžová homogenní tl. 2,00 mm, úprava PUR, třída zátěže 34/43, hořlavost Bfl S1, hmotnost 3200 g/m2</t>
  </si>
  <si>
    <t>-1643925810</t>
  </si>
  <si>
    <t>"1NP-B2"131,1*1,05</t>
  </si>
  <si>
    <t>"2NP-C2,C4,C6"(48,74+47,37+33,49)*1,05</t>
  </si>
  <si>
    <t>"3NP-D2,D4"(132,32)*1,05</t>
  </si>
  <si>
    <t>776421111</t>
  </si>
  <si>
    <t>Montáž lišt obvodových lepených</t>
  </si>
  <si>
    <t>-1937389045</t>
  </si>
  <si>
    <t>"1NP"(0,78+2,4+2,18+2,1+4,58+4,81+3,52+4,47+3,5+4,29+2,74+4,29+1,11+2+2,76+1,98+1,06+1,98+3,32+4,5+4,42+4,89+3,4+4,47)*2</t>
  </si>
  <si>
    <t>"1NP"-(0,6+1+0,8*2+0,7*2+0,8+0,8*2+0,8)</t>
  </si>
  <si>
    <t>"2NP"(0,71+2,4+4,49+4,89+3,5+4,29+2,74+4,28+1,04+2+2,72+1,98+2,7+1,13+2+3,35+4,5+4,86+4,45+2,84+4,48+4,6+4,49)*2</t>
  </si>
  <si>
    <t>"odp otv"-(0,6+0,6+0,8+0,9+1+0,8+0,8+0,8*2+0,8+0,6+0,6+0,8*2+0,8+0,8+0,8)</t>
  </si>
  <si>
    <t>"3NP"(0,75+2,3+4,49+4,965+3,5+4,42+2,74+4,41+1,04+2,2+2,72+2,11+1,13+2,11+3,51+4,63+4,61+4,96+4,6+4,58+4,49+4,995)*2</t>
  </si>
  <si>
    <t>-(0,6+0,8+0,8+0,8+0,6+0,8*2+0,6+0,8+0,8+0,8+0,8)</t>
  </si>
  <si>
    <t>714</t>
  </si>
  <si>
    <t>284110040</t>
  </si>
  <si>
    <t>lišta speciální soklová PVC samolepící 30 x 30 mm role 50 m</t>
  </si>
  <si>
    <t>1167218609</t>
  </si>
  <si>
    <t>420,06*1,05</t>
  </si>
  <si>
    <t>715</t>
  </si>
  <si>
    <t>998776103</t>
  </si>
  <si>
    <t>Přesun hmot pro podlahy povlakové stanovený z hmotnosti přesunovaného materiálu vodorovná dopravní vzdálenost do 50 m v objektech výšky přes 12 do 24 m</t>
  </si>
  <si>
    <t>-284339127</t>
  </si>
  <si>
    <t>777</t>
  </si>
  <si>
    <t>Podlahy lité</t>
  </si>
  <si>
    <t>716</t>
  </si>
  <si>
    <t>777111101</t>
  </si>
  <si>
    <t>Příprava podkladu před provedením litých podlah zametení</t>
  </si>
  <si>
    <t>-929882996</t>
  </si>
  <si>
    <t>"1PP-A2,3,4"92,57+43,58+26,77</t>
  </si>
  <si>
    <t>717</t>
  </si>
  <si>
    <t>777111111</t>
  </si>
  <si>
    <t>Příprava podkladu před provedením litých podlah vysátí</t>
  </si>
  <si>
    <t>1399211087</t>
  </si>
  <si>
    <t>718</t>
  </si>
  <si>
    <t>777111121</t>
  </si>
  <si>
    <t>Příprava podkladu před provedením litých podlah obroušení ruční ( v místě styku se stěnou, v rozích apod.)</t>
  </si>
  <si>
    <t>-205734652</t>
  </si>
  <si>
    <t>719</t>
  </si>
  <si>
    <t>777131101</t>
  </si>
  <si>
    <t>Penetrační nátěr podlahy epoxidový, na podklad suchý a vyzrálý</t>
  </si>
  <si>
    <t>2012984774</t>
  </si>
  <si>
    <t>720</t>
  </si>
  <si>
    <t>777611121</t>
  </si>
  <si>
    <t>Krycí nátěr podlahy průmyslový epoxidový</t>
  </si>
  <si>
    <t>1837445112</t>
  </si>
  <si>
    <t xml:space="preserve">Poznámka k souboru cen:_x000d_
1. V ceně -1133 nejsou započteny náklady na napojení na zemnící okruh. 2. V ceně -1135 nejsou započteny náklady na změření odporu. </t>
  </si>
  <si>
    <t>998777103</t>
  </si>
  <si>
    <t>Přesun hmot pro podlahy lité stanovený z hmotnosti přesunovaného materiálu vodorovná dopravní vzdálenost do 50 m v objektech výšky přes 12 do 24 m</t>
  </si>
  <si>
    <t>-40660018</t>
  </si>
  <si>
    <t>781</t>
  </si>
  <si>
    <t>Dokončovací práce - obklady</t>
  </si>
  <si>
    <t>781101210</t>
  </si>
  <si>
    <t>Penetrace podkladu pod obklady</t>
  </si>
  <si>
    <t>-2111963077</t>
  </si>
  <si>
    <t>"1PP"1,5*(2,5*2+0,81)</t>
  </si>
  <si>
    <t>"1NP"1,5*(1,9+1,1)*2-1,4+2,0*(2,3+1,6+1,56+2,2+0,8+0,1+2,77+1,75)*2-(1,4*4)</t>
  </si>
  <si>
    <t>0,6*(3,5+0,6+3+0,5+1,8+0,6)</t>
  </si>
  <si>
    <t>"2NP"1,5*(1,9*2+1,1*2)-0,7+2,0*(2,3+1,6+2,98+1,55+1,75+2,8+1,56+2,2+0,8)*2-(1,4*4)</t>
  </si>
  <si>
    <t>0,6*(3,6+0,6+3,05+0,6+2,4+0,6+1,8+0,6)</t>
  </si>
  <si>
    <t>"3NP"1,5*(1,9*2+1,1*2)-0,7+2,0*(2,3+1,6+2,98+1,55+1,75+2,8+1,56+2,2+0,8)*2-(1,4*4)</t>
  </si>
  <si>
    <t>781474112</t>
  </si>
  <si>
    <t>Montáž obkladů vnitřních stěn z dlaždic keramických lepených flexibilním lepidlem režných nebo glazovaných hladkých přes 6 do 12 ks/m2</t>
  </si>
  <si>
    <t>300671067</t>
  </si>
  <si>
    <t>724</t>
  </si>
  <si>
    <t>597610001</t>
  </si>
  <si>
    <t>obkládačky keramické koupelnové (bílé i barevné) 25 x 33 x 0,7 cm I. j.</t>
  </si>
  <si>
    <t>1208696914</t>
  </si>
  <si>
    <t>"1PP"1,5*(2,5*2+0,81)*1,05</t>
  </si>
  <si>
    <t>"1NP"(1,5*(1,9+1,1)*2-1,4+2,0*(2,3+1,6+1,56+2,2+0,8+0,1+2,77+1,75)*2-(1,4*4))*1,05</t>
  </si>
  <si>
    <t>0,6*(3,5+0,6+3+0,5+1,8+0,6)*1,05</t>
  </si>
  <si>
    <t>"2NP"(1,5*(1,9*2+1,1*2)-0,7+2,0*(2,3+1,6+2,98+1,55+1,75+2,8+1,56+2,2+0,8)*2-(1,4*4))*1,05</t>
  </si>
  <si>
    <t>(0,6*(3,6+0,6+3,05+0,6+2,4+0,6+1,8+0,6))*1,05</t>
  </si>
  <si>
    <t>"3NP"(1,5*(1,9*2+1,1*2)-0,7+2,0*(2,3+1,6+2,98+1,55+1,75+2,8+1,56+2,2+0,8)*2-(1,4*4))*1,05</t>
  </si>
  <si>
    <t>781493610</t>
  </si>
  <si>
    <t>Ostatní prvky montáž vanových dvířek plastových lepených uchycených na magnet</t>
  </si>
  <si>
    <t>493877500</t>
  </si>
  <si>
    <t xml:space="preserve">Poznámka k souboru cen:_x000d_
1. Množství měrných jednotek u ceny -5185 se stanoví podle počtu řezaných obkladaček, nezávisle na jejich velikosti. 2. Položkou -5185 lze ocenit provádění více řezů na jednom kusu obkladu. </t>
  </si>
  <si>
    <t>726</t>
  </si>
  <si>
    <t>553472010</t>
  </si>
  <si>
    <t>dvířka vanová nerezová 200 x 300</t>
  </si>
  <si>
    <t>393393473</t>
  </si>
  <si>
    <t>727</t>
  </si>
  <si>
    <t>553472011</t>
  </si>
  <si>
    <t>1029849836</t>
  </si>
  <si>
    <t>728</t>
  </si>
  <si>
    <t>781494111</t>
  </si>
  <si>
    <t>Ostatní prvky plastové profily ukončovací a dilatační lepené flexibilním lepidlem rohové</t>
  </si>
  <si>
    <t>1752936957</t>
  </si>
  <si>
    <t>2,1*2+2,1*3+2,1*3</t>
  </si>
  <si>
    <t>729</t>
  </si>
  <si>
    <t>781494511</t>
  </si>
  <si>
    <t>Ostatní prvky plastové profily ukončovací a dilatační lepené flexibilním lepidlem ukončovací</t>
  </si>
  <si>
    <t>205182553</t>
  </si>
  <si>
    <t>"1PP"(2,5*2+0,81)</t>
  </si>
  <si>
    <t>"1NP"(1,9+1,1)*2-0,7+(2,3+1,6+1,56+2,2+0,8+0,1+2,77+1,75)*2-(0,7*4)</t>
  </si>
  <si>
    <t>(3,5+0,6+3+0,5+1,8+0,6)</t>
  </si>
  <si>
    <t>"2NP"(1,9*2+1,1*2)-0,7+(2,3+1,6+2,98+1,55+1,75+2,8+1,56+2,2+0,8)*2-(0,7*4)</t>
  </si>
  <si>
    <t>(3,6+0,6+3,05+0,6+2,4+0,6+1,8+0,6)</t>
  </si>
  <si>
    <t>"3NP"(1,9*2+1,1*2)-0,7+(2,3+1,6+2,98+1,55+1,75+2,8+1,56+2,2+0,8)*2-(0,7*4)</t>
  </si>
  <si>
    <t>730</t>
  </si>
  <si>
    <t>781674115</t>
  </si>
  <si>
    <t>Montáž obkladů parapetů z dlaždic keramických lepených flexibilním lepidlem, šířky parapetu přes 150 do 200 mm</t>
  </si>
  <si>
    <t>134793015</t>
  </si>
  <si>
    <t>"1pp-32*"1,25*4</t>
  </si>
  <si>
    <t>597614001</t>
  </si>
  <si>
    <t xml:space="preserve">dlaždice keramické slinuté neglazované mrazuvzdorné  9,8 x 9,8 x 0,9 cm</t>
  </si>
  <si>
    <t>1062878589</t>
  </si>
  <si>
    <t>"1pp-32*"0,6*1,25*4*1,1</t>
  </si>
  <si>
    <t>998781103</t>
  </si>
  <si>
    <t>Přesun hmot pro obklady keramické stanovený z hmotnosti přesunovaného materiálu vodorovná dopravní vzdálenost do 50 m v objektech výšky přes 12 do 24 m</t>
  </si>
  <si>
    <t>-572608165</t>
  </si>
  <si>
    <t>783</t>
  </si>
  <si>
    <t>Nátěry</t>
  </si>
  <si>
    <t>733</t>
  </si>
  <si>
    <t>783 60-1711</t>
  </si>
  <si>
    <t>Příprava podkladu před nátěrem potrubí do DN 50 odrezivěním odrezovačem bezoplachovým</t>
  </si>
  <si>
    <t>-2081004390</t>
  </si>
  <si>
    <t>783 60-1713</t>
  </si>
  <si>
    <t>Příprava podkladu před nátěrem potrubí do DN 50 odmaštěním</t>
  </si>
  <si>
    <t>1370138439</t>
  </si>
  <si>
    <t>783 61-4551</t>
  </si>
  <si>
    <t>Základní nátěr kovových potrubí do DN 50 syntetický</t>
  </si>
  <si>
    <t>-298239186</t>
  </si>
  <si>
    <t>736</t>
  </si>
  <si>
    <t>783 61-4551.1</t>
  </si>
  <si>
    <t>Základní nátěr kovových potrubí do DN 50 syntetický (pro měď)</t>
  </si>
  <si>
    <t>-158227999</t>
  </si>
  <si>
    <t>737</t>
  </si>
  <si>
    <t>783 61-7611</t>
  </si>
  <si>
    <t>Krycí nátěr kovových potrubí do DN 50 dvojnásobný syntetický</t>
  </si>
  <si>
    <t>-1179770003</t>
  </si>
  <si>
    <t>738</t>
  </si>
  <si>
    <t>783 61-7611.1</t>
  </si>
  <si>
    <t>Krycí nátěr kovových potrubí do DN 50 dvojnásobný syntetický (pro měď)</t>
  </si>
  <si>
    <t>-1268325038</t>
  </si>
  <si>
    <t>739</t>
  </si>
  <si>
    <t>783101201</t>
  </si>
  <si>
    <t>Příprava podkladu truhlářských konstrukcí před provedením nátěru broušení smirkovým papírem nebo plátnem hrubé</t>
  </si>
  <si>
    <t>605965301</t>
  </si>
  <si>
    <t>"dřevěné madlo"4,8*7*0,15</t>
  </si>
  <si>
    <t>740</t>
  </si>
  <si>
    <t>783101203</t>
  </si>
  <si>
    <t>Příprava podkladu truhlářských konstrukcí před provedením nátěru broušení smirkovým papírem nebo plátnem jemné</t>
  </si>
  <si>
    <t>-669424383</t>
  </si>
  <si>
    <t>783106801</t>
  </si>
  <si>
    <t>Odstranění nátěrů z truhlářských konstrukcí obroušením</t>
  </si>
  <si>
    <t>-732378008</t>
  </si>
  <si>
    <t xml:space="preserve">"podlahy-C2,C3,C6"48,04+12,77+33,49 </t>
  </si>
  <si>
    <t>783118211</t>
  </si>
  <si>
    <t>Lakovací nátěr truhlářských konstrukcí dvojnásobný s mezibroušením syntetický</t>
  </si>
  <si>
    <t>-1579888778</t>
  </si>
  <si>
    <t>743</t>
  </si>
  <si>
    <t>783122101</t>
  </si>
  <si>
    <t>Tmelení truhlářských konstrukcí lokální, včetně přebroušení tmelených míst rozsahu do 10% plochy, tmelem disperzním akrylátovým nebo latexovým</t>
  </si>
  <si>
    <t>-1031041559</t>
  </si>
  <si>
    <t>744</t>
  </si>
  <si>
    <t>783213111</t>
  </si>
  <si>
    <t>Napouštěcí nátěr tesařských konstrukcí zabudovaných do konstrukce proti dřevokazným houbám, hmyzu a plísním jednonásobný syntetický</t>
  </si>
  <si>
    <t>-30742538</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</si>
  <si>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</si>
  <si>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"odhad"210+450</t>
  </si>
  <si>
    <t>745</t>
  </si>
  <si>
    <t>783301303</t>
  </si>
  <si>
    <t>Příprava podkladu zámečnických konstrukcí před provedením nátěru odrezivění odrezovačem bezoplachovým</t>
  </si>
  <si>
    <t>1843607289</t>
  </si>
  <si>
    <t>"1PP-33*"5*0,15</t>
  </si>
  <si>
    <t>"nátěr zábradlí-37*"1*4,8*6</t>
  </si>
  <si>
    <t>"1*-konstrukce"0,25*(3,1*3+2,6*3+4,3*3+1,7*3)</t>
  </si>
  <si>
    <t>746</t>
  </si>
  <si>
    <t>783306801</t>
  </si>
  <si>
    <t>Odstranění nátěrů ze zámečnických konstrukcí obroušením</t>
  </si>
  <si>
    <t>441419518</t>
  </si>
  <si>
    <t>"nátěr zábradlí"1*4,8*6</t>
  </si>
  <si>
    <t>747</t>
  </si>
  <si>
    <t>783314101</t>
  </si>
  <si>
    <t>Základní nátěr zámečnických konstrukcí jednonásobný syntetický</t>
  </si>
  <si>
    <t>-1224147107</t>
  </si>
  <si>
    <t>748</t>
  </si>
  <si>
    <t>783315101</t>
  </si>
  <si>
    <t>Mezinátěr zámečnických konstrukcí jednonásobný syntetický standardní</t>
  </si>
  <si>
    <t>-1075191182</t>
  </si>
  <si>
    <t>749</t>
  </si>
  <si>
    <t>783317101</t>
  </si>
  <si>
    <t>Krycí nátěr (email) zámečnických konstrukcí jednonásobný syntetický standardní</t>
  </si>
  <si>
    <t>-424967378</t>
  </si>
  <si>
    <t>750</t>
  </si>
  <si>
    <t>783806811</t>
  </si>
  <si>
    <t>Odstranění nátěrů z omítek oškrábáním</t>
  </si>
  <si>
    <t>-887194507</t>
  </si>
  <si>
    <t>783901284</t>
  </si>
  <si>
    <t>Příprava podkladu dřevěných podlah před provedením nátěrů broušení hrubé</t>
  </si>
  <si>
    <t>627993747</t>
  </si>
  <si>
    <t>752</t>
  </si>
  <si>
    <t>783901485</t>
  </si>
  <si>
    <t>Příprava podkladu dřevěných podlah před provedením nátěrů očištění vysátí</t>
  </si>
  <si>
    <t>-1864959993</t>
  </si>
  <si>
    <t>753</t>
  </si>
  <si>
    <t>783947183</t>
  </si>
  <si>
    <t>Krycí (uzavírací) nátěr betonových podlah dvojnásobný polyuretanový rozpouštědlový</t>
  </si>
  <si>
    <t>-514986627</t>
  </si>
  <si>
    <t>784</t>
  </si>
  <si>
    <t>Malby</t>
  </si>
  <si>
    <t>754</t>
  </si>
  <si>
    <t>784181101</t>
  </si>
  <si>
    <t>Penetrace podkladu jednonásobná základní akrylátová v místnostech výšky do 3,80 m</t>
  </si>
  <si>
    <t>-1716759294</t>
  </si>
  <si>
    <t>"omítky"26,45+67,3+36,12+44,37+59,25+781,213+115,096+388,604+45</t>
  </si>
  <si>
    <t>755</t>
  </si>
  <si>
    <t>784221101</t>
  </si>
  <si>
    <t>Malby z malířských směsí otěruvzdorných za sucha dvojnásobné, bílé za sucha otěruvzdorné dobře v místnostech výšky do 3,80 m</t>
  </si>
  <si>
    <t>418741085</t>
  </si>
  <si>
    <t>"SDK"1028,795</t>
  </si>
  <si>
    <t>2 - Sporáky</t>
  </si>
  <si>
    <t xml:space="preserve">    743 - Elektromontáže - hrubá montáž</t>
  </si>
  <si>
    <t>Elektromontáže - hrubá montáž</t>
  </si>
  <si>
    <t>743111001</t>
  </si>
  <si>
    <t>Montáž trubek elektroinstalačních s nasunutím nebo našroubováním do krabic plastových tuhých, typ 15.., FFKuS, uložených pevně D 16 mm</t>
  </si>
  <si>
    <t>-121719524</t>
  </si>
  <si>
    <t>2 - Způsobilé výdaje-vedlejší aktivity</t>
  </si>
  <si>
    <t>1 - SO 02-venkovní úpravy -zeleň</t>
  </si>
  <si>
    <t>181111121</t>
  </si>
  <si>
    <t>Plošná úprava terénu v zemině tř. 1 až 4 s urovnáním povrchu bez doplnění ornice souvislé plochy do 500 m2 při nerovnostech terénu přes +/-100 do +/-150 mm v rovině nebo na svahu do 1:5</t>
  </si>
  <si>
    <t>-2131680471</t>
  </si>
  <si>
    <t>"trávník"140</t>
  </si>
  <si>
    <t>181301101</t>
  </si>
  <si>
    <t>Rozprostření a urovnání ornice v rovině nebo ve svahu sklonu do 1:5 při souvislé ploše do 500 m2, tl. vrstvy do 100 mm</t>
  </si>
  <si>
    <t>-1321775247</t>
  </si>
  <si>
    <t>103111001</t>
  </si>
  <si>
    <t xml:space="preserve">rašelina zahradnická   VL</t>
  </si>
  <si>
    <t>-894882210</t>
  </si>
  <si>
    <t>140*0,2</t>
  </si>
  <si>
    <t>181411131</t>
  </si>
  <si>
    <t>Založení trávníku na půdě předem připravené plochy do 1000 m2 výsevem včetně utažení parkového v rovině nebo na svahu do 1:5</t>
  </si>
  <si>
    <t>1871703990</t>
  </si>
  <si>
    <t>005724100</t>
  </si>
  <si>
    <t>osiva pícnin směsi travní balení obvykle 25 kg parková</t>
  </si>
  <si>
    <t>1412853470</t>
  </si>
  <si>
    <t>140*0,025</t>
  </si>
  <si>
    <t>3,5*0,015 'Přepočtené koeficientem množství</t>
  </si>
  <si>
    <t>181951101</t>
  </si>
  <si>
    <t>Úprava pláně vyrovnáním výškových rozdílů v hornině tř. 1 až 4 bez zhutnění</t>
  </si>
  <si>
    <t>1669635655</t>
  </si>
  <si>
    <t>184102112</t>
  </si>
  <si>
    <t>Výsadba dřeviny s balem do předem vyhloubené jamky se zalitím v rovině nebo na svahu do 1:5, při průměru balu přes 200 do 300 mm</t>
  </si>
  <si>
    <t>-2103494689</t>
  </si>
  <si>
    <t>026520240</t>
  </si>
  <si>
    <t xml:space="preserve">dřeviny okrasné listnaté Růže svrasklá (Rosa rugosa) 80 - 100 cm   kont. 3 l</t>
  </si>
  <si>
    <t>-1646837357</t>
  </si>
  <si>
    <t>952902801</t>
  </si>
  <si>
    <t>Dezinfekce podlah a stěn-mikrobi z holub.trusu 1x</t>
  </si>
  <si>
    <t>-1101731403</t>
  </si>
  <si>
    <t>952902802</t>
  </si>
  <si>
    <t>627749160</t>
  </si>
  <si>
    <t>998231311</t>
  </si>
  <si>
    <t>Přesun hmot pro sadovnické a krajinářské úpravy - strojně dopravní vzdálenost do 5000 m</t>
  </si>
  <si>
    <t>-1705487538</t>
  </si>
  <si>
    <t>2 - Vedlejší rozpočtové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</si>
  <si>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</si>
  <si>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</si>
  <si>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</si>
  <si>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</si>
  <si>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</si>
  <si>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</si>
  <si>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VRN</t>
  </si>
  <si>
    <t>VRN1</t>
  </si>
  <si>
    <t>Průzkumné, geodetické a projektové práce</t>
  </si>
  <si>
    <t>013254000</t>
  </si>
  <si>
    <t>Průzkumné, geodetické a projektové práce projektové práce dokumentace stavby (výkresová a textová) skutečného provedení stavby</t>
  </si>
  <si>
    <t>1024</t>
  </si>
  <si>
    <t>383743174</t>
  </si>
  <si>
    <t>VRN2</t>
  </si>
  <si>
    <t>Příprava staveniště</t>
  </si>
  <si>
    <t>020001000</t>
  </si>
  <si>
    <t>Základní rozdělení průvodních činností a nákladů příprava staveniště</t>
  </si>
  <si>
    <t>-2056559554</t>
  </si>
  <si>
    <t>VRN3</t>
  </si>
  <si>
    <t>Zařízení staveniště</t>
  </si>
  <si>
    <t>030001000</t>
  </si>
  <si>
    <t>Základní rozdělení průvodních činností a nákladů zařízení staveniště</t>
  </si>
  <si>
    <t>-904013391</t>
  </si>
  <si>
    <t>VRN4</t>
  </si>
  <si>
    <t>Inženýrská činnost</t>
  </si>
  <si>
    <t>043194000</t>
  </si>
  <si>
    <t>Inženýrská činnost zkoušky a ostatní měření zkoušky ostatní zkoušky</t>
  </si>
  <si>
    <t>-1352833108</t>
  </si>
  <si>
    <t>VRN6</t>
  </si>
  <si>
    <t>Územní vlivy</t>
  </si>
  <si>
    <t>060001000</t>
  </si>
  <si>
    <t>Základní rozdělení průvodních činností a nákladů územní vlivy</t>
  </si>
  <si>
    <t>961774546</t>
  </si>
  <si>
    <t>3 - Nezpůsobilé výdaje</t>
  </si>
  <si>
    <t>1 - Odstranění trusu</t>
  </si>
  <si>
    <t>952902121</t>
  </si>
  <si>
    <t>Odstranění holubího trusu z podlah do tl. 5 cm</t>
  </si>
  <si>
    <t>1631627150</t>
  </si>
  <si>
    <t>"podkroví-17*"12*19-(3,7*7,2)</t>
  </si>
  <si>
    <t>952902122</t>
  </si>
  <si>
    <t>Příplatek odstranění holub.trusu za každých 5 cm</t>
  </si>
  <si>
    <t>757245868</t>
  </si>
  <si>
    <t>952902211</t>
  </si>
  <si>
    <t>1988209122</t>
  </si>
  <si>
    <t xml:space="preserve">2 - SO 04 Přístřešek pro kontejner  na odpad</t>
  </si>
  <si>
    <t xml:space="preserve">    5 - Komunikace pozemní</t>
  </si>
  <si>
    <t>3482780001</t>
  </si>
  <si>
    <t>Ploty z cihel a tvárnic nepálených vápenopískových (KM BETA) zídky na maltu cementovou včetně spárování z cihel plných NF 240x115x71 mm nebarvených, tloušťka zdiva 71 mm, P 25</t>
  </si>
  <si>
    <t>1279458662</t>
  </si>
  <si>
    <t>Komunikace pozemní</t>
  </si>
  <si>
    <t>564231111</t>
  </si>
  <si>
    <t>Podklad nebo podsyp ze štěrkopísku ŠP s rozprostřením, vlhčením a zhutněním, po zhutnění tl. 100 mm</t>
  </si>
  <si>
    <t>-1674926178</t>
  </si>
  <si>
    <t>4,7</t>
  </si>
  <si>
    <t>564751111</t>
  </si>
  <si>
    <t>Podklad nebo kryt z kameniva hrubého drceného vel. 32-63 mm s rozprostřením a zhutněním, po zhutnění tl. 150 mm</t>
  </si>
  <si>
    <t>159468006</t>
  </si>
  <si>
    <t>564752111</t>
  </si>
  <si>
    <t>Podklad nebo kryt z vibrovaného štěrku VŠ s rozprostřením, vlhčením a zhutněním, po zhutnění tl. 150 mm</t>
  </si>
  <si>
    <t>-545362178</t>
  </si>
  <si>
    <t>564801111</t>
  </si>
  <si>
    <t>Podklad ze štěrkodrti ŠD s rozprostřením a zhutněním, po zhutnění tl. 30 mm</t>
  </si>
  <si>
    <t>1736709678</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</si>
  <si>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</si>
  <si>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</si>
  <si>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-1750775631</t>
  </si>
  <si>
    <t>592450380</t>
  </si>
  <si>
    <t xml:space="preserve">dlaždice betonové dlažba zámková (ČSN EN 1338) dlažba H-PROFIL s fazetou, 1 m2=36 kusů HBB  20 x 16,5 x 6 přírodní</t>
  </si>
  <si>
    <t>1407815415</t>
  </si>
  <si>
    <t>4,7*1,01</t>
  </si>
  <si>
    <t>998223011</t>
  </si>
  <si>
    <t>Přesun hmot pro pozemní komunikace s krytem dlážděným dopravní vzdálenost do 200 m jakékoliv délky objektu</t>
  </si>
  <si>
    <t>1850093565</t>
  </si>
  <si>
    <t>3 - SO 03 venkovní úpravy</t>
  </si>
  <si>
    <t xml:space="preserve">    11 - Přípravné a přidružené práce</t>
  </si>
  <si>
    <t xml:space="preserve">    6 - Úpravy povrchů, podlahy a osazování výplní</t>
  </si>
  <si>
    <t xml:space="preserve">    8 - Trubní vedení</t>
  </si>
  <si>
    <t>122201101</t>
  </si>
  <si>
    <t>Odkopávky a prokopávky nezapažené s přehozením výkopku na vzdálenost do 3 m nebo s naložením na dopravní prostředek v hornině tř. 3 do 100 m3</t>
  </si>
  <si>
    <t>-179963484</t>
  </si>
  <si>
    <t>17,7*21*0,4</t>
  </si>
  <si>
    <t>122201109</t>
  </si>
  <si>
    <t>Odkopávky a prokopávky nezapažené s přehozením výkopku na vzdálenost do 3 m nebo s naložením na dopravní prostředek v hornině tř. 3 Příplatek k cenám za lepivost horniny tř. 3</t>
  </si>
  <si>
    <t>-1557385505</t>
  </si>
  <si>
    <t>131201101</t>
  </si>
  <si>
    <t>Hloubení nezapažených jam a zářezů s urovnáním dna do předepsaného profilu a spádu v hornině tř. 3 do 100 m3</t>
  </si>
  <si>
    <t>248946555</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</si>
  <si>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</si>
  <si>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"pro zasak galerii"3*1,4*1,0</t>
  </si>
  <si>
    <t>-399605901</t>
  </si>
  <si>
    <t>148,68+4,2-2,1</t>
  </si>
  <si>
    <t>-1808835355</t>
  </si>
  <si>
    <t>1747758603</t>
  </si>
  <si>
    <t>150,78*1,9</t>
  </si>
  <si>
    <t>Zásyp sypaninou z jakékoliv horniny s uložením výkopku ve vrstvách se zhutněním jam, šachet, rýh nebo kolem objektů v těchto vykopávkách</t>
  </si>
  <si>
    <t>16676110</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</si>
  <si>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</si>
  <si>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galerie"3*1,4*0,5</t>
  </si>
  <si>
    <t>Přípravné a přidružené práce</t>
  </si>
  <si>
    <t>Odstranění křovin i s kořeny na ploše do 1000 m2</t>
  </si>
  <si>
    <t>153898840</t>
  </si>
  <si>
    <t>Spálení křovin a stromů o průměru do 100 mm</t>
  </si>
  <si>
    <t>-1979311994</t>
  </si>
  <si>
    <t>-1478035865</t>
  </si>
  <si>
    <t>1514951738</t>
  </si>
  <si>
    <t>"dlažba 60-pěší"8</t>
  </si>
  <si>
    <t>"dlažba 80-komunikace"114,7</t>
  </si>
  <si>
    <t>"parkoviště"111</t>
  </si>
  <si>
    <t>-308392242</t>
  </si>
  <si>
    <t>-1077625830</t>
  </si>
  <si>
    <t>564761111</t>
  </si>
  <si>
    <t>Podklad nebo kryt z kameniva hrubého drceného vel. 32-63 mm s rozprostřením a zhutněním, po zhutnění tl. 200 mm</t>
  </si>
  <si>
    <t>-580105235</t>
  </si>
  <si>
    <t>-284840143</t>
  </si>
  <si>
    <t>572131111</t>
  </si>
  <si>
    <t>Vyrovnání povrchu dosavadních krytů s rozprostřením hmot a zhutněním živičnou směsí pro asfaltový koberec otevřený AKO tl. od 20 do 40 mm</t>
  </si>
  <si>
    <t>-994968849</t>
  </si>
  <si>
    <t>19*2,5</t>
  </si>
  <si>
    <t>573911111</t>
  </si>
  <si>
    <t>Asfaltový regenerační postřik s posypem kameniva v množství 0,10 kg/m2</t>
  </si>
  <si>
    <t>-276272266</t>
  </si>
  <si>
    <t>1943717731</t>
  </si>
  <si>
    <t>"pěší"8</t>
  </si>
  <si>
    <t>-1207530036</t>
  </si>
  <si>
    <t>8*1,01</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</si>
  <si>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</si>
  <si>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</si>
  <si>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-1743112336</t>
  </si>
  <si>
    <t>"komunikace"114,7</t>
  </si>
  <si>
    <t>592450070</t>
  </si>
  <si>
    <t xml:space="preserve">dlaždice betonové dlažba zámková (ČSN EN 1338) dlažba H-PROFIL s fazetou, 1 m2=36 kusů HBB  20 x 16,5 x 8 přírodní</t>
  </si>
  <si>
    <t>-2117529648</t>
  </si>
  <si>
    <t>"komunikace"114,7*1,01</t>
  </si>
  <si>
    <t>592450075</t>
  </si>
  <si>
    <t>1421563035</t>
  </si>
  <si>
    <t>"parkoviště"111*1,01</t>
  </si>
  <si>
    <t>Úpravy povrchů, podlahy a osazování výplní</t>
  </si>
  <si>
    <t>637211111</t>
  </si>
  <si>
    <t>Okapový chodník z dlaždic betonových se zalitím spár cementovou maltou do cementové malty MC-10, tl. dlaždic 40 mm</t>
  </si>
  <si>
    <t>2000562670</t>
  </si>
  <si>
    <t>Trubní vedení</t>
  </si>
  <si>
    <t>871260001</t>
  </si>
  <si>
    <t>Montáž kanalizačního potrubí z plastů z polypropylenu PP hladkého plnostěnného SN 10 DN 100</t>
  </si>
  <si>
    <t>-1985512030</t>
  </si>
  <si>
    <t>7+21</t>
  </si>
  <si>
    <t>871260002</t>
  </si>
  <si>
    <t>-917142065</t>
  </si>
  <si>
    <t>877265261</t>
  </si>
  <si>
    <t>Montáž tvarovek na kanalizačním potrubí z trub z plastu z tvrdého PVC [systém KG] nebo z polypropylenu [systém KG 2000] v otevřeném výkopu dvorních vpusťí DN 100</t>
  </si>
  <si>
    <t>-843411752</t>
  </si>
  <si>
    <t xml:space="preserve">Poznámka k souboru cen:_x000d_
1. V cenách nejsou započteny náklady na dodání tvarovek. Tvarovky se oceňují ve ve specifikaci. </t>
  </si>
  <si>
    <t>562311650</t>
  </si>
  <si>
    <t>vpusť dvorní se záp.klapkou a lapač.písku DN 110</t>
  </si>
  <si>
    <t>1460179468</t>
  </si>
  <si>
    <t>877315261</t>
  </si>
  <si>
    <t>Montáž tvarovek na kanalizačním potrubí z trub z plastu z tvrdého PVC [systém KG] nebo z polypropylenu [systém KG 2000] v otevřeném výkopu dvorních vpusťí DN 150</t>
  </si>
  <si>
    <t>-1310201875</t>
  </si>
  <si>
    <t>286610101</t>
  </si>
  <si>
    <t>revizní šachty D 400 - dno,korugovaná roura, KG 110 přímá (vč.těsnění)</t>
  </si>
  <si>
    <t>-2115208529</t>
  </si>
  <si>
    <t>895971110</t>
  </si>
  <si>
    <t>Zasakovací boxy z polypropylenu PP bez možnosti revize a čištění pro vsakování deštových vod v jednořadové galerii o celkovém objemu do 5 m3</t>
  </si>
  <si>
    <t>1488424356</t>
  </si>
  <si>
    <t>916131213</t>
  </si>
  <si>
    <t>Osazení silničního obrubníku betonového se zřízením lože, s vyplněním a zatřením spár cementovou maltou stojatého s boční opěrou z betonu prostého tř. C 12/15, do lože z betonu prostého téže značky</t>
  </si>
  <si>
    <t>-629420911</t>
  </si>
  <si>
    <t>90,5</t>
  </si>
  <si>
    <t>592174100</t>
  </si>
  <si>
    <t xml:space="preserve">obrubníky betonové a železobetonové chodníkové ABO   100/10/25 II   100 x 10 x 25</t>
  </si>
  <si>
    <t>1780906601</t>
  </si>
  <si>
    <t>90,5*1,01</t>
  </si>
  <si>
    <t>916331112</t>
  </si>
  <si>
    <t>Osazení zahradního obrubníku betonového s ložem tl. od 50 do 100 mm z betonu prostého tř. C 12/15 s boční opěrou z betonu prostého tř. C 12/15</t>
  </si>
  <si>
    <t>1929315411</t>
  </si>
  <si>
    <t>592172110</t>
  </si>
  <si>
    <t xml:space="preserve">obrubníky betonové a železobetonové obrubníky zahradní Granitoid ABO 100/5/25 II šedá   100 x 5 x 25</t>
  </si>
  <si>
    <t>-1343036983</t>
  </si>
  <si>
    <t>15*1,01</t>
  </si>
  <si>
    <t>935114152</t>
  </si>
  <si>
    <t>Štěrbinový odvodňovací betonový žlab se základem z betonu prostého a s obetonováním rozměru 450x500 mm s obrubníkem výšky 15 cm se spádem dna 0,5 %</t>
  </si>
  <si>
    <t>1732530600</t>
  </si>
  <si>
    <t xml:space="preserve">Poznámka k souboru cen:_x000d_
1. V ceně jsou započteny i náklady na dodání štěrbinového žlabu včetně čistícího kusu, vpusťového kusu a záslepky, které jsou poměrově přepočteny na 1 bm žlabu. </t>
  </si>
  <si>
    <t>-245508871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</si>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</sst>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8"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4"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4"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167" fontId="0" fillId="4" borderId="28" xfId="0" applyNumberFormat="1" applyFont="1" applyFill="1" applyBorder="1" applyAlignment="1" applyProtection="1">
      <alignment vertical="center"/>
      <protection locked="0"/>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2" borderId="1" xfId="0" applyFont="1" applyFill="1" applyBorder="1" applyAlignment="1">
      <alignment horizontal="left" vertical="center"/>
      <protection locked="0"/>
    </xf>
    <xf numFmtId="0" fontId="44" fillId="2"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21</v>
      </c>
      <c r="AO10" s="30"/>
      <c r="AP10" s="30"/>
      <c r="AQ10" s="32"/>
      <c r="BE10" s="40"/>
      <c r="BS10" s="25" t="s">
        <v>29</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21</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29</v>
      </c>
    </row>
    <row r="13" ht="14.4" customHeight="1">
      <c r="B13" s="29"/>
      <c r="C13" s="30"/>
      <c r="D13" s="41"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33</v>
      </c>
      <c r="AO13" s="30"/>
      <c r="AP13" s="30"/>
      <c r="AQ13" s="32"/>
      <c r="BE13" s="40"/>
      <c r="BS13" s="25" t="s">
        <v>29</v>
      </c>
    </row>
    <row r="14">
      <c r="B14" s="29"/>
      <c r="C14" s="30"/>
      <c r="D14" s="30"/>
      <c r="E14" s="43" t="s">
        <v>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33</v>
      </c>
      <c r="AO14" s="30"/>
      <c r="AP14" s="30"/>
      <c r="AQ14" s="32"/>
      <c r="BE14" s="40"/>
      <c r="BS14" s="25" t="s">
        <v>29</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21</v>
      </c>
      <c r="AO16" s="30"/>
      <c r="AP16" s="30"/>
      <c r="AQ16" s="32"/>
      <c r="BE16" s="40"/>
      <c r="BS16" s="25" t="s">
        <v>6</v>
      </c>
    </row>
    <row r="17" ht="18.48"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21</v>
      </c>
      <c r="AO17" s="30"/>
      <c r="AP17" s="30"/>
      <c r="AQ17" s="32"/>
      <c r="BE17" s="40"/>
      <c r="BS17" s="25" t="s">
        <v>36</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16.5" customHeight="1">
      <c r="B20" s="29"/>
      <c r="C20" s="30"/>
      <c r="D20" s="30"/>
      <c r="E20" s="45" t="s">
        <v>21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38</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39</v>
      </c>
      <c r="M25" s="53"/>
      <c r="N25" s="53"/>
      <c r="O25" s="53"/>
      <c r="P25" s="48"/>
      <c r="Q25" s="48"/>
      <c r="R25" s="48"/>
      <c r="S25" s="48"/>
      <c r="T25" s="48"/>
      <c r="U25" s="48"/>
      <c r="V25" s="48"/>
      <c r="W25" s="53" t="s">
        <v>40</v>
      </c>
      <c r="X25" s="53"/>
      <c r="Y25" s="53"/>
      <c r="Z25" s="53"/>
      <c r="AA25" s="53"/>
      <c r="AB25" s="53"/>
      <c r="AC25" s="53"/>
      <c r="AD25" s="53"/>
      <c r="AE25" s="53"/>
      <c r="AF25" s="48"/>
      <c r="AG25" s="48"/>
      <c r="AH25" s="48"/>
      <c r="AI25" s="48"/>
      <c r="AJ25" s="48"/>
      <c r="AK25" s="53" t="s">
        <v>41</v>
      </c>
      <c r="AL25" s="53"/>
      <c r="AM25" s="53"/>
      <c r="AN25" s="53"/>
      <c r="AO25" s="53"/>
      <c r="AP25" s="48"/>
      <c r="AQ25" s="52"/>
      <c r="BE25" s="40"/>
    </row>
    <row r="26" s="2" customFormat="1" ht="14.4" customHeight="1">
      <c r="B26" s="54"/>
      <c r="C26" s="55"/>
      <c r="D26" s="56" t="s">
        <v>42</v>
      </c>
      <c r="E26" s="55"/>
      <c r="F26" s="56" t="s">
        <v>43</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44</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45</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46</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47</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48</v>
      </c>
      <c r="E32" s="62"/>
      <c r="F32" s="62"/>
      <c r="G32" s="62"/>
      <c r="H32" s="62"/>
      <c r="I32" s="62"/>
      <c r="J32" s="62"/>
      <c r="K32" s="62"/>
      <c r="L32" s="62"/>
      <c r="M32" s="62"/>
      <c r="N32" s="62"/>
      <c r="O32" s="62"/>
      <c r="P32" s="62"/>
      <c r="Q32" s="62"/>
      <c r="R32" s="62"/>
      <c r="S32" s="62"/>
      <c r="T32" s="63" t="s">
        <v>49</v>
      </c>
      <c r="U32" s="62"/>
      <c r="V32" s="62"/>
      <c r="W32" s="62"/>
      <c r="X32" s="64" t="s">
        <v>50</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51</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1488</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Sociální bydlení města Liberce Bytový dům F</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Žitavská 393/8 ,Liberec</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4. 4. 2018</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 xml:space="preserve"> </v>
      </c>
      <c r="M46" s="75"/>
      <c r="N46" s="75"/>
      <c r="O46" s="75"/>
      <c r="P46" s="75"/>
      <c r="Q46" s="75"/>
      <c r="R46" s="75"/>
      <c r="S46" s="75"/>
      <c r="T46" s="75"/>
      <c r="U46" s="75"/>
      <c r="V46" s="75"/>
      <c r="W46" s="75"/>
      <c r="X46" s="75"/>
      <c r="Y46" s="75"/>
      <c r="Z46" s="75"/>
      <c r="AA46" s="75"/>
      <c r="AB46" s="75"/>
      <c r="AC46" s="75"/>
      <c r="AD46" s="75"/>
      <c r="AE46" s="75"/>
      <c r="AF46" s="75"/>
      <c r="AG46" s="75"/>
      <c r="AH46" s="75"/>
      <c r="AI46" s="77" t="s">
        <v>34</v>
      </c>
      <c r="AJ46" s="75"/>
      <c r="AK46" s="75"/>
      <c r="AL46" s="75"/>
      <c r="AM46" s="78" t="str">
        <f>IF(E17="","",E17)</f>
        <v>AGORA Liberec s.r.o. Liberec</v>
      </c>
      <c r="AN46" s="78"/>
      <c r="AO46" s="78"/>
      <c r="AP46" s="78"/>
      <c r="AQ46" s="75"/>
      <c r="AR46" s="73"/>
      <c r="AS46" s="87" t="s">
        <v>52</v>
      </c>
      <c r="AT46" s="88"/>
      <c r="AU46" s="89"/>
      <c r="AV46" s="89"/>
      <c r="AW46" s="89"/>
      <c r="AX46" s="89"/>
      <c r="AY46" s="89"/>
      <c r="AZ46" s="89"/>
      <c r="BA46" s="89"/>
      <c r="BB46" s="89"/>
      <c r="BC46" s="89"/>
      <c r="BD46" s="90"/>
    </row>
    <row r="47" s="1" customFormat="1">
      <c r="B47" s="47"/>
      <c r="C47" s="77" t="s">
        <v>32</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53</v>
      </c>
      <c r="D49" s="98"/>
      <c r="E49" s="98"/>
      <c r="F49" s="98"/>
      <c r="G49" s="98"/>
      <c r="H49" s="99"/>
      <c r="I49" s="100" t="s">
        <v>54</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55</v>
      </c>
      <c r="AH49" s="98"/>
      <c r="AI49" s="98"/>
      <c r="AJ49" s="98"/>
      <c r="AK49" s="98"/>
      <c r="AL49" s="98"/>
      <c r="AM49" s="98"/>
      <c r="AN49" s="100" t="s">
        <v>56</v>
      </c>
      <c r="AO49" s="98"/>
      <c r="AP49" s="98"/>
      <c r="AQ49" s="102" t="s">
        <v>57</v>
      </c>
      <c r="AR49" s="73"/>
      <c r="AS49" s="103" t="s">
        <v>58</v>
      </c>
      <c r="AT49" s="104" t="s">
        <v>59</v>
      </c>
      <c r="AU49" s="104" t="s">
        <v>60</v>
      </c>
      <c r="AV49" s="104" t="s">
        <v>61</v>
      </c>
      <c r="AW49" s="104" t="s">
        <v>62</v>
      </c>
      <c r="AX49" s="104" t="s">
        <v>63</v>
      </c>
      <c r="AY49" s="104" t="s">
        <v>64</v>
      </c>
      <c r="AZ49" s="104" t="s">
        <v>65</v>
      </c>
      <c r="BA49" s="104" t="s">
        <v>66</v>
      </c>
      <c r="BB49" s="104" t="s">
        <v>67</v>
      </c>
      <c r="BC49" s="104" t="s">
        <v>68</v>
      </c>
      <c r="BD49" s="105" t="s">
        <v>69</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70</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ROUND(AG52+AG55+AG58,2)</f>
        <v>0</v>
      </c>
      <c r="AH51" s="111"/>
      <c r="AI51" s="111"/>
      <c r="AJ51" s="111"/>
      <c r="AK51" s="111"/>
      <c r="AL51" s="111"/>
      <c r="AM51" s="111"/>
      <c r="AN51" s="112">
        <f>SUM(AG51,AT51)</f>
        <v>0</v>
      </c>
      <c r="AO51" s="112"/>
      <c r="AP51" s="112"/>
      <c r="AQ51" s="113" t="s">
        <v>21</v>
      </c>
      <c r="AR51" s="84"/>
      <c r="AS51" s="114">
        <f>ROUND(AS52+AS55+AS58,2)</f>
        <v>0</v>
      </c>
      <c r="AT51" s="115">
        <f>ROUND(SUM(AV51:AW51),2)</f>
        <v>0</v>
      </c>
      <c r="AU51" s="116">
        <f>ROUND(AU52+AU55+AU58,5)</f>
        <v>0</v>
      </c>
      <c r="AV51" s="115">
        <f>ROUND(AZ51*L26,2)</f>
        <v>0</v>
      </c>
      <c r="AW51" s="115">
        <f>ROUND(BA51*L27,2)</f>
        <v>0</v>
      </c>
      <c r="AX51" s="115">
        <f>ROUND(BB51*L26,2)</f>
        <v>0</v>
      </c>
      <c r="AY51" s="115">
        <f>ROUND(BC51*L27,2)</f>
        <v>0</v>
      </c>
      <c r="AZ51" s="115">
        <f>ROUND(AZ52+AZ55+AZ58,2)</f>
        <v>0</v>
      </c>
      <c r="BA51" s="115">
        <f>ROUND(BA52+BA55+BA58,2)</f>
        <v>0</v>
      </c>
      <c r="BB51" s="115">
        <f>ROUND(BB52+BB55+BB58,2)</f>
        <v>0</v>
      </c>
      <c r="BC51" s="115">
        <f>ROUND(BC52+BC55+BC58,2)</f>
        <v>0</v>
      </c>
      <c r="BD51" s="117">
        <f>ROUND(BD52+BD55+BD58,2)</f>
        <v>0</v>
      </c>
      <c r="BS51" s="118" t="s">
        <v>71</v>
      </c>
      <c r="BT51" s="118" t="s">
        <v>72</v>
      </c>
      <c r="BU51" s="119" t="s">
        <v>73</v>
      </c>
      <c r="BV51" s="118" t="s">
        <v>74</v>
      </c>
      <c r="BW51" s="118" t="s">
        <v>7</v>
      </c>
      <c r="BX51" s="118" t="s">
        <v>75</v>
      </c>
      <c r="CL51" s="118" t="s">
        <v>21</v>
      </c>
    </row>
    <row r="52" s="5" customFormat="1" ht="16.5" customHeight="1">
      <c r="B52" s="120"/>
      <c r="C52" s="121"/>
      <c r="D52" s="122" t="s">
        <v>76</v>
      </c>
      <c r="E52" s="122"/>
      <c r="F52" s="122"/>
      <c r="G52" s="122"/>
      <c r="H52" s="122"/>
      <c r="I52" s="123"/>
      <c r="J52" s="122" t="s">
        <v>77</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ROUND(SUM(AG53:AG54),2)</f>
        <v>0</v>
      </c>
      <c r="AH52" s="123"/>
      <c r="AI52" s="123"/>
      <c r="AJ52" s="123"/>
      <c r="AK52" s="123"/>
      <c r="AL52" s="123"/>
      <c r="AM52" s="123"/>
      <c r="AN52" s="125">
        <f>SUM(AG52,AT52)</f>
        <v>0</v>
      </c>
      <c r="AO52" s="123"/>
      <c r="AP52" s="123"/>
      <c r="AQ52" s="126" t="s">
        <v>78</v>
      </c>
      <c r="AR52" s="127"/>
      <c r="AS52" s="128">
        <f>ROUND(SUM(AS53:AS54),2)</f>
        <v>0</v>
      </c>
      <c r="AT52" s="129">
        <f>ROUND(SUM(AV52:AW52),2)</f>
        <v>0</v>
      </c>
      <c r="AU52" s="130">
        <f>ROUND(SUM(AU53:AU54),5)</f>
        <v>0</v>
      </c>
      <c r="AV52" s="129">
        <f>ROUND(AZ52*L26,2)</f>
        <v>0</v>
      </c>
      <c r="AW52" s="129">
        <f>ROUND(BA52*L27,2)</f>
        <v>0</v>
      </c>
      <c r="AX52" s="129">
        <f>ROUND(BB52*L26,2)</f>
        <v>0</v>
      </c>
      <c r="AY52" s="129">
        <f>ROUND(BC52*L27,2)</f>
        <v>0</v>
      </c>
      <c r="AZ52" s="129">
        <f>ROUND(SUM(AZ53:AZ54),2)</f>
        <v>0</v>
      </c>
      <c r="BA52" s="129">
        <f>ROUND(SUM(BA53:BA54),2)</f>
        <v>0</v>
      </c>
      <c r="BB52" s="129">
        <f>ROUND(SUM(BB53:BB54),2)</f>
        <v>0</v>
      </c>
      <c r="BC52" s="129">
        <f>ROUND(SUM(BC53:BC54),2)</f>
        <v>0</v>
      </c>
      <c r="BD52" s="131">
        <f>ROUND(SUM(BD53:BD54),2)</f>
        <v>0</v>
      </c>
      <c r="BS52" s="132" t="s">
        <v>71</v>
      </c>
      <c r="BT52" s="132" t="s">
        <v>76</v>
      </c>
      <c r="BU52" s="132" t="s">
        <v>73</v>
      </c>
      <c r="BV52" s="132" t="s">
        <v>74</v>
      </c>
      <c r="BW52" s="132" t="s">
        <v>79</v>
      </c>
      <c r="BX52" s="132" t="s">
        <v>7</v>
      </c>
      <c r="CL52" s="132" t="s">
        <v>21</v>
      </c>
      <c r="CM52" s="132" t="s">
        <v>76</v>
      </c>
    </row>
    <row r="53" s="6" customFormat="1" ht="16.5" customHeight="1">
      <c r="A53" s="133" t="s">
        <v>80</v>
      </c>
      <c r="B53" s="134"/>
      <c r="C53" s="135"/>
      <c r="D53" s="135"/>
      <c r="E53" s="136" t="s">
        <v>76</v>
      </c>
      <c r="F53" s="136"/>
      <c r="G53" s="136"/>
      <c r="H53" s="136"/>
      <c r="I53" s="136"/>
      <c r="J53" s="135"/>
      <c r="K53" s="136" t="s">
        <v>81</v>
      </c>
      <c r="L53" s="136"/>
      <c r="M53" s="136"/>
      <c r="N53" s="136"/>
      <c r="O53" s="136"/>
      <c r="P53" s="136"/>
      <c r="Q53" s="136"/>
      <c r="R53" s="136"/>
      <c r="S53" s="136"/>
      <c r="T53" s="136"/>
      <c r="U53" s="136"/>
      <c r="V53" s="136"/>
      <c r="W53" s="136"/>
      <c r="X53" s="136"/>
      <c r="Y53" s="136"/>
      <c r="Z53" s="136"/>
      <c r="AA53" s="136"/>
      <c r="AB53" s="136"/>
      <c r="AC53" s="136"/>
      <c r="AD53" s="136"/>
      <c r="AE53" s="136"/>
      <c r="AF53" s="136"/>
      <c r="AG53" s="137">
        <f>'1 - SO 01 Bytový dům'!J29</f>
        <v>0</v>
      </c>
      <c r="AH53" s="135"/>
      <c r="AI53" s="135"/>
      <c r="AJ53" s="135"/>
      <c r="AK53" s="135"/>
      <c r="AL53" s="135"/>
      <c r="AM53" s="135"/>
      <c r="AN53" s="137">
        <f>SUM(AG53,AT53)</f>
        <v>0</v>
      </c>
      <c r="AO53" s="135"/>
      <c r="AP53" s="135"/>
      <c r="AQ53" s="138" t="s">
        <v>82</v>
      </c>
      <c r="AR53" s="139"/>
      <c r="AS53" s="140">
        <v>0</v>
      </c>
      <c r="AT53" s="141">
        <f>ROUND(SUM(AV53:AW53),2)</f>
        <v>0</v>
      </c>
      <c r="AU53" s="142">
        <f>'1 - SO 01 Bytový dům'!P123</f>
        <v>0</v>
      </c>
      <c r="AV53" s="141">
        <f>'1 - SO 01 Bytový dům'!J32</f>
        <v>0</v>
      </c>
      <c r="AW53" s="141">
        <f>'1 - SO 01 Bytový dům'!J33</f>
        <v>0</v>
      </c>
      <c r="AX53" s="141">
        <f>'1 - SO 01 Bytový dům'!J34</f>
        <v>0</v>
      </c>
      <c r="AY53" s="141">
        <f>'1 - SO 01 Bytový dům'!J35</f>
        <v>0</v>
      </c>
      <c r="AZ53" s="141">
        <f>'1 - SO 01 Bytový dům'!F32</f>
        <v>0</v>
      </c>
      <c r="BA53" s="141">
        <f>'1 - SO 01 Bytový dům'!F33</f>
        <v>0</v>
      </c>
      <c r="BB53" s="141">
        <f>'1 - SO 01 Bytový dům'!F34</f>
        <v>0</v>
      </c>
      <c r="BC53" s="141">
        <f>'1 - SO 01 Bytový dům'!F35</f>
        <v>0</v>
      </c>
      <c r="BD53" s="143">
        <f>'1 - SO 01 Bytový dům'!F36</f>
        <v>0</v>
      </c>
      <c r="BT53" s="144" t="s">
        <v>83</v>
      </c>
      <c r="BV53" s="144" t="s">
        <v>74</v>
      </c>
      <c r="BW53" s="144" t="s">
        <v>84</v>
      </c>
      <c r="BX53" s="144" t="s">
        <v>79</v>
      </c>
      <c r="CL53" s="144" t="s">
        <v>21</v>
      </c>
    </row>
    <row r="54" s="6" customFormat="1" ht="16.5" customHeight="1">
      <c r="A54" s="133" t="s">
        <v>80</v>
      </c>
      <c r="B54" s="134"/>
      <c r="C54" s="135"/>
      <c r="D54" s="135"/>
      <c r="E54" s="136" t="s">
        <v>83</v>
      </c>
      <c r="F54" s="136"/>
      <c r="G54" s="136"/>
      <c r="H54" s="136"/>
      <c r="I54" s="136"/>
      <c r="J54" s="135"/>
      <c r="K54" s="136" t="s">
        <v>85</v>
      </c>
      <c r="L54" s="136"/>
      <c r="M54" s="136"/>
      <c r="N54" s="136"/>
      <c r="O54" s="136"/>
      <c r="P54" s="136"/>
      <c r="Q54" s="136"/>
      <c r="R54" s="136"/>
      <c r="S54" s="136"/>
      <c r="T54" s="136"/>
      <c r="U54" s="136"/>
      <c r="V54" s="136"/>
      <c r="W54" s="136"/>
      <c r="X54" s="136"/>
      <c r="Y54" s="136"/>
      <c r="Z54" s="136"/>
      <c r="AA54" s="136"/>
      <c r="AB54" s="136"/>
      <c r="AC54" s="136"/>
      <c r="AD54" s="136"/>
      <c r="AE54" s="136"/>
      <c r="AF54" s="136"/>
      <c r="AG54" s="137">
        <f>'2 - Sporáky'!J29</f>
        <v>0</v>
      </c>
      <c r="AH54" s="135"/>
      <c r="AI54" s="135"/>
      <c r="AJ54" s="135"/>
      <c r="AK54" s="135"/>
      <c r="AL54" s="135"/>
      <c r="AM54" s="135"/>
      <c r="AN54" s="137">
        <f>SUM(AG54,AT54)</f>
        <v>0</v>
      </c>
      <c r="AO54" s="135"/>
      <c r="AP54" s="135"/>
      <c r="AQ54" s="138" t="s">
        <v>82</v>
      </c>
      <c r="AR54" s="139"/>
      <c r="AS54" s="140">
        <v>0</v>
      </c>
      <c r="AT54" s="141">
        <f>ROUND(SUM(AV54:AW54),2)</f>
        <v>0</v>
      </c>
      <c r="AU54" s="142">
        <f>'2 - Sporáky'!P84</f>
        <v>0</v>
      </c>
      <c r="AV54" s="141">
        <f>'2 - Sporáky'!J32</f>
        <v>0</v>
      </c>
      <c r="AW54" s="141">
        <f>'2 - Sporáky'!J33</f>
        <v>0</v>
      </c>
      <c r="AX54" s="141">
        <f>'2 - Sporáky'!J34</f>
        <v>0</v>
      </c>
      <c r="AY54" s="141">
        <f>'2 - Sporáky'!J35</f>
        <v>0</v>
      </c>
      <c r="AZ54" s="141">
        <f>'2 - Sporáky'!F32</f>
        <v>0</v>
      </c>
      <c r="BA54" s="141">
        <f>'2 - Sporáky'!F33</f>
        <v>0</v>
      </c>
      <c r="BB54" s="141">
        <f>'2 - Sporáky'!F34</f>
        <v>0</v>
      </c>
      <c r="BC54" s="141">
        <f>'2 - Sporáky'!F35</f>
        <v>0</v>
      </c>
      <c r="BD54" s="143">
        <f>'2 - Sporáky'!F36</f>
        <v>0</v>
      </c>
      <c r="BT54" s="144" t="s">
        <v>83</v>
      </c>
      <c r="BV54" s="144" t="s">
        <v>74</v>
      </c>
      <c r="BW54" s="144" t="s">
        <v>86</v>
      </c>
      <c r="BX54" s="144" t="s">
        <v>79</v>
      </c>
      <c r="CL54" s="144" t="s">
        <v>21</v>
      </c>
    </row>
    <row r="55" s="5" customFormat="1" ht="16.5" customHeight="1">
      <c r="B55" s="120"/>
      <c r="C55" s="121"/>
      <c r="D55" s="122" t="s">
        <v>83</v>
      </c>
      <c r="E55" s="122"/>
      <c r="F55" s="122"/>
      <c r="G55" s="122"/>
      <c r="H55" s="122"/>
      <c r="I55" s="123"/>
      <c r="J55" s="122" t="s">
        <v>87</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ROUND(SUM(AG56:AG57),2)</f>
        <v>0</v>
      </c>
      <c r="AH55" s="123"/>
      <c r="AI55" s="123"/>
      <c r="AJ55" s="123"/>
      <c r="AK55" s="123"/>
      <c r="AL55" s="123"/>
      <c r="AM55" s="123"/>
      <c r="AN55" s="125">
        <f>SUM(AG55,AT55)</f>
        <v>0</v>
      </c>
      <c r="AO55" s="123"/>
      <c r="AP55" s="123"/>
      <c r="AQ55" s="126" t="s">
        <v>78</v>
      </c>
      <c r="AR55" s="127"/>
      <c r="AS55" s="128">
        <f>ROUND(SUM(AS56:AS57),2)</f>
        <v>0</v>
      </c>
      <c r="AT55" s="129">
        <f>ROUND(SUM(AV55:AW55),2)</f>
        <v>0</v>
      </c>
      <c r="AU55" s="130">
        <f>ROUND(SUM(AU56:AU57),5)</f>
        <v>0</v>
      </c>
      <c r="AV55" s="129">
        <f>ROUND(AZ55*L26,2)</f>
        <v>0</v>
      </c>
      <c r="AW55" s="129">
        <f>ROUND(BA55*L27,2)</f>
        <v>0</v>
      </c>
      <c r="AX55" s="129">
        <f>ROUND(BB55*L26,2)</f>
        <v>0</v>
      </c>
      <c r="AY55" s="129">
        <f>ROUND(BC55*L27,2)</f>
        <v>0</v>
      </c>
      <c r="AZ55" s="129">
        <f>ROUND(SUM(AZ56:AZ57),2)</f>
        <v>0</v>
      </c>
      <c r="BA55" s="129">
        <f>ROUND(SUM(BA56:BA57),2)</f>
        <v>0</v>
      </c>
      <c r="BB55" s="129">
        <f>ROUND(SUM(BB56:BB57),2)</f>
        <v>0</v>
      </c>
      <c r="BC55" s="129">
        <f>ROUND(SUM(BC56:BC57),2)</f>
        <v>0</v>
      </c>
      <c r="BD55" s="131">
        <f>ROUND(SUM(BD56:BD57),2)</f>
        <v>0</v>
      </c>
      <c r="BS55" s="132" t="s">
        <v>71</v>
      </c>
      <c r="BT55" s="132" t="s">
        <v>76</v>
      </c>
      <c r="BU55" s="132" t="s">
        <v>73</v>
      </c>
      <c r="BV55" s="132" t="s">
        <v>74</v>
      </c>
      <c r="BW55" s="132" t="s">
        <v>88</v>
      </c>
      <c r="BX55" s="132" t="s">
        <v>7</v>
      </c>
      <c r="CL55" s="132" t="s">
        <v>21</v>
      </c>
      <c r="CM55" s="132" t="s">
        <v>76</v>
      </c>
    </row>
    <row r="56" s="6" customFormat="1" ht="16.5" customHeight="1">
      <c r="A56" s="133" t="s">
        <v>80</v>
      </c>
      <c r="B56" s="134"/>
      <c r="C56" s="135"/>
      <c r="D56" s="135"/>
      <c r="E56" s="136" t="s">
        <v>76</v>
      </c>
      <c r="F56" s="136"/>
      <c r="G56" s="136"/>
      <c r="H56" s="136"/>
      <c r="I56" s="136"/>
      <c r="J56" s="135"/>
      <c r="K56" s="136" t="s">
        <v>89</v>
      </c>
      <c r="L56" s="136"/>
      <c r="M56" s="136"/>
      <c r="N56" s="136"/>
      <c r="O56" s="136"/>
      <c r="P56" s="136"/>
      <c r="Q56" s="136"/>
      <c r="R56" s="136"/>
      <c r="S56" s="136"/>
      <c r="T56" s="136"/>
      <c r="U56" s="136"/>
      <c r="V56" s="136"/>
      <c r="W56" s="136"/>
      <c r="X56" s="136"/>
      <c r="Y56" s="136"/>
      <c r="Z56" s="136"/>
      <c r="AA56" s="136"/>
      <c r="AB56" s="136"/>
      <c r="AC56" s="136"/>
      <c r="AD56" s="136"/>
      <c r="AE56" s="136"/>
      <c r="AF56" s="136"/>
      <c r="AG56" s="137">
        <f>'1 - SO 02-venkovní úpravy...'!J29</f>
        <v>0</v>
      </c>
      <c r="AH56" s="135"/>
      <c r="AI56" s="135"/>
      <c r="AJ56" s="135"/>
      <c r="AK56" s="135"/>
      <c r="AL56" s="135"/>
      <c r="AM56" s="135"/>
      <c r="AN56" s="137">
        <f>SUM(AG56,AT56)</f>
        <v>0</v>
      </c>
      <c r="AO56" s="135"/>
      <c r="AP56" s="135"/>
      <c r="AQ56" s="138" t="s">
        <v>82</v>
      </c>
      <c r="AR56" s="139"/>
      <c r="AS56" s="140">
        <v>0</v>
      </c>
      <c r="AT56" s="141">
        <f>ROUND(SUM(AV56:AW56),2)</f>
        <v>0</v>
      </c>
      <c r="AU56" s="142">
        <f>'1 - SO 02-venkovní úpravy...'!P86</f>
        <v>0</v>
      </c>
      <c r="AV56" s="141">
        <f>'1 - SO 02-venkovní úpravy...'!J32</f>
        <v>0</v>
      </c>
      <c r="AW56" s="141">
        <f>'1 - SO 02-venkovní úpravy...'!J33</f>
        <v>0</v>
      </c>
      <c r="AX56" s="141">
        <f>'1 - SO 02-venkovní úpravy...'!J34</f>
        <v>0</v>
      </c>
      <c r="AY56" s="141">
        <f>'1 - SO 02-venkovní úpravy...'!J35</f>
        <v>0</v>
      </c>
      <c r="AZ56" s="141">
        <f>'1 - SO 02-venkovní úpravy...'!F32</f>
        <v>0</v>
      </c>
      <c r="BA56" s="141">
        <f>'1 - SO 02-venkovní úpravy...'!F33</f>
        <v>0</v>
      </c>
      <c r="BB56" s="141">
        <f>'1 - SO 02-venkovní úpravy...'!F34</f>
        <v>0</v>
      </c>
      <c r="BC56" s="141">
        <f>'1 - SO 02-venkovní úpravy...'!F35</f>
        <v>0</v>
      </c>
      <c r="BD56" s="143">
        <f>'1 - SO 02-venkovní úpravy...'!F36</f>
        <v>0</v>
      </c>
      <c r="BT56" s="144" t="s">
        <v>83</v>
      </c>
      <c r="BV56" s="144" t="s">
        <v>74</v>
      </c>
      <c r="BW56" s="144" t="s">
        <v>90</v>
      </c>
      <c r="BX56" s="144" t="s">
        <v>88</v>
      </c>
      <c r="CL56" s="144" t="s">
        <v>21</v>
      </c>
    </row>
    <row r="57" s="6" customFormat="1" ht="16.5" customHeight="1">
      <c r="A57" s="133" t="s">
        <v>80</v>
      </c>
      <c r="B57" s="134"/>
      <c r="C57" s="135"/>
      <c r="D57" s="135"/>
      <c r="E57" s="136" t="s">
        <v>83</v>
      </c>
      <c r="F57" s="136"/>
      <c r="G57" s="136"/>
      <c r="H57" s="136"/>
      <c r="I57" s="136"/>
      <c r="J57" s="135"/>
      <c r="K57" s="136" t="s">
        <v>91</v>
      </c>
      <c r="L57" s="136"/>
      <c r="M57" s="136"/>
      <c r="N57" s="136"/>
      <c r="O57" s="136"/>
      <c r="P57" s="136"/>
      <c r="Q57" s="136"/>
      <c r="R57" s="136"/>
      <c r="S57" s="136"/>
      <c r="T57" s="136"/>
      <c r="U57" s="136"/>
      <c r="V57" s="136"/>
      <c r="W57" s="136"/>
      <c r="X57" s="136"/>
      <c r="Y57" s="136"/>
      <c r="Z57" s="136"/>
      <c r="AA57" s="136"/>
      <c r="AB57" s="136"/>
      <c r="AC57" s="136"/>
      <c r="AD57" s="136"/>
      <c r="AE57" s="136"/>
      <c r="AF57" s="136"/>
      <c r="AG57" s="137">
        <f>'2 - Vedlejší rozpočtové n...'!J29</f>
        <v>0</v>
      </c>
      <c r="AH57" s="135"/>
      <c r="AI57" s="135"/>
      <c r="AJ57" s="135"/>
      <c r="AK57" s="135"/>
      <c r="AL57" s="135"/>
      <c r="AM57" s="135"/>
      <c r="AN57" s="137">
        <f>SUM(AG57,AT57)</f>
        <v>0</v>
      </c>
      <c r="AO57" s="135"/>
      <c r="AP57" s="135"/>
      <c r="AQ57" s="138" t="s">
        <v>82</v>
      </c>
      <c r="AR57" s="139"/>
      <c r="AS57" s="140">
        <v>0</v>
      </c>
      <c r="AT57" s="141">
        <f>ROUND(SUM(AV57:AW57),2)</f>
        <v>0</v>
      </c>
      <c r="AU57" s="142">
        <f>'2 - Vedlejší rozpočtové n...'!P88</f>
        <v>0</v>
      </c>
      <c r="AV57" s="141">
        <f>'2 - Vedlejší rozpočtové n...'!J32</f>
        <v>0</v>
      </c>
      <c r="AW57" s="141">
        <f>'2 - Vedlejší rozpočtové n...'!J33</f>
        <v>0</v>
      </c>
      <c r="AX57" s="141">
        <f>'2 - Vedlejší rozpočtové n...'!J34</f>
        <v>0</v>
      </c>
      <c r="AY57" s="141">
        <f>'2 - Vedlejší rozpočtové n...'!J35</f>
        <v>0</v>
      </c>
      <c r="AZ57" s="141">
        <f>'2 - Vedlejší rozpočtové n...'!F32</f>
        <v>0</v>
      </c>
      <c r="BA57" s="141">
        <f>'2 - Vedlejší rozpočtové n...'!F33</f>
        <v>0</v>
      </c>
      <c r="BB57" s="141">
        <f>'2 - Vedlejší rozpočtové n...'!F34</f>
        <v>0</v>
      </c>
      <c r="BC57" s="141">
        <f>'2 - Vedlejší rozpočtové n...'!F35</f>
        <v>0</v>
      </c>
      <c r="BD57" s="143">
        <f>'2 - Vedlejší rozpočtové n...'!F36</f>
        <v>0</v>
      </c>
      <c r="BT57" s="144" t="s">
        <v>83</v>
      </c>
      <c r="BV57" s="144" t="s">
        <v>74</v>
      </c>
      <c r="BW57" s="144" t="s">
        <v>92</v>
      </c>
      <c r="BX57" s="144" t="s">
        <v>88</v>
      </c>
      <c r="CL57" s="144" t="s">
        <v>21</v>
      </c>
    </row>
    <row r="58" s="5" customFormat="1" ht="16.5" customHeight="1">
      <c r="B58" s="120"/>
      <c r="C58" s="121"/>
      <c r="D58" s="122" t="s">
        <v>93</v>
      </c>
      <c r="E58" s="122"/>
      <c r="F58" s="122"/>
      <c r="G58" s="122"/>
      <c r="H58" s="122"/>
      <c r="I58" s="123"/>
      <c r="J58" s="122" t="s">
        <v>94</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ROUND(SUM(AG59:AG61),2)</f>
        <v>0</v>
      </c>
      <c r="AH58" s="123"/>
      <c r="AI58" s="123"/>
      <c r="AJ58" s="123"/>
      <c r="AK58" s="123"/>
      <c r="AL58" s="123"/>
      <c r="AM58" s="123"/>
      <c r="AN58" s="125">
        <f>SUM(AG58,AT58)</f>
        <v>0</v>
      </c>
      <c r="AO58" s="123"/>
      <c r="AP58" s="123"/>
      <c r="AQ58" s="126" t="s">
        <v>78</v>
      </c>
      <c r="AR58" s="127"/>
      <c r="AS58" s="128">
        <f>ROUND(SUM(AS59:AS61),2)</f>
        <v>0</v>
      </c>
      <c r="AT58" s="129">
        <f>ROUND(SUM(AV58:AW58),2)</f>
        <v>0</v>
      </c>
      <c r="AU58" s="130">
        <f>ROUND(SUM(AU59:AU61),5)</f>
        <v>0</v>
      </c>
      <c r="AV58" s="129">
        <f>ROUND(AZ58*L26,2)</f>
        <v>0</v>
      </c>
      <c r="AW58" s="129">
        <f>ROUND(BA58*L27,2)</f>
        <v>0</v>
      </c>
      <c r="AX58" s="129">
        <f>ROUND(BB58*L26,2)</f>
        <v>0</v>
      </c>
      <c r="AY58" s="129">
        <f>ROUND(BC58*L27,2)</f>
        <v>0</v>
      </c>
      <c r="AZ58" s="129">
        <f>ROUND(SUM(AZ59:AZ61),2)</f>
        <v>0</v>
      </c>
      <c r="BA58" s="129">
        <f>ROUND(SUM(BA59:BA61),2)</f>
        <v>0</v>
      </c>
      <c r="BB58" s="129">
        <f>ROUND(SUM(BB59:BB61),2)</f>
        <v>0</v>
      </c>
      <c r="BC58" s="129">
        <f>ROUND(SUM(BC59:BC61),2)</f>
        <v>0</v>
      </c>
      <c r="BD58" s="131">
        <f>ROUND(SUM(BD59:BD61),2)</f>
        <v>0</v>
      </c>
      <c r="BS58" s="132" t="s">
        <v>71</v>
      </c>
      <c r="BT58" s="132" t="s">
        <v>76</v>
      </c>
      <c r="BU58" s="132" t="s">
        <v>73</v>
      </c>
      <c r="BV58" s="132" t="s">
        <v>74</v>
      </c>
      <c r="BW58" s="132" t="s">
        <v>95</v>
      </c>
      <c r="BX58" s="132" t="s">
        <v>7</v>
      </c>
      <c r="CL58" s="132" t="s">
        <v>21</v>
      </c>
      <c r="CM58" s="132" t="s">
        <v>76</v>
      </c>
    </row>
    <row r="59" s="6" customFormat="1" ht="16.5" customHeight="1">
      <c r="A59" s="133" t="s">
        <v>80</v>
      </c>
      <c r="B59" s="134"/>
      <c r="C59" s="135"/>
      <c r="D59" s="135"/>
      <c r="E59" s="136" t="s">
        <v>76</v>
      </c>
      <c r="F59" s="136"/>
      <c r="G59" s="136"/>
      <c r="H59" s="136"/>
      <c r="I59" s="136"/>
      <c r="J59" s="135"/>
      <c r="K59" s="136" t="s">
        <v>96</v>
      </c>
      <c r="L59" s="136"/>
      <c r="M59" s="136"/>
      <c r="N59" s="136"/>
      <c r="O59" s="136"/>
      <c r="P59" s="136"/>
      <c r="Q59" s="136"/>
      <c r="R59" s="136"/>
      <c r="S59" s="136"/>
      <c r="T59" s="136"/>
      <c r="U59" s="136"/>
      <c r="V59" s="136"/>
      <c r="W59" s="136"/>
      <c r="X59" s="136"/>
      <c r="Y59" s="136"/>
      <c r="Z59" s="136"/>
      <c r="AA59" s="136"/>
      <c r="AB59" s="136"/>
      <c r="AC59" s="136"/>
      <c r="AD59" s="136"/>
      <c r="AE59" s="136"/>
      <c r="AF59" s="136"/>
      <c r="AG59" s="137">
        <f>'1 - Odstranění trusu'!J29</f>
        <v>0</v>
      </c>
      <c r="AH59" s="135"/>
      <c r="AI59" s="135"/>
      <c r="AJ59" s="135"/>
      <c r="AK59" s="135"/>
      <c r="AL59" s="135"/>
      <c r="AM59" s="135"/>
      <c r="AN59" s="137">
        <f>SUM(AG59,AT59)</f>
        <v>0</v>
      </c>
      <c r="AO59" s="135"/>
      <c r="AP59" s="135"/>
      <c r="AQ59" s="138" t="s">
        <v>82</v>
      </c>
      <c r="AR59" s="139"/>
      <c r="AS59" s="140">
        <v>0</v>
      </c>
      <c r="AT59" s="141">
        <f>ROUND(SUM(AV59:AW59),2)</f>
        <v>0</v>
      </c>
      <c r="AU59" s="142">
        <f>'1 - Odstranění trusu'!P84</f>
        <v>0</v>
      </c>
      <c r="AV59" s="141">
        <f>'1 - Odstranění trusu'!J32</f>
        <v>0</v>
      </c>
      <c r="AW59" s="141">
        <f>'1 - Odstranění trusu'!J33</f>
        <v>0</v>
      </c>
      <c r="AX59" s="141">
        <f>'1 - Odstranění trusu'!J34</f>
        <v>0</v>
      </c>
      <c r="AY59" s="141">
        <f>'1 - Odstranění trusu'!J35</f>
        <v>0</v>
      </c>
      <c r="AZ59" s="141">
        <f>'1 - Odstranění trusu'!F32</f>
        <v>0</v>
      </c>
      <c r="BA59" s="141">
        <f>'1 - Odstranění trusu'!F33</f>
        <v>0</v>
      </c>
      <c r="BB59" s="141">
        <f>'1 - Odstranění trusu'!F34</f>
        <v>0</v>
      </c>
      <c r="BC59" s="141">
        <f>'1 - Odstranění trusu'!F35</f>
        <v>0</v>
      </c>
      <c r="BD59" s="143">
        <f>'1 - Odstranění trusu'!F36</f>
        <v>0</v>
      </c>
      <c r="BT59" s="144" t="s">
        <v>83</v>
      </c>
      <c r="BV59" s="144" t="s">
        <v>74</v>
      </c>
      <c r="BW59" s="144" t="s">
        <v>97</v>
      </c>
      <c r="BX59" s="144" t="s">
        <v>95</v>
      </c>
      <c r="CL59" s="144" t="s">
        <v>21</v>
      </c>
    </row>
    <row r="60" s="6" customFormat="1" ht="28.5" customHeight="1">
      <c r="A60" s="133" t="s">
        <v>80</v>
      </c>
      <c r="B60" s="134"/>
      <c r="C60" s="135"/>
      <c r="D60" s="135"/>
      <c r="E60" s="136" t="s">
        <v>83</v>
      </c>
      <c r="F60" s="136"/>
      <c r="G60" s="136"/>
      <c r="H60" s="136"/>
      <c r="I60" s="136"/>
      <c r="J60" s="135"/>
      <c r="K60" s="136" t="s">
        <v>98</v>
      </c>
      <c r="L60" s="136"/>
      <c r="M60" s="136"/>
      <c r="N60" s="136"/>
      <c r="O60" s="136"/>
      <c r="P60" s="136"/>
      <c r="Q60" s="136"/>
      <c r="R60" s="136"/>
      <c r="S60" s="136"/>
      <c r="T60" s="136"/>
      <c r="U60" s="136"/>
      <c r="V60" s="136"/>
      <c r="W60" s="136"/>
      <c r="X60" s="136"/>
      <c r="Y60" s="136"/>
      <c r="Z60" s="136"/>
      <c r="AA60" s="136"/>
      <c r="AB60" s="136"/>
      <c r="AC60" s="136"/>
      <c r="AD60" s="136"/>
      <c r="AE60" s="136"/>
      <c r="AF60" s="136"/>
      <c r="AG60" s="137">
        <f>'2 - SO 04 Přístřešek pro ...'!J29</f>
        <v>0</v>
      </c>
      <c r="AH60" s="135"/>
      <c r="AI60" s="135"/>
      <c r="AJ60" s="135"/>
      <c r="AK60" s="135"/>
      <c r="AL60" s="135"/>
      <c r="AM60" s="135"/>
      <c r="AN60" s="137">
        <f>SUM(AG60,AT60)</f>
        <v>0</v>
      </c>
      <c r="AO60" s="135"/>
      <c r="AP60" s="135"/>
      <c r="AQ60" s="138" t="s">
        <v>82</v>
      </c>
      <c r="AR60" s="139"/>
      <c r="AS60" s="140">
        <v>0</v>
      </c>
      <c r="AT60" s="141">
        <f>ROUND(SUM(AV60:AW60),2)</f>
        <v>0</v>
      </c>
      <c r="AU60" s="142">
        <f>'2 - SO 04 Přístřešek pro ...'!P86</f>
        <v>0</v>
      </c>
      <c r="AV60" s="141">
        <f>'2 - SO 04 Přístřešek pro ...'!J32</f>
        <v>0</v>
      </c>
      <c r="AW60" s="141">
        <f>'2 - SO 04 Přístřešek pro ...'!J33</f>
        <v>0</v>
      </c>
      <c r="AX60" s="141">
        <f>'2 - SO 04 Přístřešek pro ...'!J34</f>
        <v>0</v>
      </c>
      <c r="AY60" s="141">
        <f>'2 - SO 04 Přístřešek pro ...'!J35</f>
        <v>0</v>
      </c>
      <c r="AZ60" s="141">
        <f>'2 - SO 04 Přístřešek pro ...'!F32</f>
        <v>0</v>
      </c>
      <c r="BA60" s="141">
        <f>'2 - SO 04 Přístřešek pro ...'!F33</f>
        <v>0</v>
      </c>
      <c r="BB60" s="141">
        <f>'2 - SO 04 Přístřešek pro ...'!F34</f>
        <v>0</v>
      </c>
      <c r="BC60" s="141">
        <f>'2 - SO 04 Přístřešek pro ...'!F35</f>
        <v>0</v>
      </c>
      <c r="BD60" s="143">
        <f>'2 - SO 04 Přístřešek pro ...'!F36</f>
        <v>0</v>
      </c>
      <c r="BT60" s="144" t="s">
        <v>83</v>
      </c>
      <c r="BV60" s="144" t="s">
        <v>74</v>
      </c>
      <c r="BW60" s="144" t="s">
        <v>99</v>
      </c>
      <c r="BX60" s="144" t="s">
        <v>95</v>
      </c>
      <c r="CL60" s="144" t="s">
        <v>21</v>
      </c>
    </row>
    <row r="61" s="6" customFormat="1" ht="16.5" customHeight="1">
      <c r="A61" s="133" t="s">
        <v>80</v>
      </c>
      <c r="B61" s="134"/>
      <c r="C61" s="135"/>
      <c r="D61" s="135"/>
      <c r="E61" s="136" t="s">
        <v>93</v>
      </c>
      <c r="F61" s="136"/>
      <c r="G61" s="136"/>
      <c r="H61" s="136"/>
      <c r="I61" s="136"/>
      <c r="J61" s="135"/>
      <c r="K61" s="136" t="s">
        <v>100</v>
      </c>
      <c r="L61" s="136"/>
      <c r="M61" s="136"/>
      <c r="N61" s="136"/>
      <c r="O61" s="136"/>
      <c r="P61" s="136"/>
      <c r="Q61" s="136"/>
      <c r="R61" s="136"/>
      <c r="S61" s="136"/>
      <c r="T61" s="136"/>
      <c r="U61" s="136"/>
      <c r="V61" s="136"/>
      <c r="W61" s="136"/>
      <c r="X61" s="136"/>
      <c r="Y61" s="136"/>
      <c r="Z61" s="136"/>
      <c r="AA61" s="136"/>
      <c r="AB61" s="136"/>
      <c r="AC61" s="136"/>
      <c r="AD61" s="136"/>
      <c r="AE61" s="136"/>
      <c r="AF61" s="136"/>
      <c r="AG61" s="137">
        <f>'3 - SO 03 venkovní úpravy'!J29</f>
        <v>0</v>
      </c>
      <c r="AH61" s="135"/>
      <c r="AI61" s="135"/>
      <c r="AJ61" s="135"/>
      <c r="AK61" s="135"/>
      <c r="AL61" s="135"/>
      <c r="AM61" s="135"/>
      <c r="AN61" s="137">
        <f>SUM(AG61,AT61)</f>
        <v>0</v>
      </c>
      <c r="AO61" s="135"/>
      <c r="AP61" s="135"/>
      <c r="AQ61" s="138" t="s">
        <v>82</v>
      </c>
      <c r="AR61" s="139"/>
      <c r="AS61" s="145">
        <v>0</v>
      </c>
      <c r="AT61" s="146">
        <f>ROUND(SUM(AV61:AW61),2)</f>
        <v>0</v>
      </c>
      <c r="AU61" s="147">
        <f>'3 - SO 03 venkovní úpravy'!P91</f>
        <v>0</v>
      </c>
      <c r="AV61" s="146">
        <f>'3 - SO 03 venkovní úpravy'!J32</f>
        <v>0</v>
      </c>
      <c r="AW61" s="146">
        <f>'3 - SO 03 venkovní úpravy'!J33</f>
        <v>0</v>
      </c>
      <c r="AX61" s="146">
        <f>'3 - SO 03 venkovní úpravy'!J34</f>
        <v>0</v>
      </c>
      <c r="AY61" s="146">
        <f>'3 - SO 03 venkovní úpravy'!J35</f>
        <v>0</v>
      </c>
      <c r="AZ61" s="146">
        <f>'3 - SO 03 venkovní úpravy'!F32</f>
        <v>0</v>
      </c>
      <c r="BA61" s="146">
        <f>'3 - SO 03 venkovní úpravy'!F33</f>
        <v>0</v>
      </c>
      <c r="BB61" s="146">
        <f>'3 - SO 03 venkovní úpravy'!F34</f>
        <v>0</v>
      </c>
      <c r="BC61" s="146">
        <f>'3 - SO 03 venkovní úpravy'!F35</f>
        <v>0</v>
      </c>
      <c r="BD61" s="148">
        <f>'3 - SO 03 venkovní úpravy'!F36</f>
        <v>0</v>
      </c>
      <c r="BT61" s="144" t="s">
        <v>83</v>
      </c>
      <c r="BV61" s="144" t="s">
        <v>74</v>
      </c>
      <c r="BW61" s="144" t="s">
        <v>101</v>
      </c>
      <c r="BX61" s="144" t="s">
        <v>95</v>
      </c>
      <c r="CL61" s="144" t="s">
        <v>21</v>
      </c>
    </row>
    <row r="62" s="1" customFormat="1" ht="30" customHeight="1">
      <c r="B62" s="47"/>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3"/>
    </row>
    <row r="63" s="1" customFormat="1" ht="6.96" customHeight="1">
      <c r="B63" s="68"/>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73"/>
    </row>
  </sheetData>
  <sheetProtection sheet="1" formatColumns="0" formatRows="0" objects="1" scenarios="1" spinCount="100000" saltValue="m0mcdaUIc9cxWPzVibCGJR4WykjYnLHts12Df3r7vATWiUSrvpn3RTz73om3n1fB17Qwf9/1A8qQTR6TDYSXvw==" hashValue="f2Tyue9iDZgq1S1rQlM10O8OyTkzOif9KjEl8LWUX81hLQzUObIDqleKAvEA/8guquaKvqioL5yh31PtfzO9ww==" algorithmName="SHA-512" password="CC35"/>
  <mergeCells count="7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D55:H55"/>
    <mergeCell ref="J55:AF55"/>
    <mergeCell ref="AN56:AP56"/>
    <mergeCell ref="AG56:AM56"/>
    <mergeCell ref="E56:I56"/>
    <mergeCell ref="K56:AF56"/>
    <mergeCell ref="AN57:AP57"/>
    <mergeCell ref="AG57:AM57"/>
    <mergeCell ref="E57:I57"/>
    <mergeCell ref="K57:AF57"/>
    <mergeCell ref="AN58:AP58"/>
    <mergeCell ref="AG58:AM58"/>
    <mergeCell ref="D58:H58"/>
    <mergeCell ref="J58:AF58"/>
    <mergeCell ref="AN59:AP59"/>
    <mergeCell ref="AG59:AM59"/>
    <mergeCell ref="E59:I59"/>
    <mergeCell ref="K59:AF59"/>
    <mergeCell ref="AN60:AP60"/>
    <mergeCell ref="AG60:AM60"/>
    <mergeCell ref="E60:I60"/>
    <mergeCell ref="K60:AF60"/>
    <mergeCell ref="AN61:AP61"/>
    <mergeCell ref="AG61:AM61"/>
    <mergeCell ref="E61:I61"/>
    <mergeCell ref="K61:AF61"/>
    <mergeCell ref="AG51:AM51"/>
    <mergeCell ref="AN51:AP51"/>
    <mergeCell ref="AR2:BE2"/>
  </mergeCells>
  <hyperlinks>
    <hyperlink ref="K1:S1" location="C2" display="1) Rekapitulace stavby"/>
    <hyperlink ref="W1:AI1" location="C51" display="2) Rekapitulace objektů stavby a soupisů prací"/>
    <hyperlink ref="A53" location="'1 - SO 01 Bytový dům'!C2" display="/"/>
    <hyperlink ref="A54" location="'2 - Sporáky'!C2" display="/"/>
    <hyperlink ref="A56" location="'1 - SO 02-venkovní úpravy...'!C2" display="/"/>
    <hyperlink ref="A57" location="'2 - Vedlejší rozpočtové n...'!C2" display="/"/>
    <hyperlink ref="A59" location="'1 - Odstranění trusu'!C2" display="/"/>
    <hyperlink ref="A60" location="'2 - SO 04 Přístřešek pro ...'!C2" display="/"/>
    <hyperlink ref="A61" location="'3 - SO 03 venkovní úpravy'!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84</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109</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111</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30</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AGORA Liberec s.r.o. Liberec</v>
      </c>
      <c r="F23" s="48"/>
      <c r="G23" s="48"/>
      <c r="H23" s="48"/>
      <c r="I23" s="159" t="s">
        <v>31</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ROUND(J123,2)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ROUND(SUM(BE123:BE1976), 2)</f>
        <v>0</v>
      </c>
      <c r="G32" s="48"/>
      <c r="H32" s="48"/>
      <c r="I32" s="171">
        <v>0.20999999999999999</v>
      </c>
      <c r="J32" s="170">
        <f>ROUND(ROUND((SUM(BE123:BE1976)), 2)*I32, 2)</f>
        <v>0</v>
      </c>
      <c r="K32" s="52"/>
    </row>
    <row r="33" s="1" customFormat="1" ht="14.4" customHeight="1">
      <c r="B33" s="47"/>
      <c r="C33" s="48"/>
      <c r="D33" s="48"/>
      <c r="E33" s="56" t="s">
        <v>44</v>
      </c>
      <c r="F33" s="170">
        <f>ROUND(SUM(BF123:BF1976), 2)</f>
        <v>0</v>
      </c>
      <c r="G33" s="48"/>
      <c r="H33" s="48"/>
      <c r="I33" s="171">
        <v>0.14999999999999999</v>
      </c>
      <c r="J33" s="170">
        <f>ROUND(ROUND((SUM(BF123:BF1976)), 2)*I33, 2)</f>
        <v>0</v>
      </c>
      <c r="K33" s="52"/>
    </row>
    <row r="34" hidden="1" s="1" customFormat="1" ht="14.4" customHeight="1">
      <c r="B34" s="47"/>
      <c r="C34" s="48"/>
      <c r="D34" s="48"/>
      <c r="E34" s="56" t="s">
        <v>45</v>
      </c>
      <c r="F34" s="170">
        <f>ROUND(SUM(BG123:BG1976), 2)</f>
        <v>0</v>
      </c>
      <c r="G34" s="48"/>
      <c r="H34" s="48"/>
      <c r="I34" s="171">
        <v>0.20999999999999999</v>
      </c>
      <c r="J34" s="170">
        <v>0</v>
      </c>
      <c r="K34" s="52"/>
    </row>
    <row r="35" hidden="1" s="1" customFormat="1" ht="14.4" customHeight="1">
      <c r="B35" s="47"/>
      <c r="C35" s="48"/>
      <c r="D35" s="48"/>
      <c r="E35" s="56" t="s">
        <v>46</v>
      </c>
      <c r="F35" s="170">
        <f>ROUND(SUM(BH123:BH1976), 2)</f>
        <v>0</v>
      </c>
      <c r="G35" s="48"/>
      <c r="H35" s="48"/>
      <c r="I35" s="171">
        <v>0.14999999999999999</v>
      </c>
      <c r="J35" s="170">
        <v>0</v>
      </c>
      <c r="K35" s="52"/>
    </row>
    <row r="36" hidden="1" s="1" customFormat="1" ht="14.4" customHeight="1">
      <c r="B36" s="47"/>
      <c r="C36" s="48"/>
      <c r="D36" s="48"/>
      <c r="E36" s="56" t="s">
        <v>47</v>
      </c>
      <c r="F36" s="170">
        <f>ROUND(SUM(BI123:BI1976),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109</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1 - SO 01 Bytový dům</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J123</f>
        <v>0</v>
      </c>
      <c r="K60" s="52"/>
      <c r="AU60" s="25" t="s">
        <v>116</v>
      </c>
    </row>
    <row r="61" s="8" customFormat="1" ht="24.96" customHeight="1">
      <c r="B61" s="190"/>
      <c r="C61" s="191"/>
      <c r="D61" s="192" t="s">
        <v>117</v>
      </c>
      <c r="E61" s="193"/>
      <c r="F61" s="193"/>
      <c r="G61" s="193"/>
      <c r="H61" s="193"/>
      <c r="I61" s="194"/>
      <c r="J61" s="195">
        <f>J124</f>
        <v>0</v>
      </c>
      <c r="K61" s="196"/>
    </row>
    <row r="62" s="9" customFormat="1" ht="19.92" customHeight="1">
      <c r="B62" s="197"/>
      <c r="C62" s="198"/>
      <c r="D62" s="199" t="s">
        <v>118</v>
      </c>
      <c r="E62" s="200"/>
      <c r="F62" s="200"/>
      <c r="G62" s="200"/>
      <c r="H62" s="200"/>
      <c r="I62" s="201"/>
      <c r="J62" s="202">
        <f>J125</f>
        <v>0</v>
      </c>
      <c r="K62" s="203"/>
    </row>
    <row r="63" s="9" customFormat="1" ht="19.92" customHeight="1">
      <c r="B63" s="197"/>
      <c r="C63" s="198"/>
      <c r="D63" s="199" t="s">
        <v>119</v>
      </c>
      <c r="E63" s="200"/>
      <c r="F63" s="200"/>
      <c r="G63" s="200"/>
      <c r="H63" s="200"/>
      <c r="I63" s="201"/>
      <c r="J63" s="202">
        <f>J154</f>
        <v>0</v>
      </c>
      <c r="K63" s="203"/>
    </row>
    <row r="64" s="9" customFormat="1" ht="19.92" customHeight="1">
      <c r="B64" s="197"/>
      <c r="C64" s="198"/>
      <c r="D64" s="199" t="s">
        <v>120</v>
      </c>
      <c r="E64" s="200"/>
      <c r="F64" s="200"/>
      <c r="G64" s="200"/>
      <c r="H64" s="200"/>
      <c r="I64" s="201"/>
      <c r="J64" s="202">
        <f>J181</f>
        <v>0</v>
      </c>
      <c r="K64" s="203"/>
    </row>
    <row r="65" s="9" customFormat="1" ht="19.92" customHeight="1">
      <c r="B65" s="197"/>
      <c r="C65" s="198"/>
      <c r="D65" s="199" t="s">
        <v>121</v>
      </c>
      <c r="E65" s="200"/>
      <c r="F65" s="200"/>
      <c r="G65" s="200"/>
      <c r="H65" s="200"/>
      <c r="I65" s="201"/>
      <c r="J65" s="202">
        <f>J224</f>
        <v>0</v>
      </c>
      <c r="K65" s="203"/>
    </row>
    <row r="66" s="9" customFormat="1" ht="19.92" customHeight="1">
      <c r="B66" s="197"/>
      <c r="C66" s="198"/>
      <c r="D66" s="199" t="s">
        <v>122</v>
      </c>
      <c r="E66" s="200"/>
      <c r="F66" s="200"/>
      <c r="G66" s="200"/>
      <c r="H66" s="200"/>
      <c r="I66" s="201"/>
      <c r="J66" s="202">
        <f>J241</f>
        <v>0</v>
      </c>
      <c r="K66" s="203"/>
    </row>
    <row r="67" s="9" customFormat="1" ht="19.92" customHeight="1">
      <c r="B67" s="197"/>
      <c r="C67" s="198"/>
      <c r="D67" s="199" t="s">
        <v>123</v>
      </c>
      <c r="E67" s="200"/>
      <c r="F67" s="200"/>
      <c r="G67" s="200"/>
      <c r="H67" s="200"/>
      <c r="I67" s="201"/>
      <c r="J67" s="202">
        <f>J247</f>
        <v>0</v>
      </c>
      <c r="K67" s="203"/>
    </row>
    <row r="68" s="9" customFormat="1" ht="19.92" customHeight="1">
      <c r="B68" s="197"/>
      <c r="C68" s="198"/>
      <c r="D68" s="199" t="s">
        <v>124</v>
      </c>
      <c r="E68" s="200"/>
      <c r="F68" s="200"/>
      <c r="G68" s="200"/>
      <c r="H68" s="200"/>
      <c r="I68" s="201"/>
      <c r="J68" s="202">
        <f>J475</f>
        <v>0</v>
      </c>
      <c r="K68" s="203"/>
    </row>
    <row r="69" s="9" customFormat="1" ht="19.92" customHeight="1">
      <c r="B69" s="197"/>
      <c r="C69" s="198"/>
      <c r="D69" s="199" t="s">
        <v>125</v>
      </c>
      <c r="E69" s="200"/>
      <c r="F69" s="200"/>
      <c r="G69" s="200"/>
      <c r="H69" s="200"/>
      <c r="I69" s="201"/>
      <c r="J69" s="202">
        <f>J490</f>
        <v>0</v>
      </c>
      <c r="K69" s="203"/>
    </row>
    <row r="70" s="9" customFormat="1" ht="19.92" customHeight="1">
      <c r="B70" s="197"/>
      <c r="C70" s="198"/>
      <c r="D70" s="199" t="s">
        <v>126</v>
      </c>
      <c r="E70" s="200"/>
      <c r="F70" s="200"/>
      <c r="G70" s="200"/>
      <c r="H70" s="200"/>
      <c r="I70" s="201"/>
      <c r="J70" s="202">
        <f>J505</f>
        <v>0</v>
      </c>
      <c r="K70" s="203"/>
    </row>
    <row r="71" s="9" customFormat="1" ht="19.92" customHeight="1">
      <c r="B71" s="197"/>
      <c r="C71" s="198"/>
      <c r="D71" s="199" t="s">
        <v>127</v>
      </c>
      <c r="E71" s="200"/>
      <c r="F71" s="200"/>
      <c r="G71" s="200"/>
      <c r="H71" s="200"/>
      <c r="I71" s="201"/>
      <c r="J71" s="202">
        <f>J624</f>
        <v>0</v>
      </c>
      <c r="K71" s="203"/>
    </row>
    <row r="72" s="9" customFormat="1" ht="19.92" customHeight="1">
      <c r="B72" s="197"/>
      <c r="C72" s="198"/>
      <c r="D72" s="199" t="s">
        <v>128</v>
      </c>
      <c r="E72" s="200"/>
      <c r="F72" s="200"/>
      <c r="G72" s="200"/>
      <c r="H72" s="200"/>
      <c r="I72" s="201"/>
      <c r="J72" s="202">
        <f>J652</f>
        <v>0</v>
      </c>
      <c r="K72" s="203"/>
    </row>
    <row r="73" s="9" customFormat="1" ht="19.92" customHeight="1">
      <c r="B73" s="197"/>
      <c r="C73" s="198"/>
      <c r="D73" s="199" t="s">
        <v>129</v>
      </c>
      <c r="E73" s="200"/>
      <c r="F73" s="200"/>
      <c r="G73" s="200"/>
      <c r="H73" s="200"/>
      <c r="I73" s="201"/>
      <c r="J73" s="202">
        <f>J692</f>
        <v>0</v>
      </c>
      <c r="K73" s="203"/>
    </row>
    <row r="74" s="9" customFormat="1" ht="19.92" customHeight="1">
      <c r="B74" s="197"/>
      <c r="C74" s="198"/>
      <c r="D74" s="199" t="s">
        <v>130</v>
      </c>
      <c r="E74" s="200"/>
      <c r="F74" s="200"/>
      <c r="G74" s="200"/>
      <c r="H74" s="200"/>
      <c r="I74" s="201"/>
      <c r="J74" s="202">
        <f>J714</f>
        <v>0</v>
      </c>
      <c r="K74" s="203"/>
    </row>
    <row r="75" s="9" customFormat="1" ht="19.92" customHeight="1">
      <c r="B75" s="197"/>
      <c r="C75" s="198"/>
      <c r="D75" s="199" t="s">
        <v>131</v>
      </c>
      <c r="E75" s="200"/>
      <c r="F75" s="200"/>
      <c r="G75" s="200"/>
      <c r="H75" s="200"/>
      <c r="I75" s="201"/>
      <c r="J75" s="202">
        <f>J737</f>
        <v>0</v>
      </c>
      <c r="K75" s="203"/>
    </row>
    <row r="76" s="8" customFormat="1" ht="24.96" customHeight="1">
      <c r="B76" s="190"/>
      <c r="C76" s="191"/>
      <c r="D76" s="192" t="s">
        <v>132</v>
      </c>
      <c r="E76" s="193"/>
      <c r="F76" s="193"/>
      <c r="G76" s="193"/>
      <c r="H76" s="193"/>
      <c r="I76" s="194"/>
      <c r="J76" s="195">
        <f>J740</f>
        <v>0</v>
      </c>
      <c r="K76" s="196"/>
    </row>
    <row r="77" s="9" customFormat="1" ht="19.92" customHeight="1">
      <c r="B77" s="197"/>
      <c r="C77" s="198"/>
      <c r="D77" s="199" t="s">
        <v>133</v>
      </c>
      <c r="E77" s="200"/>
      <c r="F77" s="200"/>
      <c r="G77" s="200"/>
      <c r="H77" s="200"/>
      <c r="I77" s="201"/>
      <c r="J77" s="202">
        <f>J741</f>
        <v>0</v>
      </c>
      <c r="K77" s="203"/>
    </row>
    <row r="78" s="9" customFormat="1" ht="19.92" customHeight="1">
      <c r="B78" s="197"/>
      <c r="C78" s="198"/>
      <c r="D78" s="199" t="s">
        <v>134</v>
      </c>
      <c r="E78" s="200"/>
      <c r="F78" s="200"/>
      <c r="G78" s="200"/>
      <c r="H78" s="200"/>
      <c r="I78" s="201"/>
      <c r="J78" s="202">
        <f>J787</f>
        <v>0</v>
      </c>
      <c r="K78" s="203"/>
    </row>
    <row r="79" s="9" customFormat="1" ht="19.92" customHeight="1">
      <c r="B79" s="197"/>
      <c r="C79" s="198"/>
      <c r="D79" s="199" t="s">
        <v>135</v>
      </c>
      <c r="E79" s="200"/>
      <c r="F79" s="200"/>
      <c r="G79" s="200"/>
      <c r="H79" s="200"/>
      <c r="I79" s="201"/>
      <c r="J79" s="202">
        <f>J845</f>
        <v>0</v>
      </c>
      <c r="K79" s="203"/>
    </row>
    <row r="80" s="9" customFormat="1" ht="19.92" customHeight="1">
      <c r="B80" s="197"/>
      <c r="C80" s="198"/>
      <c r="D80" s="199" t="s">
        <v>136</v>
      </c>
      <c r="E80" s="200"/>
      <c r="F80" s="200"/>
      <c r="G80" s="200"/>
      <c r="H80" s="200"/>
      <c r="I80" s="201"/>
      <c r="J80" s="202">
        <f>J873</f>
        <v>0</v>
      </c>
      <c r="K80" s="203"/>
    </row>
    <row r="81" s="9" customFormat="1" ht="19.92" customHeight="1">
      <c r="B81" s="197"/>
      <c r="C81" s="198"/>
      <c r="D81" s="199" t="s">
        <v>137</v>
      </c>
      <c r="E81" s="200"/>
      <c r="F81" s="200"/>
      <c r="G81" s="200"/>
      <c r="H81" s="200"/>
      <c r="I81" s="201"/>
      <c r="J81" s="202">
        <f>J910</f>
        <v>0</v>
      </c>
      <c r="K81" s="203"/>
    </row>
    <row r="82" s="9" customFormat="1" ht="19.92" customHeight="1">
      <c r="B82" s="197"/>
      <c r="C82" s="198"/>
      <c r="D82" s="199" t="s">
        <v>138</v>
      </c>
      <c r="E82" s="200"/>
      <c r="F82" s="200"/>
      <c r="G82" s="200"/>
      <c r="H82" s="200"/>
      <c r="I82" s="201"/>
      <c r="J82" s="202">
        <f>J936</f>
        <v>0</v>
      </c>
      <c r="K82" s="203"/>
    </row>
    <row r="83" s="9" customFormat="1" ht="19.92" customHeight="1">
      <c r="B83" s="197"/>
      <c r="C83" s="198"/>
      <c r="D83" s="199" t="s">
        <v>139</v>
      </c>
      <c r="E83" s="200"/>
      <c r="F83" s="200"/>
      <c r="G83" s="200"/>
      <c r="H83" s="200"/>
      <c r="I83" s="201"/>
      <c r="J83" s="202">
        <f>J964</f>
        <v>0</v>
      </c>
      <c r="K83" s="203"/>
    </row>
    <row r="84" s="9" customFormat="1" ht="19.92" customHeight="1">
      <c r="B84" s="197"/>
      <c r="C84" s="198"/>
      <c r="D84" s="199" t="s">
        <v>140</v>
      </c>
      <c r="E84" s="200"/>
      <c r="F84" s="200"/>
      <c r="G84" s="200"/>
      <c r="H84" s="200"/>
      <c r="I84" s="201"/>
      <c r="J84" s="202">
        <f>J995</f>
        <v>0</v>
      </c>
      <c r="K84" s="203"/>
    </row>
    <row r="85" s="9" customFormat="1" ht="19.92" customHeight="1">
      <c r="B85" s="197"/>
      <c r="C85" s="198"/>
      <c r="D85" s="199" t="s">
        <v>141</v>
      </c>
      <c r="E85" s="200"/>
      <c r="F85" s="200"/>
      <c r="G85" s="200"/>
      <c r="H85" s="200"/>
      <c r="I85" s="201"/>
      <c r="J85" s="202">
        <f>J1019</f>
        <v>0</v>
      </c>
      <c r="K85" s="203"/>
    </row>
    <row r="86" s="9" customFormat="1" ht="19.92" customHeight="1">
      <c r="B86" s="197"/>
      <c r="C86" s="198"/>
      <c r="D86" s="199" t="s">
        <v>142</v>
      </c>
      <c r="E86" s="200"/>
      <c r="F86" s="200"/>
      <c r="G86" s="200"/>
      <c r="H86" s="200"/>
      <c r="I86" s="201"/>
      <c r="J86" s="202">
        <f>J1055</f>
        <v>0</v>
      </c>
      <c r="K86" s="203"/>
    </row>
    <row r="87" s="9" customFormat="1" ht="19.92" customHeight="1">
      <c r="B87" s="197"/>
      <c r="C87" s="198"/>
      <c r="D87" s="199" t="s">
        <v>143</v>
      </c>
      <c r="E87" s="200"/>
      <c r="F87" s="200"/>
      <c r="G87" s="200"/>
      <c r="H87" s="200"/>
      <c r="I87" s="201"/>
      <c r="J87" s="202">
        <f>J1079</f>
        <v>0</v>
      </c>
      <c r="K87" s="203"/>
    </row>
    <row r="88" s="9" customFormat="1" ht="19.92" customHeight="1">
      <c r="B88" s="197"/>
      <c r="C88" s="198"/>
      <c r="D88" s="199" t="s">
        <v>144</v>
      </c>
      <c r="E88" s="200"/>
      <c r="F88" s="200"/>
      <c r="G88" s="200"/>
      <c r="H88" s="200"/>
      <c r="I88" s="201"/>
      <c r="J88" s="202">
        <f>J1233</f>
        <v>0</v>
      </c>
      <c r="K88" s="203"/>
    </row>
    <row r="89" s="9" customFormat="1" ht="19.92" customHeight="1">
      <c r="B89" s="197"/>
      <c r="C89" s="198"/>
      <c r="D89" s="199" t="s">
        <v>145</v>
      </c>
      <c r="E89" s="200"/>
      <c r="F89" s="200"/>
      <c r="G89" s="200"/>
      <c r="H89" s="200"/>
      <c r="I89" s="201"/>
      <c r="J89" s="202">
        <f>J1287</f>
        <v>0</v>
      </c>
      <c r="K89" s="203"/>
    </row>
    <row r="90" s="9" customFormat="1" ht="19.92" customHeight="1">
      <c r="B90" s="197"/>
      <c r="C90" s="198"/>
      <c r="D90" s="199" t="s">
        <v>146</v>
      </c>
      <c r="E90" s="200"/>
      <c r="F90" s="200"/>
      <c r="G90" s="200"/>
      <c r="H90" s="200"/>
      <c r="I90" s="201"/>
      <c r="J90" s="202">
        <f>J1360</f>
        <v>0</v>
      </c>
      <c r="K90" s="203"/>
    </row>
    <row r="91" s="9" customFormat="1" ht="19.92" customHeight="1">
      <c r="B91" s="197"/>
      <c r="C91" s="198"/>
      <c r="D91" s="199" t="s">
        <v>147</v>
      </c>
      <c r="E91" s="200"/>
      <c r="F91" s="200"/>
      <c r="G91" s="200"/>
      <c r="H91" s="200"/>
      <c r="I91" s="201"/>
      <c r="J91" s="202">
        <f>J1418</f>
        <v>0</v>
      </c>
      <c r="K91" s="203"/>
    </row>
    <row r="92" s="9" customFormat="1" ht="19.92" customHeight="1">
      <c r="B92" s="197"/>
      <c r="C92" s="198"/>
      <c r="D92" s="199" t="s">
        <v>148</v>
      </c>
      <c r="E92" s="200"/>
      <c r="F92" s="200"/>
      <c r="G92" s="200"/>
      <c r="H92" s="200"/>
      <c r="I92" s="201"/>
      <c r="J92" s="202">
        <f>J1509</f>
        <v>0</v>
      </c>
      <c r="K92" s="203"/>
    </row>
    <row r="93" s="9" customFormat="1" ht="19.92" customHeight="1">
      <c r="B93" s="197"/>
      <c r="C93" s="198"/>
      <c r="D93" s="199" t="s">
        <v>149</v>
      </c>
      <c r="E93" s="200"/>
      <c r="F93" s="200"/>
      <c r="G93" s="200"/>
      <c r="H93" s="200"/>
      <c r="I93" s="201"/>
      <c r="J93" s="202">
        <f>J1563</f>
        <v>0</v>
      </c>
      <c r="K93" s="203"/>
    </row>
    <row r="94" s="9" customFormat="1" ht="19.92" customHeight="1">
      <c r="B94" s="197"/>
      <c r="C94" s="198"/>
      <c r="D94" s="199" t="s">
        <v>150</v>
      </c>
      <c r="E94" s="200"/>
      <c r="F94" s="200"/>
      <c r="G94" s="200"/>
      <c r="H94" s="200"/>
      <c r="I94" s="201"/>
      <c r="J94" s="202">
        <f>J1626</f>
        <v>0</v>
      </c>
      <c r="K94" s="203"/>
    </row>
    <row r="95" s="9" customFormat="1" ht="19.92" customHeight="1">
      <c r="B95" s="197"/>
      <c r="C95" s="198"/>
      <c r="D95" s="199" t="s">
        <v>151</v>
      </c>
      <c r="E95" s="200"/>
      <c r="F95" s="200"/>
      <c r="G95" s="200"/>
      <c r="H95" s="200"/>
      <c r="I95" s="201"/>
      <c r="J95" s="202">
        <f>J1678</f>
        <v>0</v>
      </c>
      <c r="K95" s="203"/>
    </row>
    <row r="96" s="9" customFormat="1" ht="19.92" customHeight="1">
      <c r="B96" s="197"/>
      <c r="C96" s="198"/>
      <c r="D96" s="199" t="s">
        <v>152</v>
      </c>
      <c r="E96" s="200"/>
      <c r="F96" s="200"/>
      <c r="G96" s="200"/>
      <c r="H96" s="200"/>
      <c r="I96" s="201"/>
      <c r="J96" s="202">
        <f>J1695</f>
        <v>0</v>
      </c>
      <c r="K96" s="203"/>
    </row>
    <row r="97" s="9" customFormat="1" ht="19.92" customHeight="1">
      <c r="B97" s="197"/>
      <c r="C97" s="198"/>
      <c r="D97" s="199" t="s">
        <v>153</v>
      </c>
      <c r="E97" s="200"/>
      <c r="F97" s="200"/>
      <c r="G97" s="200"/>
      <c r="H97" s="200"/>
      <c r="I97" s="201"/>
      <c r="J97" s="202">
        <f>J1757</f>
        <v>0</v>
      </c>
      <c r="K97" s="203"/>
    </row>
    <row r="98" s="9" customFormat="1" ht="19.92" customHeight="1">
      <c r="B98" s="197"/>
      <c r="C98" s="198"/>
      <c r="D98" s="199" t="s">
        <v>154</v>
      </c>
      <c r="E98" s="200"/>
      <c r="F98" s="200"/>
      <c r="G98" s="200"/>
      <c r="H98" s="200"/>
      <c r="I98" s="201"/>
      <c r="J98" s="202">
        <f>J1809</f>
        <v>0</v>
      </c>
      <c r="K98" s="203"/>
    </row>
    <row r="99" s="9" customFormat="1" ht="19.92" customHeight="1">
      <c r="B99" s="197"/>
      <c r="C99" s="198"/>
      <c r="D99" s="199" t="s">
        <v>155</v>
      </c>
      <c r="E99" s="200"/>
      <c r="F99" s="200"/>
      <c r="G99" s="200"/>
      <c r="H99" s="200"/>
      <c r="I99" s="201"/>
      <c r="J99" s="202">
        <f>J1823</f>
        <v>0</v>
      </c>
      <c r="K99" s="203"/>
    </row>
    <row r="100" s="9" customFormat="1" ht="19.92" customHeight="1">
      <c r="B100" s="197"/>
      <c r="C100" s="198"/>
      <c r="D100" s="199" t="s">
        <v>156</v>
      </c>
      <c r="E100" s="200"/>
      <c r="F100" s="200"/>
      <c r="G100" s="200"/>
      <c r="H100" s="200"/>
      <c r="I100" s="201"/>
      <c r="J100" s="202">
        <f>J1907</f>
        <v>0</v>
      </c>
      <c r="K100" s="203"/>
    </row>
    <row r="101" s="9" customFormat="1" ht="19.92" customHeight="1">
      <c r="B101" s="197"/>
      <c r="C101" s="198"/>
      <c r="D101" s="199" t="s">
        <v>157</v>
      </c>
      <c r="E101" s="200"/>
      <c r="F101" s="200"/>
      <c r="G101" s="200"/>
      <c r="H101" s="200"/>
      <c r="I101" s="201"/>
      <c r="J101" s="202">
        <f>J1970</f>
        <v>0</v>
      </c>
      <c r="K101" s="203"/>
    </row>
    <row r="102" s="1" customFormat="1" ht="21.84" customHeight="1">
      <c r="B102" s="47"/>
      <c r="C102" s="48"/>
      <c r="D102" s="48"/>
      <c r="E102" s="48"/>
      <c r="F102" s="48"/>
      <c r="G102" s="48"/>
      <c r="H102" s="48"/>
      <c r="I102" s="157"/>
      <c r="J102" s="48"/>
      <c r="K102" s="52"/>
    </row>
    <row r="103" s="1" customFormat="1" ht="6.96" customHeight="1">
      <c r="B103" s="68"/>
      <c r="C103" s="69"/>
      <c r="D103" s="69"/>
      <c r="E103" s="69"/>
      <c r="F103" s="69"/>
      <c r="G103" s="69"/>
      <c r="H103" s="69"/>
      <c r="I103" s="179"/>
      <c r="J103" s="69"/>
      <c r="K103" s="70"/>
    </row>
    <row r="107" s="1" customFormat="1" ht="6.96" customHeight="1">
      <c r="B107" s="71"/>
      <c r="C107" s="72"/>
      <c r="D107" s="72"/>
      <c r="E107" s="72"/>
      <c r="F107" s="72"/>
      <c r="G107" s="72"/>
      <c r="H107" s="72"/>
      <c r="I107" s="182"/>
      <c r="J107" s="72"/>
      <c r="K107" s="72"/>
      <c r="L107" s="73"/>
    </row>
    <row r="108" s="1" customFormat="1" ht="36.96" customHeight="1">
      <c r="B108" s="47"/>
      <c r="C108" s="74" t="s">
        <v>158</v>
      </c>
      <c r="D108" s="75"/>
      <c r="E108" s="75"/>
      <c r="F108" s="75"/>
      <c r="G108" s="75"/>
      <c r="H108" s="75"/>
      <c r="I108" s="204"/>
      <c r="J108" s="75"/>
      <c r="K108" s="75"/>
      <c r="L108" s="73"/>
    </row>
    <row r="109" s="1" customFormat="1" ht="6.96" customHeight="1">
      <c r="B109" s="47"/>
      <c r="C109" s="75"/>
      <c r="D109" s="75"/>
      <c r="E109" s="75"/>
      <c r="F109" s="75"/>
      <c r="G109" s="75"/>
      <c r="H109" s="75"/>
      <c r="I109" s="204"/>
      <c r="J109" s="75"/>
      <c r="K109" s="75"/>
      <c r="L109" s="73"/>
    </row>
    <row r="110" s="1" customFormat="1" ht="14.4" customHeight="1">
      <c r="B110" s="47"/>
      <c r="C110" s="77" t="s">
        <v>18</v>
      </c>
      <c r="D110" s="75"/>
      <c r="E110" s="75"/>
      <c r="F110" s="75"/>
      <c r="G110" s="75"/>
      <c r="H110" s="75"/>
      <c r="I110" s="204"/>
      <c r="J110" s="75"/>
      <c r="K110" s="75"/>
      <c r="L110" s="73"/>
    </row>
    <row r="111" s="1" customFormat="1" ht="16.5" customHeight="1">
      <c r="B111" s="47"/>
      <c r="C111" s="75"/>
      <c r="D111" s="75"/>
      <c r="E111" s="205" t="str">
        <f>E7</f>
        <v>Sociální bydlení města Liberce Bytový dům F</v>
      </c>
      <c r="F111" s="77"/>
      <c r="G111" s="77"/>
      <c r="H111" s="77"/>
      <c r="I111" s="204"/>
      <c r="J111" s="75"/>
      <c r="K111" s="75"/>
      <c r="L111" s="73"/>
    </row>
    <row r="112">
      <c r="B112" s="29"/>
      <c r="C112" s="77" t="s">
        <v>108</v>
      </c>
      <c r="D112" s="206"/>
      <c r="E112" s="206"/>
      <c r="F112" s="206"/>
      <c r="G112" s="206"/>
      <c r="H112" s="206"/>
      <c r="I112" s="149"/>
      <c r="J112" s="206"/>
      <c r="K112" s="206"/>
      <c r="L112" s="207"/>
    </row>
    <row r="113" s="1" customFormat="1" ht="16.5" customHeight="1">
      <c r="B113" s="47"/>
      <c r="C113" s="75"/>
      <c r="D113" s="75"/>
      <c r="E113" s="205" t="s">
        <v>109</v>
      </c>
      <c r="F113" s="75"/>
      <c r="G113" s="75"/>
      <c r="H113" s="75"/>
      <c r="I113" s="204"/>
      <c r="J113" s="75"/>
      <c r="K113" s="75"/>
      <c r="L113" s="73"/>
    </row>
    <row r="114" s="1" customFormat="1" ht="14.4" customHeight="1">
      <c r="B114" s="47"/>
      <c r="C114" s="77" t="s">
        <v>110</v>
      </c>
      <c r="D114" s="75"/>
      <c r="E114" s="75"/>
      <c r="F114" s="75"/>
      <c r="G114" s="75"/>
      <c r="H114" s="75"/>
      <c r="I114" s="204"/>
      <c r="J114" s="75"/>
      <c r="K114" s="75"/>
      <c r="L114" s="73"/>
    </row>
    <row r="115" s="1" customFormat="1" ht="17.25" customHeight="1">
      <c r="B115" s="47"/>
      <c r="C115" s="75"/>
      <c r="D115" s="75"/>
      <c r="E115" s="83" t="str">
        <f>E11</f>
        <v>1 - SO 01 Bytový dům</v>
      </c>
      <c r="F115" s="75"/>
      <c r="G115" s="75"/>
      <c r="H115" s="75"/>
      <c r="I115" s="204"/>
      <c r="J115" s="75"/>
      <c r="K115" s="75"/>
      <c r="L115" s="73"/>
    </row>
    <row r="116" s="1" customFormat="1" ht="6.96" customHeight="1">
      <c r="B116" s="47"/>
      <c r="C116" s="75"/>
      <c r="D116" s="75"/>
      <c r="E116" s="75"/>
      <c r="F116" s="75"/>
      <c r="G116" s="75"/>
      <c r="H116" s="75"/>
      <c r="I116" s="204"/>
      <c r="J116" s="75"/>
      <c r="K116" s="75"/>
      <c r="L116" s="73"/>
    </row>
    <row r="117" s="1" customFormat="1" ht="18" customHeight="1">
      <c r="B117" s="47"/>
      <c r="C117" s="77" t="s">
        <v>23</v>
      </c>
      <c r="D117" s="75"/>
      <c r="E117" s="75"/>
      <c r="F117" s="208" t="str">
        <f>F14</f>
        <v xml:space="preserve"> </v>
      </c>
      <c r="G117" s="75"/>
      <c r="H117" s="75"/>
      <c r="I117" s="209" t="s">
        <v>25</v>
      </c>
      <c r="J117" s="86" t="str">
        <f>IF(J14="","",J14)</f>
        <v>4. 4. 2018</v>
      </c>
      <c r="K117" s="75"/>
      <c r="L117" s="73"/>
    </row>
    <row r="118" s="1" customFormat="1" ht="6.96" customHeight="1">
      <c r="B118" s="47"/>
      <c r="C118" s="75"/>
      <c r="D118" s="75"/>
      <c r="E118" s="75"/>
      <c r="F118" s="75"/>
      <c r="G118" s="75"/>
      <c r="H118" s="75"/>
      <c r="I118" s="204"/>
      <c r="J118" s="75"/>
      <c r="K118" s="75"/>
      <c r="L118" s="73"/>
    </row>
    <row r="119" s="1" customFormat="1">
      <c r="B119" s="47"/>
      <c r="C119" s="77" t="s">
        <v>27</v>
      </c>
      <c r="D119" s="75"/>
      <c r="E119" s="75"/>
      <c r="F119" s="208" t="str">
        <f>E17</f>
        <v xml:space="preserve"> </v>
      </c>
      <c r="G119" s="75"/>
      <c r="H119" s="75"/>
      <c r="I119" s="209" t="s">
        <v>34</v>
      </c>
      <c r="J119" s="208" t="str">
        <f>E23</f>
        <v>AGORA Liberec s.r.o. Liberec</v>
      </c>
      <c r="K119" s="75"/>
      <c r="L119" s="73"/>
    </row>
    <row r="120" s="1" customFormat="1" ht="14.4" customHeight="1">
      <c r="B120" s="47"/>
      <c r="C120" s="77" t="s">
        <v>32</v>
      </c>
      <c r="D120" s="75"/>
      <c r="E120" s="75"/>
      <c r="F120" s="208" t="str">
        <f>IF(E20="","",E20)</f>
        <v/>
      </c>
      <c r="G120" s="75"/>
      <c r="H120" s="75"/>
      <c r="I120" s="204"/>
      <c r="J120" s="75"/>
      <c r="K120" s="75"/>
      <c r="L120" s="73"/>
    </row>
    <row r="121" s="1" customFormat="1" ht="10.32" customHeight="1">
      <c r="B121" s="47"/>
      <c r="C121" s="75"/>
      <c r="D121" s="75"/>
      <c r="E121" s="75"/>
      <c r="F121" s="75"/>
      <c r="G121" s="75"/>
      <c r="H121" s="75"/>
      <c r="I121" s="204"/>
      <c r="J121" s="75"/>
      <c r="K121" s="75"/>
      <c r="L121" s="73"/>
    </row>
    <row r="122" s="10" customFormat="1" ht="29.28" customHeight="1">
      <c r="B122" s="210"/>
      <c r="C122" s="211" t="s">
        <v>159</v>
      </c>
      <c r="D122" s="212" t="s">
        <v>57</v>
      </c>
      <c r="E122" s="212" t="s">
        <v>53</v>
      </c>
      <c r="F122" s="212" t="s">
        <v>160</v>
      </c>
      <c r="G122" s="212" t="s">
        <v>161</v>
      </c>
      <c r="H122" s="212" t="s">
        <v>162</v>
      </c>
      <c r="I122" s="213" t="s">
        <v>163</v>
      </c>
      <c r="J122" s="212" t="s">
        <v>114</v>
      </c>
      <c r="K122" s="214" t="s">
        <v>164</v>
      </c>
      <c r="L122" s="215"/>
      <c r="M122" s="103" t="s">
        <v>165</v>
      </c>
      <c r="N122" s="104" t="s">
        <v>42</v>
      </c>
      <c r="O122" s="104" t="s">
        <v>166</v>
      </c>
      <c r="P122" s="104" t="s">
        <v>167</v>
      </c>
      <c r="Q122" s="104" t="s">
        <v>168</v>
      </c>
      <c r="R122" s="104" t="s">
        <v>169</v>
      </c>
      <c r="S122" s="104" t="s">
        <v>170</v>
      </c>
      <c r="T122" s="105" t="s">
        <v>171</v>
      </c>
    </row>
    <row r="123" s="1" customFormat="1" ht="29.28" customHeight="1">
      <c r="B123" s="47"/>
      <c r="C123" s="109" t="s">
        <v>115</v>
      </c>
      <c r="D123" s="75"/>
      <c r="E123" s="75"/>
      <c r="F123" s="75"/>
      <c r="G123" s="75"/>
      <c r="H123" s="75"/>
      <c r="I123" s="204"/>
      <c r="J123" s="216">
        <f>BK123</f>
        <v>0</v>
      </c>
      <c r="K123" s="75"/>
      <c r="L123" s="73"/>
      <c r="M123" s="106"/>
      <c r="N123" s="107"/>
      <c r="O123" s="107"/>
      <c r="P123" s="217">
        <f>P124+P740</f>
        <v>0</v>
      </c>
      <c r="Q123" s="107"/>
      <c r="R123" s="217">
        <f>R124+R740</f>
        <v>222.36638812000004</v>
      </c>
      <c r="S123" s="107"/>
      <c r="T123" s="218">
        <f>T124+T740</f>
        <v>57.912580500000004</v>
      </c>
      <c r="AT123" s="25" t="s">
        <v>71</v>
      </c>
      <c r="AU123" s="25" t="s">
        <v>116</v>
      </c>
      <c r="BK123" s="219">
        <f>BK124+BK740</f>
        <v>0</v>
      </c>
    </row>
    <row r="124" s="11" customFormat="1" ht="37.44" customHeight="1">
      <c r="B124" s="220"/>
      <c r="C124" s="221"/>
      <c r="D124" s="222" t="s">
        <v>71</v>
      </c>
      <c r="E124" s="223" t="s">
        <v>172</v>
      </c>
      <c r="F124" s="223" t="s">
        <v>173</v>
      </c>
      <c r="G124" s="221"/>
      <c r="H124" s="221"/>
      <c r="I124" s="224"/>
      <c r="J124" s="225">
        <f>BK124</f>
        <v>0</v>
      </c>
      <c r="K124" s="221"/>
      <c r="L124" s="226"/>
      <c r="M124" s="227"/>
      <c r="N124" s="228"/>
      <c r="O124" s="228"/>
      <c r="P124" s="229">
        <f>P125+P154+P181+P224+P241+P247+P475+P490+P505+P624+P652+P692+P714+P737</f>
        <v>0</v>
      </c>
      <c r="Q124" s="228"/>
      <c r="R124" s="229">
        <f>R125+R154+R181+R224+R241+R247+R475+R490+R505+R624+R652+R692+R714+R737</f>
        <v>163.46849133000004</v>
      </c>
      <c r="S124" s="228"/>
      <c r="T124" s="230">
        <f>T125+T154+T181+T224+T241+T247+T475+T490+T505+T624+T652+T692+T714+T737</f>
        <v>45.557036000000004</v>
      </c>
      <c r="AR124" s="231" t="s">
        <v>76</v>
      </c>
      <c r="AT124" s="232" t="s">
        <v>71</v>
      </c>
      <c r="AU124" s="232" t="s">
        <v>72</v>
      </c>
      <c r="AY124" s="231" t="s">
        <v>174</v>
      </c>
      <c r="BK124" s="233">
        <f>BK125+BK154+BK181+BK224+BK241+BK247+BK475+BK490+BK505+BK624+BK652+BK692+BK714+BK737</f>
        <v>0</v>
      </c>
    </row>
    <row r="125" s="11" customFormat="1" ht="19.92" customHeight="1">
      <c r="B125" s="220"/>
      <c r="C125" s="221"/>
      <c r="D125" s="222" t="s">
        <v>71</v>
      </c>
      <c r="E125" s="234" t="s">
        <v>76</v>
      </c>
      <c r="F125" s="234" t="s">
        <v>175</v>
      </c>
      <c r="G125" s="221"/>
      <c r="H125" s="221"/>
      <c r="I125" s="224"/>
      <c r="J125" s="235">
        <f>BK125</f>
        <v>0</v>
      </c>
      <c r="K125" s="221"/>
      <c r="L125" s="226"/>
      <c r="M125" s="227"/>
      <c r="N125" s="228"/>
      <c r="O125" s="228"/>
      <c r="P125" s="229">
        <f>SUM(P126:P153)</f>
        <v>0</v>
      </c>
      <c r="Q125" s="228"/>
      <c r="R125" s="229">
        <f>SUM(R126:R153)</f>
        <v>0.00108</v>
      </c>
      <c r="S125" s="228"/>
      <c r="T125" s="230">
        <f>SUM(T126:T153)</f>
        <v>0</v>
      </c>
      <c r="AR125" s="231" t="s">
        <v>76</v>
      </c>
      <c r="AT125" s="232" t="s">
        <v>71</v>
      </c>
      <c r="AU125" s="232" t="s">
        <v>76</v>
      </c>
      <c r="AY125" s="231" t="s">
        <v>174</v>
      </c>
      <c r="BK125" s="233">
        <f>SUM(BK126:BK153)</f>
        <v>0</v>
      </c>
    </row>
    <row r="126" s="1" customFormat="1" ht="25.5" customHeight="1">
      <c r="B126" s="47"/>
      <c r="C126" s="236" t="s">
        <v>76</v>
      </c>
      <c r="D126" s="236" t="s">
        <v>176</v>
      </c>
      <c r="E126" s="237" t="s">
        <v>177</v>
      </c>
      <c r="F126" s="238" t="s">
        <v>178</v>
      </c>
      <c r="G126" s="239" t="s">
        <v>179</v>
      </c>
      <c r="H126" s="240">
        <v>6</v>
      </c>
      <c r="I126" s="241"/>
      <c r="J126" s="242">
        <f>ROUND(I126*H126,2)</f>
        <v>0</v>
      </c>
      <c r="K126" s="238" t="s">
        <v>180</v>
      </c>
      <c r="L126" s="73"/>
      <c r="M126" s="243" t="s">
        <v>21</v>
      </c>
      <c r="N126" s="244" t="s">
        <v>44</v>
      </c>
      <c r="O126" s="48"/>
      <c r="P126" s="245">
        <f>O126*H126</f>
        <v>0</v>
      </c>
      <c r="Q126" s="245">
        <v>0</v>
      </c>
      <c r="R126" s="245">
        <f>Q126*H126</f>
        <v>0</v>
      </c>
      <c r="S126" s="245">
        <v>0</v>
      </c>
      <c r="T126" s="246">
        <f>S126*H126</f>
        <v>0</v>
      </c>
      <c r="AR126" s="25" t="s">
        <v>181</v>
      </c>
      <c r="AT126" s="25" t="s">
        <v>176</v>
      </c>
      <c r="AU126" s="25" t="s">
        <v>83</v>
      </c>
      <c r="AY126" s="25" t="s">
        <v>174</v>
      </c>
      <c r="BE126" s="247">
        <f>IF(N126="základní",J126,0)</f>
        <v>0</v>
      </c>
      <c r="BF126" s="247">
        <f>IF(N126="snížená",J126,0)</f>
        <v>0</v>
      </c>
      <c r="BG126" s="247">
        <f>IF(N126="zákl. přenesená",J126,0)</f>
        <v>0</v>
      </c>
      <c r="BH126" s="247">
        <f>IF(N126="sníž. přenesená",J126,0)</f>
        <v>0</v>
      </c>
      <c r="BI126" s="247">
        <f>IF(N126="nulová",J126,0)</f>
        <v>0</v>
      </c>
      <c r="BJ126" s="25" t="s">
        <v>83</v>
      </c>
      <c r="BK126" s="247">
        <f>ROUND(I126*H126,2)</f>
        <v>0</v>
      </c>
      <c r="BL126" s="25" t="s">
        <v>181</v>
      </c>
      <c r="BM126" s="25" t="s">
        <v>182</v>
      </c>
    </row>
    <row r="127" s="1" customFormat="1">
      <c r="B127" s="47"/>
      <c r="C127" s="75"/>
      <c r="D127" s="248" t="s">
        <v>183</v>
      </c>
      <c r="E127" s="75"/>
      <c r="F127" s="249" t="s">
        <v>184</v>
      </c>
      <c r="G127" s="75"/>
      <c r="H127" s="75"/>
      <c r="I127" s="204"/>
      <c r="J127" s="75"/>
      <c r="K127" s="75"/>
      <c r="L127" s="73"/>
      <c r="M127" s="250"/>
      <c r="N127" s="48"/>
      <c r="O127" s="48"/>
      <c r="P127" s="48"/>
      <c r="Q127" s="48"/>
      <c r="R127" s="48"/>
      <c r="S127" s="48"/>
      <c r="T127" s="96"/>
      <c r="AT127" s="25" t="s">
        <v>183</v>
      </c>
      <c r="AU127" s="25" t="s">
        <v>83</v>
      </c>
    </row>
    <row r="128" s="12" customFormat="1">
      <c r="B128" s="251"/>
      <c r="C128" s="252"/>
      <c r="D128" s="248" t="s">
        <v>185</v>
      </c>
      <c r="E128" s="253" t="s">
        <v>21</v>
      </c>
      <c r="F128" s="254" t="s">
        <v>186</v>
      </c>
      <c r="G128" s="252"/>
      <c r="H128" s="255">
        <v>6</v>
      </c>
      <c r="I128" s="256"/>
      <c r="J128" s="252"/>
      <c r="K128" s="252"/>
      <c r="L128" s="257"/>
      <c r="M128" s="258"/>
      <c r="N128" s="259"/>
      <c r="O128" s="259"/>
      <c r="P128" s="259"/>
      <c r="Q128" s="259"/>
      <c r="R128" s="259"/>
      <c r="S128" s="259"/>
      <c r="T128" s="260"/>
      <c r="AT128" s="261" t="s">
        <v>185</v>
      </c>
      <c r="AU128" s="261" t="s">
        <v>83</v>
      </c>
      <c r="AV128" s="12" t="s">
        <v>83</v>
      </c>
      <c r="AW128" s="12" t="s">
        <v>36</v>
      </c>
      <c r="AX128" s="12" t="s">
        <v>76</v>
      </c>
      <c r="AY128" s="261" t="s">
        <v>174</v>
      </c>
    </row>
    <row r="129" s="1" customFormat="1" ht="25.5" customHeight="1">
      <c r="B129" s="47"/>
      <c r="C129" s="236" t="s">
        <v>83</v>
      </c>
      <c r="D129" s="236" t="s">
        <v>176</v>
      </c>
      <c r="E129" s="237" t="s">
        <v>187</v>
      </c>
      <c r="F129" s="238" t="s">
        <v>188</v>
      </c>
      <c r="G129" s="239" t="s">
        <v>179</v>
      </c>
      <c r="H129" s="240">
        <v>6</v>
      </c>
      <c r="I129" s="241"/>
      <c r="J129" s="242">
        <f>ROUND(I129*H129,2)</f>
        <v>0</v>
      </c>
      <c r="K129" s="238" t="s">
        <v>180</v>
      </c>
      <c r="L129" s="73"/>
      <c r="M129" s="243" t="s">
        <v>21</v>
      </c>
      <c r="N129" s="244" t="s">
        <v>44</v>
      </c>
      <c r="O129" s="48"/>
      <c r="P129" s="245">
        <f>O129*H129</f>
        <v>0</v>
      </c>
      <c r="Q129" s="245">
        <v>0.00018000000000000001</v>
      </c>
      <c r="R129" s="245">
        <f>Q129*H129</f>
        <v>0.00108</v>
      </c>
      <c r="S129" s="245">
        <v>0</v>
      </c>
      <c r="T129" s="246">
        <f>S129*H129</f>
        <v>0</v>
      </c>
      <c r="AR129" s="25" t="s">
        <v>181</v>
      </c>
      <c r="AT129" s="25" t="s">
        <v>176</v>
      </c>
      <c r="AU129" s="25" t="s">
        <v>83</v>
      </c>
      <c r="AY129" s="25" t="s">
        <v>174</v>
      </c>
      <c r="BE129" s="247">
        <f>IF(N129="základní",J129,0)</f>
        <v>0</v>
      </c>
      <c r="BF129" s="247">
        <f>IF(N129="snížená",J129,0)</f>
        <v>0</v>
      </c>
      <c r="BG129" s="247">
        <f>IF(N129="zákl. přenesená",J129,0)</f>
        <v>0</v>
      </c>
      <c r="BH129" s="247">
        <f>IF(N129="sníž. přenesená",J129,0)</f>
        <v>0</v>
      </c>
      <c r="BI129" s="247">
        <f>IF(N129="nulová",J129,0)</f>
        <v>0</v>
      </c>
      <c r="BJ129" s="25" t="s">
        <v>83</v>
      </c>
      <c r="BK129" s="247">
        <f>ROUND(I129*H129,2)</f>
        <v>0</v>
      </c>
      <c r="BL129" s="25" t="s">
        <v>181</v>
      </c>
      <c r="BM129" s="25" t="s">
        <v>189</v>
      </c>
    </row>
    <row r="130" s="1" customFormat="1">
      <c r="B130" s="47"/>
      <c r="C130" s="75"/>
      <c r="D130" s="248" t="s">
        <v>183</v>
      </c>
      <c r="E130" s="75"/>
      <c r="F130" s="249" t="s">
        <v>190</v>
      </c>
      <c r="G130" s="75"/>
      <c r="H130" s="75"/>
      <c r="I130" s="204"/>
      <c r="J130" s="75"/>
      <c r="K130" s="75"/>
      <c r="L130" s="73"/>
      <c r="M130" s="250"/>
      <c r="N130" s="48"/>
      <c r="O130" s="48"/>
      <c r="P130" s="48"/>
      <c r="Q130" s="48"/>
      <c r="R130" s="48"/>
      <c r="S130" s="48"/>
      <c r="T130" s="96"/>
      <c r="AT130" s="25" t="s">
        <v>183</v>
      </c>
      <c r="AU130" s="25" t="s">
        <v>83</v>
      </c>
    </row>
    <row r="131" s="12" customFormat="1">
      <c r="B131" s="251"/>
      <c r="C131" s="252"/>
      <c r="D131" s="248" t="s">
        <v>185</v>
      </c>
      <c r="E131" s="253" t="s">
        <v>21</v>
      </c>
      <c r="F131" s="254" t="s">
        <v>186</v>
      </c>
      <c r="G131" s="252"/>
      <c r="H131" s="255">
        <v>6</v>
      </c>
      <c r="I131" s="256"/>
      <c r="J131" s="252"/>
      <c r="K131" s="252"/>
      <c r="L131" s="257"/>
      <c r="M131" s="258"/>
      <c r="N131" s="259"/>
      <c r="O131" s="259"/>
      <c r="P131" s="259"/>
      <c r="Q131" s="259"/>
      <c r="R131" s="259"/>
      <c r="S131" s="259"/>
      <c r="T131" s="260"/>
      <c r="AT131" s="261" t="s">
        <v>185</v>
      </c>
      <c r="AU131" s="261" t="s">
        <v>83</v>
      </c>
      <c r="AV131" s="12" t="s">
        <v>83</v>
      </c>
      <c r="AW131" s="12" t="s">
        <v>36</v>
      </c>
      <c r="AX131" s="12" t="s">
        <v>76</v>
      </c>
      <c r="AY131" s="261" t="s">
        <v>174</v>
      </c>
    </row>
    <row r="132" s="1" customFormat="1" ht="38.25" customHeight="1">
      <c r="B132" s="47"/>
      <c r="C132" s="236" t="s">
        <v>93</v>
      </c>
      <c r="D132" s="236" t="s">
        <v>176</v>
      </c>
      <c r="E132" s="237" t="s">
        <v>191</v>
      </c>
      <c r="F132" s="238" t="s">
        <v>192</v>
      </c>
      <c r="G132" s="239" t="s">
        <v>193</v>
      </c>
      <c r="H132" s="240">
        <v>39.927999999999997</v>
      </c>
      <c r="I132" s="241"/>
      <c r="J132" s="242">
        <f>ROUND(I132*H132,2)</f>
        <v>0</v>
      </c>
      <c r="K132" s="238" t="s">
        <v>180</v>
      </c>
      <c r="L132" s="73"/>
      <c r="M132" s="243" t="s">
        <v>21</v>
      </c>
      <c r="N132" s="244" t="s">
        <v>44</v>
      </c>
      <c r="O132" s="48"/>
      <c r="P132" s="245">
        <f>O132*H132</f>
        <v>0</v>
      </c>
      <c r="Q132" s="245">
        <v>0</v>
      </c>
      <c r="R132" s="245">
        <f>Q132*H132</f>
        <v>0</v>
      </c>
      <c r="S132" s="245">
        <v>0</v>
      </c>
      <c r="T132" s="246">
        <f>S132*H132</f>
        <v>0</v>
      </c>
      <c r="AR132" s="25" t="s">
        <v>181</v>
      </c>
      <c r="AT132" s="25" t="s">
        <v>176</v>
      </c>
      <c r="AU132" s="25" t="s">
        <v>83</v>
      </c>
      <c r="AY132" s="25" t="s">
        <v>174</v>
      </c>
      <c r="BE132" s="247">
        <f>IF(N132="základní",J132,0)</f>
        <v>0</v>
      </c>
      <c r="BF132" s="247">
        <f>IF(N132="snížená",J132,0)</f>
        <v>0</v>
      </c>
      <c r="BG132" s="247">
        <f>IF(N132="zákl. přenesená",J132,0)</f>
        <v>0</v>
      </c>
      <c r="BH132" s="247">
        <f>IF(N132="sníž. přenesená",J132,0)</f>
        <v>0</v>
      </c>
      <c r="BI132" s="247">
        <f>IF(N132="nulová",J132,0)</f>
        <v>0</v>
      </c>
      <c r="BJ132" s="25" t="s">
        <v>83</v>
      </c>
      <c r="BK132" s="247">
        <f>ROUND(I132*H132,2)</f>
        <v>0</v>
      </c>
      <c r="BL132" s="25" t="s">
        <v>181</v>
      </c>
      <c r="BM132" s="25" t="s">
        <v>194</v>
      </c>
    </row>
    <row r="133" s="1" customFormat="1">
      <c r="B133" s="47"/>
      <c r="C133" s="75"/>
      <c r="D133" s="248" t="s">
        <v>183</v>
      </c>
      <c r="E133" s="75"/>
      <c r="F133" s="249" t="s">
        <v>195</v>
      </c>
      <c r="G133" s="75"/>
      <c r="H133" s="75"/>
      <c r="I133" s="204"/>
      <c r="J133" s="75"/>
      <c r="K133" s="75"/>
      <c r="L133" s="73"/>
      <c r="M133" s="250"/>
      <c r="N133" s="48"/>
      <c r="O133" s="48"/>
      <c r="P133" s="48"/>
      <c r="Q133" s="48"/>
      <c r="R133" s="48"/>
      <c r="S133" s="48"/>
      <c r="T133" s="96"/>
      <c r="AT133" s="25" t="s">
        <v>183</v>
      </c>
      <c r="AU133" s="25" t="s">
        <v>83</v>
      </c>
    </row>
    <row r="134" s="12" customFormat="1">
      <c r="B134" s="251"/>
      <c r="C134" s="252"/>
      <c r="D134" s="248" t="s">
        <v>185</v>
      </c>
      <c r="E134" s="253" t="s">
        <v>21</v>
      </c>
      <c r="F134" s="254" t="s">
        <v>196</v>
      </c>
      <c r="G134" s="252"/>
      <c r="H134" s="255">
        <v>39.927999999999997</v>
      </c>
      <c r="I134" s="256"/>
      <c r="J134" s="252"/>
      <c r="K134" s="252"/>
      <c r="L134" s="257"/>
      <c r="M134" s="258"/>
      <c r="N134" s="259"/>
      <c r="O134" s="259"/>
      <c r="P134" s="259"/>
      <c r="Q134" s="259"/>
      <c r="R134" s="259"/>
      <c r="S134" s="259"/>
      <c r="T134" s="260"/>
      <c r="AT134" s="261" t="s">
        <v>185</v>
      </c>
      <c r="AU134" s="261" t="s">
        <v>83</v>
      </c>
      <c r="AV134" s="12" t="s">
        <v>83</v>
      </c>
      <c r="AW134" s="12" t="s">
        <v>36</v>
      </c>
      <c r="AX134" s="12" t="s">
        <v>76</v>
      </c>
      <c r="AY134" s="261" t="s">
        <v>174</v>
      </c>
    </row>
    <row r="135" s="1" customFormat="1" ht="16.5" customHeight="1">
      <c r="B135" s="47"/>
      <c r="C135" s="236" t="s">
        <v>181</v>
      </c>
      <c r="D135" s="236" t="s">
        <v>176</v>
      </c>
      <c r="E135" s="237" t="s">
        <v>197</v>
      </c>
      <c r="F135" s="238" t="s">
        <v>198</v>
      </c>
      <c r="G135" s="239" t="s">
        <v>193</v>
      </c>
      <c r="H135" s="240">
        <v>5.4039999999999999</v>
      </c>
      <c r="I135" s="241"/>
      <c r="J135" s="242">
        <f>ROUND(I135*H135,2)</f>
        <v>0</v>
      </c>
      <c r="K135" s="238" t="s">
        <v>21</v>
      </c>
      <c r="L135" s="73"/>
      <c r="M135" s="243" t="s">
        <v>21</v>
      </c>
      <c r="N135" s="244" t="s">
        <v>44</v>
      </c>
      <c r="O135" s="48"/>
      <c r="P135" s="245">
        <f>O135*H135</f>
        <v>0</v>
      </c>
      <c r="Q135" s="245">
        <v>0</v>
      </c>
      <c r="R135" s="245">
        <f>Q135*H135</f>
        <v>0</v>
      </c>
      <c r="S135" s="245">
        <v>0</v>
      </c>
      <c r="T135" s="246">
        <f>S135*H135</f>
        <v>0</v>
      </c>
      <c r="AR135" s="25" t="s">
        <v>181</v>
      </c>
      <c r="AT135" s="25" t="s">
        <v>176</v>
      </c>
      <c r="AU135" s="25" t="s">
        <v>83</v>
      </c>
      <c r="AY135" s="25" t="s">
        <v>174</v>
      </c>
      <c r="BE135" s="247">
        <f>IF(N135="základní",J135,0)</f>
        <v>0</v>
      </c>
      <c r="BF135" s="247">
        <f>IF(N135="snížená",J135,0)</f>
        <v>0</v>
      </c>
      <c r="BG135" s="247">
        <f>IF(N135="zákl. přenesená",J135,0)</f>
        <v>0</v>
      </c>
      <c r="BH135" s="247">
        <f>IF(N135="sníž. přenesená",J135,0)</f>
        <v>0</v>
      </c>
      <c r="BI135" s="247">
        <f>IF(N135="nulová",J135,0)</f>
        <v>0</v>
      </c>
      <c r="BJ135" s="25" t="s">
        <v>83</v>
      </c>
      <c r="BK135" s="247">
        <f>ROUND(I135*H135,2)</f>
        <v>0</v>
      </c>
      <c r="BL135" s="25" t="s">
        <v>181</v>
      </c>
      <c r="BM135" s="25" t="s">
        <v>199</v>
      </c>
    </row>
    <row r="136" s="12" customFormat="1">
      <c r="B136" s="251"/>
      <c r="C136" s="252"/>
      <c r="D136" s="248" t="s">
        <v>185</v>
      </c>
      <c r="E136" s="253" t="s">
        <v>21</v>
      </c>
      <c r="F136" s="254" t="s">
        <v>200</v>
      </c>
      <c r="G136" s="252"/>
      <c r="H136" s="255">
        <v>5.4039999999999999</v>
      </c>
      <c r="I136" s="256"/>
      <c r="J136" s="252"/>
      <c r="K136" s="252"/>
      <c r="L136" s="257"/>
      <c r="M136" s="258"/>
      <c r="N136" s="259"/>
      <c r="O136" s="259"/>
      <c r="P136" s="259"/>
      <c r="Q136" s="259"/>
      <c r="R136" s="259"/>
      <c r="S136" s="259"/>
      <c r="T136" s="260"/>
      <c r="AT136" s="261" t="s">
        <v>185</v>
      </c>
      <c r="AU136" s="261" t="s">
        <v>83</v>
      </c>
      <c r="AV136" s="12" t="s">
        <v>83</v>
      </c>
      <c r="AW136" s="12" t="s">
        <v>36</v>
      </c>
      <c r="AX136" s="12" t="s">
        <v>76</v>
      </c>
      <c r="AY136" s="261" t="s">
        <v>174</v>
      </c>
    </row>
    <row r="137" s="1" customFormat="1" ht="38.25" customHeight="1">
      <c r="B137" s="47"/>
      <c r="C137" s="236" t="s">
        <v>201</v>
      </c>
      <c r="D137" s="236" t="s">
        <v>176</v>
      </c>
      <c r="E137" s="237" t="s">
        <v>202</v>
      </c>
      <c r="F137" s="238" t="s">
        <v>203</v>
      </c>
      <c r="G137" s="239" t="s">
        <v>193</v>
      </c>
      <c r="H137" s="240">
        <v>39.927999999999997</v>
      </c>
      <c r="I137" s="241"/>
      <c r="J137" s="242">
        <f>ROUND(I137*H137,2)</f>
        <v>0</v>
      </c>
      <c r="K137" s="238" t="s">
        <v>180</v>
      </c>
      <c r="L137" s="73"/>
      <c r="M137" s="243" t="s">
        <v>21</v>
      </c>
      <c r="N137" s="244" t="s">
        <v>44</v>
      </c>
      <c r="O137" s="48"/>
      <c r="P137" s="245">
        <f>O137*H137</f>
        <v>0</v>
      </c>
      <c r="Q137" s="245">
        <v>0</v>
      </c>
      <c r="R137" s="245">
        <f>Q137*H137</f>
        <v>0</v>
      </c>
      <c r="S137" s="245">
        <v>0</v>
      </c>
      <c r="T137" s="246">
        <f>S137*H137</f>
        <v>0</v>
      </c>
      <c r="AR137" s="25" t="s">
        <v>181</v>
      </c>
      <c r="AT137" s="25" t="s">
        <v>176</v>
      </c>
      <c r="AU137" s="25" t="s">
        <v>83</v>
      </c>
      <c r="AY137" s="25" t="s">
        <v>174</v>
      </c>
      <c r="BE137" s="247">
        <f>IF(N137="základní",J137,0)</f>
        <v>0</v>
      </c>
      <c r="BF137" s="247">
        <f>IF(N137="snížená",J137,0)</f>
        <v>0</v>
      </c>
      <c r="BG137" s="247">
        <f>IF(N137="zákl. přenesená",J137,0)</f>
        <v>0</v>
      </c>
      <c r="BH137" s="247">
        <f>IF(N137="sníž. přenesená",J137,0)</f>
        <v>0</v>
      </c>
      <c r="BI137" s="247">
        <f>IF(N137="nulová",J137,0)</f>
        <v>0</v>
      </c>
      <c r="BJ137" s="25" t="s">
        <v>83</v>
      </c>
      <c r="BK137" s="247">
        <f>ROUND(I137*H137,2)</f>
        <v>0</v>
      </c>
      <c r="BL137" s="25" t="s">
        <v>181</v>
      </c>
      <c r="BM137" s="25" t="s">
        <v>204</v>
      </c>
    </row>
    <row r="138" s="1" customFormat="1">
      <c r="B138" s="47"/>
      <c r="C138" s="75"/>
      <c r="D138" s="248" t="s">
        <v>183</v>
      </c>
      <c r="E138" s="75"/>
      <c r="F138" s="249" t="s">
        <v>205</v>
      </c>
      <c r="G138" s="75"/>
      <c r="H138" s="75"/>
      <c r="I138" s="204"/>
      <c r="J138" s="75"/>
      <c r="K138" s="75"/>
      <c r="L138" s="73"/>
      <c r="M138" s="250"/>
      <c r="N138" s="48"/>
      <c r="O138" s="48"/>
      <c r="P138" s="48"/>
      <c r="Q138" s="48"/>
      <c r="R138" s="48"/>
      <c r="S138" s="48"/>
      <c r="T138" s="96"/>
      <c r="AT138" s="25" t="s">
        <v>183</v>
      </c>
      <c r="AU138" s="25" t="s">
        <v>83</v>
      </c>
    </row>
    <row r="139" s="12" customFormat="1">
      <c r="B139" s="251"/>
      <c r="C139" s="252"/>
      <c r="D139" s="248" t="s">
        <v>185</v>
      </c>
      <c r="E139" s="253" t="s">
        <v>21</v>
      </c>
      <c r="F139" s="254" t="s">
        <v>196</v>
      </c>
      <c r="G139" s="252"/>
      <c r="H139" s="255">
        <v>39.927999999999997</v>
      </c>
      <c r="I139" s="256"/>
      <c r="J139" s="252"/>
      <c r="K139" s="252"/>
      <c r="L139" s="257"/>
      <c r="M139" s="258"/>
      <c r="N139" s="259"/>
      <c r="O139" s="259"/>
      <c r="P139" s="259"/>
      <c r="Q139" s="259"/>
      <c r="R139" s="259"/>
      <c r="S139" s="259"/>
      <c r="T139" s="260"/>
      <c r="AT139" s="261" t="s">
        <v>185</v>
      </c>
      <c r="AU139" s="261" t="s">
        <v>83</v>
      </c>
      <c r="AV139" s="12" t="s">
        <v>83</v>
      </c>
      <c r="AW139" s="12" t="s">
        <v>36</v>
      </c>
      <c r="AX139" s="12" t="s">
        <v>76</v>
      </c>
      <c r="AY139" s="261" t="s">
        <v>174</v>
      </c>
    </row>
    <row r="140" s="1" customFormat="1" ht="38.25" customHeight="1">
      <c r="B140" s="47"/>
      <c r="C140" s="236" t="s">
        <v>206</v>
      </c>
      <c r="D140" s="236" t="s">
        <v>176</v>
      </c>
      <c r="E140" s="237" t="s">
        <v>207</v>
      </c>
      <c r="F140" s="238" t="s">
        <v>208</v>
      </c>
      <c r="G140" s="239" t="s">
        <v>193</v>
      </c>
      <c r="H140" s="240">
        <v>40.392000000000003</v>
      </c>
      <c r="I140" s="241"/>
      <c r="J140" s="242">
        <f>ROUND(I140*H140,2)</f>
        <v>0</v>
      </c>
      <c r="K140" s="238" t="s">
        <v>180</v>
      </c>
      <c r="L140" s="73"/>
      <c r="M140" s="243" t="s">
        <v>21</v>
      </c>
      <c r="N140" s="244" t="s">
        <v>44</v>
      </c>
      <c r="O140" s="48"/>
      <c r="P140" s="245">
        <f>O140*H140</f>
        <v>0</v>
      </c>
      <c r="Q140" s="245">
        <v>0</v>
      </c>
      <c r="R140" s="245">
        <f>Q140*H140</f>
        <v>0</v>
      </c>
      <c r="S140" s="245">
        <v>0</v>
      </c>
      <c r="T140" s="246">
        <f>S140*H140</f>
        <v>0</v>
      </c>
      <c r="AR140" s="25" t="s">
        <v>181</v>
      </c>
      <c r="AT140" s="25" t="s">
        <v>176</v>
      </c>
      <c r="AU140" s="25" t="s">
        <v>83</v>
      </c>
      <c r="AY140" s="25" t="s">
        <v>174</v>
      </c>
      <c r="BE140" s="247">
        <f>IF(N140="základní",J140,0)</f>
        <v>0</v>
      </c>
      <c r="BF140" s="247">
        <f>IF(N140="snížená",J140,0)</f>
        <v>0</v>
      </c>
      <c r="BG140" s="247">
        <f>IF(N140="zákl. přenesená",J140,0)</f>
        <v>0</v>
      </c>
      <c r="BH140" s="247">
        <f>IF(N140="sníž. přenesená",J140,0)</f>
        <v>0</v>
      </c>
      <c r="BI140" s="247">
        <f>IF(N140="nulová",J140,0)</f>
        <v>0</v>
      </c>
      <c r="BJ140" s="25" t="s">
        <v>83</v>
      </c>
      <c r="BK140" s="247">
        <f>ROUND(I140*H140,2)</f>
        <v>0</v>
      </c>
      <c r="BL140" s="25" t="s">
        <v>181</v>
      </c>
      <c r="BM140" s="25" t="s">
        <v>209</v>
      </c>
    </row>
    <row r="141" s="1" customFormat="1">
      <c r="B141" s="47"/>
      <c r="C141" s="75"/>
      <c r="D141" s="248" t="s">
        <v>183</v>
      </c>
      <c r="E141" s="75"/>
      <c r="F141" s="249" t="s">
        <v>210</v>
      </c>
      <c r="G141" s="75"/>
      <c r="H141" s="75"/>
      <c r="I141" s="204"/>
      <c r="J141" s="75"/>
      <c r="K141" s="75"/>
      <c r="L141" s="73"/>
      <c r="M141" s="250"/>
      <c r="N141" s="48"/>
      <c r="O141" s="48"/>
      <c r="P141" s="48"/>
      <c r="Q141" s="48"/>
      <c r="R141" s="48"/>
      <c r="S141" s="48"/>
      <c r="T141" s="96"/>
      <c r="AT141" s="25" t="s">
        <v>183</v>
      </c>
      <c r="AU141" s="25" t="s">
        <v>83</v>
      </c>
    </row>
    <row r="142" s="12" customFormat="1">
      <c r="B142" s="251"/>
      <c r="C142" s="252"/>
      <c r="D142" s="248" t="s">
        <v>185</v>
      </c>
      <c r="E142" s="253" t="s">
        <v>21</v>
      </c>
      <c r="F142" s="254" t="s">
        <v>211</v>
      </c>
      <c r="G142" s="252"/>
      <c r="H142" s="255">
        <v>40.392000000000003</v>
      </c>
      <c r="I142" s="256"/>
      <c r="J142" s="252"/>
      <c r="K142" s="252"/>
      <c r="L142" s="257"/>
      <c r="M142" s="258"/>
      <c r="N142" s="259"/>
      <c r="O142" s="259"/>
      <c r="P142" s="259"/>
      <c r="Q142" s="259"/>
      <c r="R142" s="259"/>
      <c r="S142" s="259"/>
      <c r="T142" s="260"/>
      <c r="AT142" s="261" t="s">
        <v>185</v>
      </c>
      <c r="AU142" s="261" t="s">
        <v>83</v>
      </c>
      <c r="AV142" s="12" t="s">
        <v>83</v>
      </c>
      <c r="AW142" s="12" t="s">
        <v>36</v>
      </c>
      <c r="AX142" s="12" t="s">
        <v>76</v>
      </c>
      <c r="AY142" s="261" t="s">
        <v>174</v>
      </c>
    </row>
    <row r="143" s="1" customFormat="1" ht="16.5" customHeight="1">
      <c r="B143" s="47"/>
      <c r="C143" s="236" t="s">
        <v>212</v>
      </c>
      <c r="D143" s="236" t="s">
        <v>176</v>
      </c>
      <c r="E143" s="237" t="s">
        <v>213</v>
      </c>
      <c r="F143" s="238" t="s">
        <v>214</v>
      </c>
      <c r="G143" s="239" t="s">
        <v>193</v>
      </c>
      <c r="H143" s="240">
        <v>40.392000000000003</v>
      </c>
      <c r="I143" s="241"/>
      <c r="J143" s="242">
        <f>ROUND(I143*H143,2)</f>
        <v>0</v>
      </c>
      <c r="K143" s="238" t="s">
        <v>180</v>
      </c>
      <c r="L143" s="73"/>
      <c r="M143" s="243" t="s">
        <v>21</v>
      </c>
      <c r="N143" s="244" t="s">
        <v>44</v>
      </c>
      <c r="O143" s="48"/>
      <c r="P143" s="245">
        <f>O143*H143</f>
        <v>0</v>
      </c>
      <c r="Q143" s="245">
        <v>0</v>
      </c>
      <c r="R143" s="245">
        <f>Q143*H143</f>
        <v>0</v>
      </c>
      <c r="S143" s="245">
        <v>0</v>
      </c>
      <c r="T143" s="246">
        <f>S143*H143</f>
        <v>0</v>
      </c>
      <c r="AR143" s="25" t="s">
        <v>181</v>
      </c>
      <c r="AT143" s="25" t="s">
        <v>176</v>
      </c>
      <c r="AU143" s="25" t="s">
        <v>83</v>
      </c>
      <c r="AY143" s="25" t="s">
        <v>174</v>
      </c>
      <c r="BE143" s="247">
        <f>IF(N143="základní",J143,0)</f>
        <v>0</v>
      </c>
      <c r="BF143" s="247">
        <f>IF(N143="snížená",J143,0)</f>
        <v>0</v>
      </c>
      <c r="BG143" s="247">
        <f>IF(N143="zákl. přenesená",J143,0)</f>
        <v>0</v>
      </c>
      <c r="BH143" s="247">
        <f>IF(N143="sníž. přenesená",J143,0)</f>
        <v>0</v>
      </c>
      <c r="BI143" s="247">
        <f>IF(N143="nulová",J143,0)</f>
        <v>0</v>
      </c>
      <c r="BJ143" s="25" t="s">
        <v>83</v>
      </c>
      <c r="BK143" s="247">
        <f>ROUND(I143*H143,2)</f>
        <v>0</v>
      </c>
      <c r="BL143" s="25" t="s">
        <v>181</v>
      </c>
      <c r="BM143" s="25" t="s">
        <v>215</v>
      </c>
    </row>
    <row r="144" s="1" customFormat="1">
      <c r="B144" s="47"/>
      <c r="C144" s="75"/>
      <c r="D144" s="248" t="s">
        <v>183</v>
      </c>
      <c r="E144" s="75"/>
      <c r="F144" s="249" t="s">
        <v>216</v>
      </c>
      <c r="G144" s="75"/>
      <c r="H144" s="75"/>
      <c r="I144" s="204"/>
      <c r="J144" s="75"/>
      <c r="K144" s="75"/>
      <c r="L144" s="73"/>
      <c r="M144" s="250"/>
      <c r="N144" s="48"/>
      <c r="O144" s="48"/>
      <c r="P144" s="48"/>
      <c r="Q144" s="48"/>
      <c r="R144" s="48"/>
      <c r="S144" s="48"/>
      <c r="T144" s="96"/>
      <c r="AT144" s="25" t="s">
        <v>183</v>
      </c>
      <c r="AU144" s="25" t="s">
        <v>83</v>
      </c>
    </row>
    <row r="145" s="12" customFormat="1">
      <c r="B145" s="251"/>
      <c r="C145" s="252"/>
      <c r="D145" s="248" t="s">
        <v>185</v>
      </c>
      <c r="E145" s="253" t="s">
        <v>21</v>
      </c>
      <c r="F145" s="254" t="s">
        <v>211</v>
      </c>
      <c r="G145" s="252"/>
      <c r="H145" s="255">
        <v>40.392000000000003</v>
      </c>
      <c r="I145" s="256"/>
      <c r="J145" s="252"/>
      <c r="K145" s="252"/>
      <c r="L145" s="257"/>
      <c r="M145" s="258"/>
      <c r="N145" s="259"/>
      <c r="O145" s="259"/>
      <c r="P145" s="259"/>
      <c r="Q145" s="259"/>
      <c r="R145" s="259"/>
      <c r="S145" s="259"/>
      <c r="T145" s="260"/>
      <c r="AT145" s="261" t="s">
        <v>185</v>
      </c>
      <c r="AU145" s="261" t="s">
        <v>83</v>
      </c>
      <c r="AV145" s="12" t="s">
        <v>83</v>
      </c>
      <c r="AW145" s="12" t="s">
        <v>36</v>
      </c>
      <c r="AX145" s="12" t="s">
        <v>76</v>
      </c>
      <c r="AY145" s="261" t="s">
        <v>174</v>
      </c>
    </row>
    <row r="146" s="1" customFormat="1" ht="16.5" customHeight="1">
      <c r="B146" s="47"/>
      <c r="C146" s="236" t="s">
        <v>217</v>
      </c>
      <c r="D146" s="236" t="s">
        <v>176</v>
      </c>
      <c r="E146" s="237" t="s">
        <v>218</v>
      </c>
      <c r="F146" s="238" t="s">
        <v>219</v>
      </c>
      <c r="G146" s="239" t="s">
        <v>220</v>
      </c>
      <c r="H146" s="240">
        <v>76.745000000000005</v>
      </c>
      <c r="I146" s="241"/>
      <c r="J146" s="242">
        <f>ROUND(I146*H146,2)</f>
        <v>0</v>
      </c>
      <c r="K146" s="238" t="s">
        <v>180</v>
      </c>
      <c r="L146" s="73"/>
      <c r="M146" s="243" t="s">
        <v>21</v>
      </c>
      <c r="N146" s="244" t="s">
        <v>44</v>
      </c>
      <c r="O146" s="48"/>
      <c r="P146" s="245">
        <f>O146*H146</f>
        <v>0</v>
      </c>
      <c r="Q146" s="245">
        <v>0</v>
      </c>
      <c r="R146" s="245">
        <f>Q146*H146</f>
        <v>0</v>
      </c>
      <c r="S146" s="245">
        <v>0</v>
      </c>
      <c r="T146" s="246">
        <f>S146*H146</f>
        <v>0</v>
      </c>
      <c r="AR146" s="25" t="s">
        <v>181</v>
      </c>
      <c r="AT146" s="25" t="s">
        <v>176</v>
      </c>
      <c r="AU146" s="25" t="s">
        <v>83</v>
      </c>
      <c r="AY146" s="25" t="s">
        <v>174</v>
      </c>
      <c r="BE146" s="247">
        <f>IF(N146="základní",J146,0)</f>
        <v>0</v>
      </c>
      <c r="BF146" s="247">
        <f>IF(N146="snížená",J146,0)</f>
        <v>0</v>
      </c>
      <c r="BG146" s="247">
        <f>IF(N146="zákl. přenesená",J146,0)</f>
        <v>0</v>
      </c>
      <c r="BH146" s="247">
        <f>IF(N146="sníž. přenesená",J146,0)</f>
        <v>0</v>
      </c>
      <c r="BI146" s="247">
        <f>IF(N146="nulová",J146,0)</f>
        <v>0</v>
      </c>
      <c r="BJ146" s="25" t="s">
        <v>83</v>
      </c>
      <c r="BK146" s="247">
        <f>ROUND(I146*H146,2)</f>
        <v>0</v>
      </c>
      <c r="BL146" s="25" t="s">
        <v>181</v>
      </c>
      <c r="BM146" s="25" t="s">
        <v>221</v>
      </c>
    </row>
    <row r="147" s="1" customFormat="1">
      <c r="B147" s="47"/>
      <c r="C147" s="75"/>
      <c r="D147" s="248" t="s">
        <v>183</v>
      </c>
      <c r="E147" s="75"/>
      <c r="F147" s="249" t="s">
        <v>216</v>
      </c>
      <c r="G147" s="75"/>
      <c r="H147" s="75"/>
      <c r="I147" s="204"/>
      <c r="J147" s="75"/>
      <c r="K147" s="75"/>
      <c r="L147" s="73"/>
      <c r="M147" s="250"/>
      <c r="N147" s="48"/>
      <c r="O147" s="48"/>
      <c r="P147" s="48"/>
      <c r="Q147" s="48"/>
      <c r="R147" s="48"/>
      <c r="S147" s="48"/>
      <c r="T147" s="96"/>
      <c r="AT147" s="25" t="s">
        <v>183</v>
      </c>
      <c r="AU147" s="25" t="s">
        <v>83</v>
      </c>
    </row>
    <row r="148" s="12" customFormat="1">
      <c r="B148" s="251"/>
      <c r="C148" s="252"/>
      <c r="D148" s="248" t="s">
        <v>185</v>
      </c>
      <c r="E148" s="253" t="s">
        <v>21</v>
      </c>
      <c r="F148" s="254" t="s">
        <v>222</v>
      </c>
      <c r="G148" s="252"/>
      <c r="H148" s="255">
        <v>76.745000000000005</v>
      </c>
      <c r="I148" s="256"/>
      <c r="J148" s="252"/>
      <c r="K148" s="252"/>
      <c r="L148" s="257"/>
      <c r="M148" s="258"/>
      <c r="N148" s="259"/>
      <c r="O148" s="259"/>
      <c r="P148" s="259"/>
      <c r="Q148" s="259"/>
      <c r="R148" s="259"/>
      <c r="S148" s="259"/>
      <c r="T148" s="260"/>
      <c r="AT148" s="261" t="s">
        <v>185</v>
      </c>
      <c r="AU148" s="261" t="s">
        <v>83</v>
      </c>
      <c r="AV148" s="12" t="s">
        <v>83</v>
      </c>
      <c r="AW148" s="12" t="s">
        <v>36</v>
      </c>
      <c r="AX148" s="12" t="s">
        <v>76</v>
      </c>
      <c r="AY148" s="261" t="s">
        <v>174</v>
      </c>
    </row>
    <row r="149" s="1" customFormat="1" ht="16.5" customHeight="1">
      <c r="B149" s="47"/>
      <c r="C149" s="236" t="s">
        <v>223</v>
      </c>
      <c r="D149" s="236" t="s">
        <v>176</v>
      </c>
      <c r="E149" s="237" t="s">
        <v>224</v>
      </c>
      <c r="F149" s="238" t="s">
        <v>225</v>
      </c>
      <c r="G149" s="239" t="s">
        <v>193</v>
      </c>
      <c r="H149" s="240">
        <v>4.9400000000000004</v>
      </c>
      <c r="I149" s="241"/>
      <c r="J149" s="242">
        <f>ROUND(I149*H149,2)</f>
        <v>0</v>
      </c>
      <c r="K149" s="238" t="s">
        <v>21</v>
      </c>
      <c r="L149" s="73"/>
      <c r="M149" s="243" t="s">
        <v>21</v>
      </c>
      <c r="N149" s="244" t="s">
        <v>44</v>
      </c>
      <c r="O149" s="48"/>
      <c r="P149" s="245">
        <f>O149*H149</f>
        <v>0</v>
      </c>
      <c r="Q149" s="245">
        <v>0</v>
      </c>
      <c r="R149" s="245">
        <f>Q149*H149</f>
        <v>0</v>
      </c>
      <c r="S149" s="245">
        <v>0</v>
      </c>
      <c r="T149" s="246">
        <f>S149*H149</f>
        <v>0</v>
      </c>
      <c r="AR149" s="25" t="s">
        <v>181</v>
      </c>
      <c r="AT149" s="25" t="s">
        <v>176</v>
      </c>
      <c r="AU149" s="25" t="s">
        <v>83</v>
      </c>
      <c r="AY149" s="25" t="s">
        <v>174</v>
      </c>
      <c r="BE149" s="247">
        <f>IF(N149="základní",J149,0)</f>
        <v>0</v>
      </c>
      <c r="BF149" s="247">
        <f>IF(N149="snížená",J149,0)</f>
        <v>0</v>
      </c>
      <c r="BG149" s="247">
        <f>IF(N149="zákl. přenesená",J149,0)</f>
        <v>0</v>
      </c>
      <c r="BH149" s="247">
        <f>IF(N149="sníž. přenesená",J149,0)</f>
        <v>0</v>
      </c>
      <c r="BI149" s="247">
        <f>IF(N149="nulová",J149,0)</f>
        <v>0</v>
      </c>
      <c r="BJ149" s="25" t="s">
        <v>83</v>
      </c>
      <c r="BK149" s="247">
        <f>ROUND(I149*H149,2)</f>
        <v>0</v>
      </c>
      <c r="BL149" s="25" t="s">
        <v>181</v>
      </c>
      <c r="BM149" s="25" t="s">
        <v>226</v>
      </c>
    </row>
    <row r="150" s="12" customFormat="1">
      <c r="B150" s="251"/>
      <c r="C150" s="252"/>
      <c r="D150" s="248" t="s">
        <v>185</v>
      </c>
      <c r="E150" s="253" t="s">
        <v>21</v>
      </c>
      <c r="F150" s="254" t="s">
        <v>227</v>
      </c>
      <c r="G150" s="252"/>
      <c r="H150" s="255">
        <v>4.9400000000000004</v>
      </c>
      <c r="I150" s="256"/>
      <c r="J150" s="252"/>
      <c r="K150" s="252"/>
      <c r="L150" s="257"/>
      <c r="M150" s="258"/>
      <c r="N150" s="259"/>
      <c r="O150" s="259"/>
      <c r="P150" s="259"/>
      <c r="Q150" s="259"/>
      <c r="R150" s="259"/>
      <c r="S150" s="259"/>
      <c r="T150" s="260"/>
      <c r="AT150" s="261" t="s">
        <v>185</v>
      </c>
      <c r="AU150" s="261" t="s">
        <v>83</v>
      </c>
      <c r="AV150" s="12" t="s">
        <v>83</v>
      </c>
      <c r="AW150" s="12" t="s">
        <v>36</v>
      </c>
      <c r="AX150" s="12" t="s">
        <v>76</v>
      </c>
      <c r="AY150" s="261" t="s">
        <v>174</v>
      </c>
    </row>
    <row r="151" s="1" customFormat="1" ht="25.5" customHeight="1">
      <c r="B151" s="47"/>
      <c r="C151" s="236" t="s">
        <v>228</v>
      </c>
      <c r="D151" s="236" t="s">
        <v>176</v>
      </c>
      <c r="E151" s="237" t="s">
        <v>229</v>
      </c>
      <c r="F151" s="238" t="s">
        <v>230</v>
      </c>
      <c r="G151" s="239" t="s">
        <v>179</v>
      </c>
      <c r="H151" s="240">
        <v>66.060000000000002</v>
      </c>
      <c r="I151" s="241"/>
      <c r="J151" s="242">
        <f>ROUND(I151*H151,2)</f>
        <v>0</v>
      </c>
      <c r="K151" s="238" t="s">
        <v>180</v>
      </c>
      <c r="L151" s="73"/>
      <c r="M151" s="243" t="s">
        <v>21</v>
      </c>
      <c r="N151" s="244" t="s">
        <v>44</v>
      </c>
      <c r="O151" s="48"/>
      <c r="P151" s="245">
        <f>O151*H151</f>
        <v>0</v>
      </c>
      <c r="Q151" s="245">
        <v>0</v>
      </c>
      <c r="R151" s="245">
        <f>Q151*H151</f>
        <v>0</v>
      </c>
      <c r="S151" s="245">
        <v>0</v>
      </c>
      <c r="T151" s="246">
        <f>S151*H151</f>
        <v>0</v>
      </c>
      <c r="AR151" s="25" t="s">
        <v>181</v>
      </c>
      <c r="AT151" s="25" t="s">
        <v>176</v>
      </c>
      <c r="AU151" s="25" t="s">
        <v>83</v>
      </c>
      <c r="AY151" s="25" t="s">
        <v>174</v>
      </c>
      <c r="BE151" s="247">
        <f>IF(N151="základní",J151,0)</f>
        <v>0</v>
      </c>
      <c r="BF151" s="247">
        <f>IF(N151="snížená",J151,0)</f>
        <v>0</v>
      </c>
      <c r="BG151" s="247">
        <f>IF(N151="zákl. přenesená",J151,0)</f>
        <v>0</v>
      </c>
      <c r="BH151" s="247">
        <f>IF(N151="sníž. přenesená",J151,0)</f>
        <v>0</v>
      </c>
      <c r="BI151" s="247">
        <f>IF(N151="nulová",J151,0)</f>
        <v>0</v>
      </c>
      <c r="BJ151" s="25" t="s">
        <v>83</v>
      </c>
      <c r="BK151" s="247">
        <f>ROUND(I151*H151,2)</f>
        <v>0</v>
      </c>
      <c r="BL151" s="25" t="s">
        <v>181</v>
      </c>
      <c r="BM151" s="25" t="s">
        <v>231</v>
      </c>
    </row>
    <row r="152" s="1" customFormat="1">
      <c r="B152" s="47"/>
      <c r="C152" s="75"/>
      <c r="D152" s="248" t="s">
        <v>183</v>
      </c>
      <c r="E152" s="75"/>
      <c r="F152" s="249" t="s">
        <v>232</v>
      </c>
      <c r="G152" s="75"/>
      <c r="H152" s="75"/>
      <c r="I152" s="204"/>
      <c r="J152" s="75"/>
      <c r="K152" s="75"/>
      <c r="L152" s="73"/>
      <c r="M152" s="250"/>
      <c r="N152" s="48"/>
      <c r="O152" s="48"/>
      <c r="P152" s="48"/>
      <c r="Q152" s="48"/>
      <c r="R152" s="48"/>
      <c r="S152" s="48"/>
      <c r="T152" s="96"/>
      <c r="AT152" s="25" t="s">
        <v>183</v>
      </c>
      <c r="AU152" s="25" t="s">
        <v>83</v>
      </c>
    </row>
    <row r="153" s="12" customFormat="1">
      <c r="B153" s="251"/>
      <c r="C153" s="252"/>
      <c r="D153" s="248" t="s">
        <v>185</v>
      </c>
      <c r="E153" s="253" t="s">
        <v>21</v>
      </c>
      <c r="F153" s="254" t="s">
        <v>233</v>
      </c>
      <c r="G153" s="252"/>
      <c r="H153" s="255">
        <v>66.060000000000002</v>
      </c>
      <c r="I153" s="256"/>
      <c r="J153" s="252"/>
      <c r="K153" s="252"/>
      <c r="L153" s="257"/>
      <c r="M153" s="258"/>
      <c r="N153" s="259"/>
      <c r="O153" s="259"/>
      <c r="P153" s="259"/>
      <c r="Q153" s="259"/>
      <c r="R153" s="259"/>
      <c r="S153" s="259"/>
      <c r="T153" s="260"/>
      <c r="AT153" s="261" t="s">
        <v>185</v>
      </c>
      <c r="AU153" s="261" t="s">
        <v>83</v>
      </c>
      <c r="AV153" s="12" t="s">
        <v>83</v>
      </c>
      <c r="AW153" s="12" t="s">
        <v>36</v>
      </c>
      <c r="AX153" s="12" t="s">
        <v>76</v>
      </c>
      <c r="AY153" s="261" t="s">
        <v>174</v>
      </c>
    </row>
    <row r="154" s="11" customFormat="1" ht="29.88" customHeight="1">
      <c r="B154" s="220"/>
      <c r="C154" s="221"/>
      <c r="D154" s="222" t="s">
        <v>71</v>
      </c>
      <c r="E154" s="234" t="s">
        <v>83</v>
      </c>
      <c r="F154" s="234" t="s">
        <v>234</v>
      </c>
      <c r="G154" s="221"/>
      <c r="H154" s="221"/>
      <c r="I154" s="224"/>
      <c r="J154" s="235">
        <f>BK154</f>
        <v>0</v>
      </c>
      <c r="K154" s="221"/>
      <c r="L154" s="226"/>
      <c r="M154" s="227"/>
      <c r="N154" s="228"/>
      <c r="O154" s="228"/>
      <c r="P154" s="229">
        <f>SUM(P155:P180)</f>
        <v>0</v>
      </c>
      <c r="Q154" s="228"/>
      <c r="R154" s="229">
        <f>SUM(R155:R180)</f>
        <v>8.9258135799999998</v>
      </c>
      <c r="S154" s="228"/>
      <c r="T154" s="230">
        <f>SUM(T155:T180)</f>
        <v>0</v>
      </c>
      <c r="AR154" s="231" t="s">
        <v>76</v>
      </c>
      <c r="AT154" s="232" t="s">
        <v>71</v>
      </c>
      <c r="AU154" s="232" t="s">
        <v>76</v>
      </c>
      <c r="AY154" s="231" t="s">
        <v>174</v>
      </c>
      <c r="BK154" s="233">
        <f>SUM(BK155:BK180)</f>
        <v>0</v>
      </c>
    </row>
    <row r="155" s="1" customFormat="1" ht="25.5" customHeight="1">
      <c r="B155" s="47"/>
      <c r="C155" s="236" t="s">
        <v>235</v>
      </c>
      <c r="D155" s="236" t="s">
        <v>176</v>
      </c>
      <c r="E155" s="237" t="s">
        <v>236</v>
      </c>
      <c r="F155" s="238" t="s">
        <v>237</v>
      </c>
      <c r="G155" s="239" t="s">
        <v>193</v>
      </c>
      <c r="H155" s="240">
        <v>17.824999999999999</v>
      </c>
      <c r="I155" s="241"/>
      <c r="J155" s="242">
        <f>ROUND(I155*H155,2)</f>
        <v>0</v>
      </c>
      <c r="K155" s="238" t="s">
        <v>180</v>
      </c>
      <c r="L155" s="73"/>
      <c r="M155" s="243" t="s">
        <v>21</v>
      </c>
      <c r="N155" s="244" t="s">
        <v>44</v>
      </c>
      <c r="O155" s="48"/>
      <c r="P155" s="245">
        <f>O155*H155</f>
        <v>0</v>
      </c>
      <c r="Q155" s="245">
        <v>0</v>
      </c>
      <c r="R155" s="245">
        <f>Q155*H155</f>
        <v>0</v>
      </c>
      <c r="S155" s="245">
        <v>0</v>
      </c>
      <c r="T155" s="246">
        <f>S155*H155</f>
        <v>0</v>
      </c>
      <c r="AR155" s="25" t="s">
        <v>181</v>
      </c>
      <c r="AT155" s="25" t="s">
        <v>176</v>
      </c>
      <c r="AU155" s="25" t="s">
        <v>83</v>
      </c>
      <c r="AY155" s="25" t="s">
        <v>174</v>
      </c>
      <c r="BE155" s="247">
        <f>IF(N155="základní",J155,0)</f>
        <v>0</v>
      </c>
      <c r="BF155" s="247">
        <f>IF(N155="snížená",J155,0)</f>
        <v>0</v>
      </c>
      <c r="BG155" s="247">
        <f>IF(N155="zákl. přenesená",J155,0)</f>
        <v>0</v>
      </c>
      <c r="BH155" s="247">
        <f>IF(N155="sníž. přenesená",J155,0)</f>
        <v>0</v>
      </c>
      <c r="BI155" s="247">
        <f>IF(N155="nulová",J155,0)</f>
        <v>0</v>
      </c>
      <c r="BJ155" s="25" t="s">
        <v>83</v>
      </c>
      <c r="BK155" s="247">
        <f>ROUND(I155*H155,2)</f>
        <v>0</v>
      </c>
      <c r="BL155" s="25" t="s">
        <v>181</v>
      </c>
      <c r="BM155" s="25" t="s">
        <v>238</v>
      </c>
    </row>
    <row r="156" s="1" customFormat="1">
      <c r="B156" s="47"/>
      <c r="C156" s="75"/>
      <c r="D156" s="248" t="s">
        <v>183</v>
      </c>
      <c r="E156" s="75"/>
      <c r="F156" s="249" t="s">
        <v>239</v>
      </c>
      <c r="G156" s="75"/>
      <c r="H156" s="75"/>
      <c r="I156" s="204"/>
      <c r="J156" s="75"/>
      <c r="K156" s="75"/>
      <c r="L156" s="73"/>
      <c r="M156" s="250"/>
      <c r="N156" s="48"/>
      <c r="O156" s="48"/>
      <c r="P156" s="48"/>
      <c r="Q156" s="48"/>
      <c r="R156" s="48"/>
      <c r="S156" s="48"/>
      <c r="T156" s="96"/>
      <c r="AT156" s="25" t="s">
        <v>183</v>
      </c>
      <c r="AU156" s="25" t="s">
        <v>83</v>
      </c>
    </row>
    <row r="157" s="12" customFormat="1">
      <c r="B157" s="251"/>
      <c r="C157" s="252"/>
      <c r="D157" s="248" t="s">
        <v>185</v>
      </c>
      <c r="E157" s="253" t="s">
        <v>21</v>
      </c>
      <c r="F157" s="254" t="s">
        <v>240</v>
      </c>
      <c r="G157" s="252"/>
      <c r="H157" s="255">
        <v>17.824999999999999</v>
      </c>
      <c r="I157" s="256"/>
      <c r="J157" s="252"/>
      <c r="K157" s="252"/>
      <c r="L157" s="257"/>
      <c r="M157" s="258"/>
      <c r="N157" s="259"/>
      <c r="O157" s="259"/>
      <c r="P157" s="259"/>
      <c r="Q157" s="259"/>
      <c r="R157" s="259"/>
      <c r="S157" s="259"/>
      <c r="T157" s="260"/>
      <c r="AT157" s="261" t="s">
        <v>185</v>
      </c>
      <c r="AU157" s="261" t="s">
        <v>83</v>
      </c>
      <c r="AV157" s="12" t="s">
        <v>83</v>
      </c>
      <c r="AW157" s="12" t="s">
        <v>36</v>
      </c>
      <c r="AX157" s="12" t="s">
        <v>76</v>
      </c>
      <c r="AY157" s="261" t="s">
        <v>174</v>
      </c>
    </row>
    <row r="158" s="1" customFormat="1" ht="38.25" customHeight="1">
      <c r="B158" s="47"/>
      <c r="C158" s="236" t="s">
        <v>241</v>
      </c>
      <c r="D158" s="236" t="s">
        <v>176</v>
      </c>
      <c r="E158" s="237" t="s">
        <v>242</v>
      </c>
      <c r="F158" s="238" t="s">
        <v>243</v>
      </c>
      <c r="G158" s="239" t="s">
        <v>179</v>
      </c>
      <c r="H158" s="240">
        <v>64.170000000000002</v>
      </c>
      <c r="I158" s="241"/>
      <c r="J158" s="242">
        <f>ROUND(I158*H158,2)</f>
        <v>0</v>
      </c>
      <c r="K158" s="238" t="s">
        <v>180</v>
      </c>
      <c r="L158" s="73"/>
      <c r="M158" s="243" t="s">
        <v>21</v>
      </c>
      <c r="N158" s="244" t="s">
        <v>44</v>
      </c>
      <c r="O158" s="48"/>
      <c r="P158" s="245">
        <f>O158*H158</f>
        <v>0</v>
      </c>
      <c r="Q158" s="245">
        <v>0.00031</v>
      </c>
      <c r="R158" s="245">
        <f>Q158*H158</f>
        <v>0.019892699999999999</v>
      </c>
      <c r="S158" s="245">
        <v>0</v>
      </c>
      <c r="T158" s="246">
        <f>S158*H158</f>
        <v>0</v>
      </c>
      <c r="AR158" s="25" t="s">
        <v>181</v>
      </c>
      <c r="AT158" s="25" t="s">
        <v>176</v>
      </c>
      <c r="AU158" s="25" t="s">
        <v>83</v>
      </c>
      <c r="AY158" s="25" t="s">
        <v>174</v>
      </c>
      <c r="BE158" s="247">
        <f>IF(N158="základní",J158,0)</f>
        <v>0</v>
      </c>
      <c r="BF158" s="247">
        <f>IF(N158="snížená",J158,0)</f>
        <v>0</v>
      </c>
      <c r="BG158" s="247">
        <f>IF(N158="zákl. přenesená",J158,0)</f>
        <v>0</v>
      </c>
      <c r="BH158" s="247">
        <f>IF(N158="sníž. přenesená",J158,0)</f>
        <v>0</v>
      </c>
      <c r="BI158" s="247">
        <f>IF(N158="nulová",J158,0)</f>
        <v>0</v>
      </c>
      <c r="BJ158" s="25" t="s">
        <v>83</v>
      </c>
      <c r="BK158" s="247">
        <f>ROUND(I158*H158,2)</f>
        <v>0</v>
      </c>
      <c r="BL158" s="25" t="s">
        <v>181</v>
      </c>
      <c r="BM158" s="25" t="s">
        <v>244</v>
      </c>
    </row>
    <row r="159" s="1" customFormat="1">
      <c r="B159" s="47"/>
      <c r="C159" s="75"/>
      <c r="D159" s="248" t="s">
        <v>183</v>
      </c>
      <c r="E159" s="75"/>
      <c r="F159" s="249" t="s">
        <v>245</v>
      </c>
      <c r="G159" s="75"/>
      <c r="H159" s="75"/>
      <c r="I159" s="204"/>
      <c r="J159" s="75"/>
      <c r="K159" s="75"/>
      <c r="L159" s="73"/>
      <c r="M159" s="250"/>
      <c r="N159" s="48"/>
      <c r="O159" s="48"/>
      <c r="P159" s="48"/>
      <c r="Q159" s="48"/>
      <c r="R159" s="48"/>
      <c r="S159" s="48"/>
      <c r="T159" s="96"/>
      <c r="AT159" s="25" t="s">
        <v>183</v>
      </c>
      <c r="AU159" s="25" t="s">
        <v>83</v>
      </c>
    </row>
    <row r="160" s="12" customFormat="1">
      <c r="B160" s="251"/>
      <c r="C160" s="252"/>
      <c r="D160" s="248" t="s">
        <v>185</v>
      </c>
      <c r="E160" s="253" t="s">
        <v>21</v>
      </c>
      <c r="F160" s="254" t="s">
        <v>246</v>
      </c>
      <c r="G160" s="252"/>
      <c r="H160" s="255">
        <v>64.170000000000002</v>
      </c>
      <c r="I160" s="256"/>
      <c r="J160" s="252"/>
      <c r="K160" s="252"/>
      <c r="L160" s="257"/>
      <c r="M160" s="258"/>
      <c r="N160" s="259"/>
      <c r="O160" s="259"/>
      <c r="P160" s="259"/>
      <c r="Q160" s="259"/>
      <c r="R160" s="259"/>
      <c r="S160" s="259"/>
      <c r="T160" s="260"/>
      <c r="AT160" s="261" t="s">
        <v>185</v>
      </c>
      <c r="AU160" s="261" t="s">
        <v>83</v>
      </c>
      <c r="AV160" s="12" t="s">
        <v>83</v>
      </c>
      <c r="AW160" s="12" t="s">
        <v>36</v>
      </c>
      <c r="AX160" s="12" t="s">
        <v>76</v>
      </c>
      <c r="AY160" s="261" t="s">
        <v>174</v>
      </c>
    </row>
    <row r="161" s="1" customFormat="1" ht="16.5" customHeight="1">
      <c r="B161" s="47"/>
      <c r="C161" s="262" t="s">
        <v>247</v>
      </c>
      <c r="D161" s="262" t="s">
        <v>248</v>
      </c>
      <c r="E161" s="263" t="s">
        <v>249</v>
      </c>
      <c r="F161" s="264" t="s">
        <v>250</v>
      </c>
      <c r="G161" s="265" t="s">
        <v>179</v>
      </c>
      <c r="H161" s="266">
        <v>73.796000000000006</v>
      </c>
      <c r="I161" s="267"/>
      <c r="J161" s="268">
        <f>ROUND(I161*H161,2)</f>
        <v>0</v>
      </c>
      <c r="K161" s="264" t="s">
        <v>180</v>
      </c>
      <c r="L161" s="269"/>
      <c r="M161" s="270" t="s">
        <v>21</v>
      </c>
      <c r="N161" s="271" t="s">
        <v>44</v>
      </c>
      <c r="O161" s="48"/>
      <c r="P161" s="245">
        <f>O161*H161</f>
        <v>0</v>
      </c>
      <c r="Q161" s="245">
        <v>0.00025000000000000001</v>
      </c>
      <c r="R161" s="245">
        <f>Q161*H161</f>
        <v>0.018449000000000004</v>
      </c>
      <c r="S161" s="245">
        <v>0</v>
      </c>
      <c r="T161" s="246">
        <f>S161*H161</f>
        <v>0</v>
      </c>
      <c r="AR161" s="25" t="s">
        <v>217</v>
      </c>
      <c r="AT161" s="25" t="s">
        <v>248</v>
      </c>
      <c r="AU161" s="25" t="s">
        <v>83</v>
      </c>
      <c r="AY161" s="25" t="s">
        <v>174</v>
      </c>
      <c r="BE161" s="247">
        <f>IF(N161="základní",J161,0)</f>
        <v>0</v>
      </c>
      <c r="BF161" s="247">
        <f>IF(N161="snížená",J161,0)</f>
        <v>0</v>
      </c>
      <c r="BG161" s="247">
        <f>IF(N161="zákl. přenesená",J161,0)</f>
        <v>0</v>
      </c>
      <c r="BH161" s="247">
        <f>IF(N161="sníž. přenesená",J161,0)</f>
        <v>0</v>
      </c>
      <c r="BI161" s="247">
        <f>IF(N161="nulová",J161,0)</f>
        <v>0</v>
      </c>
      <c r="BJ161" s="25" t="s">
        <v>83</v>
      </c>
      <c r="BK161" s="247">
        <f>ROUND(I161*H161,2)</f>
        <v>0</v>
      </c>
      <c r="BL161" s="25" t="s">
        <v>181</v>
      </c>
      <c r="BM161" s="25" t="s">
        <v>251</v>
      </c>
    </row>
    <row r="162" s="12" customFormat="1">
      <c r="B162" s="251"/>
      <c r="C162" s="252"/>
      <c r="D162" s="248" t="s">
        <v>185</v>
      </c>
      <c r="E162" s="253" t="s">
        <v>21</v>
      </c>
      <c r="F162" s="254" t="s">
        <v>252</v>
      </c>
      <c r="G162" s="252"/>
      <c r="H162" s="255">
        <v>73.796000000000006</v>
      </c>
      <c r="I162" s="256"/>
      <c r="J162" s="252"/>
      <c r="K162" s="252"/>
      <c r="L162" s="257"/>
      <c r="M162" s="258"/>
      <c r="N162" s="259"/>
      <c r="O162" s="259"/>
      <c r="P162" s="259"/>
      <c r="Q162" s="259"/>
      <c r="R162" s="259"/>
      <c r="S162" s="259"/>
      <c r="T162" s="260"/>
      <c r="AT162" s="261" t="s">
        <v>185</v>
      </c>
      <c r="AU162" s="261" t="s">
        <v>83</v>
      </c>
      <c r="AV162" s="12" t="s">
        <v>83</v>
      </c>
      <c r="AW162" s="12" t="s">
        <v>36</v>
      </c>
      <c r="AX162" s="12" t="s">
        <v>76</v>
      </c>
      <c r="AY162" s="261" t="s">
        <v>174</v>
      </c>
    </row>
    <row r="163" s="1" customFormat="1" ht="38.25" customHeight="1">
      <c r="B163" s="47"/>
      <c r="C163" s="236" t="s">
        <v>253</v>
      </c>
      <c r="D163" s="236" t="s">
        <v>176</v>
      </c>
      <c r="E163" s="237" t="s">
        <v>254</v>
      </c>
      <c r="F163" s="238" t="s">
        <v>255</v>
      </c>
      <c r="G163" s="239" t="s">
        <v>256</v>
      </c>
      <c r="H163" s="240">
        <v>35.649999999999999</v>
      </c>
      <c r="I163" s="241"/>
      <c r="J163" s="242">
        <f>ROUND(I163*H163,2)</f>
        <v>0</v>
      </c>
      <c r="K163" s="238" t="s">
        <v>180</v>
      </c>
      <c r="L163" s="73"/>
      <c r="M163" s="243" t="s">
        <v>21</v>
      </c>
      <c r="N163" s="244" t="s">
        <v>44</v>
      </c>
      <c r="O163" s="48"/>
      <c r="P163" s="245">
        <f>O163*H163</f>
        <v>0</v>
      </c>
      <c r="Q163" s="245">
        <v>0.23058000000000001</v>
      </c>
      <c r="R163" s="245">
        <f>Q163*H163</f>
        <v>8.2201769999999996</v>
      </c>
      <c r="S163" s="245">
        <v>0</v>
      </c>
      <c r="T163" s="246">
        <f>S163*H163</f>
        <v>0</v>
      </c>
      <c r="AR163" s="25" t="s">
        <v>181</v>
      </c>
      <c r="AT163" s="25" t="s">
        <v>176</v>
      </c>
      <c r="AU163" s="25" t="s">
        <v>83</v>
      </c>
      <c r="AY163" s="25" t="s">
        <v>174</v>
      </c>
      <c r="BE163" s="247">
        <f>IF(N163="základní",J163,0)</f>
        <v>0</v>
      </c>
      <c r="BF163" s="247">
        <f>IF(N163="snížená",J163,0)</f>
        <v>0</v>
      </c>
      <c r="BG163" s="247">
        <f>IF(N163="zákl. přenesená",J163,0)</f>
        <v>0</v>
      </c>
      <c r="BH163" s="247">
        <f>IF(N163="sníž. přenesená",J163,0)</f>
        <v>0</v>
      </c>
      <c r="BI163" s="247">
        <f>IF(N163="nulová",J163,0)</f>
        <v>0</v>
      </c>
      <c r="BJ163" s="25" t="s">
        <v>83</v>
      </c>
      <c r="BK163" s="247">
        <f>ROUND(I163*H163,2)</f>
        <v>0</v>
      </c>
      <c r="BL163" s="25" t="s">
        <v>181</v>
      </c>
      <c r="BM163" s="25" t="s">
        <v>257</v>
      </c>
    </row>
    <row r="164" s="12" customFormat="1">
      <c r="B164" s="251"/>
      <c r="C164" s="252"/>
      <c r="D164" s="248" t="s">
        <v>185</v>
      </c>
      <c r="E164" s="253" t="s">
        <v>21</v>
      </c>
      <c r="F164" s="254" t="s">
        <v>258</v>
      </c>
      <c r="G164" s="252"/>
      <c r="H164" s="255">
        <v>35.649999999999999</v>
      </c>
      <c r="I164" s="256"/>
      <c r="J164" s="252"/>
      <c r="K164" s="252"/>
      <c r="L164" s="257"/>
      <c r="M164" s="258"/>
      <c r="N164" s="259"/>
      <c r="O164" s="259"/>
      <c r="P164" s="259"/>
      <c r="Q164" s="259"/>
      <c r="R164" s="259"/>
      <c r="S164" s="259"/>
      <c r="T164" s="260"/>
      <c r="AT164" s="261" t="s">
        <v>185</v>
      </c>
      <c r="AU164" s="261" t="s">
        <v>83</v>
      </c>
      <c r="AV164" s="12" t="s">
        <v>83</v>
      </c>
      <c r="AW164" s="12" t="s">
        <v>36</v>
      </c>
      <c r="AX164" s="12" t="s">
        <v>76</v>
      </c>
      <c r="AY164" s="261" t="s">
        <v>174</v>
      </c>
    </row>
    <row r="165" s="1" customFormat="1" ht="25.5" customHeight="1">
      <c r="B165" s="47"/>
      <c r="C165" s="236" t="s">
        <v>10</v>
      </c>
      <c r="D165" s="236" t="s">
        <v>176</v>
      </c>
      <c r="E165" s="237" t="s">
        <v>259</v>
      </c>
      <c r="F165" s="238" t="s">
        <v>260</v>
      </c>
      <c r="G165" s="239" t="s">
        <v>193</v>
      </c>
      <c r="H165" s="240">
        <v>0.27200000000000002</v>
      </c>
      <c r="I165" s="241"/>
      <c r="J165" s="242">
        <f>ROUND(I165*H165,2)</f>
        <v>0</v>
      </c>
      <c r="K165" s="238" t="s">
        <v>21</v>
      </c>
      <c r="L165" s="73"/>
      <c r="M165" s="243" t="s">
        <v>21</v>
      </c>
      <c r="N165" s="244" t="s">
        <v>44</v>
      </c>
      <c r="O165" s="48"/>
      <c r="P165" s="245">
        <f>O165*H165</f>
        <v>0</v>
      </c>
      <c r="Q165" s="245">
        <v>2.45329</v>
      </c>
      <c r="R165" s="245">
        <f>Q165*H165</f>
        <v>0.66729488000000003</v>
      </c>
      <c r="S165" s="245">
        <v>0</v>
      </c>
      <c r="T165" s="246">
        <f>S165*H165</f>
        <v>0</v>
      </c>
      <c r="AR165" s="25" t="s">
        <v>181</v>
      </c>
      <c r="AT165" s="25" t="s">
        <v>176</v>
      </c>
      <c r="AU165" s="25" t="s">
        <v>83</v>
      </c>
      <c r="AY165" s="25" t="s">
        <v>174</v>
      </c>
      <c r="BE165" s="247">
        <f>IF(N165="základní",J165,0)</f>
        <v>0</v>
      </c>
      <c r="BF165" s="247">
        <f>IF(N165="snížená",J165,0)</f>
        <v>0</v>
      </c>
      <c r="BG165" s="247">
        <f>IF(N165="zákl. přenesená",J165,0)</f>
        <v>0</v>
      </c>
      <c r="BH165" s="247">
        <f>IF(N165="sníž. přenesená",J165,0)</f>
        <v>0</v>
      </c>
      <c r="BI165" s="247">
        <f>IF(N165="nulová",J165,0)</f>
        <v>0</v>
      </c>
      <c r="BJ165" s="25" t="s">
        <v>83</v>
      </c>
      <c r="BK165" s="247">
        <f>ROUND(I165*H165,2)</f>
        <v>0</v>
      </c>
      <c r="BL165" s="25" t="s">
        <v>181</v>
      </c>
      <c r="BM165" s="25" t="s">
        <v>261</v>
      </c>
    </row>
    <row r="166" s="12" customFormat="1">
      <c r="B166" s="251"/>
      <c r="C166" s="252"/>
      <c r="D166" s="248" t="s">
        <v>185</v>
      </c>
      <c r="E166" s="253" t="s">
        <v>21</v>
      </c>
      <c r="F166" s="254" t="s">
        <v>262</v>
      </c>
      <c r="G166" s="252"/>
      <c r="H166" s="255">
        <v>0.035999999999999997</v>
      </c>
      <c r="I166" s="256"/>
      <c r="J166" s="252"/>
      <c r="K166" s="252"/>
      <c r="L166" s="257"/>
      <c r="M166" s="258"/>
      <c r="N166" s="259"/>
      <c r="O166" s="259"/>
      <c r="P166" s="259"/>
      <c r="Q166" s="259"/>
      <c r="R166" s="259"/>
      <c r="S166" s="259"/>
      <c r="T166" s="260"/>
      <c r="AT166" s="261" t="s">
        <v>185</v>
      </c>
      <c r="AU166" s="261" t="s">
        <v>83</v>
      </c>
      <c r="AV166" s="12" t="s">
        <v>83</v>
      </c>
      <c r="AW166" s="12" t="s">
        <v>36</v>
      </c>
      <c r="AX166" s="12" t="s">
        <v>72</v>
      </c>
      <c r="AY166" s="261" t="s">
        <v>174</v>
      </c>
    </row>
    <row r="167" s="12" customFormat="1">
      <c r="B167" s="251"/>
      <c r="C167" s="252"/>
      <c r="D167" s="248" t="s">
        <v>185</v>
      </c>
      <c r="E167" s="253" t="s">
        <v>21</v>
      </c>
      <c r="F167" s="254" t="s">
        <v>263</v>
      </c>
      <c r="G167" s="252"/>
      <c r="H167" s="255">
        <v>0.11799999999999999</v>
      </c>
      <c r="I167" s="256"/>
      <c r="J167" s="252"/>
      <c r="K167" s="252"/>
      <c r="L167" s="257"/>
      <c r="M167" s="258"/>
      <c r="N167" s="259"/>
      <c r="O167" s="259"/>
      <c r="P167" s="259"/>
      <c r="Q167" s="259"/>
      <c r="R167" s="259"/>
      <c r="S167" s="259"/>
      <c r="T167" s="260"/>
      <c r="AT167" s="261" t="s">
        <v>185</v>
      </c>
      <c r="AU167" s="261" t="s">
        <v>83</v>
      </c>
      <c r="AV167" s="12" t="s">
        <v>83</v>
      </c>
      <c r="AW167" s="12" t="s">
        <v>36</v>
      </c>
      <c r="AX167" s="12" t="s">
        <v>72</v>
      </c>
      <c r="AY167" s="261" t="s">
        <v>174</v>
      </c>
    </row>
    <row r="168" s="12" customFormat="1">
      <c r="B168" s="251"/>
      <c r="C168" s="252"/>
      <c r="D168" s="248" t="s">
        <v>185</v>
      </c>
      <c r="E168" s="253" t="s">
        <v>21</v>
      </c>
      <c r="F168" s="254" t="s">
        <v>263</v>
      </c>
      <c r="G168" s="252"/>
      <c r="H168" s="255">
        <v>0.11799999999999999</v>
      </c>
      <c r="I168" s="256"/>
      <c r="J168" s="252"/>
      <c r="K168" s="252"/>
      <c r="L168" s="257"/>
      <c r="M168" s="258"/>
      <c r="N168" s="259"/>
      <c r="O168" s="259"/>
      <c r="P168" s="259"/>
      <c r="Q168" s="259"/>
      <c r="R168" s="259"/>
      <c r="S168" s="259"/>
      <c r="T168" s="260"/>
      <c r="AT168" s="261" t="s">
        <v>185</v>
      </c>
      <c r="AU168" s="261" t="s">
        <v>83</v>
      </c>
      <c r="AV168" s="12" t="s">
        <v>83</v>
      </c>
      <c r="AW168" s="12" t="s">
        <v>36</v>
      </c>
      <c r="AX168" s="12" t="s">
        <v>72</v>
      </c>
      <c r="AY168" s="261" t="s">
        <v>174</v>
      </c>
    </row>
    <row r="169" s="13" customFormat="1">
      <c r="B169" s="272"/>
      <c r="C169" s="273"/>
      <c r="D169" s="248" t="s">
        <v>185</v>
      </c>
      <c r="E169" s="274" t="s">
        <v>21</v>
      </c>
      <c r="F169" s="275" t="s">
        <v>264</v>
      </c>
      <c r="G169" s="273"/>
      <c r="H169" s="276">
        <v>0.27200000000000002</v>
      </c>
      <c r="I169" s="277"/>
      <c r="J169" s="273"/>
      <c r="K169" s="273"/>
      <c r="L169" s="278"/>
      <c r="M169" s="279"/>
      <c r="N169" s="280"/>
      <c r="O169" s="280"/>
      <c r="P169" s="280"/>
      <c r="Q169" s="280"/>
      <c r="R169" s="280"/>
      <c r="S169" s="280"/>
      <c r="T169" s="281"/>
      <c r="AT169" s="282" t="s">
        <v>185</v>
      </c>
      <c r="AU169" s="282" t="s">
        <v>83</v>
      </c>
      <c r="AV169" s="13" t="s">
        <v>181</v>
      </c>
      <c r="AW169" s="13" t="s">
        <v>36</v>
      </c>
      <c r="AX169" s="13" t="s">
        <v>76</v>
      </c>
      <c r="AY169" s="282" t="s">
        <v>174</v>
      </c>
    </row>
    <row r="170" s="12" customFormat="1">
      <c r="B170" s="251"/>
      <c r="C170" s="252"/>
      <c r="D170" s="248" t="s">
        <v>185</v>
      </c>
      <c r="E170" s="253" t="s">
        <v>21</v>
      </c>
      <c r="F170" s="254" t="s">
        <v>21</v>
      </c>
      <c r="G170" s="252"/>
      <c r="H170" s="255">
        <v>0</v>
      </c>
      <c r="I170" s="256"/>
      <c r="J170" s="252"/>
      <c r="K170" s="252"/>
      <c r="L170" s="257"/>
      <c r="M170" s="258"/>
      <c r="N170" s="259"/>
      <c r="O170" s="259"/>
      <c r="P170" s="259"/>
      <c r="Q170" s="259"/>
      <c r="R170" s="259"/>
      <c r="S170" s="259"/>
      <c r="T170" s="260"/>
      <c r="AT170" s="261" t="s">
        <v>185</v>
      </c>
      <c r="AU170" s="261" t="s">
        <v>83</v>
      </c>
      <c r="AV170" s="12" t="s">
        <v>83</v>
      </c>
      <c r="AW170" s="12" t="s">
        <v>36</v>
      </c>
      <c r="AX170" s="12" t="s">
        <v>72</v>
      </c>
      <c r="AY170" s="261" t="s">
        <v>174</v>
      </c>
    </row>
    <row r="171" s="12" customFormat="1">
      <c r="B171" s="251"/>
      <c r="C171" s="252"/>
      <c r="D171" s="248" t="s">
        <v>185</v>
      </c>
      <c r="E171" s="253" t="s">
        <v>21</v>
      </c>
      <c r="F171" s="254" t="s">
        <v>21</v>
      </c>
      <c r="G171" s="252"/>
      <c r="H171" s="255">
        <v>0</v>
      </c>
      <c r="I171" s="256"/>
      <c r="J171" s="252"/>
      <c r="K171" s="252"/>
      <c r="L171" s="257"/>
      <c r="M171" s="258"/>
      <c r="N171" s="259"/>
      <c r="O171" s="259"/>
      <c r="P171" s="259"/>
      <c r="Q171" s="259"/>
      <c r="R171" s="259"/>
      <c r="S171" s="259"/>
      <c r="T171" s="260"/>
      <c r="AT171" s="261" t="s">
        <v>185</v>
      </c>
      <c r="AU171" s="261" t="s">
        <v>83</v>
      </c>
      <c r="AV171" s="12" t="s">
        <v>83</v>
      </c>
      <c r="AW171" s="12" t="s">
        <v>36</v>
      </c>
      <c r="AX171" s="12" t="s">
        <v>72</v>
      </c>
      <c r="AY171" s="261" t="s">
        <v>174</v>
      </c>
    </row>
    <row r="172" s="12" customFormat="1">
      <c r="B172" s="251"/>
      <c r="C172" s="252"/>
      <c r="D172" s="248" t="s">
        <v>185</v>
      </c>
      <c r="E172" s="253" t="s">
        <v>21</v>
      </c>
      <c r="F172" s="254" t="s">
        <v>21</v>
      </c>
      <c r="G172" s="252"/>
      <c r="H172" s="255">
        <v>0</v>
      </c>
      <c r="I172" s="256"/>
      <c r="J172" s="252"/>
      <c r="K172" s="252"/>
      <c r="L172" s="257"/>
      <c r="M172" s="258"/>
      <c r="N172" s="259"/>
      <c r="O172" s="259"/>
      <c r="P172" s="259"/>
      <c r="Q172" s="259"/>
      <c r="R172" s="259"/>
      <c r="S172" s="259"/>
      <c r="T172" s="260"/>
      <c r="AT172" s="261" t="s">
        <v>185</v>
      </c>
      <c r="AU172" s="261" t="s">
        <v>83</v>
      </c>
      <c r="AV172" s="12" t="s">
        <v>83</v>
      </c>
      <c r="AW172" s="12" t="s">
        <v>36</v>
      </c>
      <c r="AX172" s="12" t="s">
        <v>72</v>
      </c>
      <c r="AY172" s="261" t="s">
        <v>174</v>
      </c>
    </row>
    <row r="173" s="12" customFormat="1">
      <c r="B173" s="251"/>
      <c r="C173" s="252"/>
      <c r="D173" s="248" t="s">
        <v>185</v>
      </c>
      <c r="E173" s="253" t="s">
        <v>21</v>
      </c>
      <c r="F173" s="254" t="s">
        <v>21</v>
      </c>
      <c r="G173" s="252"/>
      <c r="H173" s="255">
        <v>0</v>
      </c>
      <c r="I173" s="256"/>
      <c r="J173" s="252"/>
      <c r="K173" s="252"/>
      <c r="L173" s="257"/>
      <c r="M173" s="258"/>
      <c r="N173" s="259"/>
      <c r="O173" s="259"/>
      <c r="P173" s="259"/>
      <c r="Q173" s="259"/>
      <c r="R173" s="259"/>
      <c r="S173" s="259"/>
      <c r="T173" s="260"/>
      <c r="AT173" s="261" t="s">
        <v>185</v>
      </c>
      <c r="AU173" s="261" t="s">
        <v>83</v>
      </c>
      <c r="AV173" s="12" t="s">
        <v>83</v>
      </c>
      <c r="AW173" s="12" t="s">
        <v>36</v>
      </c>
      <c r="AX173" s="12" t="s">
        <v>72</v>
      </c>
      <c r="AY173" s="261" t="s">
        <v>174</v>
      </c>
    </row>
    <row r="174" s="12" customFormat="1">
      <c r="B174" s="251"/>
      <c r="C174" s="252"/>
      <c r="D174" s="248" t="s">
        <v>185</v>
      </c>
      <c r="E174" s="253" t="s">
        <v>21</v>
      </c>
      <c r="F174" s="254" t="s">
        <v>21</v>
      </c>
      <c r="G174" s="252"/>
      <c r="H174" s="255">
        <v>0</v>
      </c>
      <c r="I174" s="256"/>
      <c r="J174" s="252"/>
      <c r="K174" s="252"/>
      <c r="L174" s="257"/>
      <c r="M174" s="258"/>
      <c r="N174" s="259"/>
      <c r="O174" s="259"/>
      <c r="P174" s="259"/>
      <c r="Q174" s="259"/>
      <c r="R174" s="259"/>
      <c r="S174" s="259"/>
      <c r="T174" s="260"/>
      <c r="AT174" s="261" t="s">
        <v>185</v>
      </c>
      <c r="AU174" s="261" t="s">
        <v>83</v>
      </c>
      <c r="AV174" s="12" t="s">
        <v>83</v>
      </c>
      <c r="AW174" s="12" t="s">
        <v>36</v>
      </c>
      <c r="AX174" s="12" t="s">
        <v>72</v>
      </c>
      <c r="AY174" s="261" t="s">
        <v>174</v>
      </c>
    </row>
    <row r="175" s="12" customFormat="1">
      <c r="B175" s="251"/>
      <c r="C175" s="252"/>
      <c r="D175" s="248" t="s">
        <v>185</v>
      </c>
      <c r="E175" s="253" t="s">
        <v>21</v>
      </c>
      <c r="F175" s="254" t="s">
        <v>21</v>
      </c>
      <c r="G175" s="252"/>
      <c r="H175" s="255">
        <v>0</v>
      </c>
      <c r="I175" s="256"/>
      <c r="J175" s="252"/>
      <c r="K175" s="252"/>
      <c r="L175" s="257"/>
      <c r="M175" s="258"/>
      <c r="N175" s="259"/>
      <c r="O175" s="259"/>
      <c r="P175" s="259"/>
      <c r="Q175" s="259"/>
      <c r="R175" s="259"/>
      <c r="S175" s="259"/>
      <c r="T175" s="260"/>
      <c r="AT175" s="261" t="s">
        <v>185</v>
      </c>
      <c r="AU175" s="261" t="s">
        <v>83</v>
      </c>
      <c r="AV175" s="12" t="s">
        <v>83</v>
      </c>
      <c r="AW175" s="12" t="s">
        <v>36</v>
      </c>
      <c r="AX175" s="12" t="s">
        <v>72</v>
      </c>
      <c r="AY175" s="261" t="s">
        <v>174</v>
      </c>
    </row>
    <row r="176" s="12" customFormat="1">
      <c r="B176" s="251"/>
      <c r="C176" s="252"/>
      <c r="D176" s="248" t="s">
        <v>185</v>
      </c>
      <c r="E176" s="253" t="s">
        <v>21</v>
      </c>
      <c r="F176" s="254" t="s">
        <v>21</v>
      </c>
      <c r="G176" s="252"/>
      <c r="H176" s="255">
        <v>0</v>
      </c>
      <c r="I176" s="256"/>
      <c r="J176" s="252"/>
      <c r="K176" s="252"/>
      <c r="L176" s="257"/>
      <c r="M176" s="258"/>
      <c r="N176" s="259"/>
      <c r="O176" s="259"/>
      <c r="P176" s="259"/>
      <c r="Q176" s="259"/>
      <c r="R176" s="259"/>
      <c r="S176" s="259"/>
      <c r="T176" s="260"/>
      <c r="AT176" s="261" t="s">
        <v>185</v>
      </c>
      <c r="AU176" s="261" t="s">
        <v>83</v>
      </c>
      <c r="AV176" s="12" t="s">
        <v>83</v>
      </c>
      <c r="AW176" s="12" t="s">
        <v>36</v>
      </c>
      <c r="AX176" s="12" t="s">
        <v>72</v>
      </c>
      <c r="AY176" s="261" t="s">
        <v>174</v>
      </c>
    </row>
    <row r="177" s="12" customFormat="1">
      <c r="B177" s="251"/>
      <c r="C177" s="252"/>
      <c r="D177" s="248" t="s">
        <v>185</v>
      </c>
      <c r="E177" s="253" t="s">
        <v>21</v>
      </c>
      <c r="F177" s="254" t="s">
        <v>21</v>
      </c>
      <c r="G177" s="252"/>
      <c r="H177" s="255">
        <v>0</v>
      </c>
      <c r="I177" s="256"/>
      <c r="J177" s="252"/>
      <c r="K177" s="252"/>
      <c r="L177" s="257"/>
      <c r="M177" s="258"/>
      <c r="N177" s="259"/>
      <c r="O177" s="259"/>
      <c r="P177" s="259"/>
      <c r="Q177" s="259"/>
      <c r="R177" s="259"/>
      <c r="S177" s="259"/>
      <c r="T177" s="260"/>
      <c r="AT177" s="261" t="s">
        <v>185</v>
      </c>
      <c r="AU177" s="261" t="s">
        <v>83</v>
      </c>
      <c r="AV177" s="12" t="s">
        <v>83</v>
      </c>
      <c r="AW177" s="12" t="s">
        <v>36</v>
      </c>
      <c r="AX177" s="12" t="s">
        <v>72</v>
      </c>
      <c r="AY177" s="261" t="s">
        <v>174</v>
      </c>
    </row>
    <row r="178" s="12" customFormat="1">
      <c r="B178" s="251"/>
      <c r="C178" s="252"/>
      <c r="D178" s="248" t="s">
        <v>185</v>
      </c>
      <c r="E178" s="253" t="s">
        <v>21</v>
      </c>
      <c r="F178" s="254" t="s">
        <v>21</v>
      </c>
      <c r="G178" s="252"/>
      <c r="H178" s="255">
        <v>0</v>
      </c>
      <c r="I178" s="256"/>
      <c r="J178" s="252"/>
      <c r="K178" s="252"/>
      <c r="L178" s="257"/>
      <c r="M178" s="258"/>
      <c r="N178" s="259"/>
      <c r="O178" s="259"/>
      <c r="P178" s="259"/>
      <c r="Q178" s="259"/>
      <c r="R178" s="259"/>
      <c r="S178" s="259"/>
      <c r="T178" s="260"/>
      <c r="AT178" s="261" t="s">
        <v>185</v>
      </c>
      <c r="AU178" s="261" t="s">
        <v>83</v>
      </c>
      <c r="AV178" s="12" t="s">
        <v>83</v>
      </c>
      <c r="AW178" s="12" t="s">
        <v>36</v>
      </c>
      <c r="AX178" s="12" t="s">
        <v>72</v>
      </c>
      <c r="AY178" s="261" t="s">
        <v>174</v>
      </c>
    </row>
    <row r="179" s="12" customFormat="1">
      <c r="B179" s="251"/>
      <c r="C179" s="252"/>
      <c r="D179" s="248" t="s">
        <v>185</v>
      </c>
      <c r="E179" s="253" t="s">
        <v>21</v>
      </c>
      <c r="F179" s="254" t="s">
        <v>21</v>
      </c>
      <c r="G179" s="252"/>
      <c r="H179" s="255">
        <v>0</v>
      </c>
      <c r="I179" s="256"/>
      <c r="J179" s="252"/>
      <c r="K179" s="252"/>
      <c r="L179" s="257"/>
      <c r="M179" s="258"/>
      <c r="N179" s="259"/>
      <c r="O179" s="259"/>
      <c r="P179" s="259"/>
      <c r="Q179" s="259"/>
      <c r="R179" s="259"/>
      <c r="S179" s="259"/>
      <c r="T179" s="260"/>
      <c r="AT179" s="261" t="s">
        <v>185</v>
      </c>
      <c r="AU179" s="261" t="s">
        <v>83</v>
      </c>
      <c r="AV179" s="12" t="s">
        <v>83</v>
      </c>
      <c r="AW179" s="12" t="s">
        <v>36</v>
      </c>
      <c r="AX179" s="12" t="s">
        <v>72</v>
      </c>
      <c r="AY179" s="261" t="s">
        <v>174</v>
      </c>
    </row>
    <row r="180" s="12" customFormat="1">
      <c r="B180" s="251"/>
      <c r="C180" s="252"/>
      <c r="D180" s="248" t="s">
        <v>185</v>
      </c>
      <c r="E180" s="253" t="s">
        <v>21</v>
      </c>
      <c r="F180" s="254" t="s">
        <v>21</v>
      </c>
      <c r="G180" s="252"/>
      <c r="H180" s="255">
        <v>0</v>
      </c>
      <c r="I180" s="256"/>
      <c r="J180" s="252"/>
      <c r="K180" s="252"/>
      <c r="L180" s="257"/>
      <c r="M180" s="258"/>
      <c r="N180" s="259"/>
      <c r="O180" s="259"/>
      <c r="P180" s="259"/>
      <c r="Q180" s="259"/>
      <c r="R180" s="259"/>
      <c r="S180" s="259"/>
      <c r="T180" s="260"/>
      <c r="AT180" s="261" t="s">
        <v>185</v>
      </c>
      <c r="AU180" s="261" t="s">
        <v>83</v>
      </c>
      <c r="AV180" s="12" t="s">
        <v>83</v>
      </c>
      <c r="AW180" s="12" t="s">
        <v>36</v>
      </c>
      <c r="AX180" s="12" t="s">
        <v>72</v>
      </c>
      <c r="AY180" s="261" t="s">
        <v>174</v>
      </c>
    </row>
    <row r="181" s="11" customFormat="1" ht="29.88" customHeight="1">
      <c r="B181" s="220"/>
      <c r="C181" s="221"/>
      <c r="D181" s="222" t="s">
        <v>71</v>
      </c>
      <c r="E181" s="234" t="s">
        <v>93</v>
      </c>
      <c r="F181" s="234" t="s">
        <v>265</v>
      </c>
      <c r="G181" s="221"/>
      <c r="H181" s="221"/>
      <c r="I181" s="224"/>
      <c r="J181" s="235">
        <f>BK181</f>
        <v>0</v>
      </c>
      <c r="K181" s="221"/>
      <c r="L181" s="226"/>
      <c r="M181" s="227"/>
      <c r="N181" s="228"/>
      <c r="O181" s="228"/>
      <c r="P181" s="229">
        <f>SUM(P182:P223)</f>
        <v>0</v>
      </c>
      <c r="Q181" s="228"/>
      <c r="R181" s="229">
        <f>SUM(R182:R223)</f>
        <v>18.030547579999997</v>
      </c>
      <c r="S181" s="228"/>
      <c r="T181" s="230">
        <f>SUM(T182:T223)</f>
        <v>0.0018590000000000002</v>
      </c>
      <c r="AR181" s="231" t="s">
        <v>76</v>
      </c>
      <c r="AT181" s="232" t="s">
        <v>71</v>
      </c>
      <c r="AU181" s="232" t="s">
        <v>76</v>
      </c>
      <c r="AY181" s="231" t="s">
        <v>174</v>
      </c>
      <c r="BK181" s="233">
        <f>SUM(BK182:BK223)</f>
        <v>0</v>
      </c>
    </row>
    <row r="182" s="1" customFormat="1" ht="25.5" customHeight="1">
      <c r="B182" s="47"/>
      <c r="C182" s="236" t="s">
        <v>266</v>
      </c>
      <c r="D182" s="236" t="s">
        <v>176</v>
      </c>
      <c r="E182" s="237" t="s">
        <v>267</v>
      </c>
      <c r="F182" s="238" t="s">
        <v>268</v>
      </c>
      <c r="G182" s="239" t="s">
        <v>269</v>
      </c>
      <c r="H182" s="240">
        <v>2</v>
      </c>
      <c r="I182" s="241"/>
      <c r="J182" s="242">
        <f>ROUND(I182*H182,2)</f>
        <v>0</v>
      </c>
      <c r="K182" s="238" t="s">
        <v>180</v>
      </c>
      <c r="L182" s="73"/>
      <c r="M182" s="243" t="s">
        <v>21</v>
      </c>
      <c r="N182" s="244" t="s">
        <v>44</v>
      </c>
      <c r="O182" s="48"/>
      <c r="P182" s="245">
        <f>O182*H182</f>
        <v>0</v>
      </c>
      <c r="Q182" s="245">
        <v>0.12021</v>
      </c>
      <c r="R182" s="245">
        <f>Q182*H182</f>
        <v>0.24042</v>
      </c>
      <c r="S182" s="245">
        <v>0</v>
      </c>
      <c r="T182" s="246">
        <f>S182*H182</f>
        <v>0</v>
      </c>
      <c r="AR182" s="25" t="s">
        <v>181</v>
      </c>
      <c r="AT182" s="25" t="s">
        <v>176</v>
      </c>
      <c r="AU182" s="25" t="s">
        <v>83</v>
      </c>
      <c r="AY182" s="25" t="s">
        <v>174</v>
      </c>
      <c r="BE182" s="247">
        <f>IF(N182="základní",J182,0)</f>
        <v>0</v>
      </c>
      <c r="BF182" s="247">
        <f>IF(N182="snížená",J182,0)</f>
        <v>0</v>
      </c>
      <c r="BG182" s="247">
        <f>IF(N182="zákl. přenesená",J182,0)</f>
        <v>0</v>
      </c>
      <c r="BH182" s="247">
        <f>IF(N182="sníž. přenesená",J182,0)</f>
        <v>0</v>
      </c>
      <c r="BI182" s="247">
        <f>IF(N182="nulová",J182,0)</f>
        <v>0</v>
      </c>
      <c r="BJ182" s="25" t="s">
        <v>83</v>
      </c>
      <c r="BK182" s="247">
        <f>ROUND(I182*H182,2)</f>
        <v>0</v>
      </c>
      <c r="BL182" s="25" t="s">
        <v>181</v>
      </c>
      <c r="BM182" s="25" t="s">
        <v>270</v>
      </c>
    </row>
    <row r="183" s="12" customFormat="1">
      <c r="B183" s="251"/>
      <c r="C183" s="252"/>
      <c r="D183" s="248" t="s">
        <v>185</v>
      </c>
      <c r="E183" s="253" t="s">
        <v>21</v>
      </c>
      <c r="F183" s="254" t="s">
        <v>271</v>
      </c>
      <c r="G183" s="252"/>
      <c r="H183" s="255">
        <v>1</v>
      </c>
      <c r="I183" s="256"/>
      <c r="J183" s="252"/>
      <c r="K183" s="252"/>
      <c r="L183" s="257"/>
      <c r="M183" s="258"/>
      <c r="N183" s="259"/>
      <c r="O183" s="259"/>
      <c r="P183" s="259"/>
      <c r="Q183" s="259"/>
      <c r="R183" s="259"/>
      <c r="S183" s="259"/>
      <c r="T183" s="260"/>
      <c r="AT183" s="261" t="s">
        <v>185</v>
      </c>
      <c r="AU183" s="261" t="s">
        <v>83</v>
      </c>
      <c r="AV183" s="12" t="s">
        <v>83</v>
      </c>
      <c r="AW183" s="12" t="s">
        <v>36</v>
      </c>
      <c r="AX183" s="12" t="s">
        <v>72</v>
      </c>
      <c r="AY183" s="261" t="s">
        <v>174</v>
      </c>
    </row>
    <row r="184" s="12" customFormat="1">
      <c r="B184" s="251"/>
      <c r="C184" s="252"/>
      <c r="D184" s="248" t="s">
        <v>185</v>
      </c>
      <c r="E184" s="253" t="s">
        <v>21</v>
      </c>
      <c r="F184" s="254" t="s">
        <v>272</v>
      </c>
      <c r="G184" s="252"/>
      <c r="H184" s="255">
        <v>1</v>
      </c>
      <c r="I184" s="256"/>
      <c r="J184" s="252"/>
      <c r="K184" s="252"/>
      <c r="L184" s="257"/>
      <c r="M184" s="258"/>
      <c r="N184" s="259"/>
      <c r="O184" s="259"/>
      <c r="P184" s="259"/>
      <c r="Q184" s="259"/>
      <c r="R184" s="259"/>
      <c r="S184" s="259"/>
      <c r="T184" s="260"/>
      <c r="AT184" s="261" t="s">
        <v>185</v>
      </c>
      <c r="AU184" s="261" t="s">
        <v>83</v>
      </c>
      <c r="AV184" s="12" t="s">
        <v>83</v>
      </c>
      <c r="AW184" s="12" t="s">
        <v>36</v>
      </c>
      <c r="AX184" s="12" t="s">
        <v>72</v>
      </c>
      <c r="AY184" s="261" t="s">
        <v>174</v>
      </c>
    </row>
    <row r="185" s="13" customFormat="1">
      <c r="B185" s="272"/>
      <c r="C185" s="273"/>
      <c r="D185" s="248" t="s">
        <v>185</v>
      </c>
      <c r="E185" s="274" t="s">
        <v>21</v>
      </c>
      <c r="F185" s="275" t="s">
        <v>264</v>
      </c>
      <c r="G185" s="273"/>
      <c r="H185" s="276">
        <v>2</v>
      </c>
      <c r="I185" s="277"/>
      <c r="J185" s="273"/>
      <c r="K185" s="273"/>
      <c r="L185" s="278"/>
      <c r="M185" s="279"/>
      <c r="N185" s="280"/>
      <c r="O185" s="280"/>
      <c r="P185" s="280"/>
      <c r="Q185" s="280"/>
      <c r="R185" s="280"/>
      <c r="S185" s="280"/>
      <c r="T185" s="281"/>
      <c r="AT185" s="282" t="s">
        <v>185</v>
      </c>
      <c r="AU185" s="282" t="s">
        <v>83</v>
      </c>
      <c r="AV185" s="13" t="s">
        <v>181</v>
      </c>
      <c r="AW185" s="13" t="s">
        <v>36</v>
      </c>
      <c r="AX185" s="13" t="s">
        <v>76</v>
      </c>
      <c r="AY185" s="282" t="s">
        <v>174</v>
      </c>
    </row>
    <row r="186" s="1" customFormat="1" ht="51" customHeight="1">
      <c r="B186" s="47"/>
      <c r="C186" s="236" t="s">
        <v>273</v>
      </c>
      <c r="D186" s="236" t="s">
        <v>176</v>
      </c>
      <c r="E186" s="237" t="s">
        <v>274</v>
      </c>
      <c r="F186" s="238" t="s">
        <v>275</v>
      </c>
      <c r="G186" s="239" t="s">
        <v>269</v>
      </c>
      <c r="H186" s="240">
        <v>1</v>
      </c>
      <c r="I186" s="241"/>
      <c r="J186" s="242">
        <f>ROUND(I186*H186,2)</f>
        <v>0</v>
      </c>
      <c r="K186" s="238" t="s">
        <v>21</v>
      </c>
      <c r="L186" s="73"/>
      <c r="M186" s="243" t="s">
        <v>21</v>
      </c>
      <c r="N186" s="244" t="s">
        <v>44</v>
      </c>
      <c r="O186" s="48"/>
      <c r="P186" s="245">
        <f>O186*H186</f>
        <v>0</v>
      </c>
      <c r="Q186" s="245">
        <v>0.41615000000000002</v>
      </c>
      <c r="R186" s="245">
        <f>Q186*H186</f>
        <v>0.41615000000000002</v>
      </c>
      <c r="S186" s="245">
        <v>0</v>
      </c>
      <c r="T186" s="246">
        <f>S186*H186</f>
        <v>0</v>
      </c>
      <c r="AR186" s="25" t="s">
        <v>181</v>
      </c>
      <c r="AT186" s="25" t="s">
        <v>176</v>
      </c>
      <c r="AU186" s="25" t="s">
        <v>83</v>
      </c>
      <c r="AY186" s="25" t="s">
        <v>174</v>
      </c>
      <c r="BE186" s="247">
        <f>IF(N186="základní",J186,0)</f>
        <v>0</v>
      </c>
      <c r="BF186" s="247">
        <f>IF(N186="snížená",J186,0)</f>
        <v>0</v>
      </c>
      <c r="BG186" s="247">
        <f>IF(N186="zákl. přenesená",J186,0)</f>
        <v>0</v>
      </c>
      <c r="BH186" s="247">
        <f>IF(N186="sníž. přenesená",J186,0)</f>
        <v>0</v>
      </c>
      <c r="BI186" s="247">
        <f>IF(N186="nulová",J186,0)</f>
        <v>0</v>
      </c>
      <c r="BJ186" s="25" t="s">
        <v>83</v>
      </c>
      <c r="BK186" s="247">
        <f>ROUND(I186*H186,2)</f>
        <v>0</v>
      </c>
      <c r="BL186" s="25" t="s">
        <v>181</v>
      </c>
      <c r="BM186" s="25" t="s">
        <v>276</v>
      </c>
    </row>
    <row r="187" s="1" customFormat="1" ht="63.75" customHeight="1">
      <c r="B187" s="47"/>
      <c r="C187" s="236" t="s">
        <v>277</v>
      </c>
      <c r="D187" s="236" t="s">
        <v>176</v>
      </c>
      <c r="E187" s="237" t="s">
        <v>278</v>
      </c>
      <c r="F187" s="238" t="s">
        <v>279</v>
      </c>
      <c r="G187" s="239" t="s">
        <v>269</v>
      </c>
      <c r="H187" s="240">
        <v>1</v>
      </c>
      <c r="I187" s="241"/>
      <c r="J187" s="242">
        <f>ROUND(I187*H187,2)</f>
        <v>0</v>
      </c>
      <c r="K187" s="238" t="s">
        <v>180</v>
      </c>
      <c r="L187" s="73"/>
      <c r="M187" s="243" t="s">
        <v>21</v>
      </c>
      <c r="N187" s="244" t="s">
        <v>44</v>
      </c>
      <c r="O187" s="48"/>
      <c r="P187" s="245">
        <f>O187*H187</f>
        <v>0</v>
      </c>
      <c r="Q187" s="245">
        <v>0.063420000000000004</v>
      </c>
      <c r="R187" s="245">
        <f>Q187*H187</f>
        <v>0.063420000000000004</v>
      </c>
      <c r="S187" s="245">
        <v>0</v>
      </c>
      <c r="T187" s="246">
        <f>S187*H187</f>
        <v>0</v>
      </c>
      <c r="AR187" s="25" t="s">
        <v>181</v>
      </c>
      <c r="AT187" s="25" t="s">
        <v>176</v>
      </c>
      <c r="AU187" s="25" t="s">
        <v>83</v>
      </c>
      <c r="AY187" s="25" t="s">
        <v>174</v>
      </c>
      <c r="BE187" s="247">
        <f>IF(N187="základní",J187,0)</f>
        <v>0</v>
      </c>
      <c r="BF187" s="247">
        <f>IF(N187="snížená",J187,0)</f>
        <v>0</v>
      </c>
      <c r="BG187" s="247">
        <f>IF(N187="zákl. přenesená",J187,0)</f>
        <v>0</v>
      </c>
      <c r="BH187" s="247">
        <f>IF(N187="sníž. přenesená",J187,0)</f>
        <v>0</v>
      </c>
      <c r="BI187" s="247">
        <f>IF(N187="nulová",J187,0)</f>
        <v>0</v>
      </c>
      <c r="BJ187" s="25" t="s">
        <v>83</v>
      </c>
      <c r="BK187" s="247">
        <f>ROUND(I187*H187,2)</f>
        <v>0</v>
      </c>
      <c r="BL187" s="25" t="s">
        <v>181</v>
      </c>
      <c r="BM187" s="25" t="s">
        <v>280</v>
      </c>
    </row>
    <row r="188" s="1" customFormat="1">
      <c r="B188" s="47"/>
      <c r="C188" s="75"/>
      <c r="D188" s="248" t="s">
        <v>183</v>
      </c>
      <c r="E188" s="75"/>
      <c r="F188" s="249" t="s">
        <v>281</v>
      </c>
      <c r="G188" s="75"/>
      <c r="H188" s="75"/>
      <c r="I188" s="204"/>
      <c r="J188" s="75"/>
      <c r="K188" s="75"/>
      <c r="L188" s="73"/>
      <c r="M188" s="250"/>
      <c r="N188" s="48"/>
      <c r="O188" s="48"/>
      <c r="P188" s="48"/>
      <c r="Q188" s="48"/>
      <c r="R188" s="48"/>
      <c r="S188" s="48"/>
      <c r="T188" s="96"/>
      <c r="AT188" s="25" t="s">
        <v>183</v>
      </c>
      <c r="AU188" s="25" t="s">
        <v>83</v>
      </c>
    </row>
    <row r="189" s="1" customFormat="1" ht="51" customHeight="1">
      <c r="B189" s="47"/>
      <c r="C189" s="236" t="s">
        <v>282</v>
      </c>
      <c r="D189" s="236" t="s">
        <v>176</v>
      </c>
      <c r="E189" s="237" t="s">
        <v>283</v>
      </c>
      <c r="F189" s="238" t="s">
        <v>284</v>
      </c>
      <c r="G189" s="239" t="s">
        <v>179</v>
      </c>
      <c r="H189" s="240">
        <v>0.21199999999999999</v>
      </c>
      <c r="I189" s="241"/>
      <c r="J189" s="242">
        <f>ROUND(I189*H189,2)</f>
        <v>0</v>
      </c>
      <c r="K189" s="238" t="s">
        <v>180</v>
      </c>
      <c r="L189" s="73"/>
      <c r="M189" s="243" t="s">
        <v>21</v>
      </c>
      <c r="N189" s="244" t="s">
        <v>44</v>
      </c>
      <c r="O189" s="48"/>
      <c r="P189" s="245">
        <f>O189*H189</f>
        <v>0</v>
      </c>
      <c r="Q189" s="245">
        <v>0.21171999999999999</v>
      </c>
      <c r="R189" s="245">
        <f>Q189*H189</f>
        <v>0.044884639999999996</v>
      </c>
      <c r="S189" s="245">
        <v>0</v>
      </c>
      <c r="T189" s="246">
        <f>S189*H189</f>
        <v>0</v>
      </c>
      <c r="AR189" s="25" t="s">
        <v>181</v>
      </c>
      <c r="AT189" s="25" t="s">
        <v>176</v>
      </c>
      <c r="AU189" s="25" t="s">
        <v>83</v>
      </c>
      <c r="AY189" s="25" t="s">
        <v>174</v>
      </c>
      <c r="BE189" s="247">
        <f>IF(N189="základní",J189,0)</f>
        <v>0</v>
      </c>
      <c r="BF189" s="247">
        <f>IF(N189="snížená",J189,0)</f>
        <v>0</v>
      </c>
      <c r="BG189" s="247">
        <f>IF(N189="zákl. přenesená",J189,0)</f>
        <v>0</v>
      </c>
      <c r="BH189" s="247">
        <f>IF(N189="sníž. přenesená",J189,0)</f>
        <v>0</v>
      </c>
      <c r="BI189" s="247">
        <f>IF(N189="nulová",J189,0)</f>
        <v>0</v>
      </c>
      <c r="BJ189" s="25" t="s">
        <v>83</v>
      </c>
      <c r="BK189" s="247">
        <f>ROUND(I189*H189,2)</f>
        <v>0</v>
      </c>
      <c r="BL189" s="25" t="s">
        <v>181</v>
      </c>
      <c r="BM189" s="25" t="s">
        <v>285</v>
      </c>
    </row>
    <row r="190" s="12" customFormat="1">
      <c r="B190" s="251"/>
      <c r="C190" s="252"/>
      <c r="D190" s="248" t="s">
        <v>185</v>
      </c>
      <c r="E190" s="253" t="s">
        <v>21</v>
      </c>
      <c r="F190" s="254" t="s">
        <v>286</v>
      </c>
      <c r="G190" s="252"/>
      <c r="H190" s="255">
        <v>0.21199999999999999</v>
      </c>
      <c r="I190" s="256"/>
      <c r="J190" s="252"/>
      <c r="K190" s="252"/>
      <c r="L190" s="257"/>
      <c r="M190" s="258"/>
      <c r="N190" s="259"/>
      <c r="O190" s="259"/>
      <c r="P190" s="259"/>
      <c r="Q190" s="259"/>
      <c r="R190" s="259"/>
      <c r="S190" s="259"/>
      <c r="T190" s="260"/>
      <c r="AT190" s="261" t="s">
        <v>185</v>
      </c>
      <c r="AU190" s="261" t="s">
        <v>83</v>
      </c>
      <c r="AV190" s="12" t="s">
        <v>83</v>
      </c>
      <c r="AW190" s="12" t="s">
        <v>36</v>
      </c>
      <c r="AX190" s="12" t="s">
        <v>76</v>
      </c>
      <c r="AY190" s="261" t="s">
        <v>174</v>
      </c>
    </row>
    <row r="191" s="1" customFormat="1" ht="25.5" customHeight="1">
      <c r="B191" s="47"/>
      <c r="C191" s="236" t="s">
        <v>287</v>
      </c>
      <c r="D191" s="236" t="s">
        <v>176</v>
      </c>
      <c r="E191" s="237" t="s">
        <v>288</v>
      </c>
      <c r="F191" s="238" t="s">
        <v>289</v>
      </c>
      <c r="G191" s="239" t="s">
        <v>269</v>
      </c>
      <c r="H191" s="240">
        <v>1</v>
      </c>
      <c r="I191" s="241"/>
      <c r="J191" s="242">
        <f>ROUND(I191*H191,2)</f>
        <v>0</v>
      </c>
      <c r="K191" s="238" t="s">
        <v>180</v>
      </c>
      <c r="L191" s="73"/>
      <c r="M191" s="243" t="s">
        <v>21</v>
      </c>
      <c r="N191" s="244" t="s">
        <v>44</v>
      </c>
      <c r="O191" s="48"/>
      <c r="P191" s="245">
        <f>O191*H191</f>
        <v>0</v>
      </c>
      <c r="Q191" s="245">
        <v>0.04131</v>
      </c>
      <c r="R191" s="245">
        <f>Q191*H191</f>
        <v>0.04131</v>
      </c>
      <c r="S191" s="245">
        <v>0</v>
      </c>
      <c r="T191" s="246">
        <f>S191*H191</f>
        <v>0</v>
      </c>
      <c r="AR191" s="25" t="s">
        <v>181</v>
      </c>
      <c r="AT191" s="25" t="s">
        <v>176</v>
      </c>
      <c r="AU191" s="25" t="s">
        <v>83</v>
      </c>
      <c r="AY191" s="25" t="s">
        <v>174</v>
      </c>
      <c r="BE191" s="247">
        <f>IF(N191="základní",J191,0)</f>
        <v>0</v>
      </c>
      <c r="BF191" s="247">
        <f>IF(N191="snížená",J191,0)</f>
        <v>0</v>
      </c>
      <c r="BG191" s="247">
        <f>IF(N191="zákl. přenesená",J191,0)</f>
        <v>0</v>
      </c>
      <c r="BH191" s="247">
        <f>IF(N191="sníž. přenesená",J191,0)</f>
        <v>0</v>
      </c>
      <c r="BI191" s="247">
        <f>IF(N191="nulová",J191,0)</f>
        <v>0</v>
      </c>
      <c r="BJ191" s="25" t="s">
        <v>83</v>
      </c>
      <c r="BK191" s="247">
        <f>ROUND(I191*H191,2)</f>
        <v>0</v>
      </c>
      <c r="BL191" s="25" t="s">
        <v>181</v>
      </c>
      <c r="BM191" s="25" t="s">
        <v>290</v>
      </c>
    </row>
    <row r="192" s="1" customFormat="1">
      <c r="B192" s="47"/>
      <c r="C192" s="75"/>
      <c r="D192" s="248" t="s">
        <v>183</v>
      </c>
      <c r="E192" s="75"/>
      <c r="F192" s="249" t="s">
        <v>291</v>
      </c>
      <c r="G192" s="75"/>
      <c r="H192" s="75"/>
      <c r="I192" s="204"/>
      <c r="J192" s="75"/>
      <c r="K192" s="75"/>
      <c r="L192" s="73"/>
      <c r="M192" s="250"/>
      <c r="N192" s="48"/>
      <c r="O192" s="48"/>
      <c r="P192" s="48"/>
      <c r="Q192" s="48"/>
      <c r="R192" s="48"/>
      <c r="S192" s="48"/>
      <c r="T192" s="96"/>
      <c r="AT192" s="25" t="s">
        <v>183</v>
      </c>
      <c r="AU192" s="25" t="s">
        <v>83</v>
      </c>
    </row>
    <row r="193" s="12" customFormat="1">
      <c r="B193" s="251"/>
      <c r="C193" s="252"/>
      <c r="D193" s="248" t="s">
        <v>185</v>
      </c>
      <c r="E193" s="253" t="s">
        <v>21</v>
      </c>
      <c r="F193" s="254" t="s">
        <v>292</v>
      </c>
      <c r="G193" s="252"/>
      <c r="H193" s="255">
        <v>1</v>
      </c>
      <c r="I193" s="256"/>
      <c r="J193" s="252"/>
      <c r="K193" s="252"/>
      <c r="L193" s="257"/>
      <c r="M193" s="258"/>
      <c r="N193" s="259"/>
      <c r="O193" s="259"/>
      <c r="P193" s="259"/>
      <c r="Q193" s="259"/>
      <c r="R193" s="259"/>
      <c r="S193" s="259"/>
      <c r="T193" s="260"/>
      <c r="AT193" s="261" t="s">
        <v>185</v>
      </c>
      <c r="AU193" s="261" t="s">
        <v>83</v>
      </c>
      <c r="AV193" s="12" t="s">
        <v>83</v>
      </c>
      <c r="AW193" s="12" t="s">
        <v>36</v>
      </c>
      <c r="AX193" s="12" t="s">
        <v>76</v>
      </c>
      <c r="AY193" s="261" t="s">
        <v>174</v>
      </c>
    </row>
    <row r="194" s="1" customFormat="1" ht="16.5" customHeight="1">
      <c r="B194" s="47"/>
      <c r="C194" s="236" t="s">
        <v>9</v>
      </c>
      <c r="D194" s="236" t="s">
        <v>176</v>
      </c>
      <c r="E194" s="237" t="s">
        <v>293</v>
      </c>
      <c r="F194" s="238" t="s">
        <v>294</v>
      </c>
      <c r="G194" s="239" t="s">
        <v>193</v>
      </c>
      <c r="H194" s="240">
        <v>1.0700000000000001</v>
      </c>
      <c r="I194" s="241"/>
      <c r="J194" s="242">
        <f>ROUND(I194*H194,2)</f>
        <v>0</v>
      </c>
      <c r="K194" s="238" t="s">
        <v>180</v>
      </c>
      <c r="L194" s="73"/>
      <c r="M194" s="243" t="s">
        <v>21</v>
      </c>
      <c r="N194" s="244" t="s">
        <v>44</v>
      </c>
      <c r="O194" s="48"/>
      <c r="P194" s="245">
        <f>O194*H194</f>
        <v>0</v>
      </c>
      <c r="Q194" s="245">
        <v>1.94302</v>
      </c>
      <c r="R194" s="245">
        <f>Q194*H194</f>
        <v>2.0790314000000003</v>
      </c>
      <c r="S194" s="245">
        <v>0</v>
      </c>
      <c r="T194" s="246">
        <f>S194*H194</f>
        <v>0</v>
      </c>
      <c r="AR194" s="25" t="s">
        <v>181</v>
      </c>
      <c r="AT194" s="25" t="s">
        <v>176</v>
      </c>
      <c r="AU194" s="25" t="s">
        <v>83</v>
      </c>
      <c r="AY194" s="25" t="s">
        <v>174</v>
      </c>
      <c r="BE194" s="247">
        <f>IF(N194="základní",J194,0)</f>
        <v>0</v>
      </c>
      <c r="BF194" s="247">
        <f>IF(N194="snížená",J194,0)</f>
        <v>0</v>
      </c>
      <c r="BG194" s="247">
        <f>IF(N194="zákl. přenesená",J194,0)</f>
        <v>0</v>
      </c>
      <c r="BH194" s="247">
        <f>IF(N194="sníž. přenesená",J194,0)</f>
        <v>0</v>
      </c>
      <c r="BI194" s="247">
        <f>IF(N194="nulová",J194,0)</f>
        <v>0</v>
      </c>
      <c r="BJ194" s="25" t="s">
        <v>83</v>
      </c>
      <c r="BK194" s="247">
        <f>ROUND(I194*H194,2)</f>
        <v>0</v>
      </c>
      <c r="BL194" s="25" t="s">
        <v>181</v>
      </c>
      <c r="BM194" s="25" t="s">
        <v>295</v>
      </c>
    </row>
    <row r="195" s="1" customFormat="1">
      <c r="B195" s="47"/>
      <c r="C195" s="75"/>
      <c r="D195" s="248" t="s">
        <v>183</v>
      </c>
      <c r="E195" s="75"/>
      <c r="F195" s="249" t="s">
        <v>296</v>
      </c>
      <c r="G195" s="75"/>
      <c r="H195" s="75"/>
      <c r="I195" s="204"/>
      <c r="J195" s="75"/>
      <c r="K195" s="75"/>
      <c r="L195" s="73"/>
      <c r="M195" s="250"/>
      <c r="N195" s="48"/>
      <c r="O195" s="48"/>
      <c r="P195" s="48"/>
      <c r="Q195" s="48"/>
      <c r="R195" s="48"/>
      <c r="S195" s="48"/>
      <c r="T195" s="96"/>
      <c r="AT195" s="25" t="s">
        <v>183</v>
      </c>
      <c r="AU195" s="25" t="s">
        <v>83</v>
      </c>
    </row>
    <row r="196" s="12" customFormat="1">
      <c r="B196" s="251"/>
      <c r="C196" s="252"/>
      <c r="D196" s="248" t="s">
        <v>185</v>
      </c>
      <c r="E196" s="253" t="s">
        <v>21</v>
      </c>
      <c r="F196" s="254" t="s">
        <v>297</v>
      </c>
      <c r="G196" s="252"/>
      <c r="H196" s="255">
        <v>1.0700000000000001</v>
      </c>
      <c r="I196" s="256"/>
      <c r="J196" s="252"/>
      <c r="K196" s="252"/>
      <c r="L196" s="257"/>
      <c r="M196" s="258"/>
      <c r="N196" s="259"/>
      <c r="O196" s="259"/>
      <c r="P196" s="259"/>
      <c r="Q196" s="259"/>
      <c r="R196" s="259"/>
      <c r="S196" s="259"/>
      <c r="T196" s="260"/>
      <c r="AT196" s="261" t="s">
        <v>185</v>
      </c>
      <c r="AU196" s="261" t="s">
        <v>83</v>
      </c>
      <c r="AV196" s="12" t="s">
        <v>83</v>
      </c>
      <c r="AW196" s="12" t="s">
        <v>36</v>
      </c>
      <c r="AX196" s="12" t="s">
        <v>76</v>
      </c>
      <c r="AY196" s="261" t="s">
        <v>174</v>
      </c>
    </row>
    <row r="197" s="1" customFormat="1" ht="25.5" customHeight="1">
      <c r="B197" s="47"/>
      <c r="C197" s="236" t="s">
        <v>298</v>
      </c>
      <c r="D197" s="236" t="s">
        <v>176</v>
      </c>
      <c r="E197" s="237" t="s">
        <v>299</v>
      </c>
      <c r="F197" s="238" t="s">
        <v>300</v>
      </c>
      <c r="G197" s="239" t="s">
        <v>220</v>
      </c>
      <c r="H197" s="240">
        <v>0.86499999999999999</v>
      </c>
      <c r="I197" s="241"/>
      <c r="J197" s="242">
        <f>ROUND(I197*H197,2)</f>
        <v>0</v>
      </c>
      <c r="K197" s="238" t="s">
        <v>180</v>
      </c>
      <c r="L197" s="73"/>
      <c r="M197" s="243" t="s">
        <v>21</v>
      </c>
      <c r="N197" s="244" t="s">
        <v>44</v>
      </c>
      <c r="O197" s="48"/>
      <c r="P197" s="245">
        <f>O197*H197</f>
        <v>0</v>
      </c>
      <c r="Q197" s="245">
        <v>1.0900000000000001</v>
      </c>
      <c r="R197" s="245">
        <f>Q197*H197</f>
        <v>0.94285000000000008</v>
      </c>
      <c r="S197" s="245">
        <v>0</v>
      </c>
      <c r="T197" s="246">
        <f>S197*H197</f>
        <v>0</v>
      </c>
      <c r="AR197" s="25" t="s">
        <v>181</v>
      </c>
      <c r="AT197" s="25" t="s">
        <v>176</v>
      </c>
      <c r="AU197" s="25" t="s">
        <v>83</v>
      </c>
      <c r="AY197" s="25" t="s">
        <v>174</v>
      </c>
      <c r="BE197" s="247">
        <f>IF(N197="základní",J197,0)</f>
        <v>0</v>
      </c>
      <c r="BF197" s="247">
        <f>IF(N197="snížená",J197,0)</f>
        <v>0</v>
      </c>
      <c r="BG197" s="247">
        <f>IF(N197="zákl. přenesená",J197,0)</f>
        <v>0</v>
      </c>
      <c r="BH197" s="247">
        <f>IF(N197="sníž. přenesená",J197,0)</f>
        <v>0</v>
      </c>
      <c r="BI197" s="247">
        <f>IF(N197="nulová",J197,0)</f>
        <v>0</v>
      </c>
      <c r="BJ197" s="25" t="s">
        <v>83</v>
      </c>
      <c r="BK197" s="247">
        <f>ROUND(I197*H197,2)</f>
        <v>0</v>
      </c>
      <c r="BL197" s="25" t="s">
        <v>181</v>
      </c>
      <c r="BM197" s="25" t="s">
        <v>301</v>
      </c>
    </row>
    <row r="198" s="1" customFormat="1">
      <c r="B198" s="47"/>
      <c r="C198" s="75"/>
      <c r="D198" s="248" t="s">
        <v>183</v>
      </c>
      <c r="E198" s="75"/>
      <c r="F198" s="249" t="s">
        <v>302</v>
      </c>
      <c r="G198" s="75"/>
      <c r="H198" s="75"/>
      <c r="I198" s="204"/>
      <c r="J198" s="75"/>
      <c r="K198" s="75"/>
      <c r="L198" s="73"/>
      <c r="M198" s="250"/>
      <c r="N198" s="48"/>
      <c r="O198" s="48"/>
      <c r="P198" s="48"/>
      <c r="Q198" s="48"/>
      <c r="R198" s="48"/>
      <c r="S198" s="48"/>
      <c r="T198" s="96"/>
      <c r="AT198" s="25" t="s">
        <v>183</v>
      </c>
      <c r="AU198" s="25" t="s">
        <v>83</v>
      </c>
    </row>
    <row r="199" s="12" customFormat="1">
      <c r="B199" s="251"/>
      <c r="C199" s="252"/>
      <c r="D199" s="248" t="s">
        <v>185</v>
      </c>
      <c r="E199" s="253" t="s">
        <v>21</v>
      </c>
      <c r="F199" s="254" t="s">
        <v>303</v>
      </c>
      <c r="G199" s="252"/>
      <c r="H199" s="255">
        <v>0.19700000000000001</v>
      </c>
      <c r="I199" s="256"/>
      <c r="J199" s="252"/>
      <c r="K199" s="252"/>
      <c r="L199" s="257"/>
      <c r="M199" s="258"/>
      <c r="N199" s="259"/>
      <c r="O199" s="259"/>
      <c r="P199" s="259"/>
      <c r="Q199" s="259"/>
      <c r="R199" s="259"/>
      <c r="S199" s="259"/>
      <c r="T199" s="260"/>
      <c r="AT199" s="261" t="s">
        <v>185</v>
      </c>
      <c r="AU199" s="261" t="s">
        <v>83</v>
      </c>
      <c r="AV199" s="12" t="s">
        <v>83</v>
      </c>
      <c r="AW199" s="12" t="s">
        <v>36</v>
      </c>
      <c r="AX199" s="12" t="s">
        <v>72</v>
      </c>
      <c r="AY199" s="261" t="s">
        <v>174</v>
      </c>
    </row>
    <row r="200" s="12" customFormat="1">
      <c r="B200" s="251"/>
      <c r="C200" s="252"/>
      <c r="D200" s="248" t="s">
        <v>185</v>
      </c>
      <c r="E200" s="253" t="s">
        <v>21</v>
      </c>
      <c r="F200" s="254" t="s">
        <v>304</v>
      </c>
      <c r="G200" s="252"/>
      <c r="H200" s="255">
        <v>0.33400000000000002</v>
      </c>
      <c r="I200" s="256"/>
      <c r="J200" s="252"/>
      <c r="K200" s="252"/>
      <c r="L200" s="257"/>
      <c r="M200" s="258"/>
      <c r="N200" s="259"/>
      <c r="O200" s="259"/>
      <c r="P200" s="259"/>
      <c r="Q200" s="259"/>
      <c r="R200" s="259"/>
      <c r="S200" s="259"/>
      <c r="T200" s="260"/>
      <c r="AT200" s="261" t="s">
        <v>185</v>
      </c>
      <c r="AU200" s="261" t="s">
        <v>83</v>
      </c>
      <c r="AV200" s="12" t="s">
        <v>83</v>
      </c>
      <c r="AW200" s="12" t="s">
        <v>36</v>
      </c>
      <c r="AX200" s="12" t="s">
        <v>72</v>
      </c>
      <c r="AY200" s="261" t="s">
        <v>174</v>
      </c>
    </row>
    <row r="201" s="12" customFormat="1">
      <c r="B201" s="251"/>
      <c r="C201" s="252"/>
      <c r="D201" s="248" t="s">
        <v>185</v>
      </c>
      <c r="E201" s="253" t="s">
        <v>21</v>
      </c>
      <c r="F201" s="254" t="s">
        <v>305</v>
      </c>
      <c r="G201" s="252"/>
      <c r="H201" s="255">
        <v>0.33400000000000002</v>
      </c>
      <c r="I201" s="256"/>
      <c r="J201" s="252"/>
      <c r="K201" s="252"/>
      <c r="L201" s="257"/>
      <c r="M201" s="258"/>
      <c r="N201" s="259"/>
      <c r="O201" s="259"/>
      <c r="P201" s="259"/>
      <c r="Q201" s="259"/>
      <c r="R201" s="259"/>
      <c r="S201" s="259"/>
      <c r="T201" s="260"/>
      <c r="AT201" s="261" t="s">
        <v>185</v>
      </c>
      <c r="AU201" s="261" t="s">
        <v>83</v>
      </c>
      <c r="AV201" s="12" t="s">
        <v>83</v>
      </c>
      <c r="AW201" s="12" t="s">
        <v>36</v>
      </c>
      <c r="AX201" s="12" t="s">
        <v>72</v>
      </c>
      <c r="AY201" s="261" t="s">
        <v>174</v>
      </c>
    </row>
    <row r="202" s="13" customFormat="1">
      <c r="B202" s="272"/>
      <c r="C202" s="273"/>
      <c r="D202" s="248" t="s">
        <v>185</v>
      </c>
      <c r="E202" s="274" t="s">
        <v>21</v>
      </c>
      <c r="F202" s="275" t="s">
        <v>264</v>
      </c>
      <c r="G202" s="273"/>
      <c r="H202" s="276">
        <v>0.86499999999999999</v>
      </c>
      <c r="I202" s="277"/>
      <c r="J202" s="273"/>
      <c r="K202" s="273"/>
      <c r="L202" s="278"/>
      <c r="M202" s="279"/>
      <c r="N202" s="280"/>
      <c r="O202" s="280"/>
      <c r="P202" s="280"/>
      <c r="Q202" s="280"/>
      <c r="R202" s="280"/>
      <c r="S202" s="280"/>
      <c r="T202" s="281"/>
      <c r="AT202" s="282" t="s">
        <v>185</v>
      </c>
      <c r="AU202" s="282" t="s">
        <v>83</v>
      </c>
      <c r="AV202" s="13" t="s">
        <v>181</v>
      </c>
      <c r="AW202" s="13" t="s">
        <v>36</v>
      </c>
      <c r="AX202" s="13" t="s">
        <v>76</v>
      </c>
      <c r="AY202" s="282" t="s">
        <v>174</v>
      </c>
    </row>
    <row r="203" s="1" customFormat="1" ht="25.5" customHeight="1">
      <c r="B203" s="47"/>
      <c r="C203" s="236" t="s">
        <v>306</v>
      </c>
      <c r="D203" s="236" t="s">
        <v>176</v>
      </c>
      <c r="E203" s="237" t="s">
        <v>307</v>
      </c>
      <c r="F203" s="238" t="s">
        <v>308</v>
      </c>
      <c r="G203" s="239" t="s">
        <v>179</v>
      </c>
      <c r="H203" s="240">
        <v>454.16399999999999</v>
      </c>
      <c r="I203" s="241"/>
      <c r="J203" s="242">
        <f>ROUND(I203*H203,2)</f>
        <v>0</v>
      </c>
      <c r="K203" s="238" t="s">
        <v>180</v>
      </c>
      <c r="L203" s="73"/>
      <c r="M203" s="243" t="s">
        <v>21</v>
      </c>
      <c r="N203" s="244" t="s">
        <v>44</v>
      </c>
      <c r="O203" s="48"/>
      <c r="P203" s="245">
        <f>O203*H203</f>
        <v>0</v>
      </c>
      <c r="Q203" s="245">
        <v>0.028570000000000002</v>
      </c>
      <c r="R203" s="245">
        <f>Q203*H203</f>
        <v>12.97546548</v>
      </c>
      <c r="S203" s="245">
        <v>0</v>
      </c>
      <c r="T203" s="246">
        <f>S203*H203</f>
        <v>0</v>
      </c>
      <c r="AR203" s="25" t="s">
        <v>181</v>
      </c>
      <c r="AT203" s="25" t="s">
        <v>176</v>
      </c>
      <c r="AU203" s="25" t="s">
        <v>83</v>
      </c>
      <c r="AY203" s="25" t="s">
        <v>174</v>
      </c>
      <c r="BE203" s="247">
        <f>IF(N203="základní",J203,0)</f>
        <v>0</v>
      </c>
      <c r="BF203" s="247">
        <f>IF(N203="snížená",J203,0)</f>
        <v>0</v>
      </c>
      <c r="BG203" s="247">
        <f>IF(N203="zákl. přenesená",J203,0)</f>
        <v>0</v>
      </c>
      <c r="BH203" s="247">
        <f>IF(N203="sníž. přenesená",J203,0)</f>
        <v>0</v>
      </c>
      <c r="BI203" s="247">
        <f>IF(N203="nulová",J203,0)</f>
        <v>0</v>
      </c>
      <c r="BJ203" s="25" t="s">
        <v>83</v>
      </c>
      <c r="BK203" s="247">
        <f>ROUND(I203*H203,2)</f>
        <v>0</v>
      </c>
      <c r="BL203" s="25" t="s">
        <v>181</v>
      </c>
      <c r="BM203" s="25" t="s">
        <v>309</v>
      </c>
    </row>
    <row r="204" s="12" customFormat="1">
      <c r="B204" s="251"/>
      <c r="C204" s="252"/>
      <c r="D204" s="248" t="s">
        <v>185</v>
      </c>
      <c r="E204" s="253" t="s">
        <v>21</v>
      </c>
      <c r="F204" s="254" t="s">
        <v>310</v>
      </c>
      <c r="G204" s="252"/>
      <c r="H204" s="255">
        <v>234.364</v>
      </c>
      <c r="I204" s="256"/>
      <c r="J204" s="252"/>
      <c r="K204" s="252"/>
      <c r="L204" s="257"/>
      <c r="M204" s="258"/>
      <c r="N204" s="259"/>
      <c r="O204" s="259"/>
      <c r="P204" s="259"/>
      <c r="Q204" s="259"/>
      <c r="R204" s="259"/>
      <c r="S204" s="259"/>
      <c r="T204" s="260"/>
      <c r="AT204" s="261" t="s">
        <v>185</v>
      </c>
      <c r="AU204" s="261" t="s">
        <v>83</v>
      </c>
      <c r="AV204" s="12" t="s">
        <v>83</v>
      </c>
      <c r="AW204" s="12" t="s">
        <v>36</v>
      </c>
      <c r="AX204" s="12" t="s">
        <v>72</v>
      </c>
      <c r="AY204" s="261" t="s">
        <v>174</v>
      </c>
    </row>
    <row r="205" s="12" customFormat="1">
      <c r="B205" s="251"/>
      <c r="C205" s="252"/>
      <c r="D205" s="248" t="s">
        <v>185</v>
      </c>
      <c r="E205" s="253" t="s">
        <v>21</v>
      </c>
      <c r="F205" s="254" t="s">
        <v>311</v>
      </c>
      <c r="G205" s="252"/>
      <c r="H205" s="255">
        <v>219.80000000000001</v>
      </c>
      <c r="I205" s="256"/>
      <c r="J205" s="252"/>
      <c r="K205" s="252"/>
      <c r="L205" s="257"/>
      <c r="M205" s="258"/>
      <c r="N205" s="259"/>
      <c r="O205" s="259"/>
      <c r="P205" s="259"/>
      <c r="Q205" s="259"/>
      <c r="R205" s="259"/>
      <c r="S205" s="259"/>
      <c r="T205" s="260"/>
      <c r="AT205" s="261" t="s">
        <v>185</v>
      </c>
      <c r="AU205" s="261" t="s">
        <v>83</v>
      </c>
      <c r="AV205" s="12" t="s">
        <v>83</v>
      </c>
      <c r="AW205" s="12" t="s">
        <v>36</v>
      </c>
      <c r="AX205" s="12" t="s">
        <v>72</v>
      </c>
      <c r="AY205" s="261" t="s">
        <v>174</v>
      </c>
    </row>
    <row r="206" s="13" customFormat="1">
      <c r="B206" s="272"/>
      <c r="C206" s="273"/>
      <c r="D206" s="248" t="s">
        <v>185</v>
      </c>
      <c r="E206" s="274" t="s">
        <v>21</v>
      </c>
      <c r="F206" s="275" t="s">
        <v>264</v>
      </c>
      <c r="G206" s="273"/>
      <c r="H206" s="276">
        <v>454.16399999999999</v>
      </c>
      <c r="I206" s="277"/>
      <c r="J206" s="273"/>
      <c r="K206" s="273"/>
      <c r="L206" s="278"/>
      <c r="M206" s="279"/>
      <c r="N206" s="280"/>
      <c r="O206" s="280"/>
      <c r="P206" s="280"/>
      <c r="Q206" s="280"/>
      <c r="R206" s="280"/>
      <c r="S206" s="280"/>
      <c r="T206" s="281"/>
      <c r="AT206" s="282" t="s">
        <v>185</v>
      </c>
      <c r="AU206" s="282" t="s">
        <v>83</v>
      </c>
      <c r="AV206" s="13" t="s">
        <v>181</v>
      </c>
      <c r="AW206" s="13" t="s">
        <v>36</v>
      </c>
      <c r="AX206" s="13" t="s">
        <v>76</v>
      </c>
      <c r="AY206" s="282" t="s">
        <v>174</v>
      </c>
    </row>
    <row r="207" s="1" customFormat="1" ht="25.5" customHeight="1">
      <c r="B207" s="47"/>
      <c r="C207" s="236" t="s">
        <v>312</v>
      </c>
      <c r="D207" s="236" t="s">
        <v>176</v>
      </c>
      <c r="E207" s="237" t="s">
        <v>313</v>
      </c>
      <c r="F207" s="238" t="s">
        <v>314</v>
      </c>
      <c r="G207" s="239" t="s">
        <v>256</v>
      </c>
      <c r="H207" s="240">
        <v>8.6999999999999993</v>
      </c>
      <c r="I207" s="241"/>
      <c r="J207" s="242">
        <f>ROUND(I207*H207,2)</f>
        <v>0</v>
      </c>
      <c r="K207" s="238" t="s">
        <v>180</v>
      </c>
      <c r="L207" s="73"/>
      <c r="M207" s="243" t="s">
        <v>21</v>
      </c>
      <c r="N207" s="244" t="s">
        <v>44</v>
      </c>
      <c r="O207" s="48"/>
      <c r="P207" s="245">
        <f>O207*H207</f>
        <v>0</v>
      </c>
      <c r="Q207" s="245">
        <v>0.00038999999999999999</v>
      </c>
      <c r="R207" s="245">
        <f>Q207*H207</f>
        <v>0.0033929999999999997</v>
      </c>
      <c r="S207" s="245">
        <v>1.0000000000000001E-05</v>
      </c>
      <c r="T207" s="246">
        <f>S207*H207</f>
        <v>8.7000000000000001E-05</v>
      </c>
      <c r="AR207" s="25" t="s">
        <v>181</v>
      </c>
      <c r="AT207" s="25" t="s">
        <v>176</v>
      </c>
      <c r="AU207" s="25" t="s">
        <v>83</v>
      </c>
      <c r="AY207" s="25" t="s">
        <v>174</v>
      </c>
      <c r="BE207" s="247">
        <f>IF(N207="základní",J207,0)</f>
        <v>0</v>
      </c>
      <c r="BF207" s="247">
        <f>IF(N207="snížená",J207,0)</f>
        <v>0</v>
      </c>
      <c r="BG207" s="247">
        <f>IF(N207="zákl. přenesená",J207,0)</f>
        <v>0</v>
      </c>
      <c r="BH207" s="247">
        <f>IF(N207="sníž. přenesená",J207,0)</f>
        <v>0</v>
      </c>
      <c r="BI207" s="247">
        <f>IF(N207="nulová",J207,0)</f>
        <v>0</v>
      </c>
      <c r="BJ207" s="25" t="s">
        <v>83</v>
      </c>
      <c r="BK207" s="247">
        <f>ROUND(I207*H207,2)</f>
        <v>0</v>
      </c>
      <c r="BL207" s="25" t="s">
        <v>181</v>
      </c>
      <c r="BM207" s="25" t="s">
        <v>315</v>
      </c>
    </row>
    <row r="208" s="1" customFormat="1">
      <c r="B208" s="47"/>
      <c r="C208" s="75"/>
      <c r="D208" s="248" t="s">
        <v>183</v>
      </c>
      <c r="E208" s="75"/>
      <c r="F208" s="249" t="s">
        <v>316</v>
      </c>
      <c r="G208" s="75"/>
      <c r="H208" s="75"/>
      <c r="I208" s="204"/>
      <c r="J208" s="75"/>
      <c r="K208" s="75"/>
      <c r="L208" s="73"/>
      <c r="M208" s="250"/>
      <c r="N208" s="48"/>
      <c r="O208" s="48"/>
      <c r="P208" s="48"/>
      <c r="Q208" s="48"/>
      <c r="R208" s="48"/>
      <c r="S208" s="48"/>
      <c r="T208" s="96"/>
      <c r="AT208" s="25" t="s">
        <v>183</v>
      </c>
      <c r="AU208" s="25" t="s">
        <v>83</v>
      </c>
    </row>
    <row r="209" s="1" customFormat="1" ht="25.5" customHeight="1">
      <c r="B209" s="47"/>
      <c r="C209" s="236" t="s">
        <v>317</v>
      </c>
      <c r="D209" s="236" t="s">
        <v>176</v>
      </c>
      <c r="E209" s="237" t="s">
        <v>318</v>
      </c>
      <c r="F209" s="238" t="s">
        <v>319</v>
      </c>
      <c r="G209" s="239" t="s">
        <v>256</v>
      </c>
      <c r="H209" s="240">
        <v>30.100000000000001</v>
      </c>
      <c r="I209" s="241"/>
      <c r="J209" s="242">
        <f>ROUND(I209*H209,2)</f>
        <v>0</v>
      </c>
      <c r="K209" s="238" t="s">
        <v>180</v>
      </c>
      <c r="L209" s="73"/>
      <c r="M209" s="243" t="s">
        <v>21</v>
      </c>
      <c r="N209" s="244" t="s">
        <v>44</v>
      </c>
      <c r="O209" s="48"/>
      <c r="P209" s="245">
        <f>O209*H209</f>
        <v>0</v>
      </c>
      <c r="Q209" s="245">
        <v>0.00059999999999999995</v>
      </c>
      <c r="R209" s="245">
        <f>Q209*H209</f>
        <v>0.01806</v>
      </c>
      <c r="S209" s="245">
        <v>1.0000000000000001E-05</v>
      </c>
      <c r="T209" s="246">
        <f>S209*H209</f>
        <v>0.00030100000000000005</v>
      </c>
      <c r="AR209" s="25" t="s">
        <v>181</v>
      </c>
      <c r="AT209" s="25" t="s">
        <v>176</v>
      </c>
      <c r="AU209" s="25" t="s">
        <v>83</v>
      </c>
      <c r="AY209" s="25" t="s">
        <v>174</v>
      </c>
      <c r="BE209" s="247">
        <f>IF(N209="základní",J209,0)</f>
        <v>0</v>
      </c>
      <c r="BF209" s="247">
        <f>IF(N209="snížená",J209,0)</f>
        <v>0</v>
      </c>
      <c r="BG209" s="247">
        <f>IF(N209="zákl. přenesená",J209,0)</f>
        <v>0</v>
      </c>
      <c r="BH209" s="247">
        <f>IF(N209="sníž. přenesená",J209,0)</f>
        <v>0</v>
      </c>
      <c r="BI209" s="247">
        <f>IF(N209="nulová",J209,0)</f>
        <v>0</v>
      </c>
      <c r="BJ209" s="25" t="s">
        <v>83</v>
      </c>
      <c r="BK209" s="247">
        <f>ROUND(I209*H209,2)</f>
        <v>0</v>
      </c>
      <c r="BL209" s="25" t="s">
        <v>181</v>
      </c>
      <c r="BM209" s="25" t="s">
        <v>320</v>
      </c>
    </row>
    <row r="210" s="1" customFormat="1">
      <c r="B210" s="47"/>
      <c r="C210" s="75"/>
      <c r="D210" s="248" t="s">
        <v>183</v>
      </c>
      <c r="E210" s="75"/>
      <c r="F210" s="249" t="s">
        <v>316</v>
      </c>
      <c r="G210" s="75"/>
      <c r="H210" s="75"/>
      <c r="I210" s="204"/>
      <c r="J210" s="75"/>
      <c r="K210" s="75"/>
      <c r="L210" s="73"/>
      <c r="M210" s="250"/>
      <c r="N210" s="48"/>
      <c r="O210" s="48"/>
      <c r="P210" s="48"/>
      <c r="Q210" s="48"/>
      <c r="R210" s="48"/>
      <c r="S210" s="48"/>
      <c r="T210" s="96"/>
      <c r="AT210" s="25" t="s">
        <v>183</v>
      </c>
      <c r="AU210" s="25" t="s">
        <v>83</v>
      </c>
    </row>
    <row r="211" s="1" customFormat="1" ht="25.5" customHeight="1">
      <c r="B211" s="47"/>
      <c r="C211" s="236" t="s">
        <v>321</v>
      </c>
      <c r="D211" s="236" t="s">
        <v>176</v>
      </c>
      <c r="E211" s="237" t="s">
        <v>322</v>
      </c>
      <c r="F211" s="238" t="s">
        <v>323</v>
      </c>
      <c r="G211" s="239" t="s">
        <v>256</v>
      </c>
      <c r="H211" s="240">
        <v>28.699999999999999</v>
      </c>
      <c r="I211" s="241"/>
      <c r="J211" s="242">
        <f>ROUND(I211*H211,2)</f>
        <v>0</v>
      </c>
      <c r="K211" s="238" t="s">
        <v>180</v>
      </c>
      <c r="L211" s="73"/>
      <c r="M211" s="243" t="s">
        <v>21</v>
      </c>
      <c r="N211" s="244" t="s">
        <v>44</v>
      </c>
      <c r="O211" s="48"/>
      <c r="P211" s="245">
        <f>O211*H211</f>
        <v>0</v>
      </c>
      <c r="Q211" s="245">
        <v>0.00080000000000000004</v>
      </c>
      <c r="R211" s="245">
        <f>Q211*H211</f>
        <v>0.022960000000000001</v>
      </c>
      <c r="S211" s="245">
        <v>1.0000000000000001E-05</v>
      </c>
      <c r="T211" s="246">
        <f>S211*H211</f>
        <v>0.00028700000000000004</v>
      </c>
      <c r="AR211" s="25" t="s">
        <v>181</v>
      </c>
      <c r="AT211" s="25" t="s">
        <v>176</v>
      </c>
      <c r="AU211" s="25" t="s">
        <v>83</v>
      </c>
      <c r="AY211" s="25" t="s">
        <v>174</v>
      </c>
      <c r="BE211" s="247">
        <f>IF(N211="základní",J211,0)</f>
        <v>0</v>
      </c>
      <c r="BF211" s="247">
        <f>IF(N211="snížená",J211,0)</f>
        <v>0</v>
      </c>
      <c r="BG211" s="247">
        <f>IF(N211="zákl. přenesená",J211,0)</f>
        <v>0</v>
      </c>
      <c r="BH211" s="247">
        <f>IF(N211="sníž. přenesená",J211,0)</f>
        <v>0</v>
      </c>
      <c r="BI211" s="247">
        <f>IF(N211="nulová",J211,0)</f>
        <v>0</v>
      </c>
      <c r="BJ211" s="25" t="s">
        <v>83</v>
      </c>
      <c r="BK211" s="247">
        <f>ROUND(I211*H211,2)</f>
        <v>0</v>
      </c>
      <c r="BL211" s="25" t="s">
        <v>181</v>
      </c>
      <c r="BM211" s="25" t="s">
        <v>324</v>
      </c>
    </row>
    <row r="212" s="1" customFormat="1">
      <c r="B212" s="47"/>
      <c r="C212" s="75"/>
      <c r="D212" s="248" t="s">
        <v>183</v>
      </c>
      <c r="E212" s="75"/>
      <c r="F212" s="249" t="s">
        <v>316</v>
      </c>
      <c r="G212" s="75"/>
      <c r="H212" s="75"/>
      <c r="I212" s="204"/>
      <c r="J212" s="75"/>
      <c r="K212" s="75"/>
      <c r="L212" s="73"/>
      <c r="M212" s="250"/>
      <c r="N212" s="48"/>
      <c r="O212" s="48"/>
      <c r="P212" s="48"/>
      <c r="Q212" s="48"/>
      <c r="R212" s="48"/>
      <c r="S212" s="48"/>
      <c r="T212" s="96"/>
      <c r="AT212" s="25" t="s">
        <v>183</v>
      </c>
      <c r="AU212" s="25" t="s">
        <v>83</v>
      </c>
    </row>
    <row r="213" s="1" customFormat="1" ht="25.5" customHeight="1">
      <c r="B213" s="47"/>
      <c r="C213" s="236" t="s">
        <v>325</v>
      </c>
      <c r="D213" s="236" t="s">
        <v>176</v>
      </c>
      <c r="E213" s="237" t="s">
        <v>326</v>
      </c>
      <c r="F213" s="238" t="s">
        <v>327</v>
      </c>
      <c r="G213" s="239" t="s">
        <v>256</v>
      </c>
      <c r="H213" s="240">
        <v>118.40000000000001</v>
      </c>
      <c r="I213" s="241"/>
      <c r="J213" s="242">
        <f>ROUND(I213*H213,2)</f>
        <v>0</v>
      </c>
      <c r="K213" s="238" t="s">
        <v>180</v>
      </c>
      <c r="L213" s="73"/>
      <c r="M213" s="243" t="s">
        <v>21</v>
      </c>
      <c r="N213" s="244" t="s">
        <v>44</v>
      </c>
      <c r="O213" s="48"/>
      <c r="P213" s="245">
        <f>O213*H213</f>
        <v>0</v>
      </c>
      <c r="Q213" s="245">
        <v>0.0011999999999999999</v>
      </c>
      <c r="R213" s="245">
        <f>Q213*H213</f>
        <v>0.14207999999999998</v>
      </c>
      <c r="S213" s="245">
        <v>1.0000000000000001E-05</v>
      </c>
      <c r="T213" s="246">
        <f>S213*H213</f>
        <v>0.0011840000000000002</v>
      </c>
      <c r="AR213" s="25" t="s">
        <v>181</v>
      </c>
      <c r="AT213" s="25" t="s">
        <v>176</v>
      </c>
      <c r="AU213" s="25" t="s">
        <v>83</v>
      </c>
      <c r="AY213" s="25" t="s">
        <v>174</v>
      </c>
      <c r="BE213" s="247">
        <f>IF(N213="základní",J213,0)</f>
        <v>0</v>
      </c>
      <c r="BF213" s="247">
        <f>IF(N213="snížená",J213,0)</f>
        <v>0</v>
      </c>
      <c r="BG213" s="247">
        <f>IF(N213="zákl. přenesená",J213,0)</f>
        <v>0</v>
      </c>
      <c r="BH213" s="247">
        <f>IF(N213="sníž. přenesená",J213,0)</f>
        <v>0</v>
      </c>
      <c r="BI213" s="247">
        <f>IF(N213="nulová",J213,0)</f>
        <v>0</v>
      </c>
      <c r="BJ213" s="25" t="s">
        <v>83</v>
      </c>
      <c r="BK213" s="247">
        <f>ROUND(I213*H213,2)</f>
        <v>0</v>
      </c>
      <c r="BL213" s="25" t="s">
        <v>181</v>
      </c>
      <c r="BM213" s="25" t="s">
        <v>328</v>
      </c>
    </row>
    <row r="214" s="1" customFormat="1">
      <c r="B214" s="47"/>
      <c r="C214" s="75"/>
      <c r="D214" s="248" t="s">
        <v>183</v>
      </c>
      <c r="E214" s="75"/>
      <c r="F214" s="249" t="s">
        <v>316</v>
      </c>
      <c r="G214" s="75"/>
      <c r="H214" s="75"/>
      <c r="I214" s="204"/>
      <c r="J214" s="75"/>
      <c r="K214" s="75"/>
      <c r="L214" s="73"/>
      <c r="M214" s="250"/>
      <c r="N214" s="48"/>
      <c r="O214" s="48"/>
      <c r="P214" s="48"/>
      <c r="Q214" s="48"/>
      <c r="R214" s="48"/>
      <c r="S214" s="48"/>
      <c r="T214" s="96"/>
      <c r="AT214" s="25" t="s">
        <v>183</v>
      </c>
      <c r="AU214" s="25" t="s">
        <v>83</v>
      </c>
    </row>
    <row r="215" s="12" customFormat="1">
      <c r="B215" s="251"/>
      <c r="C215" s="252"/>
      <c r="D215" s="248" t="s">
        <v>185</v>
      </c>
      <c r="E215" s="253" t="s">
        <v>21</v>
      </c>
      <c r="F215" s="254" t="s">
        <v>329</v>
      </c>
      <c r="G215" s="252"/>
      <c r="H215" s="255">
        <v>118.40000000000001</v>
      </c>
      <c r="I215" s="256"/>
      <c r="J215" s="252"/>
      <c r="K215" s="252"/>
      <c r="L215" s="257"/>
      <c r="M215" s="258"/>
      <c r="N215" s="259"/>
      <c r="O215" s="259"/>
      <c r="P215" s="259"/>
      <c r="Q215" s="259"/>
      <c r="R215" s="259"/>
      <c r="S215" s="259"/>
      <c r="T215" s="260"/>
      <c r="AT215" s="261" t="s">
        <v>185</v>
      </c>
      <c r="AU215" s="261" t="s">
        <v>83</v>
      </c>
      <c r="AV215" s="12" t="s">
        <v>83</v>
      </c>
      <c r="AW215" s="12" t="s">
        <v>36</v>
      </c>
      <c r="AX215" s="12" t="s">
        <v>76</v>
      </c>
      <c r="AY215" s="261" t="s">
        <v>174</v>
      </c>
    </row>
    <row r="216" s="1" customFormat="1" ht="25.5" customHeight="1">
      <c r="B216" s="47"/>
      <c r="C216" s="236" t="s">
        <v>330</v>
      </c>
      <c r="D216" s="236" t="s">
        <v>176</v>
      </c>
      <c r="E216" s="237" t="s">
        <v>331</v>
      </c>
      <c r="F216" s="238" t="s">
        <v>332</v>
      </c>
      <c r="G216" s="239" t="s">
        <v>179</v>
      </c>
      <c r="H216" s="240">
        <v>5.8170000000000002</v>
      </c>
      <c r="I216" s="241"/>
      <c r="J216" s="242">
        <f>ROUND(I216*H216,2)</f>
        <v>0</v>
      </c>
      <c r="K216" s="238" t="s">
        <v>180</v>
      </c>
      <c r="L216" s="73"/>
      <c r="M216" s="243" t="s">
        <v>21</v>
      </c>
      <c r="N216" s="244" t="s">
        <v>44</v>
      </c>
      <c r="O216" s="48"/>
      <c r="P216" s="245">
        <f>O216*H216</f>
        <v>0</v>
      </c>
      <c r="Q216" s="245">
        <v>0.17818000000000001</v>
      </c>
      <c r="R216" s="245">
        <f>Q216*H216</f>
        <v>1.0364730600000001</v>
      </c>
      <c r="S216" s="245">
        <v>0</v>
      </c>
      <c r="T216" s="246">
        <f>S216*H216</f>
        <v>0</v>
      </c>
      <c r="AR216" s="25" t="s">
        <v>181</v>
      </c>
      <c r="AT216" s="25" t="s">
        <v>176</v>
      </c>
      <c r="AU216" s="25" t="s">
        <v>83</v>
      </c>
      <c r="AY216" s="25" t="s">
        <v>174</v>
      </c>
      <c r="BE216" s="247">
        <f>IF(N216="základní",J216,0)</f>
        <v>0</v>
      </c>
      <c r="BF216" s="247">
        <f>IF(N216="snížená",J216,0)</f>
        <v>0</v>
      </c>
      <c r="BG216" s="247">
        <f>IF(N216="zákl. přenesená",J216,0)</f>
        <v>0</v>
      </c>
      <c r="BH216" s="247">
        <f>IF(N216="sníž. přenesená",J216,0)</f>
        <v>0</v>
      </c>
      <c r="BI216" s="247">
        <f>IF(N216="nulová",J216,0)</f>
        <v>0</v>
      </c>
      <c r="BJ216" s="25" t="s">
        <v>83</v>
      </c>
      <c r="BK216" s="247">
        <f>ROUND(I216*H216,2)</f>
        <v>0</v>
      </c>
      <c r="BL216" s="25" t="s">
        <v>181</v>
      </c>
      <c r="BM216" s="25" t="s">
        <v>333</v>
      </c>
    </row>
    <row r="217" s="12" customFormat="1">
      <c r="B217" s="251"/>
      <c r="C217" s="252"/>
      <c r="D217" s="248" t="s">
        <v>185</v>
      </c>
      <c r="E217" s="253" t="s">
        <v>21</v>
      </c>
      <c r="F217" s="254" t="s">
        <v>334</v>
      </c>
      <c r="G217" s="252"/>
      <c r="H217" s="255">
        <v>1.6770000000000001</v>
      </c>
      <c r="I217" s="256"/>
      <c r="J217" s="252"/>
      <c r="K217" s="252"/>
      <c r="L217" s="257"/>
      <c r="M217" s="258"/>
      <c r="N217" s="259"/>
      <c r="O217" s="259"/>
      <c r="P217" s="259"/>
      <c r="Q217" s="259"/>
      <c r="R217" s="259"/>
      <c r="S217" s="259"/>
      <c r="T217" s="260"/>
      <c r="AT217" s="261" t="s">
        <v>185</v>
      </c>
      <c r="AU217" s="261" t="s">
        <v>83</v>
      </c>
      <c r="AV217" s="12" t="s">
        <v>83</v>
      </c>
      <c r="AW217" s="12" t="s">
        <v>36</v>
      </c>
      <c r="AX217" s="12" t="s">
        <v>72</v>
      </c>
      <c r="AY217" s="261" t="s">
        <v>174</v>
      </c>
    </row>
    <row r="218" s="12" customFormat="1">
      <c r="B218" s="251"/>
      <c r="C218" s="252"/>
      <c r="D218" s="248" t="s">
        <v>185</v>
      </c>
      <c r="E218" s="253" t="s">
        <v>21</v>
      </c>
      <c r="F218" s="254" t="s">
        <v>335</v>
      </c>
      <c r="G218" s="252"/>
      <c r="H218" s="255">
        <v>2.0699999999999998</v>
      </c>
      <c r="I218" s="256"/>
      <c r="J218" s="252"/>
      <c r="K218" s="252"/>
      <c r="L218" s="257"/>
      <c r="M218" s="258"/>
      <c r="N218" s="259"/>
      <c r="O218" s="259"/>
      <c r="P218" s="259"/>
      <c r="Q218" s="259"/>
      <c r="R218" s="259"/>
      <c r="S218" s="259"/>
      <c r="T218" s="260"/>
      <c r="AT218" s="261" t="s">
        <v>185</v>
      </c>
      <c r="AU218" s="261" t="s">
        <v>83</v>
      </c>
      <c r="AV218" s="12" t="s">
        <v>83</v>
      </c>
      <c r="AW218" s="12" t="s">
        <v>36</v>
      </c>
      <c r="AX218" s="12" t="s">
        <v>72</v>
      </c>
      <c r="AY218" s="261" t="s">
        <v>174</v>
      </c>
    </row>
    <row r="219" s="12" customFormat="1">
      <c r="B219" s="251"/>
      <c r="C219" s="252"/>
      <c r="D219" s="248" t="s">
        <v>185</v>
      </c>
      <c r="E219" s="253" t="s">
        <v>21</v>
      </c>
      <c r="F219" s="254" t="s">
        <v>335</v>
      </c>
      <c r="G219" s="252"/>
      <c r="H219" s="255">
        <v>2.0699999999999998</v>
      </c>
      <c r="I219" s="256"/>
      <c r="J219" s="252"/>
      <c r="K219" s="252"/>
      <c r="L219" s="257"/>
      <c r="M219" s="258"/>
      <c r="N219" s="259"/>
      <c r="O219" s="259"/>
      <c r="P219" s="259"/>
      <c r="Q219" s="259"/>
      <c r="R219" s="259"/>
      <c r="S219" s="259"/>
      <c r="T219" s="260"/>
      <c r="AT219" s="261" t="s">
        <v>185</v>
      </c>
      <c r="AU219" s="261" t="s">
        <v>83</v>
      </c>
      <c r="AV219" s="12" t="s">
        <v>83</v>
      </c>
      <c r="AW219" s="12" t="s">
        <v>36</v>
      </c>
      <c r="AX219" s="12" t="s">
        <v>72</v>
      </c>
      <c r="AY219" s="261" t="s">
        <v>174</v>
      </c>
    </row>
    <row r="220" s="13" customFormat="1">
      <c r="B220" s="272"/>
      <c r="C220" s="273"/>
      <c r="D220" s="248" t="s">
        <v>185</v>
      </c>
      <c r="E220" s="274" t="s">
        <v>21</v>
      </c>
      <c r="F220" s="275" t="s">
        <v>264</v>
      </c>
      <c r="G220" s="273"/>
      <c r="H220" s="276">
        <v>5.8170000000000002</v>
      </c>
      <c r="I220" s="277"/>
      <c r="J220" s="273"/>
      <c r="K220" s="273"/>
      <c r="L220" s="278"/>
      <c r="M220" s="279"/>
      <c r="N220" s="280"/>
      <c r="O220" s="280"/>
      <c r="P220" s="280"/>
      <c r="Q220" s="280"/>
      <c r="R220" s="280"/>
      <c r="S220" s="280"/>
      <c r="T220" s="281"/>
      <c r="AT220" s="282" t="s">
        <v>185</v>
      </c>
      <c r="AU220" s="282" t="s">
        <v>83</v>
      </c>
      <c r="AV220" s="13" t="s">
        <v>181</v>
      </c>
      <c r="AW220" s="13" t="s">
        <v>36</v>
      </c>
      <c r="AX220" s="13" t="s">
        <v>76</v>
      </c>
      <c r="AY220" s="282" t="s">
        <v>174</v>
      </c>
    </row>
    <row r="221" s="1" customFormat="1" ht="16.5" customHeight="1">
      <c r="B221" s="47"/>
      <c r="C221" s="236" t="s">
        <v>336</v>
      </c>
      <c r="D221" s="236" t="s">
        <v>176</v>
      </c>
      <c r="E221" s="237" t="s">
        <v>337</v>
      </c>
      <c r="F221" s="238" t="s">
        <v>338</v>
      </c>
      <c r="G221" s="239" t="s">
        <v>256</v>
      </c>
      <c r="H221" s="240">
        <v>9</v>
      </c>
      <c r="I221" s="241"/>
      <c r="J221" s="242">
        <f>ROUND(I221*H221,2)</f>
        <v>0</v>
      </c>
      <c r="K221" s="238" t="s">
        <v>180</v>
      </c>
      <c r="L221" s="73"/>
      <c r="M221" s="243" t="s">
        <v>21</v>
      </c>
      <c r="N221" s="244" t="s">
        <v>44</v>
      </c>
      <c r="O221" s="48"/>
      <c r="P221" s="245">
        <f>O221*H221</f>
        <v>0</v>
      </c>
      <c r="Q221" s="245">
        <v>0.00044999999999999999</v>
      </c>
      <c r="R221" s="245">
        <f>Q221*H221</f>
        <v>0.0040499999999999998</v>
      </c>
      <c r="S221" s="245">
        <v>0</v>
      </c>
      <c r="T221" s="246">
        <f>S221*H221</f>
        <v>0</v>
      </c>
      <c r="AR221" s="25" t="s">
        <v>181</v>
      </c>
      <c r="AT221" s="25" t="s">
        <v>176</v>
      </c>
      <c r="AU221" s="25" t="s">
        <v>83</v>
      </c>
      <c r="AY221" s="25" t="s">
        <v>174</v>
      </c>
      <c r="BE221" s="247">
        <f>IF(N221="základní",J221,0)</f>
        <v>0</v>
      </c>
      <c r="BF221" s="247">
        <f>IF(N221="snížená",J221,0)</f>
        <v>0</v>
      </c>
      <c r="BG221" s="247">
        <f>IF(N221="zákl. přenesená",J221,0)</f>
        <v>0</v>
      </c>
      <c r="BH221" s="247">
        <f>IF(N221="sníž. přenesená",J221,0)</f>
        <v>0</v>
      </c>
      <c r="BI221" s="247">
        <f>IF(N221="nulová",J221,0)</f>
        <v>0</v>
      </c>
      <c r="BJ221" s="25" t="s">
        <v>83</v>
      </c>
      <c r="BK221" s="247">
        <f>ROUND(I221*H221,2)</f>
        <v>0</v>
      </c>
      <c r="BL221" s="25" t="s">
        <v>181</v>
      </c>
      <c r="BM221" s="25" t="s">
        <v>339</v>
      </c>
    </row>
    <row r="222" s="1" customFormat="1">
      <c r="B222" s="47"/>
      <c r="C222" s="75"/>
      <c r="D222" s="248" t="s">
        <v>183</v>
      </c>
      <c r="E222" s="75"/>
      <c r="F222" s="249" t="s">
        <v>340</v>
      </c>
      <c r="G222" s="75"/>
      <c r="H222" s="75"/>
      <c r="I222" s="204"/>
      <c r="J222" s="75"/>
      <c r="K222" s="75"/>
      <c r="L222" s="73"/>
      <c r="M222" s="250"/>
      <c r="N222" s="48"/>
      <c r="O222" s="48"/>
      <c r="P222" s="48"/>
      <c r="Q222" s="48"/>
      <c r="R222" s="48"/>
      <c r="S222" s="48"/>
      <c r="T222" s="96"/>
      <c r="AT222" s="25" t="s">
        <v>183</v>
      </c>
      <c r="AU222" s="25" t="s">
        <v>83</v>
      </c>
    </row>
    <row r="223" s="12" customFormat="1">
      <c r="B223" s="251"/>
      <c r="C223" s="252"/>
      <c r="D223" s="248" t="s">
        <v>185</v>
      </c>
      <c r="E223" s="253" t="s">
        <v>21</v>
      </c>
      <c r="F223" s="254" t="s">
        <v>341</v>
      </c>
      <c r="G223" s="252"/>
      <c r="H223" s="255">
        <v>9</v>
      </c>
      <c r="I223" s="256"/>
      <c r="J223" s="252"/>
      <c r="K223" s="252"/>
      <c r="L223" s="257"/>
      <c r="M223" s="258"/>
      <c r="N223" s="259"/>
      <c r="O223" s="259"/>
      <c r="P223" s="259"/>
      <c r="Q223" s="259"/>
      <c r="R223" s="259"/>
      <c r="S223" s="259"/>
      <c r="T223" s="260"/>
      <c r="AT223" s="261" t="s">
        <v>185</v>
      </c>
      <c r="AU223" s="261" t="s">
        <v>83</v>
      </c>
      <c r="AV223" s="12" t="s">
        <v>83</v>
      </c>
      <c r="AW223" s="12" t="s">
        <v>36</v>
      </c>
      <c r="AX223" s="12" t="s">
        <v>76</v>
      </c>
      <c r="AY223" s="261" t="s">
        <v>174</v>
      </c>
    </row>
    <row r="224" s="11" customFormat="1" ht="29.88" customHeight="1">
      <c r="B224" s="220"/>
      <c r="C224" s="221"/>
      <c r="D224" s="222" t="s">
        <v>71</v>
      </c>
      <c r="E224" s="234" t="s">
        <v>342</v>
      </c>
      <c r="F224" s="234" t="s">
        <v>343</v>
      </c>
      <c r="G224" s="221"/>
      <c r="H224" s="221"/>
      <c r="I224" s="224"/>
      <c r="J224" s="235">
        <f>BK224</f>
        <v>0</v>
      </c>
      <c r="K224" s="221"/>
      <c r="L224" s="226"/>
      <c r="M224" s="227"/>
      <c r="N224" s="228"/>
      <c r="O224" s="228"/>
      <c r="P224" s="229">
        <f>SUM(P225:P240)</f>
        <v>0</v>
      </c>
      <c r="Q224" s="228"/>
      <c r="R224" s="229">
        <f>SUM(R225:R240)</f>
        <v>0</v>
      </c>
      <c r="S224" s="228"/>
      <c r="T224" s="230">
        <f>SUM(T225:T240)</f>
        <v>0</v>
      </c>
      <c r="AR224" s="231" t="s">
        <v>76</v>
      </c>
      <c r="AT224" s="232" t="s">
        <v>71</v>
      </c>
      <c r="AU224" s="232" t="s">
        <v>76</v>
      </c>
      <c r="AY224" s="231" t="s">
        <v>174</v>
      </c>
      <c r="BK224" s="233">
        <f>SUM(BK225:BK240)</f>
        <v>0</v>
      </c>
    </row>
    <row r="225" s="1" customFormat="1" ht="16.5" customHeight="1">
      <c r="B225" s="47"/>
      <c r="C225" s="236" t="s">
        <v>344</v>
      </c>
      <c r="D225" s="236" t="s">
        <v>176</v>
      </c>
      <c r="E225" s="237" t="s">
        <v>345</v>
      </c>
      <c r="F225" s="238" t="s">
        <v>346</v>
      </c>
      <c r="G225" s="239" t="s">
        <v>193</v>
      </c>
      <c r="H225" s="240">
        <v>2.8239999999999998</v>
      </c>
      <c r="I225" s="241"/>
      <c r="J225" s="242">
        <f>ROUND(I225*H225,2)</f>
        <v>0</v>
      </c>
      <c r="K225" s="238" t="s">
        <v>21</v>
      </c>
      <c r="L225" s="73"/>
      <c r="M225" s="243" t="s">
        <v>21</v>
      </c>
      <c r="N225" s="244" t="s">
        <v>44</v>
      </c>
      <c r="O225" s="48"/>
      <c r="P225" s="245">
        <f>O225*H225</f>
        <v>0</v>
      </c>
      <c r="Q225" s="245">
        <v>0</v>
      </c>
      <c r="R225" s="245">
        <f>Q225*H225</f>
        <v>0</v>
      </c>
      <c r="S225" s="245">
        <v>0</v>
      </c>
      <c r="T225" s="246">
        <f>S225*H225</f>
        <v>0</v>
      </c>
      <c r="AR225" s="25" t="s">
        <v>181</v>
      </c>
      <c r="AT225" s="25" t="s">
        <v>176</v>
      </c>
      <c r="AU225" s="25" t="s">
        <v>83</v>
      </c>
      <c r="AY225" s="25" t="s">
        <v>174</v>
      </c>
      <c r="BE225" s="247">
        <f>IF(N225="základní",J225,0)</f>
        <v>0</v>
      </c>
      <c r="BF225" s="247">
        <f>IF(N225="snížená",J225,0)</f>
        <v>0</v>
      </c>
      <c r="BG225" s="247">
        <f>IF(N225="zákl. přenesená",J225,0)</f>
        <v>0</v>
      </c>
      <c r="BH225" s="247">
        <f>IF(N225="sníž. přenesená",J225,0)</f>
        <v>0</v>
      </c>
      <c r="BI225" s="247">
        <f>IF(N225="nulová",J225,0)</f>
        <v>0</v>
      </c>
      <c r="BJ225" s="25" t="s">
        <v>83</v>
      </c>
      <c r="BK225" s="247">
        <f>ROUND(I225*H225,2)</f>
        <v>0</v>
      </c>
      <c r="BL225" s="25" t="s">
        <v>181</v>
      </c>
      <c r="BM225" s="25" t="s">
        <v>347</v>
      </c>
    </row>
    <row r="226" s="12" customFormat="1">
      <c r="B226" s="251"/>
      <c r="C226" s="252"/>
      <c r="D226" s="248" t="s">
        <v>185</v>
      </c>
      <c r="E226" s="253" t="s">
        <v>21</v>
      </c>
      <c r="F226" s="254" t="s">
        <v>348</v>
      </c>
      <c r="G226" s="252"/>
      <c r="H226" s="255">
        <v>0.5</v>
      </c>
      <c r="I226" s="256"/>
      <c r="J226" s="252"/>
      <c r="K226" s="252"/>
      <c r="L226" s="257"/>
      <c r="M226" s="258"/>
      <c r="N226" s="259"/>
      <c r="O226" s="259"/>
      <c r="P226" s="259"/>
      <c r="Q226" s="259"/>
      <c r="R226" s="259"/>
      <c r="S226" s="259"/>
      <c r="T226" s="260"/>
      <c r="AT226" s="261" t="s">
        <v>185</v>
      </c>
      <c r="AU226" s="261" t="s">
        <v>83</v>
      </c>
      <c r="AV226" s="12" t="s">
        <v>83</v>
      </c>
      <c r="AW226" s="12" t="s">
        <v>36</v>
      </c>
      <c r="AX226" s="12" t="s">
        <v>72</v>
      </c>
      <c r="AY226" s="261" t="s">
        <v>174</v>
      </c>
    </row>
    <row r="227" s="12" customFormat="1">
      <c r="B227" s="251"/>
      <c r="C227" s="252"/>
      <c r="D227" s="248" t="s">
        <v>185</v>
      </c>
      <c r="E227" s="253" t="s">
        <v>21</v>
      </c>
      <c r="F227" s="254" t="s">
        <v>349</v>
      </c>
      <c r="G227" s="252"/>
      <c r="H227" s="255">
        <v>0.89000000000000001</v>
      </c>
      <c r="I227" s="256"/>
      <c r="J227" s="252"/>
      <c r="K227" s="252"/>
      <c r="L227" s="257"/>
      <c r="M227" s="258"/>
      <c r="N227" s="259"/>
      <c r="O227" s="259"/>
      <c r="P227" s="259"/>
      <c r="Q227" s="259"/>
      <c r="R227" s="259"/>
      <c r="S227" s="259"/>
      <c r="T227" s="260"/>
      <c r="AT227" s="261" t="s">
        <v>185</v>
      </c>
      <c r="AU227" s="261" t="s">
        <v>83</v>
      </c>
      <c r="AV227" s="12" t="s">
        <v>83</v>
      </c>
      <c r="AW227" s="12" t="s">
        <v>36</v>
      </c>
      <c r="AX227" s="12" t="s">
        <v>72</v>
      </c>
      <c r="AY227" s="261" t="s">
        <v>174</v>
      </c>
    </row>
    <row r="228" s="12" customFormat="1">
      <c r="B228" s="251"/>
      <c r="C228" s="252"/>
      <c r="D228" s="248" t="s">
        <v>185</v>
      </c>
      <c r="E228" s="253" t="s">
        <v>21</v>
      </c>
      <c r="F228" s="254" t="s">
        <v>350</v>
      </c>
      <c r="G228" s="252"/>
      <c r="H228" s="255">
        <v>0.64000000000000001</v>
      </c>
      <c r="I228" s="256"/>
      <c r="J228" s="252"/>
      <c r="K228" s="252"/>
      <c r="L228" s="257"/>
      <c r="M228" s="258"/>
      <c r="N228" s="259"/>
      <c r="O228" s="259"/>
      <c r="P228" s="259"/>
      <c r="Q228" s="259"/>
      <c r="R228" s="259"/>
      <c r="S228" s="259"/>
      <c r="T228" s="260"/>
      <c r="AT228" s="261" t="s">
        <v>185</v>
      </c>
      <c r="AU228" s="261" t="s">
        <v>83</v>
      </c>
      <c r="AV228" s="12" t="s">
        <v>83</v>
      </c>
      <c r="AW228" s="12" t="s">
        <v>36</v>
      </c>
      <c r="AX228" s="12" t="s">
        <v>72</v>
      </c>
      <c r="AY228" s="261" t="s">
        <v>174</v>
      </c>
    </row>
    <row r="229" s="12" customFormat="1">
      <c r="B229" s="251"/>
      <c r="C229" s="252"/>
      <c r="D229" s="248" t="s">
        <v>185</v>
      </c>
      <c r="E229" s="253" t="s">
        <v>21</v>
      </c>
      <c r="F229" s="254" t="s">
        <v>351</v>
      </c>
      <c r="G229" s="252"/>
      <c r="H229" s="255">
        <v>0.79400000000000004</v>
      </c>
      <c r="I229" s="256"/>
      <c r="J229" s="252"/>
      <c r="K229" s="252"/>
      <c r="L229" s="257"/>
      <c r="M229" s="258"/>
      <c r="N229" s="259"/>
      <c r="O229" s="259"/>
      <c r="P229" s="259"/>
      <c r="Q229" s="259"/>
      <c r="R229" s="259"/>
      <c r="S229" s="259"/>
      <c r="T229" s="260"/>
      <c r="AT229" s="261" t="s">
        <v>185</v>
      </c>
      <c r="AU229" s="261" t="s">
        <v>83</v>
      </c>
      <c r="AV229" s="12" t="s">
        <v>83</v>
      </c>
      <c r="AW229" s="12" t="s">
        <v>36</v>
      </c>
      <c r="AX229" s="12" t="s">
        <v>72</v>
      </c>
      <c r="AY229" s="261" t="s">
        <v>174</v>
      </c>
    </row>
    <row r="230" s="13" customFormat="1">
      <c r="B230" s="272"/>
      <c r="C230" s="273"/>
      <c r="D230" s="248" t="s">
        <v>185</v>
      </c>
      <c r="E230" s="274" t="s">
        <v>21</v>
      </c>
      <c r="F230" s="275" t="s">
        <v>264</v>
      </c>
      <c r="G230" s="273"/>
      <c r="H230" s="276">
        <v>2.8239999999999998</v>
      </c>
      <c r="I230" s="277"/>
      <c r="J230" s="273"/>
      <c r="K230" s="273"/>
      <c r="L230" s="278"/>
      <c r="M230" s="279"/>
      <c r="N230" s="280"/>
      <c r="O230" s="280"/>
      <c r="P230" s="280"/>
      <c r="Q230" s="280"/>
      <c r="R230" s="280"/>
      <c r="S230" s="280"/>
      <c r="T230" s="281"/>
      <c r="AT230" s="282" t="s">
        <v>185</v>
      </c>
      <c r="AU230" s="282" t="s">
        <v>83</v>
      </c>
      <c r="AV230" s="13" t="s">
        <v>181</v>
      </c>
      <c r="AW230" s="13" t="s">
        <v>36</v>
      </c>
      <c r="AX230" s="13" t="s">
        <v>76</v>
      </c>
      <c r="AY230" s="282" t="s">
        <v>174</v>
      </c>
    </row>
    <row r="231" s="1" customFormat="1" ht="16.5" customHeight="1">
      <c r="B231" s="47"/>
      <c r="C231" s="236" t="s">
        <v>342</v>
      </c>
      <c r="D231" s="236" t="s">
        <v>176</v>
      </c>
      <c r="E231" s="237" t="s">
        <v>352</v>
      </c>
      <c r="F231" s="238" t="s">
        <v>353</v>
      </c>
      <c r="G231" s="239" t="s">
        <v>193</v>
      </c>
      <c r="H231" s="240">
        <v>27.309999999999999</v>
      </c>
      <c r="I231" s="241"/>
      <c r="J231" s="242">
        <f>ROUND(I231*H231,2)</f>
        <v>0</v>
      </c>
      <c r="K231" s="238" t="s">
        <v>21</v>
      </c>
      <c r="L231" s="73"/>
      <c r="M231" s="243" t="s">
        <v>21</v>
      </c>
      <c r="N231" s="244" t="s">
        <v>44</v>
      </c>
      <c r="O231" s="48"/>
      <c r="P231" s="245">
        <f>O231*H231</f>
        <v>0</v>
      </c>
      <c r="Q231" s="245">
        <v>0</v>
      </c>
      <c r="R231" s="245">
        <f>Q231*H231</f>
        <v>0</v>
      </c>
      <c r="S231" s="245">
        <v>0</v>
      </c>
      <c r="T231" s="246">
        <f>S231*H231</f>
        <v>0</v>
      </c>
      <c r="AR231" s="25" t="s">
        <v>181</v>
      </c>
      <c r="AT231" s="25" t="s">
        <v>176</v>
      </c>
      <c r="AU231" s="25" t="s">
        <v>83</v>
      </c>
      <c r="AY231" s="25" t="s">
        <v>174</v>
      </c>
      <c r="BE231" s="247">
        <f>IF(N231="základní",J231,0)</f>
        <v>0</v>
      </c>
      <c r="BF231" s="247">
        <f>IF(N231="snížená",J231,0)</f>
        <v>0</v>
      </c>
      <c r="BG231" s="247">
        <f>IF(N231="zákl. přenesená",J231,0)</f>
        <v>0</v>
      </c>
      <c r="BH231" s="247">
        <f>IF(N231="sníž. přenesená",J231,0)</f>
        <v>0</v>
      </c>
      <c r="BI231" s="247">
        <f>IF(N231="nulová",J231,0)</f>
        <v>0</v>
      </c>
      <c r="BJ231" s="25" t="s">
        <v>83</v>
      </c>
      <c r="BK231" s="247">
        <f>ROUND(I231*H231,2)</f>
        <v>0</v>
      </c>
      <c r="BL231" s="25" t="s">
        <v>181</v>
      </c>
      <c r="BM231" s="25" t="s">
        <v>354</v>
      </c>
    </row>
    <row r="232" s="12" customFormat="1">
      <c r="B232" s="251"/>
      <c r="C232" s="252"/>
      <c r="D232" s="248" t="s">
        <v>185</v>
      </c>
      <c r="E232" s="253" t="s">
        <v>21</v>
      </c>
      <c r="F232" s="254" t="s">
        <v>355</v>
      </c>
      <c r="G232" s="252"/>
      <c r="H232" s="255">
        <v>2.048</v>
      </c>
      <c r="I232" s="256"/>
      <c r="J232" s="252"/>
      <c r="K232" s="252"/>
      <c r="L232" s="257"/>
      <c r="M232" s="258"/>
      <c r="N232" s="259"/>
      <c r="O232" s="259"/>
      <c r="P232" s="259"/>
      <c r="Q232" s="259"/>
      <c r="R232" s="259"/>
      <c r="S232" s="259"/>
      <c r="T232" s="260"/>
      <c r="AT232" s="261" t="s">
        <v>185</v>
      </c>
      <c r="AU232" s="261" t="s">
        <v>83</v>
      </c>
      <c r="AV232" s="12" t="s">
        <v>83</v>
      </c>
      <c r="AW232" s="12" t="s">
        <v>36</v>
      </c>
      <c r="AX232" s="12" t="s">
        <v>72</v>
      </c>
      <c r="AY232" s="261" t="s">
        <v>174</v>
      </c>
    </row>
    <row r="233" s="12" customFormat="1">
      <c r="B233" s="251"/>
      <c r="C233" s="252"/>
      <c r="D233" s="248" t="s">
        <v>185</v>
      </c>
      <c r="E233" s="253" t="s">
        <v>21</v>
      </c>
      <c r="F233" s="254" t="s">
        <v>356</v>
      </c>
      <c r="G233" s="252"/>
      <c r="H233" s="255">
        <v>4.4100000000000001</v>
      </c>
      <c r="I233" s="256"/>
      <c r="J233" s="252"/>
      <c r="K233" s="252"/>
      <c r="L233" s="257"/>
      <c r="M233" s="258"/>
      <c r="N233" s="259"/>
      <c r="O233" s="259"/>
      <c r="P233" s="259"/>
      <c r="Q233" s="259"/>
      <c r="R233" s="259"/>
      <c r="S233" s="259"/>
      <c r="T233" s="260"/>
      <c r="AT233" s="261" t="s">
        <v>185</v>
      </c>
      <c r="AU233" s="261" t="s">
        <v>83</v>
      </c>
      <c r="AV233" s="12" t="s">
        <v>83</v>
      </c>
      <c r="AW233" s="12" t="s">
        <v>36</v>
      </c>
      <c r="AX233" s="12" t="s">
        <v>72</v>
      </c>
      <c r="AY233" s="261" t="s">
        <v>174</v>
      </c>
    </row>
    <row r="234" s="12" customFormat="1">
      <c r="B234" s="251"/>
      <c r="C234" s="252"/>
      <c r="D234" s="248" t="s">
        <v>185</v>
      </c>
      <c r="E234" s="253" t="s">
        <v>21</v>
      </c>
      <c r="F234" s="254" t="s">
        <v>357</v>
      </c>
      <c r="G234" s="252"/>
      <c r="H234" s="255">
        <v>3.5190000000000001</v>
      </c>
      <c r="I234" s="256"/>
      <c r="J234" s="252"/>
      <c r="K234" s="252"/>
      <c r="L234" s="257"/>
      <c r="M234" s="258"/>
      <c r="N234" s="259"/>
      <c r="O234" s="259"/>
      <c r="P234" s="259"/>
      <c r="Q234" s="259"/>
      <c r="R234" s="259"/>
      <c r="S234" s="259"/>
      <c r="T234" s="260"/>
      <c r="AT234" s="261" t="s">
        <v>185</v>
      </c>
      <c r="AU234" s="261" t="s">
        <v>83</v>
      </c>
      <c r="AV234" s="12" t="s">
        <v>83</v>
      </c>
      <c r="AW234" s="12" t="s">
        <v>36</v>
      </c>
      <c r="AX234" s="12" t="s">
        <v>72</v>
      </c>
      <c r="AY234" s="261" t="s">
        <v>174</v>
      </c>
    </row>
    <row r="235" s="12" customFormat="1">
      <c r="B235" s="251"/>
      <c r="C235" s="252"/>
      <c r="D235" s="248" t="s">
        <v>185</v>
      </c>
      <c r="E235" s="253" t="s">
        <v>21</v>
      </c>
      <c r="F235" s="254" t="s">
        <v>358</v>
      </c>
      <c r="G235" s="252"/>
      <c r="H235" s="255">
        <v>1.548</v>
      </c>
      <c r="I235" s="256"/>
      <c r="J235" s="252"/>
      <c r="K235" s="252"/>
      <c r="L235" s="257"/>
      <c r="M235" s="258"/>
      <c r="N235" s="259"/>
      <c r="O235" s="259"/>
      <c r="P235" s="259"/>
      <c r="Q235" s="259"/>
      <c r="R235" s="259"/>
      <c r="S235" s="259"/>
      <c r="T235" s="260"/>
      <c r="AT235" s="261" t="s">
        <v>185</v>
      </c>
      <c r="AU235" s="261" t="s">
        <v>83</v>
      </c>
      <c r="AV235" s="12" t="s">
        <v>83</v>
      </c>
      <c r="AW235" s="12" t="s">
        <v>36</v>
      </c>
      <c r="AX235" s="12" t="s">
        <v>72</v>
      </c>
      <c r="AY235" s="261" t="s">
        <v>174</v>
      </c>
    </row>
    <row r="236" s="12" customFormat="1">
      <c r="B236" s="251"/>
      <c r="C236" s="252"/>
      <c r="D236" s="248" t="s">
        <v>185</v>
      </c>
      <c r="E236" s="253" t="s">
        <v>21</v>
      </c>
      <c r="F236" s="254" t="s">
        <v>359</v>
      </c>
      <c r="G236" s="252"/>
      <c r="H236" s="255">
        <v>1.536</v>
      </c>
      <c r="I236" s="256"/>
      <c r="J236" s="252"/>
      <c r="K236" s="252"/>
      <c r="L236" s="257"/>
      <c r="M236" s="258"/>
      <c r="N236" s="259"/>
      <c r="O236" s="259"/>
      <c r="P236" s="259"/>
      <c r="Q236" s="259"/>
      <c r="R236" s="259"/>
      <c r="S236" s="259"/>
      <c r="T236" s="260"/>
      <c r="AT236" s="261" t="s">
        <v>185</v>
      </c>
      <c r="AU236" s="261" t="s">
        <v>83</v>
      </c>
      <c r="AV236" s="12" t="s">
        <v>83</v>
      </c>
      <c r="AW236" s="12" t="s">
        <v>36</v>
      </c>
      <c r="AX236" s="12" t="s">
        <v>72</v>
      </c>
      <c r="AY236" s="261" t="s">
        <v>174</v>
      </c>
    </row>
    <row r="237" s="12" customFormat="1">
      <c r="B237" s="251"/>
      <c r="C237" s="252"/>
      <c r="D237" s="248" t="s">
        <v>185</v>
      </c>
      <c r="E237" s="253" t="s">
        <v>21</v>
      </c>
      <c r="F237" s="254" t="s">
        <v>360</v>
      </c>
      <c r="G237" s="252"/>
      <c r="H237" s="255">
        <v>5.3760000000000003</v>
      </c>
      <c r="I237" s="256"/>
      <c r="J237" s="252"/>
      <c r="K237" s="252"/>
      <c r="L237" s="257"/>
      <c r="M237" s="258"/>
      <c r="N237" s="259"/>
      <c r="O237" s="259"/>
      <c r="P237" s="259"/>
      <c r="Q237" s="259"/>
      <c r="R237" s="259"/>
      <c r="S237" s="259"/>
      <c r="T237" s="260"/>
      <c r="AT237" s="261" t="s">
        <v>185</v>
      </c>
      <c r="AU237" s="261" t="s">
        <v>83</v>
      </c>
      <c r="AV237" s="12" t="s">
        <v>83</v>
      </c>
      <c r="AW237" s="12" t="s">
        <v>36</v>
      </c>
      <c r="AX237" s="12" t="s">
        <v>72</v>
      </c>
      <c r="AY237" s="261" t="s">
        <v>174</v>
      </c>
    </row>
    <row r="238" s="12" customFormat="1">
      <c r="B238" s="251"/>
      <c r="C238" s="252"/>
      <c r="D238" s="248" t="s">
        <v>185</v>
      </c>
      <c r="E238" s="253" t="s">
        <v>21</v>
      </c>
      <c r="F238" s="254" t="s">
        <v>361</v>
      </c>
      <c r="G238" s="252"/>
      <c r="H238" s="255">
        <v>1.548</v>
      </c>
      <c r="I238" s="256"/>
      <c r="J238" s="252"/>
      <c r="K238" s="252"/>
      <c r="L238" s="257"/>
      <c r="M238" s="258"/>
      <c r="N238" s="259"/>
      <c r="O238" s="259"/>
      <c r="P238" s="259"/>
      <c r="Q238" s="259"/>
      <c r="R238" s="259"/>
      <c r="S238" s="259"/>
      <c r="T238" s="260"/>
      <c r="AT238" s="261" t="s">
        <v>185</v>
      </c>
      <c r="AU238" s="261" t="s">
        <v>83</v>
      </c>
      <c r="AV238" s="12" t="s">
        <v>83</v>
      </c>
      <c r="AW238" s="12" t="s">
        <v>36</v>
      </c>
      <c r="AX238" s="12" t="s">
        <v>72</v>
      </c>
      <c r="AY238" s="261" t="s">
        <v>174</v>
      </c>
    </row>
    <row r="239" s="12" customFormat="1">
      <c r="B239" s="251"/>
      <c r="C239" s="252"/>
      <c r="D239" s="248" t="s">
        <v>185</v>
      </c>
      <c r="E239" s="253" t="s">
        <v>21</v>
      </c>
      <c r="F239" s="254" t="s">
        <v>362</v>
      </c>
      <c r="G239" s="252"/>
      <c r="H239" s="255">
        <v>7.3250000000000002</v>
      </c>
      <c r="I239" s="256"/>
      <c r="J239" s="252"/>
      <c r="K239" s="252"/>
      <c r="L239" s="257"/>
      <c r="M239" s="258"/>
      <c r="N239" s="259"/>
      <c r="O239" s="259"/>
      <c r="P239" s="259"/>
      <c r="Q239" s="259"/>
      <c r="R239" s="259"/>
      <c r="S239" s="259"/>
      <c r="T239" s="260"/>
      <c r="AT239" s="261" t="s">
        <v>185</v>
      </c>
      <c r="AU239" s="261" t="s">
        <v>83</v>
      </c>
      <c r="AV239" s="12" t="s">
        <v>83</v>
      </c>
      <c r="AW239" s="12" t="s">
        <v>36</v>
      </c>
      <c r="AX239" s="12" t="s">
        <v>72</v>
      </c>
      <c r="AY239" s="261" t="s">
        <v>174</v>
      </c>
    </row>
    <row r="240" s="13" customFormat="1">
      <c r="B240" s="272"/>
      <c r="C240" s="273"/>
      <c r="D240" s="248" t="s">
        <v>185</v>
      </c>
      <c r="E240" s="274" t="s">
        <v>21</v>
      </c>
      <c r="F240" s="275" t="s">
        <v>264</v>
      </c>
      <c r="G240" s="273"/>
      <c r="H240" s="276">
        <v>27.309999999999999</v>
      </c>
      <c r="I240" s="277"/>
      <c r="J240" s="273"/>
      <c r="K240" s="273"/>
      <c r="L240" s="278"/>
      <c r="M240" s="279"/>
      <c r="N240" s="280"/>
      <c r="O240" s="280"/>
      <c r="P240" s="280"/>
      <c r="Q240" s="280"/>
      <c r="R240" s="280"/>
      <c r="S240" s="280"/>
      <c r="T240" s="281"/>
      <c r="AT240" s="282" t="s">
        <v>185</v>
      </c>
      <c r="AU240" s="282" t="s">
        <v>83</v>
      </c>
      <c r="AV240" s="13" t="s">
        <v>181</v>
      </c>
      <c r="AW240" s="13" t="s">
        <v>36</v>
      </c>
      <c r="AX240" s="13" t="s">
        <v>76</v>
      </c>
      <c r="AY240" s="282" t="s">
        <v>174</v>
      </c>
    </row>
    <row r="241" s="11" customFormat="1" ht="29.88" customHeight="1">
      <c r="B241" s="220"/>
      <c r="C241" s="221"/>
      <c r="D241" s="222" t="s">
        <v>71</v>
      </c>
      <c r="E241" s="234" t="s">
        <v>181</v>
      </c>
      <c r="F241" s="234" t="s">
        <v>363</v>
      </c>
      <c r="G241" s="221"/>
      <c r="H241" s="221"/>
      <c r="I241" s="224"/>
      <c r="J241" s="235">
        <f>BK241</f>
        <v>0</v>
      </c>
      <c r="K241" s="221"/>
      <c r="L241" s="226"/>
      <c r="M241" s="227"/>
      <c r="N241" s="228"/>
      <c r="O241" s="228"/>
      <c r="P241" s="229">
        <f>SUM(P242:P246)</f>
        <v>0</v>
      </c>
      <c r="Q241" s="228"/>
      <c r="R241" s="229">
        <f>SUM(R242:R246)</f>
        <v>0.0184</v>
      </c>
      <c r="S241" s="228"/>
      <c r="T241" s="230">
        <f>SUM(T242:T246)</f>
        <v>0</v>
      </c>
      <c r="AR241" s="231" t="s">
        <v>76</v>
      </c>
      <c r="AT241" s="232" t="s">
        <v>71</v>
      </c>
      <c r="AU241" s="232" t="s">
        <v>76</v>
      </c>
      <c r="AY241" s="231" t="s">
        <v>174</v>
      </c>
      <c r="BK241" s="233">
        <f>SUM(BK242:BK246)</f>
        <v>0</v>
      </c>
    </row>
    <row r="242" s="1" customFormat="1" ht="25.5" customHeight="1">
      <c r="B242" s="47"/>
      <c r="C242" s="236" t="s">
        <v>364</v>
      </c>
      <c r="D242" s="236" t="s">
        <v>176</v>
      </c>
      <c r="E242" s="237" t="s">
        <v>365</v>
      </c>
      <c r="F242" s="238" t="s">
        <v>366</v>
      </c>
      <c r="G242" s="239" t="s">
        <v>269</v>
      </c>
      <c r="H242" s="240">
        <v>1</v>
      </c>
      <c r="I242" s="241"/>
      <c r="J242" s="242">
        <f>ROUND(I242*H242,2)</f>
        <v>0</v>
      </c>
      <c r="K242" s="238" t="s">
        <v>180</v>
      </c>
      <c r="L242" s="73"/>
      <c r="M242" s="243" t="s">
        <v>21</v>
      </c>
      <c r="N242" s="244" t="s">
        <v>44</v>
      </c>
      <c r="O242" s="48"/>
      <c r="P242" s="245">
        <f>O242*H242</f>
        <v>0</v>
      </c>
      <c r="Q242" s="245">
        <v>0.0184</v>
      </c>
      <c r="R242" s="245">
        <f>Q242*H242</f>
        <v>0.0184</v>
      </c>
      <c r="S242" s="245">
        <v>0</v>
      </c>
      <c r="T242" s="246">
        <f>S242*H242</f>
        <v>0</v>
      </c>
      <c r="AR242" s="25" t="s">
        <v>181</v>
      </c>
      <c r="AT242" s="25" t="s">
        <v>176</v>
      </c>
      <c r="AU242" s="25" t="s">
        <v>83</v>
      </c>
      <c r="AY242" s="25" t="s">
        <v>174</v>
      </c>
      <c r="BE242" s="247">
        <f>IF(N242="základní",J242,0)</f>
        <v>0</v>
      </c>
      <c r="BF242" s="247">
        <f>IF(N242="snížená",J242,0)</f>
        <v>0</v>
      </c>
      <c r="BG242" s="247">
        <f>IF(N242="zákl. přenesená",J242,0)</f>
        <v>0</v>
      </c>
      <c r="BH242" s="247">
        <f>IF(N242="sníž. přenesená",J242,0)</f>
        <v>0</v>
      </c>
      <c r="BI242" s="247">
        <f>IF(N242="nulová",J242,0)</f>
        <v>0</v>
      </c>
      <c r="BJ242" s="25" t="s">
        <v>83</v>
      </c>
      <c r="BK242" s="247">
        <f>ROUND(I242*H242,2)</f>
        <v>0</v>
      </c>
      <c r="BL242" s="25" t="s">
        <v>181</v>
      </c>
      <c r="BM242" s="25" t="s">
        <v>367</v>
      </c>
    </row>
    <row r="243" s="12" customFormat="1">
      <c r="B243" s="251"/>
      <c r="C243" s="252"/>
      <c r="D243" s="248" t="s">
        <v>185</v>
      </c>
      <c r="E243" s="253" t="s">
        <v>21</v>
      </c>
      <c r="F243" s="254" t="s">
        <v>368</v>
      </c>
      <c r="G243" s="252"/>
      <c r="H243" s="255">
        <v>1</v>
      </c>
      <c r="I243" s="256"/>
      <c r="J243" s="252"/>
      <c r="K243" s="252"/>
      <c r="L243" s="257"/>
      <c r="M243" s="258"/>
      <c r="N243" s="259"/>
      <c r="O243" s="259"/>
      <c r="P243" s="259"/>
      <c r="Q243" s="259"/>
      <c r="R243" s="259"/>
      <c r="S243" s="259"/>
      <c r="T243" s="260"/>
      <c r="AT243" s="261" t="s">
        <v>185</v>
      </c>
      <c r="AU243" s="261" t="s">
        <v>83</v>
      </c>
      <c r="AV243" s="12" t="s">
        <v>83</v>
      </c>
      <c r="AW243" s="12" t="s">
        <v>36</v>
      </c>
      <c r="AX243" s="12" t="s">
        <v>76</v>
      </c>
      <c r="AY243" s="261" t="s">
        <v>174</v>
      </c>
    </row>
    <row r="244" s="1" customFormat="1" ht="25.5" customHeight="1">
      <c r="B244" s="47"/>
      <c r="C244" s="236" t="s">
        <v>369</v>
      </c>
      <c r="D244" s="236" t="s">
        <v>176</v>
      </c>
      <c r="E244" s="237" t="s">
        <v>370</v>
      </c>
      <c r="F244" s="238" t="s">
        <v>371</v>
      </c>
      <c r="G244" s="239" t="s">
        <v>193</v>
      </c>
      <c r="H244" s="240">
        <v>1.4259999999999999</v>
      </c>
      <c r="I244" s="241"/>
      <c r="J244" s="242">
        <f>ROUND(I244*H244,2)</f>
        <v>0</v>
      </c>
      <c r="K244" s="238" t="s">
        <v>180</v>
      </c>
      <c r="L244" s="73"/>
      <c r="M244" s="243" t="s">
        <v>21</v>
      </c>
      <c r="N244" s="244" t="s">
        <v>44</v>
      </c>
      <c r="O244" s="48"/>
      <c r="P244" s="245">
        <f>O244*H244</f>
        <v>0</v>
      </c>
      <c r="Q244" s="245">
        <v>0</v>
      </c>
      <c r="R244" s="245">
        <f>Q244*H244</f>
        <v>0</v>
      </c>
      <c r="S244" s="245">
        <v>0</v>
      </c>
      <c r="T244" s="246">
        <f>S244*H244</f>
        <v>0</v>
      </c>
      <c r="AR244" s="25" t="s">
        <v>181</v>
      </c>
      <c r="AT244" s="25" t="s">
        <v>176</v>
      </c>
      <c r="AU244" s="25" t="s">
        <v>83</v>
      </c>
      <c r="AY244" s="25" t="s">
        <v>174</v>
      </c>
      <c r="BE244" s="247">
        <f>IF(N244="základní",J244,0)</f>
        <v>0</v>
      </c>
      <c r="BF244" s="247">
        <f>IF(N244="snížená",J244,0)</f>
        <v>0</v>
      </c>
      <c r="BG244" s="247">
        <f>IF(N244="zákl. přenesená",J244,0)</f>
        <v>0</v>
      </c>
      <c r="BH244" s="247">
        <f>IF(N244="sníž. přenesená",J244,0)</f>
        <v>0</v>
      </c>
      <c r="BI244" s="247">
        <f>IF(N244="nulová",J244,0)</f>
        <v>0</v>
      </c>
      <c r="BJ244" s="25" t="s">
        <v>83</v>
      </c>
      <c r="BK244" s="247">
        <f>ROUND(I244*H244,2)</f>
        <v>0</v>
      </c>
      <c r="BL244" s="25" t="s">
        <v>181</v>
      </c>
      <c r="BM244" s="25" t="s">
        <v>372</v>
      </c>
    </row>
    <row r="245" s="1" customFormat="1">
      <c r="B245" s="47"/>
      <c r="C245" s="75"/>
      <c r="D245" s="248" t="s">
        <v>183</v>
      </c>
      <c r="E245" s="75"/>
      <c r="F245" s="249" t="s">
        <v>373</v>
      </c>
      <c r="G245" s="75"/>
      <c r="H245" s="75"/>
      <c r="I245" s="204"/>
      <c r="J245" s="75"/>
      <c r="K245" s="75"/>
      <c r="L245" s="73"/>
      <c r="M245" s="250"/>
      <c r="N245" s="48"/>
      <c r="O245" s="48"/>
      <c r="P245" s="48"/>
      <c r="Q245" s="48"/>
      <c r="R245" s="48"/>
      <c r="S245" s="48"/>
      <c r="T245" s="96"/>
      <c r="AT245" s="25" t="s">
        <v>183</v>
      </c>
      <c r="AU245" s="25" t="s">
        <v>83</v>
      </c>
    </row>
    <row r="246" s="12" customFormat="1">
      <c r="B246" s="251"/>
      <c r="C246" s="252"/>
      <c r="D246" s="248" t="s">
        <v>185</v>
      </c>
      <c r="E246" s="253" t="s">
        <v>21</v>
      </c>
      <c r="F246" s="254" t="s">
        <v>374</v>
      </c>
      <c r="G246" s="252"/>
      <c r="H246" s="255">
        <v>1.4259999999999999</v>
      </c>
      <c r="I246" s="256"/>
      <c r="J246" s="252"/>
      <c r="K246" s="252"/>
      <c r="L246" s="257"/>
      <c r="M246" s="258"/>
      <c r="N246" s="259"/>
      <c r="O246" s="259"/>
      <c r="P246" s="259"/>
      <c r="Q246" s="259"/>
      <c r="R246" s="259"/>
      <c r="S246" s="259"/>
      <c r="T246" s="260"/>
      <c r="AT246" s="261" t="s">
        <v>185</v>
      </c>
      <c r="AU246" s="261" t="s">
        <v>83</v>
      </c>
      <c r="AV246" s="12" t="s">
        <v>83</v>
      </c>
      <c r="AW246" s="12" t="s">
        <v>36</v>
      </c>
      <c r="AX246" s="12" t="s">
        <v>76</v>
      </c>
      <c r="AY246" s="261" t="s">
        <v>174</v>
      </c>
    </row>
    <row r="247" s="11" customFormat="1" ht="29.88" customHeight="1">
      <c r="B247" s="220"/>
      <c r="C247" s="221"/>
      <c r="D247" s="222" t="s">
        <v>71</v>
      </c>
      <c r="E247" s="234" t="s">
        <v>206</v>
      </c>
      <c r="F247" s="234" t="s">
        <v>375</v>
      </c>
      <c r="G247" s="221"/>
      <c r="H247" s="221"/>
      <c r="I247" s="224"/>
      <c r="J247" s="235">
        <f>BK247</f>
        <v>0</v>
      </c>
      <c r="K247" s="221"/>
      <c r="L247" s="226"/>
      <c r="M247" s="227"/>
      <c r="N247" s="228"/>
      <c r="O247" s="228"/>
      <c r="P247" s="229">
        <f>SUM(P248:P474)</f>
        <v>0</v>
      </c>
      <c r="Q247" s="228"/>
      <c r="R247" s="229">
        <f>SUM(R248:R474)</f>
        <v>132.47955042000004</v>
      </c>
      <c r="S247" s="228"/>
      <c r="T247" s="230">
        <f>SUM(T248:T474)</f>
        <v>0.41421600000000003</v>
      </c>
      <c r="AR247" s="231" t="s">
        <v>76</v>
      </c>
      <c r="AT247" s="232" t="s">
        <v>71</v>
      </c>
      <c r="AU247" s="232" t="s">
        <v>76</v>
      </c>
      <c r="AY247" s="231" t="s">
        <v>174</v>
      </c>
      <c r="BK247" s="233">
        <f>SUM(BK248:BK474)</f>
        <v>0</v>
      </c>
    </row>
    <row r="248" s="1" customFormat="1" ht="25.5" customHeight="1">
      <c r="B248" s="47"/>
      <c r="C248" s="236" t="s">
        <v>376</v>
      </c>
      <c r="D248" s="236" t="s">
        <v>176</v>
      </c>
      <c r="E248" s="237" t="s">
        <v>377</v>
      </c>
      <c r="F248" s="238" t="s">
        <v>378</v>
      </c>
      <c r="G248" s="239" t="s">
        <v>179</v>
      </c>
      <c r="H248" s="240">
        <v>26.449999999999999</v>
      </c>
      <c r="I248" s="241"/>
      <c r="J248" s="242">
        <f>ROUND(I248*H248,2)</f>
        <v>0</v>
      </c>
      <c r="K248" s="238" t="s">
        <v>180</v>
      </c>
      <c r="L248" s="73"/>
      <c r="M248" s="243" t="s">
        <v>21</v>
      </c>
      <c r="N248" s="244" t="s">
        <v>44</v>
      </c>
      <c r="O248" s="48"/>
      <c r="P248" s="245">
        <f>O248*H248</f>
        <v>0</v>
      </c>
      <c r="Q248" s="245">
        <v>0.0030000000000000001</v>
      </c>
      <c r="R248" s="245">
        <f>Q248*H248</f>
        <v>0.079350000000000004</v>
      </c>
      <c r="S248" s="245">
        <v>0</v>
      </c>
      <c r="T248" s="246">
        <f>S248*H248</f>
        <v>0</v>
      </c>
      <c r="AR248" s="25" t="s">
        <v>181</v>
      </c>
      <c r="AT248" s="25" t="s">
        <v>176</v>
      </c>
      <c r="AU248" s="25" t="s">
        <v>83</v>
      </c>
      <c r="AY248" s="25" t="s">
        <v>174</v>
      </c>
      <c r="BE248" s="247">
        <f>IF(N248="základní",J248,0)</f>
        <v>0</v>
      </c>
      <c r="BF248" s="247">
        <f>IF(N248="snížená",J248,0)</f>
        <v>0</v>
      </c>
      <c r="BG248" s="247">
        <f>IF(N248="zákl. přenesená",J248,0)</f>
        <v>0</v>
      </c>
      <c r="BH248" s="247">
        <f>IF(N248="sníž. přenesená",J248,0)</f>
        <v>0</v>
      </c>
      <c r="BI248" s="247">
        <f>IF(N248="nulová",J248,0)</f>
        <v>0</v>
      </c>
      <c r="BJ248" s="25" t="s">
        <v>83</v>
      </c>
      <c r="BK248" s="247">
        <f>ROUND(I248*H248,2)</f>
        <v>0</v>
      </c>
      <c r="BL248" s="25" t="s">
        <v>181</v>
      </c>
      <c r="BM248" s="25" t="s">
        <v>379</v>
      </c>
    </row>
    <row r="249" s="12" customFormat="1">
      <c r="B249" s="251"/>
      <c r="C249" s="252"/>
      <c r="D249" s="248" t="s">
        <v>185</v>
      </c>
      <c r="E249" s="253" t="s">
        <v>21</v>
      </c>
      <c r="F249" s="254" t="s">
        <v>380</v>
      </c>
      <c r="G249" s="252"/>
      <c r="H249" s="255">
        <v>26.449999999999999</v>
      </c>
      <c r="I249" s="256"/>
      <c r="J249" s="252"/>
      <c r="K249" s="252"/>
      <c r="L249" s="257"/>
      <c r="M249" s="258"/>
      <c r="N249" s="259"/>
      <c r="O249" s="259"/>
      <c r="P249" s="259"/>
      <c r="Q249" s="259"/>
      <c r="R249" s="259"/>
      <c r="S249" s="259"/>
      <c r="T249" s="260"/>
      <c r="AT249" s="261" t="s">
        <v>185</v>
      </c>
      <c r="AU249" s="261" t="s">
        <v>83</v>
      </c>
      <c r="AV249" s="12" t="s">
        <v>83</v>
      </c>
      <c r="AW249" s="12" t="s">
        <v>36</v>
      </c>
      <c r="AX249" s="12" t="s">
        <v>76</v>
      </c>
      <c r="AY249" s="261" t="s">
        <v>174</v>
      </c>
    </row>
    <row r="250" s="1" customFormat="1" ht="38.25" customHeight="1">
      <c r="B250" s="47"/>
      <c r="C250" s="236" t="s">
        <v>381</v>
      </c>
      <c r="D250" s="236" t="s">
        <v>176</v>
      </c>
      <c r="E250" s="237" t="s">
        <v>382</v>
      </c>
      <c r="F250" s="238" t="s">
        <v>383</v>
      </c>
      <c r="G250" s="239" t="s">
        <v>179</v>
      </c>
      <c r="H250" s="240">
        <v>67.299999999999997</v>
      </c>
      <c r="I250" s="241"/>
      <c r="J250" s="242">
        <f>ROUND(I250*H250,2)</f>
        <v>0</v>
      </c>
      <c r="K250" s="238" t="s">
        <v>180</v>
      </c>
      <c r="L250" s="73"/>
      <c r="M250" s="243" t="s">
        <v>21</v>
      </c>
      <c r="N250" s="244" t="s">
        <v>44</v>
      </c>
      <c r="O250" s="48"/>
      <c r="P250" s="245">
        <f>O250*H250</f>
        <v>0</v>
      </c>
      <c r="Q250" s="245">
        <v>0.028400000000000002</v>
      </c>
      <c r="R250" s="245">
        <f>Q250*H250</f>
        <v>1.9113200000000001</v>
      </c>
      <c r="S250" s="245">
        <v>0</v>
      </c>
      <c r="T250" s="246">
        <f>S250*H250</f>
        <v>0</v>
      </c>
      <c r="AR250" s="25" t="s">
        <v>181</v>
      </c>
      <c r="AT250" s="25" t="s">
        <v>176</v>
      </c>
      <c r="AU250" s="25" t="s">
        <v>83</v>
      </c>
      <c r="AY250" s="25" t="s">
        <v>174</v>
      </c>
      <c r="BE250" s="247">
        <f>IF(N250="základní",J250,0)</f>
        <v>0</v>
      </c>
      <c r="BF250" s="247">
        <f>IF(N250="snížená",J250,0)</f>
        <v>0</v>
      </c>
      <c r="BG250" s="247">
        <f>IF(N250="zákl. přenesená",J250,0)</f>
        <v>0</v>
      </c>
      <c r="BH250" s="247">
        <f>IF(N250="sníž. přenesená",J250,0)</f>
        <v>0</v>
      </c>
      <c r="BI250" s="247">
        <f>IF(N250="nulová",J250,0)</f>
        <v>0</v>
      </c>
      <c r="BJ250" s="25" t="s">
        <v>83</v>
      </c>
      <c r="BK250" s="247">
        <f>ROUND(I250*H250,2)</f>
        <v>0</v>
      </c>
      <c r="BL250" s="25" t="s">
        <v>181</v>
      </c>
      <c r="BM250" s="25" t="s">
        <v>384</v>
      </c>
    </row>
    <row r="251" s="1" customFormat="1">
      <c r="B251" s="47"/>
      <c r="C251" s="75"/>
      <c r="D251" s="248" t="s">
        <v>183</v>
      </c>
      <c r="E251" s="75"/>
      <c r="F251" s="249" t="s">
        <v>385</v>
      </c>
      <c r="G251" s="75"/>
      <c r="H251" s="75"/>
      <c r="I251" s="204"/>
      <c r="J251" s="75"/>
      <c r="K251" s="75"/>
      <c r="L251" s="73"/>
      <c r="M251" s="250"/>
      <c r="N251" s="48"/>
      <c r="O251" s="48"/>
      <c r="P251" s="48"/>
      <c r="Q251" s="48"/>
      <c r="R251" s="48"/>
      <c r="S251" s="48"/>
      <c r="T251" s="96"/>
      <c r="AT251" s="25" t="s">
        <v>183</v>
      </c>
      <c r="AU251" s="25" t="s">
        <v>83</v>
      </c>
    </row>
    <row r="252" s="12" customFormat="1">
      <c r="B252" s="251"/>
      <c r="C252" s="252"/>
      <c r="D252" s="248" t="s">
        <v>185</v>
      </c>
      <c r="E252" s="253" t="s">
        <v>21</v>
      </c>
      <c r="F252" s="254" t="s">
        <v>386</v>
      </c>
      <c r="G252" s="252"/>
      <c r="H252" s="255">
        <v>26.449999999999999</v>
      </c>
      <c r="I252" s="256"/>
      <c r="J252" s="252"/>
      <c r="K252" s="252"/>
      <c r="L252" s="257"/>
      <c r="M252" s="258"/>
      <c r="N252" s="259"/>
      <c r="O252" s="259"/>
      <c r="P252" s="259"/>
      <c r="Q252" s="259"/>
      <c r="R252" s="259"/>
      <c r="S252" s="259"/>
      <c r="T252" s="260"/>
      <c r="AT252" s="261" t="s">
        <v>185</v>
      </c>
      <c r="AU252" s="261" t="s">
        <v>83</v>
      </c>
      <c r="AV252" s="12" t="s">
        <v>83</v>
      </c>
      <c r="AW252" s="12" t="s">
        <v>36</v>
      </c>
      <c r="AX252" s="12" t="s">
        <v>72</v>
      </c>
      <c r="AY252" s="261" t="s">
        <v>174</v>
      </c>
    </row>
    <row r="253" s="12" customFormat="1">
      <c r="B253" s="251"/>
      <c r="C253" s="252"/>
      <c r="D253" s="248" t="s">
        <v>185</v>
      </c>
      <c r="E253" s="253" t="s">
        <v>21</v>
      </c>
      <c r="F253" s="254" t="s">
        <v>387</v>
      </c>
      <c r="G253" s="252"/>
      <c r="H253" s="255">
        <v>40.850000000000001</v>
      </c>
      <c r="I253" s="256"/>
      <c r="J253" s="252"/>
      <c r="K253" s="252"/>
      <c r="L253" s="257"/>
      <c r="M253" s="258"/>
      <c r="N253" s="259"/>
      <c r="O253" s="259"/>
      <c r="P253" s="259"/>
      <c r="Q253" s="259"/>
      <c r="R253" s="259"/>
      <c r="S253" s="259"/>
      <c r="T253" s="260"/>
      <c r="AT253" s="261" t="s">
        <v>185</v>
      </c>
      <c r="AU253" s="261" t="s">
        <v>83</v>
      </c>
      <c r="AV253" s="12" t="s">
        <v>83</v>
      </c>
      <c r="AW253" s="12" t="s">
        <v>36</v>
      </c>
      <c r="AX253" s="12" t="s">
        <v>72</v>
      </c>
      <c r="AY253" s="261" t="s">
        <v>174</v>
      </c>
    </row>
    <row r="254" s="13" customFormat="1">
      <c r="B254" s="272"/>
      <c r="C254" s="273"/>
      <c r="D254" s="248" t="s">
        <v>185</v>
      </c>
      <c r="E254" s="274" t="s">
        <v>21</v>
      </c>
      <c r="F254" s="275" t="s">
        <v>264</v>
      </c>
      <c r="G254" s="273"/>
      <c r="H254" s="276">
        <v>67.299999999999997</v>
      </c>
      <c r="I254" s="277"/>
      <c r="J254" s="273"/>
      <c r="K254" s="273"/>
      <c r="L254" s="278"/>
      <c r="M254" s="279"/>
      <c r="N254" s="280"/>
      <c r="O254" s="280"/>
      <c r="P254" s="280"/>
      <c r="Q254" s="280"/>
      <c r="R254" s="280"/>
      <c r="S254" s="280"/>
      <c r="T254" s="281"/>
      <c r="AT254" s="282" t="s">
        <v>185</v>
      </c>
      <c r="AU254" s="282" t="s">
        <v>83</v>
      </c>
      <c r="AV254" s="13" t="s">
        <v>181</v>
      </c>
      <c r="AW254" s="13" t="s">
        <v>36</v>
      </c>
      <c r="AX254" s="13" t="s">
        <v>76</v>
      </c>
      <c r="AY254" s="282" t="s">
        <v>174</v>
      </c>
    </row>
    <row r="255" s="1" customFormat="1" ht="38.25" customHeight="1">
      <c r="B255" s="47"/>
      <c r="C255" s="236" t="s">
        <v>388</v>
      </c>
      <c r="D255" s="236" t="s">
        <v>176</v>
      </c>
      <c r="E255" s="237" t="s">
        <v>389</v>
      </c>
      <c r="F255" s="238" t="s">
        <v>390</v>
      </c>
      <c r="G255" s="239" t="s">
        <v>179</v>
      </c>
      <c r="H255" s="240">
        <v>36.119999999999997</v>
      </c>
      <c r="I255" s="241"/>
      <c r="J255" s="242">
        <f>ROUND(I255*H255,2)</f>
        <v>0</v>
      </c>
      <c r="K255" s="238" t="s">
        <v>180</v>
      </c>
      <c r="L255" s="73"/>
      <c r="M255" s="243" t="s">
        <v>21</v>
      </c>
      <c r="N255" s="244" t="s">
        <v>44</v>
      </c>
      <c r="O255" s="48"/>
      <c r="P255" s="245">
        <f>O255*H255</f>
        <v>0</v>
      </c>
      <c r="Q255" s="245">
        <v>0.01103</v>
      </c>
      <c r="R255" s="245">
        <f>Q255*H255</f>
        <v>0.39840359999999997</v>
      </c>
      <c r="S255" s="245">
        <v>0</v>
      </c>
      <c r="T255" s="246">
        <f>S255*H255</f>
        <v>0</v>
      </c>
      <c r="AR255" s="25" t="s">
        <v>181</v>
      </c>
      <c r="AT255" s="25" t="s">
        <v>176</v>
      </c>
      <c r="AU255" s="25" t="s">
        <v>83</v>
      </c>
      <c r="AY255" s="25" t="s">
        <v>174</v>
      </c>
      <c r="BE255" s="247">
        <f>IF(N255="základní",J255,0)</f>
        <v>0</v>
      </c>
      <c r="BF255" s="247">
        <f>IF(N255="snížená",J255,0)</f>
        <v>0</v>
      </c>
      <c r="BG255" s="247">
        <f>IF(N255="zákl. přenesená",J255,0)</f>
        <v>0</v>
      </c>
      <c r="BH255" s="247">
        <f>IF(N255="sníž. přenesená",J255,0)</f>
        <v>0</v>
      </c>
      <c r="BI255" s="247">
        <f>IF(N255="nulová",J255,0)</f>
        <v>0</v>
      </c>
      <c r="BJ255" s="25" t="s">
        <v>83</v>
      </c>
      <c r="BK255" s="247">
        <f>ROUND(I255*H255,2)</f>
        <v>0</v>
      </c>
      <c r="BL255" s="25" t="s">
        <v>181</v>
      </c>
      <c r="BM255" s="25" t="s">
        <v>391</v>
      </c>
    </row>
    <row r="256" s="1" customFormat="1">
      <c r="B256" s="47"/>
      <c r="C256" s="75"/>
      <c r="D256" s="248" t="s">
        <v>183</v>
      </c>
      <c r="E256" s="75"/>
      <c r="F256" s="249" t="s">
        <v>392</v>
      </c>
      <c r="G256" s="75"/>
      <c r="H256" s="75"/>
      <c r="I256" s="204"/>
      <c r="J256" s="75"/>
      <c r="K256" s="75"/>
      <c r="L256" s="73"/>
      <c r="M256" s="250"/>
      <c r="N256" s="48"/>
      <c r="O256" s="48"/>
      <c r="P256" s="48"/>
      <c r="Q256" s="48"/>
      <c r="R256" s="48"/>
      <c r="S256" s="48"/>
      <c r="T256" s="96"/>
      <c r="AT256" s="25" t="s">
        <v>183</v>
      </c>
      <c r="AU256" s="25" t="s">
        <v>83</v>
      </c>
    </row>
    <row r="257" s="12" customFormat="1">
      <c r="B257" s="251"/>
      <c r="C257" s="252"/>
      <c r="D257" s="248" t="s">
        <v>185</v>
      </c>
      <c r="E257" s="253" t="s">
        <v>21</v>
      </c>
      <c r="F257" s="254" t="s">
        <v>393</v>
      </c>
      <c r="G257" s="252"/>
      <c r="H257" s="255">
        <v>12.460000000000001</v>
      </c>
      <c r="I257" s="256"/>
      <c r="J257" s="252"/>
      <c r="K257" s="252"/>
      <c r="L257" s="257"/>
      <c r="M257" s="258"/>
      <c r="N257" s="259"/>
      <c r="O257" s="259"/>
      <c r="P257" s="259"/>
      <c r="Q257" s="259"/>
      <c r="R257" s="259"/>
      <c r="S257" s="259"/>
      <c r="T257" s="260"/>
      <c r="AT257" s="261" t="s">
        <v>185</v>
      </c>
      <c r="AU257" s="261" t="s">
        <v>83</v>
      </c>
      <c r="AV257" s="12" t="s">
        <v>83</v>
      </c>
      <c r="AW257" s="12" t="s">
        <v>36</v>
      </c>
      <c r="AX257" s="12" t="s">
        <v>72</v>
      </c>
      <c r="AY257" s="261" t="s">
        <v>174</v>
      </c>
    </row>
    <row r="258" s="12" customFormat="1">
      <c r="B258" s="251"/>
      <c r="C258" s="252"/>
      <c r="D258" s="248" t="s">
        <v>185</v>
      </c>
      <c r="E258" s="253" t="s">
        <v>21</v>
      </c>
      <c r="F258" s="254" t="s">
        <v>394</v>
      </c>
      <c r="G258" s="252"/>
      <c r="H258" s="255">
        <v>11.83</v>
      </c>
      <c r="I258" s="256"/>
      <c r="J258" s="252"/>
      <c r="K258" s="252"/>
      <c r="L258" s="257"/>
      <c r="M258" s="258"/>
      <c r="N258" s="259"/>
      <c r="O258" s="259"/>
      <c r="P258" s="259"/>
      <c r="Q258" s="259"/>
      <c r="R258" s="259"/>
      <c r="S258" s="259"/>
      <c r="T258" s="260"/>
      <c r="AT258" s="261" t="s">
        <v>185</v>
      </c>
      <c r="AU258" s="261" t="s">
        <v>83</v>
      </c>
      <c r="AV258" s="12" t="s">
        <v>83</v>
      </c>
      <c r="AW258" s="12" t="s">
        <v>36</v>
      </c>
      <c r="AX258" s="12" t="s">
        <v>72</v>
      </c>
      <c r="AY258" s="261" t="s">
        <v>174</v>
      </c>
    </row>
    <row r="259" s="12" customFormat="1">
      <c r="B259" s="251"/>
      <c r="C259" s="252"/>
      <c r="D259" s="248" t="s">
        <v>185</v>
      </c>
      <c r="E259" s="253" t="s">
        <v>21</v>
      </c>
      <c r="F259" s="254" t="s">
        <v>395</v>
      </c>
      <c r="G259" s="252"/>
      <c r="H259" s="255">
        <v>11.83</v>
      </c>
      <c r="I259" s="256"/>
      <c r="J259" s="252"/>
      <c r="K259" s="252"/>
      <c r="L259" s="257"/>
      <c r="M259" s="258"/>
      <c r="N259" s="259"/>
      <c r="O259" s="259"/>
      <c r="P259" s="259"/>
      <c r="Q259" s="259"/>
      <c r="R259" s="259"/>
      <c r="S259" s="259"/>
      <c r="T259" s="260"/>
      <c r="AT259" s="261" t="s">
        <v>185</v>
      </c>
      <c r="AU259" s="261" t="s">
        <v>83</v>
      </c>
      <c r="AV259" s="12" t="s">
        <v>83</v>
      </c>
      <c r="AW259" s="12" t="s">
        <v>36</v>
      </c>
      <c r="AX259" s="12" t="s">
        <v>72</v>
      </c>
      <c r="AY259" s="261" t="s">
        <v>174</v>
      </c>
    </row>
    <row r="260" s="13" customFormat="1">
      <c r="B260" s="272"/>
      <c r="C260" s="273"/>
      <c r="D260" s="248" t="s">
        <v>185</v>
      </c>
      <c r="E260" s="274" t="s">
        <v>21</v>
      </c>
      <c r="F260" s="275" t="s">
        <v>264</v>
      </c>
      <c r="G260" s="273"/>
      <c r="H260" s="276">
        <v>36.119999999999997</v>
      </c>
      <c r="I260" s="277"/>
      <c r="J260" s="273"/>
      <c r="K260" s="273"/>
      <c r="L260" s="278"/>
      <c r="M260" s="279"/>
      <c r="N260" s="280"/>
      <c r="O260" s="280"/>
      <c r="P260" s="280"/>
      <c r="Q260" s="280"/>
      <c r="R260" s="280"/>
      <c r="S260" s="280"/>
      <c r="T260" s="281"/>
      <c r="AT260" s="282" t="s">
        <v>185</v>
      </c>
      <c r="AU260" s="282" t="s">
        <v>83</v>
      </c>
      <c r="AV260" s="13" t="s">
        <v>181</v>
      </c>
      <c r="AW260" s="13" t="s">
        <v>36</v>
      </c>
      <c r="AX260" s="13" t="s">
        <v>76</v>
      </c>
      <c r="AY260" s="282" t="s">
        <v>174</v>
      </c>
    </row>
    <row r="261" s="1" customFormat="1" ht="38.25" customHeight="1">
      <c r="B261" s="47"/>
      <c r="C261" s="236" t="s">
        <v>396</v>
      </c>
      <c r="D261" s="236" t="s">
        <v>176</v>
      </c>
      <c r="E261" s="237" t="s">
        <v>397</v>
      </c>
      <c r="F261" s="238" t="s">
        <v>398</v>
      </c>
      <c r="G261" s="239" t="s">
        <v>179</v>
      </c>
      <c r="H261" s="240">
        <v>44.369999999999997</v>
      </c>
      <c r="I261" s="241"/>
      <c r="J261" s="242">
        <f>ROUND(I261*H261,2)</f>
        <v>0</v>
      </c>
      <c r="K261" s="238" t="s">
        <v>180</v>
      </c>
      <c r="L261" s="73"/>
      <c r="M261" s="243" t="s">
        <v>21</v>
      </c>
      <c r="N261" s="244" t="s">
        <v>44</v>
      </c>
      <c r="O261" s="48"/>
      <c r="P261" s="245">
        <f>O261*H261</f>
        <v>0</v>
      </c>
      <c r="Q261" s="245">
        <v>0.01103</v>
      </c>
      <c r="R261" s="245">
        <f>Q261*H261</f>
        <v>0.48940109999999998</v>
      </c>
      <c r="S261" s="245">
        <v>0</v>
      </c>
      <c r="T261" s="246">
        <f>S261*H261</f>
        <v>0</v>
      </c>
      <c r="AR261" s="25" t="s">
        <v>181</v>
      </c>
      <c r="AT261" s="25" t="s">
        <v>176</v>
      </c>
      <c r="AU261" s="25" t="s">
        <v>83</v>
      </c>
      <c r="AY261" s="25" t="s">
        <v>174</v>
      </c>
      <c r="BE261" s="247">
        <f>IF(N261="základní",J261,0)</f>
        <v>0</v>
      </c>
      <c r="BF261" s="247">
        <f>IF(N261="snížená",J261,0)</f>
        <v>0</v>
      </c>
      <c r="BG261" s="247">
        <f>IF(N261="zákl. přenesená",J261,0)</f>
        <v>0</v>
      </c>
      <c r="BH261" s="247">
        <f>IF(N261="sníž. přenesená",J261,0)</f>
        <v>0</v>
      </c>
      <c r="BI261" s="247">
        <f>IF(N261="nulová",J261,0)</f>
        <v>0</v>
      </c>
      <c r="BJ261" s="25" t="s">
        <v>83</v>
      </c>
      <c r="BK261" s="247">
        <f>ROUND(I261*H261,2)</f>
        <v>0</v>
      </c>
      <c r="BL261" s="25" t="s">
        <v>181</v>
      </c>
      <c r="BM261" s="25" t="s">
        <v>399</v>
      </c>
    </row>
    <row r="262" s="1" customFormat="1">
      <c r="B262" s="47"/>
      <c r="C262" s="75"/>
      <c r="D262" s="248" t="s">
        <v>183</v>
      </c>
      <c r="E262" s="75"/>
      <c r="F262" s="249" t="s">
        <v>392</v>
      </c>
      <c r="G262" s="75"/>
      <c r="H262" s="75"/>
      <c r="I262" s="204"/>
      <c r="J262" s="75"/>
      <c r="K262" s="75"/>
      <c r="L262" s="73"/>
      <c r="M262" s="250"/>
      <c r="N262" s="48"/>
      <c r="O262" s="48"/>
      <c r="P262" s="48"/>
      <c r="Q262" s="48"/>
      <c r="R262" s="48"/>
      <c r="S262" s="48"/>
      <c r="T262" s="96"/>
      <c r="AT262" s="25" t="s">
        <v>183</v>
      </c>
      <c r="AU262" s="25" t="s">
        <v>83</v>
      </c>
    </row>
    <row r="263" s="12" customFormat="1">
      <c r="B263" s="251"/>
      <c r="C263" s="252"/>
      <c r="D263" s="248" t="s">
        <v>185</v>
      </c>
      <c r="E263" s="253" t="s">
        <v>21</v>
      </c>
      <c r="F263" s="254" t="s">
        <v>400</v>
      </c>
      <c r="G263" s="252"/>
      <c r="H263" s="255">
        <v>15.01</v>
      </c>
      <c r="I263" s="256"/>
      <c r="J263" s="252"/>
      <c r="K263" s="252"/>
      <c r="L263" s="257"/>
      <c r="M263" s="258"/>
      <c r="N263" s="259"/>
      <c r="O263" s="259"/>
      <c r="P263" s="259"/>
      <c r="Q263" s="259"/>
      <c r="R263" s="259"/>
      <c r="S263" s="259"/>
      <c r="T263" s="260"/>
      <c r="AT263" s="261" t="s">
        <v>185</v>
      </c>
      <c r="AU263" s="261" t="s">
        <v>83</v>
      </c>
      <c r="AV263" s="12" t="s">
        <v>83</v>
      </c>
      <c r="AW263" s="12" t="s">
        <v>36</v>
      </c>
      <c r="AX263" s="12" t="s">
        <v>72</v>
      </c>
      <c r="AY263" s="261" t="s">
        <v>174</v>
      </c>
    </row>
    <row r="264" s="12" customFormat="1">
      <c r="B264" s="251"/>
      <c r="C264" s="252"/>
      <c r="D264" s="248" t="s">
        <v>185</v>
      </c>
      <c r="E264" s="253" t="s">
        <v>21</v>
      </c>
      <c r="F264" s="254" t="s">
        <v>401</v>
      </c>
      <c r="G264" s="252"/>
      <c r="H264" s="255">
        <v>14.68</v>
      </c>
      <c r="I264" s="256"/>
      <c r="J264" s="252"/>
      <c r="K264" s="252"/>
      <c r="L264" s="257"/>
      <c r="M264" s="258"/>
      <c r="N264" s="259"/>
      <c r="O264" s="259"/>
      <c r="P264" s="259"/>
      <c r="Q264" s="259"/>
      <c r="R264" s="259"/>
      <c r="S264" s="259"/>
      <c r="T264" s="260"/>
      <c r="AT264" s="261" t="s">
        <v>185</v>
      </c>
      <c r="AU264" s="261" t="s">
        <v>83</v>
      </c>
      <c r="AV264" s="12" t="s">
        <v>83</v>
      </c>
      <c r="AW264" s="12" t="s">
        <v>36</v>
      </c>
      <c r="AX264" s="12" t="s">
        <v>72</v>
      </c>
      <c r="AY264" s="261" t="s">
        <v>174</v>
      </c>
    </row>
    <row r="265" s="12" customFormat="1">
      <c r="B265" s="251"/>
      <c r="C265" s="252"/>
      <c r="D265" s="248" t="s">
        <v>185</v>
      </c>
      <c r="E265" s="253" t="s">
        <v>21</v>
      </c>
      <c r="F265" s="254" t="s">
        <v>402</v>
      </c>
      <c r="G265" s="252"/>
      <c r="H265" s="255">
        <v>14.68</v>
      </c>
      <c r="I265" s="256"/>
      <c r="J265" s="252"/>
      <c r="K265" s="252"/>
      <c r="L265" s="257"/>
      <c r="M265" s="258"/>
      <c r="N265" s="259"/>
      <c r="O265" s="259"/>
      <c r="P265" s="259"/>
      <c r="Q265" s="259"/>
      <c r="R265" s="259"/>
      <c r="S265" s="259"/>
      <c r="T265" s="260"/>
      <c r="AT265" s="261" t="s">
        <v>185</v>
      </c>
      <c r="AU265" s="261" t="s">
        <v>83</v>
      </c>
      <c r="AV265" s="12" t="s">
        <v>83</v>
      </c>
      <c r="AW265" s="12" t="s">
        <v>36</v>
      </c>
      <c r="AX265" s="12" t="s">
        <v>72</v>
      </c>
      <c r="AY265" s="261" t="s">
        <v>174</v>
      </c>
    </row>
    <row r="266" s="13" customFormat="1">
      <c r="B266" s="272"/>
      <c r="C266" s="273"/>
      <c r="D266" s="248" t="s">
        <v>185</v>
      </c>
      <c r="E266" s="274" t="s">
        <v>21</v>
      </c>
      <c r="F266" s="275" t="s">
        <v>264</v>
      </c>
      <c r="G266" s="273"/>
      <c r="H266" s="276">
        <v>44.369999999999997</v>
      </c>
      <c r="I266" s="277"/>
      <c r="J266" s="273"/>
      <c r="K266" s="273"/>
      <c r="L266" s="278"/>
      <c r="M266" s="279"/>
      <c r="N266" s="280"/>
      <c r="O266" s="280"/>
      <c r="P266" s="280"/>
      <c r="Q266" s="280"/>
      <c r="R266" s="280"/>
      <c r="S266" s="280"/>
      <c r="T266" s="281"/>
      <c r="AT266" s="282" t="s">
        <v>185</v>
      </c>
      <c r="AU266" s="282" t="s">
        <v>83</v>
      </c>
      <c r="AV266" s="13" t="s">
        <v>181</v>
      </c>
      <c r="AW266" s="13" t="s">
        <v>36</v>
      </c>
      <c r="AX266" s="13" t="s">
        <v>76</v>
      </c>
      <c r="AY266" s="282" t="s">
        <v>174</v>
      </c>
    </row>
    <row r="267" s="1" customFormat="1" ht="25.5" customHeight="1">
      <c r="B267" s="47"/>
      <c r="C267" s="236" t="s">
        <v>403</v>
      </c>
      <c r="D267" s="236" t="s">
        <v>176</v>
      </c>
      <c r="E267" s="237" t="s">
        <v>404</v>
      </c>
      <c r="F267" s="238" t="s">
        <v>405</v>
      </c>
      <c r="G267" s="239" t="s">
        <v>179</v>
      </c>
      <c r="H267" s="240">
        <v>59.25</v>
      </c>
      <c r="I267" s="241"/>
      <c r="J267" s="242">
        <f>ROUND(I267*H267,2)</f>
        <v>0</v>
      </c>
      <c r="K267" s="238" t="s">
        <v>180</v>
      </c>
      <c r="L267" s="73"/>
      <c r="M267" s="243" t="s">
        <v>21</v>
      </c>
      <c r="N267" s="244" t="s">
        <v>44</v>
      </c>
      <c r="O267" s="48"/>
      <c r="P267" s="245">
        <f>O267*H267</f>
        <v>0</v>
      </c>
      <c r="Q267" s="245">
        <v>0.0014</v>
      </c>
      <c r="R267" s="245">
        <f>Q267*H267</f>
        <v>0.082949999999999996</v>
      </c>
      <c r="S267" s="245">
        <v>0</v>
      </c>
      <c r="T267" s="246">
        <f>S267*H267</f>
        <v>0</v>
      </c>
      <c r="AR267" s="25" t="s">
        <v>181</v>
      </c>
      <c r="AT267" s="25" t="s">
        <v>176</v>
      </c>
      <c r="AU267" s="25" t="s">
        <v>83</v>
      </c>
      <c r="AY267" s="25" t="s">
        <v>174</v>
      </c>
      <c r="BE267" s="247">
        <f>IF(N267="základní",J267,0)</f>
        <v>0</v>
      </c>
      <c r="BF267" s="247">
        <f>IF(N267="snížená",J267,0)</f>
        <v>0</v>
      </c>
      <c r="BG267" s="247">
        <f>IF(N267="zákl. přenesená",J267,0)</f>
        <v>0</v>
      </c>
      <c r="BH267" s="247">
        <f>IF(N267="sníž. přenesená",J267,0)</f>
        <v>0</v>
      </c>
      <c r="BI267" s="247">
        <f>IF(N267="nulová",J267,0)</f>
        <v>0</v>
      </c>
      <c r="BJ267" s="25" t="s">
        <v>83</v>
      </c>
      <c r="BK267" s="247">
        <f>ROUND(I267*H267,2)</f>
        <v>0</v>
      </c>
      <c r="BL267" s="25" t="s">
        <v>181</v>
      </c>
      <c r="BM267" s="25" t="s">
        <v>406</v>
      </c>
    </row>
    <row r="268" s="12" customFormat="1">
      <c r="B268" s="251"/>
      <c r="C268" s="252"/>
      <c r="D268" s="248" t="s">
        <v>185</v>
      </c>
      <c r="E268" s="253" t="s">
        <v>21</v>
      </c>
      <c r="F268" s="254" t="s">
        <v>407</v>
      </c>
      <c r="G268" s="252"/>
      <c r="H268" s="255">
        <v>18.399999999999999</v>
      </c>
      <c r="I268" s="256"/>
      <c r="J268" s="252"/>
      <c r="K268" s="252"/>
      <c r="L268" s="257"/>
      <c r="M268" s="258"/>
      <c r="N268" s="259"/>
      <c r="O268" s="259"/>
      <c r="P268" s="259"/>
      <c r="Q268" s="259"/>
      <c r="R268" s="259"/>
      <c r="S268" s="259"/>
      <c r="T268" s="260"/>
      <c r="AT268" s="261" t="s">
        <v>185</v>
      </c>
      <c r="AU268" s="261" t="s">
        <v>83</v>
      </c>
      <c r="AV268" s="12" t="s">
        <v>83</v>
      </c>
      <c r="AW268" s="12" t="s">
        <v>36</v>
      </c>
      <c r="AX268" s="12" t="s">
        <v>72</v>
      </c>
      <c r="AY268" s="261" t="s">
        <v>174</v>
      </c>
    </row>
    <row r="269" s="12" customFormat="1">
      <c r="B269" s="251"/>
      <c r="C269" s="252"/>
      <c r="D269" s="248" t="s">
        <v>185</v>
      </c>
      <c r="E269" s="253" t="s">
        <v>21</v>
      </c>
      <c r="F269" s="254" t="s">
        <v>408</v>
      </c>
      <c r="G269" s="252"/>
      <c r="H269" s="255">
        <v>40.850000000000001</v>
      </c>
      <c r="I269" s="256"/>
      <c r="J269" s="252"/>
      <c r="K269" s="252"/>
      <c r="L269" s="257"/>
      <c r="M269" s="258"/>
      <c r="N269" s="259"/>
      <c r="O269" s="259"/>
      <c r="P269" s="259"/>
      <c r="Q269" s="259"/>
      <c r="R269" s="259"/>
      <c r="S269" s="259"/>
      <c r="T269" s="260"/>
      <c r="AT269" s="261" t="s">
        <v>185</v>
      </c>
      <c r="AU269" s="261" t="s">
        <v>83</v>
      </c>
      <c r="AV269" s="12" t="s">
        <v>83</v>
      </c>
      <c r="AW269" s="12" t="s">
        <v>36</v>
      </c>
      <c r="AX269" s="12" t="s">
        <v>72</v>
      </c>
      <c r="AY269" s="261" t="s">
        <v>174</v>
      </c>
    </row>
    <row r="270" s="13" customFormat="1">
      <c r="B270" s="272"/>
      <c r="C270" s="273"/>
      <c r="D270" s="248" t="s">
        <v>185</v>
      </c>
      <c r="E270" s="274" t="s">
        <v>21</v>
      </c>
      <c r="F270" s="275" t="s">
        <v>264</v>
      </c>
      <c r="G270" s="273"/>
      <c r="H270" s="276">
        <v>59.25</v>
      </c>
      <c r="I270" s="277"/>
      <c r="J270" s="273"/>
      <c r="K270" s="273"/>
      <c r="L270" s="278"/>
      <c r="M270" s="279"/>
      <c r="N270" s="280"/>
      <c r="O270" s="280"/>
      <c r="P270" s="280"/>
      <c r="Q270" s="280"/>
      <c r="R270" s="280"/>
      <c r="S270" s="280"/>
      <c r="T270" s="281"/>
      <c r="AT270" s="282" t="s">
        <v>185</v>
      </c>
      <c r="AU270" s="282" t="s">
        <v>83</v>
      </c>
      <c r="AV270" s="13" t="s">
        <v>181</v>
      </c>
      <c r="AW270" s="13" t="s">
        <v>36</v>
      </c>
      <c r="AX270" s="13" t="s">
        <v>76</v>
      </c>
      <c r="AY270" s="282" t="s">
        <v>174</v>
      </c>
    </row>
    <row r="271" s="1" customFormat="1" ht="25.5" customHeight="1">
      <c r="B271" s="47"/>
      <c r="C271" s="236" t="s">
        <v>409</v>
      </c>
      <c r="D271" s="236" t="s">
        <v>176</v>
      </c>
      <c r="E271" s="237" t="s">
        <v>410</v>
      </c>
      <c r="F271" s="238" t="s">
        <v>411</v>
      </c>
      <c r="G271" s="239" t="s">
        <v>179</v>
      </c>
      <c r="H271" s="240">
        <v>59.25</v>
      </c>
      <c r="I271" s="241"/>
      <c r="J271" s="242">
        <f>ROUND(I271*H271,2)</f>
        <v>0</v>
      </c>
      <c r="K271" s="238" t="s">
        <v>180</v>
      </c>
      <c r="L271" s="73"/>
      <c r="M271" s="243" t="s">
        <v>21</v>
      </c>
      <c r="N271" s="244" t="s">
        <v>44</v>
      </c>
      <c r="O271" s="48"/>
      <c r="P271" s="245">
        <f>O271*H271</f>
        <v>0</v>
      </c>
      <c r="Q271" s="245">
        <v>0.0048900000000000002</v>
      </c>
      <c r="R271" s="245">
        <f>Q271*H271</f>
        <v>0.2897325</v>
      </c>
      <c r="S271" s="245">
        <v>0</v>
      </c>
      <c r="T271" s="246">
        <f>S271*H271</f>
        <v>0</v>
      </c>
      <c r="AR271" s="25" t="s">
        <v>181</v>
      </c>
      <c r="AT271" s="25" t="s">
        <v>176</v>
      </c>
      <c r="AU271" s="25" t="s">
        <v>83</v>
      </c>
      <c r="AY271" s="25" t="s">
        <v>174</v>
      </c>
      <c r="BE271" s="247">
        <f>IF(N271="základní",J271,0)</f>
        <v>0</v>
      </c>
      <c r="BF271" s="247">
        <f>IF(N271="snížená",J271,0)</f>
        <v>0</v>
      </c>
      <c r="BG271" s="247">
        <f>IF(N271="zákl. přenesená",J271,0)</f>
        <v>0</v>
      </c>
      <c r="BH271" s="247">
        <f>IF(N271="sníž. přenesená",J271,0)</f>
        <v>0</v>
      </c>
      <c r="BI271" s="247">
        <f>IF(N271="nulová",J271,0)</f>
        <v>0</v>
      </c>
      <c r="BJ271" s="25" t="s">
        <v>83</v>
      </c>
      <c r="BK271" s="247">
        <f>ROUND(I271*H271,2)</f>
        <v>0</v>
      </c>
      <c r="BL271" s="25" t="s">
        <v>181</v>
      </c>
      <c r="BM271" s="25" t="s">
        <v>412</v>
      </c>
    </row>
    <row r="272" s="1" customFormat="1">
      <c r="B272" s="47"/>
      <c r="C272" s="75"/>
      <c r="D272" s="248" t="s">
        <v>183</v>
      </c>
      <c r="E272" s="75"/>
      <c r="F272" s="249" t="s">
        <v>413</v>
      </c>
      <c r="G272" s="75"/>
      <c r="H272" s="75"/>
      <c r="I272" s="204"/>
      <c r="J272" s="75"/>
      <c r="K272" s="75"/>
      <c r="L272" s="73"/>
      <c r="M272" s="250"/>
      <c r="N272" s="48"/>
      <c r="O272" s="48"/>
      <c r="P272" s="48"/>
      <c r="Q272" s="48"/>
      <c r="R272" s="48"/>
      <c r="S272" s="48"/>
      <c r="T272" s="96"/>
      <c r="AT272" s="25" t="s">
        <v>183</v>
      </c>
      <c r="AU272" s="25" t="s">
        <v>83</v>
      </c>
    </row>
    <row r="273" s="12" customFormat="1">
      <c r="B273" s="251"/>
      <c r="C273" s="252"/>
      <c r="D273" s="248" t="s">
        <v>185</v>
      </c>
      <c r="E273" s="253" t="s">
        <v>21</v>
      </c>
      <c r="F273" s="254" t="s">
        <v>407</v>
      </c>
      <c r="G273" s="252"/>
      <c r="H273" s="255">
        <v>18.399999999999999</v>
      </c>
      <c r="I273" s="256"/>
      <c r="J273" s="252"/>
      <c r="K273" s="252"/>
      <c r="L273" s="257"/>
      <c r="M273" s="258"/>
      <c r="N273" s="259"/>
      <c r="O273" s="259"/>
      <c r="P273" s="259"/>
      <c r="Q273" s="259"/>
      <c r="R273" s="259"/>
      <c r="S273" s="259"/>
      <c r="T273" s="260"/>
      <c r="AT273" s="261" t="s">
        <v>185</v>
      </c>
      <c r="AU273" s="261" t="s">
        <v>83</v>
      </c>
      <c r="AV273" s="12" t="s">
        <v>83</v>
      </c>
      <c r="AW273" s="12" t="s">
        <v>36</v>
      </c>
      <c r="AX273" s="12" t="s">
        <v>72</v>
      </c>
      <c r="AY273" s="261" t="s">
        <v>174</v>
      </c>
    </row>
    <row r="274" s="12" customFormat="1">
      <c r="B274" s="251"/>
      <c r="C274" s="252"/>
      <c r="D274" s="248" t="s">
        <v>185</v>
      </c>
      <c r="E274" s="253" t="s">
        <v>21</v>
      </c>
      <c r="F274" s="254" t="s">
        <v>408</v>
      </c>
      <c r="G274" s="252"/>
      <c r="H274" s="255">
        <v>40.850000000000001</v>
      </c>
      <c r="I274" s="256"/>
      <c r="J274" s="252"/>
      <c r="K274" s="252"/>
      <c r="L274" s="257"/>
      <c r="M274" s="258"/>
      <c r="N274" s="259"/>
      <c r="O274" s="259"/>
      <c r="P274" s="259"/>
      <c r="Q274" s="259"/>
      <c r="R274" s="259"/>
      <c r="S274" s="259"/>
      <c r="T274" s="260"/>
      <c r="AT274" s="261" t="s">
        <v>185</v>
      </c>
      <c r="AU274" s="261" t="s">
        <v>83</v>
      </c>
      <c r="AV274" s="12" t="s">
        <v>83</v>
      </c>
      <c r="AW274" s="12" t="s">
        <v>36</v>
      </c>
      <c r="AX274" s="12" t="s">
        <v>72</v>
      </c>
      <c r="AY274" s="261" t="s">
        <v>174</v>
      </c>
    </row>
    <row r="275" s="13" customFormat="1">
      <c r="B275" s="272"/>
      <c r="C275" s="273"/>
      <c r="D275" s="248" t="s">
        <v>185</v>
      </c>
      <c r="E275" s="274" t="s">
        <v>21</v>
      </c>
      <c r="F275" s="275" t="s">
        <v>264</v>
      </c>
      <c r="G275" s="273"/>
      <c r="H275" s="276">
        <v>59.25</v>
      </c>
      <c r="I275" s="277"/>
      <c r="J275" s="273"/>
      <c r="K275" s="273"/>
      <c r="L275" s="278"/>
      <c r="M275" s="279"/>
      <c r="N275" s="280"/>
      <c r="O275" s="280"/>
      <c r="P275" s="280"/>
      <c r="Q275" s="280"/>
      <c r="R275" s="280"/>
      <c r="S275" s="280"/>
      <c r="T275" s="281"/>
      <c r="AT275" s="282" t="s">
        <v>185</v>
      </c>
      <c r="AU275" s="282" t="s">
        <v>83</v>
      </c>
      <c r="AV275" s="13" t="s">
        <v>181</v>
      </c>
      <c r="AW275" s="13" t="s">
        <v>36</v>
      </c>
      <c r="AX275" s="13" t="s">
        <v>76</v>
      </c>
      <c r="AY275" s="282" t="s">
        <v>174</v>
      </c>
    </row>
    <row r="276" s="1" customFormat="1" ht="25.5" customHeight="1">
      <c r="B276" s="47"/>
      <c r="C276" s="236" t="s">
        <v>414</v>
      </c>
      <c r="D276" s="236" t="s">
        <v>176</v>
      </c>
      <c r="E276" s="237" t="s">
        <v>415</v>
      </c>
      <c r="F276" s="238" t="s">
        <v>416</v>
      </c>
      <c r="G276" s="239" t="s">
        <v>179</v>
      </c>
      <c r="H276" s="240">
        <v>73.200000000000003</v>
      </c>
      <c r="I276" s="241"/>
      <c r="J276" s="242">
        <f>ROUND(I276*H276,2)</f>
        <v>0</v>
      </c>
      <c r="K276" s="238" t="s">
        <v>21</v>
      </c>
      <c r="L276" s="73"/>
      <c r="M276" s="243" t="s">
        <v>21</v>
      </c>
      <c r="N276" s="244" t="s">
        <v>44</v>
      </c>
      <c r="O276" s="48"/>
      <c r="P276" s="245">
        <f>O276*H276</f>
        <v>0</v>
      </c>
      <c r="Q276" s="245">
        <v>0.0080000000000000002</v>
      </c>
      <c r="R276" s="245">
        <f>Q276*H276</f>
        <v>0.58560000000000001</v>
      </c>
      <c r="S276" s="245">
        <v>0</v>
      </c>
      <c r="T276" s="246">
        <f>S276*H276</f>
        <v>0</v>
      </c>
      <c r="AR276" s="25" t="s">
        <v>181</v>
      </c>
      <c r="AT276" s="25" t="s">
        <v>176</v>
      </c>
      <c r="AU276" s="25" t="s">
        <v>83</v>
      </c>
      <c r="AY276" s="25" t="s">
        <v>174</v>
      </c>
      <c r="BE276" s="247">
        <f>IF(N276="základní",J276,0)</f>
        <v>0</v>
      </c>
      <c r="BF276" s="247">
        <f>IF(N276="snížená",J276,0)</f>
        <v>0</v>
      </c>
      <c r="BG276" s="247">
        <f>IF(N276="zákl. přenesená",J276,0)</f>
        <v>0</v>
      </c>
      <c r="BH276" s="247">
        <f>IF(N276="sníž. přenesená",J276,0)</f>
        <v>0</v>
      </c>
      <c r="BI276" s="247">
        <f>IF(N276="nulová",J276,0)</f>
        <v>0</v>
      </c>
      <c r="BJ276" s="25" t="s">
        <v>83</v>
      </c>
      <c r="BK276" s="247">
        <f>ROUND(I276*H276,2)</f>
        <v>0</v>
      </c>
      <c r="BL276" s="25" t="s">
        <v>181</v>
      </c>
      <c r="BM276" s="25" t="s">
        <v>417</v>
      </c>
    </row>
    <row r="277" s="12" customFormat="1">
      <c r="B277" s="251"/>
      <c r="C277" s="252"/>
      <c r="D277" s="248" t="s">
        <v>185</v>
      </c>
      <c r="E277" s="253" t="s">
        <v>21</v>
      </c>
      <c r="F277" s="254" t="s">
        <v>407</v>
      </c>
      <c r="G277" s="252"/>
      <c r="H277" s="255">
        <v>18.399999999999999</v>
      </c>
      <c r="I277" s="256"/>
      <c r="J277" s="252"/>
      <c r="K277" s="252"/>
      <c r="L277" s="257"/>
      <c r="M277" s="258"/>
      <c r="N277" s="259"/>
      <c r="O277" s="259"/>
      <c r="P277" s="259"/>
      <c r="Q277" s="259"/>
      <c r="R277" s="259"/>
      <c r="S277" s="259"/>
      <c r="T277" s="260"/>
      <c r="AT277" s="261" t="s">
        <v>185</v>
      </c>
      <c r="AU277" s="261" t="s">
        <v>83</v>
      </c>
      <c r="AV277" s="12" t="s">
        <v>83</v>
      </c>
      <c r="AW277" s="12" t="s">
        <v>36</v>
      </c>
      <c r="AX277" s="12" t="s">
        <v>72</v>
      </c>
      <c r="AY277" s="261" t="s">
        <v>174</v>
      </c>
    </row>
    <row r="278" s="12" customFormat="1">
      <c r="B278" s="251"/>
      <c r="C278" s="252"/>
      <c r="D278" s="248" t="s">
        <v>185</v>
      </c>
      <c r="E278" s="253" t="s">
        <v>21</v>
      </c>
      <c r="F278" s="254" t="s">
        <v>418</v>
      </c>
      <c r="G278" s="252"/>
      <c r="H278" s="255">
        <v>54.799999999999997</v>
      </c>
      <c r="I278" s="256"/>
      <c r="J278" s="252"/>
      <c r="K278" s="252"/>
      <c r="L278" s="257"/>
      <c r="M278" s="258"/>
      <c r="N278" s="259"/>
      <c r="O278" s="259"/>
      <c r="P278" s="259"/>
      <c r="Q278" s="259"/>
      <c r="R278" s="259"/>
      <c r="S278" s="259"/>
      <c r="T278" s="260"/>
      <c r="AT278" s="261" t="s">
        <v>185</v>
      </c>
      <c r="AU278" s="261" t="s">
        <v>83</v>
      </c>
      <c r="AV278" s="12" t="s">
        <v>83</v>
      </c>
      <c r="AW278" s="12" t="s">
        <v>36</v>
      </c>
      <c r="AX278" s="12" t="s">
        <v>72</v>
      </c>
      <c r="AY278" s="261" t="s">
        <v>174</v>
      </c>
    </row>
    <row r="279" s="13" customFormat="1">
      <c r="B279" s="272"/>
      <c r="C279" s="273"/>
      <c r="D279" s="248" t="s">
        <v>185</v>
      </c>
      <c r="E279" s="274" t="s">
        <v>21</v>
      </c>
      <c r="F279" s="275" t="s">
        <v>264</v>
      </c>
      <c r="G279" s="273"/>
      <c r="H279" s="276">
        <v>73.200000000000003</v>
      </c>
      <c r="I279" s="277"/>
      <c r="J279" s="273"/>
      <c r="K279" s="273"/>
      <c r="L279" s="278"/>
      <c r="M279" s="279"/>
      <c r="N279" s="280"/>
      <c r="O279" s="280"/>
      <c r="P279" s="280"/>
      <c r="Q279" s="280"/>
      <c r="R279" s="280"/>
      <c r="S279" s="280"/>
      <c r="T279" s="281"/>
      <c r="AT279" s="282" t="s">
        <v>185</v>
      </c>
      <c r="AU279" s="282" t="s">
        <v>83</v>
      </c>
      <c r="AV279" s="13" t="s">
        <v>181</v>
      </c>
      <c r="AW279" s="13" t="s">
        <v>36</v>
      </c>
      <c r="AX279" s="13" t="s">
        <v>76</v>
      </c>
      <c r="AY279" s="282" t="s">
        <v>174</v>
      </c>
    </row>
    <row r="280" s="1" customFormat="1" ht="16.5" customHeight="1">
      <c r="B280" s="47"/>
      <c r="C280" s="262" t="s">
        <v>419</v>
      </c>
      <c r="D280" s="262" t="s">
        <v>248</v>
      </c>
      <c r="E280" s="263" t="s">
        <v>420</v>
      </c>
      <c r="F280" s="264" t="s">
        <v>421</v>
      </c>
      <c r="G280" s="265" t="s">
        <v>179</v>
      </c>
      <c r="H280" s="266">
        <v>74.664000000000001</v>
      </c>
      <c r="I280" s="267"/>
      <c r="J280" s="268">
        <f>ROUND(I280*H280,2)</f>
        <v>0</v>
      </c>
      <c r="K280" s="264" t="s">
        <v>21</v>
      </c>
      <c r="L280" s="269"/>
      <c r="M280" s="270" t="s">
        <v>21</v>
      </c>
      <c r="N280" s="271" t="s">
        <v>44</v>
      </c>
      <c r="O280" s="48"/>
      <c r="P280" s="245">
        <f>O280*H280</f>
        <v>0</v>
      </c>
      <c r="Q280" s="245">
        <v>0.0041999999999999997</v>
      </c>
      <c r="R280" s="245">
        <f>Q280*H280</f>
        <v>0.3135888</v>
      </c>
      <c r="S280" s="245">
        <v>0</v>
      </c>
      <c r="T280" s="246">
        <f>S280*H280</f>
        <v>0</v>
      </c>
      <c r="AR280" s="25" t="s">
        <v>217</v>
      </c>
      <c r="AT280" s="25" t="s">
        <v>248</v>
      </c>
      <c r="AU280" s="25" t="s">
        <v>83</v>
      </c>
      <c r="AY280" s="25" t="s">
        <v>174</v>
      </c>
      <c r="BE280" s="247">
        <f>IF(N280="základní",J280,0)</f>
        <v>0</v>
      </c>
      <c r="BF280" s="247">
        <f>IF(N280="snížená",J280,0)</f>
        <v>0</v>
      </c>
      <c r="BG280" s="247">
        <f>IF(N280="zákl. přenesená",J280,0)</f>
        <v>0</v>
      </c>
      <c r="BH280" s="247">
        <f>IF(N280="sníž. přenesená",J280,0)</f>
        <v>0</v>
      </c>
      <c r="BI280" s="247">
        <f>IF(N280="nulová",J280,0)</f>
        <v>0</v>
      </c>
      <c r="BJ280" s="25" t="s">
        <v>83</v>
      </c>
      <c r="BK280" s="247">
        <f>ROUND(I280*H280,2)</f>
        <v>0</v>
      </c>
      <c r="BL280" s="25" t="s">
        <v>181</v>
      </c>
      <c r="BM280" s="25" t="s">
        <v>422</v>
      </c>
    </row>
    <row r="281" s="12" customFormat="1">
      <c r="B281" s="251"/>
      <c r="C281" s="252"/>
      <c r="D281" s="248" t="s">
        <v>185</v>
      </c>
      <c r="E281" s="253" t="s">
        <v>21</v>
      </c>
      <c r="F281" s="254" t="s">
        <v>423</v>
      </c>
      <c r="G281" s="252"/>
      <c r="H281" s="255">
        <v>74.664000000000001</v>
      </c>
      <c r="I281" s="256"/>
      <c r="J281" s="252"/>
      <c r="K281" s="252"/>
      <c r="L281" s="257"/>
      <c r="M281" s="258"/>
      <c r="N281" s="259"/>
      <c r="O281" s="259"/>
      <c r="P281" s="259"/>
      <c r="Q281" s="259"/>
      <c r="R281" s="259"/>
      <c r="S281" s="259"/>
      <c r="T281" s="260"/>
      <c r="AT281" s="261" t="s">
        <v>185</v>
      </c>
      <c r="AU281" s="261" t="s">
        <v>83</v>
      </c>
      <c r="AV281" s="12" t="s">
        <v>83</v>
      </c>
      <c r="AW281" s="12" t="s">
        <v>36</v>
      </c>
      <c r="AX281" s="12" t="s">
        <v>76</v>
      </c>
      <c r="AY281" s="261" t="s">
        <v>174</v>
      </c>
    </row>
    <row r="282" s="1" customFormat="1" ht="16.5" customHeight="1">
      <c r="B282" s="47"/>
      <c r="C282" s="236" t="s">
        <v>424</v>
      </c>
      <c r="D282" s="236" t="s">
        <v>176</v>
      </c>
      <c r="E282" s="237" t="s">
        <v>425</v>
      </c>
      <c r="F282" s="238" t="s">
        <v>426</v>
      </c>
      <c r="G282" s="239" t="s">
        <v>179</v>
      </c>
      <c r="H282" s="240">
        <v>73.200000000000003</v>
      </c>
      <c r="I282" s="241"/>
      <c r="J282" s="242">
        <f>ROUND(I282*H282,2)</f>
        <v>0</v>
      </c>
      <c r="K282" s="238" t="s">
        <v>180</v>
      </c>
      <c r="L282" s="73"/>
      <c r="M282" s="243" t="s">
        <v>21</v>
      </c>
      <c r="N282" s="244" t="s">
        <v>44</v>
      </c>
      <c r="O282" s="48"/>
      <c r="P282" s="245">
        <f>O282*H282</f>
        <v>0</v>
      </c>
      <c r="Q282" s="245">
        <v>0.0030000000000000001</v>
      </c>
      <c r="R282" s="245">
        <f>Q282*H282</f>
        <v>0.21960000000000002</v>
      </c>
      <c r="S282" s="245">
        <v>0</v>
      </c>
      <c r="T282" s="246">
        <f>S282*H282</f>
        <v>0</v>
      </c>
      <c r="AR282" s="25" t="s">
        <v>181</v>
      </c>
      <c r="AT282" s="25" t="s">
        <v>176</v>
      </c>
      <c r="AU282" s="25" t="s">
        <v>83</v>
      </c>
      <c r="AY282" s="25" t="s">
        <v>174</v>
      </c>
      <c r="BE282" s="247">
        <f>IF(N282="základní",J282,0)</f>
        <v>0</v>
      </c>
      <c r="BF282" s="247">
        <f>IF(N282="snížená",J282,0)</f>
        <v>0</v>
      </c>
      <c r="BG282" s="247">
        <f>IF(N282="zákl. přenesená",J282,0)</f>
        <v>0</v>
      </c>
      <c r="BH282" s="247">
        <f>IF(N282="sníž. přenesená",J282,0)</f>
        <v>0</v>
      </c>
      <c r="BI282" s="247">
        <f>IF(N282="nulová",J282,0)</f>
        <v>0</v>
      </c>
      <c r="BJ282" s="25" t="s">
        <v>83</v>
      </c>
      <c r="BK282" s="247">
        <f>ROUND(I282*H282,2)</f>
        <v>0</v>
      </c>
      <c r="BL282" s="25" t="s">
        <v>181</v>
      </c>
      <c r="BM282" s="25" t="s">
        <v>427</v>
      </c>
    </row>
    <row r="283" s="12" customFormat="1">
      <c r="B283" s="251"/>
      <c r="C283" s="252"/>
      <c r="D283" s="248" t="s">
        <v>185</v>
      </c>
      <c r="E283" s="253" t="s">
        <v>21</v>
      </c>
      <c r="F283" s="254" t="s">
        <v>407</v>
      </c>
      <c r="G283" s="252"/>
      <c r="H283" s="255">
        <v>18.399999999999999</v>
      </c>
      <c r="I283" s="256"/>
      <c r="J283" s="252"/>
      <c r="K283" s="252"/>
      <c r="L283" s="257"/>
      <c r="M283" s="258"/>
      <c r="N283" s="259"/>
      <c r="O283" s="259"/>
      <c r="P283" s="259"/>
      <c r="Q283" s="259"/>
      <c r="R283" s="259"/>
      <c r="S283" s="259"/>
      <c r="T283" s="260"/>
      <c r="AT283" s="261" t="s">
        <v>185</v>
      </c>
      <c r="AU283" s="261" t="s">
        <v>83</v>
      </c>
      <c r="AV283" s="12" t="s">
        <v>83</v>
      </c>
      <c r="AW283" s="12" t="s">
        <v>36</v>
      </c>
      <c r="AX283" s="12" t="s">
        <v>72</v>
      </c>
      <c r="AY283" s="261" t="s">
        <v>174</v>
      </c>
    </row>
    <row r="284" s="12" customFormat="1">
      <c r="B284" s="251"/>
      <c r="C284" s="252"/>
      <c r="D284" s="248" t="s">
        <v>185</v>
      </c>
      <c r="E284" s="253" t="s">
        <v>21</v>
      </c>
      <c r="F284" s="254" t="s">
        <v>418</v>
      </c>
      <c r="G284" s="252"/>
      <c r="H284" s="255">
        <v>54.799999999999997</v>
      </c>
      <c r="I284" s="256"/>
      <c r="J284" s="252"/>
      <c r="K284" s="252"/>
      <c r="L284" s="257"/>
      <c r="M284" s="258"/>
      <c r="N284" s="259"/>
      <c r="O284" s="259"/>
      <c r="P284" s="259"/>
      <c r="Q284" s="259"/>
      <c r="R284" s="259"/>
      <c r="S284" s="259"/>
      <c r="T284" s="260"/>
      <c r="AT284" s="261" t="s">
        <v>185</v>
      </c>
      <c r="AU284" s="261" t="s">
        <v>83</v>
      </c>
      <c r="AV284" s="12" t="s">
        <v>83</v>
      </c>
      <c r="AW284" s="12" t="s">
        <v>36</v>
      </c>
      <c r="AX284" s="12" t="s">
        <v>72</v>
      </c>
      <c r="AY284" s="261" t="s">
        <v>174</v>
      </c>
    </row>
    <row r="285" s="13" customFormat="1">
      <c r="B285" s="272"/>
      <c r="C285" s="273"/>
      <c r="D285" s="248" t="s">
        <v>185</v>
      </c>
      <c r="E285" s="274" t="s">
        <v>21</v>
      </c>
      <c r="F285" s="275" t="s">
        <v>264</v>
      </c>
      <c r="G285" s="273"/>
      <c r="H285" s="276">
        <v>73.200000000000003</v>
      </c>
      <c r="I285" s="277"/>
      <c r="J285" s="273"/>
      <c r="K285" s="273"/>
      <c r="L285" s="278"/>
      <c r="M285" s="279"/>
      <c r="N285" s="280"/>
      <c r="O285" s="280"/>
      <c r="P285" s="280"/>
      <c r="Q285" s="280"/>
      <c r="R285" s="280"/>
      <c r="S285" s="280"/>
      <c r="T285" s="281"/>
      <c r="AT285" s="282" t="s">
        <v>185</v>
      </c>
      <c r="AU285" s="282" t="s">
        <v>83</v>
      </c>
      <c r="AV285" s="13" t="s">
        <v>181</v>
      </c>
      <c r="AW285" s="13" t="s">
        <v>36</v>
      </c>
      <c r="AX285" s="13" t="s">
        <v>76</v>
      </c>
      <c r="AY285" s="282" t="s">
        <v>174</v>
      </c>
    </row>
    <row r="286" s="1" customFormat="1" ht="38.25" customHeight="1">
      <c r="B286" s="47"/>
      <c r="C286" s="236" t="s">
        <v>428</v>
      </c>
      <c r="D286" s="236" t="s">
        <v>176</v>
      </c>
      <c r="E286" s="237" t="s">
        <v>429</v>
      </c>
      <c r="F286" s="238" t="s">
        <v>430</v>
      </c>
      <c r="G286" s="239" t="s">
        <v>179</v>
      </c>
      <c r="H286" s="240">
        <v>1760</v>
      </c>
      <c r="I286" s="241"/>
      <c r="J286" s="242">
        <f>ROUND(I286*H286,2)</f>
        <v>0</v>
      </c>
      <c r="K286" s="238" t="s">
        <v>180</v>
      </c>
      <c r="L286" s="73"/>
      <c r="M286" s="243" t="s">
        <v>21</v>
      </c>
      <c r="N286" s="244" t="s">
        <v>44</v>
      </c>
      <c r="O286" s="48"/>
      <c r="P286" s="245">
        <f>O286*H286</f>
        <v>0</v>
      </c>
      <c r="Q286" s="245">
        <v>0.018380000000000001</v>
      </c>
      <c r="R286" s="245">
        <f>Q286*H286</f>
        <v>32.348800000000004</v>
      </c>
      <c r="S286" s="245">
        <v>0</v>
      </c>
      <c r="T286" s="246">
        <f>S286*H286</f>
        <v>0</v>
      </c>
      <c r="AR286" s="25" t="s">
        <v>181</v>
      </c>
      <c r="AT286" s="25" t="s">
        <v>176</v>
      </c>
      <c r="AU286" s="25" t="s">
        <v>83</v>
      </c>
      <c r="AY286" s="25" t="s">
        <v>174</v>
      </c>
      <c r="BE286" s="247">
        <f>IF(N286="základní",J286,0)</f>
        <v>0</v>
      </c>
      <c r="BF286" s="247">
        <f>IF(N286="snížená",J286,0)</f>
        <v>0</v>
      </c>
      <c r="BG286" s="247">
        <f>IF(N286="zákl. přenesená",J286,0)</f>
        <v>0</v>
      </c>
      <c r="BH286" s="247">
        <f>IF(N286="sníž. přenesená",J286,0)</f>
        <v>0</v>
      </c>
      <c r="BI286" s="247">
        <f>IF(N286="nulová",J286,0)</f>
        <v>0</v>
      </c>
      <c r="BJ286" s="25" t="s">
        <v>83</v>
      </c>
      <c r="BK286" s="247">
        <f>ROUND(I286*H286,2)</f>
        <v>0</v>
      </c>
      <c r="BL286" s="25" t="s">
        <v>181</v>
      </c>
      <c r="BM286" s="25" t="s">
        <v>431</v>
      </c>
    </row>
    <row r="287" s="1" customFormat="1">
      <c r="B287" s="47"/>
      <c r="C287" s="75"/>
      <c r="D287" s="248" t="s">
        <v>183</v>
      </c>
      <c r="E287" s="75"/>
      <c r="F287" s="249" t="s">
        <v>432</v>
      </c>
      <c r="G287" s="75"/>
      <c r="H287" s="75"/>
      <c r="I287" s="204"/>
      <c r="J287" s="75"/>
      <c r="K287" s="75"/>
      <c r="L287" s="73"/>
      <c r="M287" s="250"/>
      <c r="N287" s="48"/>
      <c r="O287" s="48"/>
      <c r="P287" s="48"/>
      <c r="Q287" s="48"/>
      <c r="R287" s="48"/>
      <c r="S287" s="48"/>
      <c r="T287" s="96"/>
      <c r="AT287" s="25" t="s">
        <v>183</v>
      </c>
      <c r="AU287" s="25" t="s">
        <v>83</v>
      </c>
    </row>
    <row r="288" s="12" customFormat="1">
      <c r="B288" s="251"/>
      <c r="C288" s="252"/>
      <c r="D288" s="248" t="s">
        <v>185</v>
      </c>
      <c r="E288" s="253" t="s">
        <v>21</v>
      </c>
      <c r="F288" s="254" t="s">
        <v>433</v>
      </c>
      <c r="G288" s="252"/>
      <c r="H288" s="255">
        <v>154.208</v>
      </c>
      <c r="I288" s="256"/>
      <c r="J288" s="252"/>
      <c r="K288" s="252"/>
      <c r="L288" s="257"/>
      <c r="M288" s="258"/>
      <c r="N288" s="259"/>
      <c r="O288" s="259"/>
      <c r="P288" s="259"/>
      <c r="Q288" s="259"/>
      <c r="R288" s="259"/>
      <c r="S288" s="259"/>
      <c r="T288" s="260"/>
      <c r="AT288" s="261" t="s">
        <v>185</v>
      </c>
      <c r="AU288" s="261" t="s">
        <v>83</v>
      </c>
      <c r="AV288" s="12" t="s">
        <v>83</v>
      </c>
      <c r="AW288" s="12" t="s">
        <v>36</v>
      </c>
      <c r="AX288" s="12" t="s">
        <v>72</v>
      </c>
      <c r="AY288" s="261" t="s">
        <v>174</v>
      </c>
    </row>
    <row r="289" s="12" customFormat="1">
      <c r="B289" s="251"/>
      <c r="C289" s="252"/>
      <c r="D289" s="248" t="s">
        <v>185</v>
      </c>
      <c r="E289" s="253" t="s">
        <v>21</v>
      </c>
      <c r="F289" s="254" t="s">
        <v>434</v>
      </c>
      <c r="G289" s="252"/>
      <c r="H289" s="255">
        <v>134.976</v>
      </c>
      <c r="I289" s="256"/>
      <c r="J289" s="252"/>
      <c r="K289" s="252"/>
      <c r="L289" s="257"/>
      <c r="M289" s="258"/>
      <c r="N289" s="259"/>
      <c r="O289" s="259"/>
      <c r="P289" s="259"/>
      <c r="Q289" s="259"/>
      <c r="R289" s="259"/>
      <c r="S289" s="259"/>
      <c r="T289" s="260"/>
      <c r="AT289" s="261" t="s">
        <v>185</v>
      </c>
      <c r="AU289" s="261" t="s">
        <v>83</v>
      </c>
      <c r="AV289" s="12" t="s">
        <v>83</v>
      </c>
      <c r="AW289" s="12" t="s">
        <v>36</v>
      </c>
      <c r="AX289" s="12" t="s">
        <v>72</v>
      </c>
      <c r="AY289" s="261" t="s">
        <v>174</v>
      </c>
    </row>
    <row r="290" s="12" customFormat="1">
      <c r="B290" s="251"/>
      <c r="C290" s="252"/>
      <c r="D290" s="248" t="s">
        <v>185</v>
      </c>
      <c r="E290" s="253" t="s">
        <v>21</v>
      </c>
      <c r="F290" s="254" t="s">
        <v>435</v>
      </c>
      <c r="G290" s="252"/>
      <c r="H290" s="255">
        <v>41.119999999999997</v>
      </c>
      <c r="I290" s="256"/>
      <c r="J290" s="252"/>
      <c r="K290" s="252"/>
      <c r="L290" s="257"/>
      <c r="M290" s="258"/>
      <c r="N290" s="259"/>
      <c r="O290" s="259"/>
      <c r="P290" s="259"/>
      <c r="Q290" s="259"/>
      <c r="R290" s="259"/>
      <c r="S290" s="259"/>
      <c r="T290" s="260"/>
      <c r="AT290" s="261" t="s">
        <v>185</v>
      </c>
      <c r="AU290" s="261" t="s">
        <v>83</v>
      </c>
      <c r="AV290" s="12" t="s">
        <v>83</v>
      </c>
      <c r="AW290" s="12" t="s">
        <v>36</v>
      </c>
      <c r="AX290" s="12" t="s">
        <v>72</v>
      </c>
      <c r="AY290" s="261" t="s">
        <v>174</v>
      </c>
    </row>
    <row r="291" s="12" customFormat="1">
      <c r="B291" s="251"/>
      <c r="C291" s="252"/>
      <c r="D291" s="248" t="s">
        <v>185</v>
      </c>
      <c r="E291" s="253" t="s">
        <v>21</v>
      </c>
      <c r="F291" s="254" t="s">
        <v>436</v>
      </c>
      <c r="G291" s="252"/>
      <c r="H291" s="255">
        <v>-78.965999999999994</v>
      </c>
      <c r="I291" s="256"/>
      <c r="J291" s="252"/>
      <c r="K291" s="252"/>
      <c r="L291" s="257"/>
      <c r="M291" s="258"/>
      <c r="N291" s="259"/>
      <c r="O291" s="259"/>
      <c r="P291" s="259"/>
      <c r="Q291" s="259"/>
      <c r="R291" s="259"/>
      <c r="S291" s="259"/>
      <c r="T291" s="260"/>
      <c r="AT291" s="261" t="s">
        <v>185</v>
      </c>
      <c r="AU291" s="261" t="s">
        <v>83</v>
      </c>
      <c r="AV291" s="12" t="s">
        <v>83</v>
      </c>
      <c r="AW291" s="12" t="s">
        <v>36</v>
      </c>
      <c r="AX291" s="12" t="s">
        <v>72</v>
      </c>
      <c r="AY291" s="261" t="s">
        <v>174</v>
      </c>
    </row>
    <row r="292" s="14" customFormat="1">
      <c r="B292" s="283"/>
      <c r="C292" s="284"/>
      <c r="D292" s="248" t="s">
        <v>185</v>
      </c>
      <c r="E292" s="285" t="s">
        <v>21</v>
      </c>
      <c r="F292" s="286" t="s">
        <v>437</v>
      </c>
      <c r="G292" s="284"/>
      <c r="H292" s="285" t="s">
        <v>21</v>
      </c>
      <c r="I292" s="287"/>
      <c r="J292" s="284"/>
      <c r="K292" s="284"/>
      <c r="L292" s="288"/>
      <c r="M292" s="289"/>
      <c r="N292" s="290"/>
      <c r="O292" s="290"/>
      <c r="P292" s="290"/>
      <c r="Q292" s="290"/>
      <c r="R292" s="290"/>
      <c r="S292" s="290"/>
      <c r="T292" s="291"/>
      <c r="AT292" s="292" t="s">
        <v>185</v>
      </c>
      <c r="AU292" s="292" t="s">
        <v>83</v>
      </c>
      <c r="AV292" s="14" t="s">
        <v>76</v>
      </c>
      <c r="AW292" s="14" t="s">
        <v>36</v>
      </c>
      <c r="AX292" s="14" t="s">
        <v>72</v>
      </c>
      <c r="AY292" s="292" t="s">
        <v>174</v>
      </c>
    </row>
    <row r="293" s="12" customFormat="1">
      <c r="B293" s="251"/>
      <c r="C293" s="252"/>
      <c r="D293" s="248" t="s">
        <v>185</v>
      </c>
      <c r="E293" s="253" t="s">
        <v>21</v>
      </c>
      <c r="F293" s="254" t="s">
        <v>438</v>
      </c>
      <c r="G293" s="252"/>
      <c r="H293" s="255">
        <v>247.291</v>
      </c>
      <c r="I293" s="256"/>
      <c r="J293" s="252"/>
      <c r="K293" s="252"/>
      <c r="L293" s="257"/>
      <c r="M293" s="258"/>
      <c r="N293" s="259"/>
      <c r="O293" s="259"/>
      <c r="P293" s="259"/>
      <c r="Q293" s="259"/>
      <c r="R293" s="259"/>
      <c r="S293" s="259"/>
      <c r="T293" s="260"/>
      <c r="AT293" s="261" t="s">
        <v>185</v>
      </c>
      <c r="AU293" s="261" t="s">
        <v>83</v>
      </c>
      <c r="AV293" s="12" t="s">
        <v>83</v>
      </c>
      <c r="AW293" s="12" t="s">
        <v>36</v>
      </c>
      <c r="AX293" s="12" t="s">
        <v>72</v>
      </c>
      <c r="AY293" s="261" t="s">
        <v>174</v>
      </c>
    </row>
    <row r="294" s="12" customFormat="1">
      <c r="B294" s="251"/>
      <c r="C294" s="252"/>
      <c r="D294" s="248" t="s">
        <v>185</v>
      </c>
      <c r="E294" s="253" t="s">
        <v>21</v>
      </c>
      <c r="F294" s="254" t="s">
        <v>439</v>
      </c>
      <c r="G294" s="252"/>
      <c r="H294" s="255">
        <v>-80.602999999999994</v>
      </c>
      <c r="I294" s="256"/>
      <c r="J294" s="252"/>
      <c r="K294" s="252"/>
      <c r="L294" s="257"/>
      <c r="M294" s="258"/>
      <c r="N294" s="259"/>
      <c r="O294" s="259"/>
      <c r="P294" s="259"/>
      <c r="Q294" s="259"/>
      <c r="R294" s="259"/>
      <c r="S294" s="259"/>
      <c r="T294" s="260"/>
      <c r="AT294" s="261" t="s">
        <v>185</v>
      </c>
      <c r="AU294" s="261" t="s">
        <v>83</v>
      </c>
      <c r="AV294" s="12" t="s">
        <v>83</v>
      </c>
      <c r="AW294" s="12" t="s">
        <v>36</v>
      </c>
      <c r="AX294" s="12" t="s">
        <v>72</v>
      </c>
      <c r="AY294" s="261" t="s">
        <v>174</v>
      </c>
    </row>
    <row r="295" s="12" customFormat="1">
      <c r="B295" s="251"/>
      <c r="C295" s="252"/>
      <c r="D295" s="248" t="s">
        <v>185</v>
      </c>
      <c r="E295" s="253" t="s">
        <v>21</v>
      </c>
      <c r="F295" s="254" t="s">
        <v>440</v>
      </c>
      <c r="G295" s="252"/>
      <c r="H295" s="255">
        <v>237.41999999999999</v>
      </c>
      <c r="I295" s="256"/>
      <c r="J295" s="252"/>
      <c r="K295" s="252"/>
      <c r="L295" s="257"/>
      <c r="M295" s="258"/>
      <c r="N295" s="259"/>
      <c r="O295" s="259"/>
      <c r="P295" s="259"/>
      <c r="Q295" s="259"/>
      <c r="R295" s="259"/>
      <c r="S295" s="259"/>
      <c r="T295" s="260"/>
      <c r="AT295" s="261" t="s">
        <v>185</v>
      </c>
      <c r="AU295" s="261" t="s">
        <v>83</v>
      </c>
      <c r="AV295" s="12" t="s">
        <v>83</v>
      </c>
      <c r="AW295" s="12" t="s">
        <v>36</v>
      </c>
      <c r="AX295" s="12" t="s">
        <v>72</v>
      </c>
      <c r="AY295" s="261" t="s">
        <v>174</v>
      </c>
    </row>
    <row r="296" s="12" customFormat="1">
      <c r="B296" s="251"/>
      <c r="C296" s="252"/>
      <c r="D296" s="248" t="s">
        <v>185</v>
      </c>
      <c r="E296" s="253" t="s">
        <v>21</v>
      </c>
      <c r="F296" s="254" t="s">
        <v>441</v>
      </c>
      <c r="G296" s="252"/>
      <c r="H296" s="255">
        <v>153.40100000000001</v>
      </c>
      <c r="I296" s="256"/>
      <c r="J296" s="252"/>
      <c r="K296" s="252"/>
      <c r="L296" s="257"/>
      <c r="M296" s="258"/>
      <c r="N296" s="259"/>
      <c r="O296" s="259"/>
      <c r="P296" s="259"/>
      <c r="Q296" s="259"/>
      <c r="R296" s="259"/>
      <c r="S296" s="259"/>
      <c r="T296" s="260"/>
      <c r="AT296" s="261" t="s">
        <v>185</v>
      </c>
      <c r="AU296" s="261" t="s">
        <v>83</v>
      </c>
      <c r="AV296" s="12" t="s">
        <v>83</v>
      </c>
      <c r="AW296" s="12" t="s">
        <v>36</v>
      </c>
      <c r="AX296" s="12" t="s">
        <v>72</v>
      </c>
      <c r="AY296" s="261" t="s">
        <v>174</v>
      </c>
    </row>
    <row r="297" s="12" customFormat="1">
      <c r="B297" s="251"/>
      <c r="C297" s="252"/>
      <c r="D297" s="248" t="s">
        <v>185</v>
      </c>
      <c r="E297" s="253" t="s">
        <v>21</v>
      </c>
      <c r="F297" s="254" t="s">
        <v>442</v>
      </c>
      <c r="G297" s="252"/>
      <c r="H297" s="255">
        <v>51.084000000000003</v>
      </c>
      <c r="I297" s="256"/>
      <c r="J297" s="252"/>
      <c r="K297" s="252"/>
      <c r="L297" s="257"/>
      <c r="M297" s="258"/>
      <c r="N297" s="259"/>
      <c r="O297" s="259"/>
      <c r="P297" s="259"/>
      <c r="Q297" s="259"/>
      <c r="R297" s="259"/>
      <c r="S297" s="259"/>
      <c r="T297" s="260"/>
      <c r="AT297" s="261" t="s">
        <v>185</v>
      </c>
      <c r="AU297" s="261" t="s">
        <v>83</v>
      </c>
      <c r="AV297" s="12" t="s">
        <v>83</v>
      </c>
      <c r="AW297" s="12" t="s">
        <v>36</v>
      </c>
      <c r="AX297" s="12" t="s">
        <v>72</v>
      </c>
      <c r="AY297" s="261" t="s">
        <v>174</v>
      </c>
    </row>
    <row r="298" s="12" customFormat="1">
      <c r="B298" s="251"/>
      <c r="C298" s="252"/>
      <c r="D298" s="248" t="s">
        <v>185</v>
      </c>
      <c r="E298" s="253" t="s">
        <v>21</v>
      </c>
      <c r="F298" s="254" t="s">
        <v>443</v>
      </c>
      <c r="G298" s="252"/>
      <c r="H298" s="255">
        <v>-78.718000000000004</v>
      </c>
      <c r="I298" s="256"/>
      <c r="J298" s="252"/>
      <c r="K298" s="252"/>
      <c r="L298" s="257"/>
      <c r="M298" s="258"/>
      <c r="N298" s="259"/>
      <c r="O298" s="259"/>
      <c r="P298" s="259"/>
      <c r="Q298" s="259"/>
      <c r="R298" s="259"/>
      <c r="S298" s="259"/>
      <c r="T298" s="260"/>
      <c r="AT298" s="261" t="s">
        <v>185</v>
      </c>
      <c r="AU298" s="261" t="s">
        <v>83</v>
      </c>
      <c r="AV298" s="12" t="s">
        <v>83</v>
      </c>
      <c r="AW298" s="12" t="s">
        <v>36</v>
      </c>
      <c r="AX298" s="12" t="s">
        <v>72</v>
      </c>
      <c r="AY298" s="261" t="s">
        <v>174</v>
      </c>
    </row>
    <row r="299" s="12" customFormat="1">
      <c r="B299" s="251"/>
      <c r="C299" s="252"/>
      <c r="D299" s="248" t="s">
        <v>185</v>
      </c>
      <c r="E299" s="253" t="s">
        <v>21</v>
      </c>
      <c r="F299" s="254" t="s">
        <v>444</v>
      </c>
      <c r="G299" s="252"/>
      <c r="H299" s="255">
        <v>978.78700000000003</v>
      </c>
      <c r="I299" s="256"/>
      <c r="J299" s="252"/>
      <c r="K299" s="252"/>
      <c r="L299" s="257"/>
      <c r="M299" s="258"/>
      <c r="N299" s="259"/>
      <c r="O299" s="259"/>
      <c r="P299" s="259"/>
      <c r="Q299" s="259"/>
      <c r="R299" s="259"/>
      <c r="S299" s="259"/>
      <c r="T299" s="260"/>
      <c r="AT299" s="261" t="s">
        <v>185</v>
      </c>
      <c r="AU299" s="261" t="s">
        <v>83</v>
      </c>
      <c r="AV299" s="12" t="s">
        <v>83</v>
      </c>
      <c r="AW299" s="12" t="s">
        <v>36</v>
      </c>
      <c r="AX299" s="12" t="s">
        <v>72</v>
      </c>
      <c r="AY299" s="261" t="s">
        <v>174</v>
      </c>
    </row>
    <row r="300" s="13" customFormat="1">
      <c r="B300" s="272"/>
      <c r="C300" s="273"/>
      <c r="D300" s="248" t="s">
        <v>185</v>
      </c>
      <c r="E300" s="274" t="s">
        <v>21</v>
      </c>
      <c r="F300" s="275" t="s">
        <v>264</v>
      </c>
      <c r="G300" s="273"/>
      <c r="H300" s="276">
        <v>1760</v>
      </c>
      <c r="I300" s="277"/>
      <c r="J300" s="273"/>
      <c r="K300" s="273"/>
      <c r="L300" s="278"/>
      <c r="M300" s="279"/>
      <c r="N300" s="280"/>
      <c r="O300" s="280"/>
      <c r="P300" s="280"/>
      <c r="Q300" s="280"/>
      <c r="R300" s="280"/>
      <c r="S300" s="280"/>
      <c r="T300" s="281"/>
      <c r="AT300" s="282" t="s">
        <v>185</v>
      </c>
      <c r="AU300" s="282" t="s">
        <v>83</v>
      </c>
      <c r="AV300" s="13" t="s">
        <v>181</v>
      </c>
      <c r="AW300" s="13" t="s">
        <v>36</v>
      </c>
      <c r="AX300" s="13" t="s">
        <v>76</v>
      </c>
      <c r="AY300" s="282" t="s">
        <v>174</v>
      </c>
    </row>
    <row r="301" s="1" customFormat="1" ht="16.5" customHeight="1">
      <c r="B301" s="47"/>
      <c r="C301" s="236" t="s">
        <v>445</v>
      </c>
      <c r="D301" s="236" t="s">
        <v>176</v>
      </c>
      <c r="E301" s="237" t="s">
        <v>446</v>
      </c>
      <c r="F301" s="238" t="s">
        <v>447</v>
      </c>
      <c r="G301" s="239" t="s">
        <v>179</v>
      </c>
      <c r="H301" s="240">
        <v>115.096</v>
      </c>
      <c r="I301" s="241"/>
      <c r="J301" s="242">
        <f>ROUND(I301*H301,2)</f>
        <v>0</v>
      </c>
      <c r="K301" s="238" t="s">
        <v>180</v>
      </c>
      <c r="L301" s="73"/>
      <c r="M301" s="243" t="s">
        <v>21</v>
      </c>
      <c r="N301" s="244" t="s">
        <v>44</v>
      </c>
      <c r="O301" s="48"/>
      <c r="P301" s="245">
        <f>O301*H301</f>
        <v>0</v>
      </c>
      <c r="Q301" s="245">
        <v>0.033579999999999999</v>
      </c>
      <c r="R301" s="245">
        <f>Q301*H301</f>
        <v>3.86492368</v>
      </c>
      <c r="S301" s="245">
        <v>0</v>
      </c>
      <c r="T301" s="246">
        <f>S301*H301</f>
        <v>0</v>
      </c>
      <c r="AR301" s="25" t="s">
        <v>181</v>
      </c>
      <c r="AT301" s="25" t="s">
        <v>176</v>
      </c>
      <c r="AU301" s="25" t="s">
        <v>83</v>
      </c>
      <c r="AY301" s="25" t="s">
        <v>174</v>
      </c>
      <c r="BE301" s="247">
        <f>IF(N301="základní",J301,0)</f>
        <v>0</v>
      </c>
      <c r="BF301" s="247">
        <f>IF(N301="snížená",J301,0)</f>
        <v>0</v>
      </c>
      <c r="BG301" s="247">
        <f>IF(N301="zákl. přenesená",J301,0)</f>
        <v>0</v>
      </c>
      <c r="BH301" s="247">
        <f>IF(N301="sníž. přenesená",J301,0)</f>
        <v>0</v>
      </c>
      <c r="BI301" s="247">
        <f>IF(N301="nulová",J301,0)</f>
        <v>0</v>
      </c>
      <c r="BJ301" s="25" t="s">
        <v>83</v>
      </c>
      <c r="BK301" s="247">
        <f>ROUND(I301*H301,2)</f>
        <v>0</v>
      </c>
      <c r="BL301" s="25" t="s">
        <v>181</v>
      </c>
      <c r="BM301" s="25" t="s">
        <v>448</v>
      </c>
    </row>
    <row r="302" s="1" customFormat="1">
      <c r="B302" s="47"/>
      <c r="C302" s="75"/>
      <c r="D302" s="248" t="s">
        <v>183</v>
      </c>
      <c r="E302" s="75"/>
      <c r="F302" s="249" t="s">
        <v>449</v>
      </c>
      <c r="G302" s="75"/>
      <c r="H302" s="75"/>
      <c r="I302" s="204"/>
      <c r="J302" s="75"/>
      <c r="K302" s="75"/>
      <c r="L302" s="73"/>
      <c r="M302" s="250"/>
      <c r="N302" s="48"/>
      <c r="O302" s="48"/>
      <c r="P302" s="48"/>
      <c r="Q302" s="48"/>
      <c r="R302" s="48"/>
      <c r="S302" s="48"/>
      <c r="T302" s="96"/>
      <c r="AT302" s="25" t="s">
        <v>183</v>
      </c>
      <c r="AU302" s="25" t="s">
        <v>83</v>
      </c>
    </row>
    <row r="303" s="12" customFormat="1">
      <c r="B303" s="251"/>
      <c r="C303" s="252"/>
      <c r="D303" s="248" t="s">
        <v>185</v>
      </c>
      <c r="E303" s="253" t="s">
        <v>21</v>
      </c>
      <c r="F303" s="254" t="s">
        <v>450</v>
      </c>
      <c r="G303" s="252"/>
      <c r="H303" s="255">
        <v>4.7800000000000002</v>
      </c>
      <c r="I303" s="256"/>
      <c r="J303" s="252"/>
      <c r="K303" s="252"/>
      <c r="L303" s="257"/>
      <c r="M303" s="258"/>
      <c r="N303" s="259"/>
      <c r="O303" s="259"/>
      <c r="P303" s="259"/>
      <c r="Q303" s="259"/>
      <c r="R303" s="259"/>
      <c r="S303" s="259"/>
      <c r="T303" s="260"/>
      <c r="AT303" s="261" t="s">
        <v>185</v>
      </c>
      <c r="AU303" s="261" t="s">
        <v>83</v>
      </c>
      <c r="AV303" s="12" t="s">
        <v>83</v>
      </c>
      <c r="AW303" s="12" t="s">
        <v>36</v>
      </c>
      <c r="AX303" s="12" t="s">
        <v>72</v>
      </c>
      <c r="AY303" s="261" t="s">
        <v>174</v>
      </c>
    </row>
    <row r="304" s="12" customFormat="1">
      <c r="B304" s="251"/>
      <c r="C304" s="252"/>
      <c r="D304" s="248" t="s">
        <v>185</v>
      </c>
      <c r="E304" s="253" t="s">
        <v>21</v>
      </c>
      <c r="F304" s="254" t="s">
        <v>451</v>
      </c>
      <c r="G304" s="252"/>
      <c r="H304" s="255">
        <v>33.524000000000001</v>
      </c>
      <c r="I304" s="256"/>
      <c r="J304" s="252"/>
      <c r="K304" s="252"/>
      <c r="L304" s="257"/>
      <c r="M304" s="258"/>
      <c r="N304" s="259"/>
      <c r="O304" s="259"/>
      <c r="P304" s="259"/>
      <c r="Q304" s="259"/>
      <c r="R304" s="259"/>
      <c r="S304" s="259"/>
      <c r="T304" s="260"/>
      <c r="AT304" s="261" t="s">
        <v>185</v>
      </c>
      <c r="AU304" s="261" t="s">
        <v>83</v>
      </c>
      <c r="AV304" s="12" t="s">
        <v>83</v>
      </c>
      <c r="AW304" s="12" t="s">
        <v>36</v>
      </c>
      <c r="AX304" s="12" t="s">
        <v>72</v>
      </c>
      <c r="AY304" s="261" t="s">
        <v>174</v>
      </c>
    </row>
    <row r="305" s="12" customFormat="1">
      <c r="B305" s="251"/>
      <c r="C305" s="252"/>
      <c r="D305" s="248" t="s">
        <v>185</v>
      </c>
      <c r="E305" s="253" t="s">
        <v>21</v>
      </c>
      <c r="F305" s="254" t="s">
        <v>452</v>
      </c>
      <c r="G305" s="252"/>
      <c r="H305" s="255">
        <v>42.923000000000002</v>
      </c>
      <c r="I305" s="256"/>
      <c r="J305" s="252"/>
      <c r="K305" s="252"/>
      <c r="L305" s="257"/>
      <c r="M305" s="258"/>
      <c r="N305" s="259"/>
      <c r="O305" s="259"/>
      <c r="P305" s="259"/>
      <c r="Q305" s="259"/>
      <c r="R305" s="259"/>
      <c r="S305" s="259"/>
      <c r="T305" s="260"/>
      <c r="AT305" s="261" t="s">
        <v>185</v>
      </c>
      <c r="AU305" s="261" t="s">
        <v>83</v>
      </c>
      <c r="AV305" s="12" t="s">
        <v>83</v>
      </c>
      <c r="AW305" s="12" t="s">
        <v>36</v>
      </c>
      <c r="AX305" s="12" t="s">
        <v>72</v>
      </c>
      <c r="AY305" s="261" t="s">
        <v>174</v>
      </c>
    </row>
    <row r="306" s="12" customFormat="1">
      <c r="B306" s="251"/>
      <c r="C306" s="252"/>
      <c r="D306" s="248" t="s">
        <v>185</v>
      </c>
      <c r="E306" s="253" t="s">
        <v>21</v>
      </c>
      <c r="F306" s="254" t="s">
        <v>453</v>
      </c>
      <c r="G306" s="252"/>
      <c r="H306" s="255">
        <v>33.869</v>
      </c>
      <c r="I306" s="256"/>
      <c r="J306" s="252"/>
      <c r="K306" s="252"/>
      <c r="L306" s="257"/>
      <c r="M306" s="258"/>
      <c r="N306" s="259"/>
      <c r="O306" s="259"/>
      <c r="P306" s="259"/>
      <c r="Q306" s="259"/>
      <c r="R306" s="259"/>
      <c r="S306" s="259"/>
      <c r="T306" s="260"/>
      <c r="AT306" s="261" t="s">
        <v>185</v>
      </c>
      <c r="AU306" s="261" t="s">
        <v>83</v>
      </c>
      <c r="AV306" s="12" t="s">
        <v>83</v>
      </c>
      <c r="AW306" s="12" t="s">
        <v>36</v>
      </c>
      <c r="AX306" s="12" t="s">
        <v>72</v>
      </c>
      <c r="AY306" s="261" t="s">
        <v>174</v>
      </c>
    </row>
    <row r="307" s="13" customFormat="1">
      <c r="B307" s="272"/>
      <c r="C307" s="273"/>
      <c r="D307" s="248" t="s">
        <v>185</v>
      </c>
      <c r="E307" s="274" t="s">
        <v>21</v>
      </c>
      <c r="F307" s="275" t="s">
        <v>264</v>
      </c>
      <c r="G307" s="273"/>
      <c r="H307" s="276">
        <v>115.096</v>
      </c>
      <c r="I307" s="277"/>
      <c r="J307" s="273"/>
      <c r="K307" s="273"/>
      <c r="L307" s="278"/>
      <c r="M307" s="279"/>
      <c r="N307" s="280"/>
      <c r="O307" s="280"/>
      <c r="P307" s="280"/>
      <c r="Q307" s="280"/>
      <c r="R307" s="280"/>
      <c r="S307" s="280"/>
      <c r="T307" s="281"/>
      <c r="AT307" s="282" t="s">
        <v>185</v>
      </c>
      <c r="AU307" s="282" t="s">
        <v>83</v>
      </c>
      <c r="AV307" s="13" t="s">
        <v>181</v>
      </c>
      <c r="AW307" s="13" t="s">
        <v>36</v>
      </c>
      <c r="AX307" s="13" t="s">
        <v>76</v>
      </c>
      <c r="AY307" s="282" t="s">
        <v>174</v>
      </c>
    </row>
    <row r="308" s="1" customFormat="1" ht="25.5" customHeight="1">
      <c r="B308" s="47"/>
      <c r="C308" s="236" t="s">
        <v>454</v>
      </c>
      <c r="D308" s="236" t="s">
        <v>176</v>
      </c>
      <c r="E308" s="237" t="s">
        <v>455</v>
      </c>
      <c r="F308" s="238" t="s">
        <v>456</v>
      </c>
      <c r="G308" s="239" t="s">
        <v>179</v>
      </c>
      <c r="H308" s="240">
        <v>462</v>
      </c>
      <c r="I308" s="241"/>
      <c r="J308" s="242">
        <f>ROUND(I308*H308,2)</f>
        <v>0</v>
      </c>
      <c r="K308" s="238" t="s">
        <v>180</v>
      </c>
      <c r="L308" s="73"/>
      <c r="M308" s="243" t="s">
        <v>21</v>
      </c>
      <c r="N308" s="244" t="s">
        <v>44</v>
      </c>
      <c r="O308" s="48"/>
      <c r="P308" s="245">
        <f>O308*H308</f>
        <v>0</v>
      </c>
      <c r="Q308" s="245">
        <v>0.042500000000000003</v>
      </c>
      <c r="R308" s="245">
        <f>Q308*H308</f>
        <v>19.635000000000002</v>
      </c>
      <c r="S308" s="245">
        <v>0</v>
      </c>
      <c r="T308" s="246">
        <f>S308*H308</f>
        <v>0</v>
      </c>
      <c r="AR308" s="25" t="s">
        <v>181</v>
      </c>
      <c r="AT308" s="25" t="s">
        <v>176</v>
      </c>
      <c r="AU308" s="25" t="s">
        <v>83</v>
      </c>
      <c r="AY308" s="25" t="s">
        <v>174</v>
      </c>
      <c r="BE308" s="247">
        <f>IF(N308="základní",J308,0)</f>
        <v>0</v>
      </c>
      <c r="BF308" s="247">
        <f>IF(N308="snížená",J308,0)</f>
        <v>0</v>
      </c>
      <c r="BG308" s="247">
        <f>IF(N308="zákl. přenesená",J308,0)</f>
        <v>0</v>
      </c>
      <c r="BH308" s="247">
        <f>IF(N308="sníž. přenesená",J308,0)</f>
        <v>0</v>
      </c>
      <c r="BI308" s="247">
        <f>IF(N308="nulová",J308,0)</f>
        <v>0</v>
      </c>
      <c r="BJ308" s="25" t="s">
        <v>83</v>
      </c>
      <c r="BK308" s="247">
        <f>ROUND(I308*H308,2)</f>
        <v>0</v>
      </c>
      <c r="BL308" s="25" t="s">
        <v>181</v>
      </c>
      <c r="BM308" s="25" t="s">
        <v>457</v>
      </c>
    </row>
    <row r="309" s="1" customFormat="1">
      <c r="B309" s="47"/>
      <c r="C309" s="75"/>
      <c r="D309" s="248" t="s">
        <v>183</v>
      </c>
      <c r="E309" s="75"/>
      <c r="F309" s="249" t="s">
        <v>458</v>
      </c>
      <c r="G309" s="75"/>
      <c r="H309" s="75"/>
      <c r="I309" s="204"/>
      <c r="J309" s="75"/>
      <c r="K309" s="75"/>
      <c r="L309" s="73"/>
      <c r="M309" s="250"/>
      <c r="N309" s="48"/>
      <c r="O309" s="48"/>
      <c r="P309" s="48"/>
      <c r="Q309" s="48"/>
      <c r="R309" s="48"/>
      <c r="S309" s="48"/>
      <c r="T309" s="96"/>
      <c r="AT309" s="25" t="s">
        <v>183</v>
      </c>
      <c r="AU309" s="25" t="s">
        <v>83</v>
      </c>
    </row>
    <row r="310" s="12" customFormat="1">
      <c r="B310" s="251"/>
      <c r="C310" s="252"/>
      <c r="D310" s="248" t="s">
        <v>185</v>
      </c>
      <c r="E310" s="253" t="s">
        <v>21</v>
      </c>
      <c r="F310" s="254" t="s">
        <v>459</v>
      </c>
      <c r="G310" s="252"/>
      <c r="H310" s="255">
        <v>302.63400000000001</v>
      </c>
      <c r="I310" s="256"/>
      <c r="J310" s="252"/>
      <c r="K310" s="252"/>
      <c r="L310" s="257"/>
      <c r="M310" s="258"/>
      <c r="N310" s="259"/>
      <c r="O310" s="259"/>
      <c r="P310" s="259"/>
      <c r="Q310" s="259"/>
      <c r="R310" s="259"/>
      <c r="S310" s="259"/>
      <c r="T310" s="260"/>
      <c r="AT310" s="261" t="s">
        <v>185</v>
      </c>
      <c r="AU310" s="261" t="s">
        <v>83</v>
      </c>
      <c r="AV310" s="12" t="s">
        <v>83</v>
      </c>
      <c r="AW310" s="12" t="s">
        <v>36</v>
      </c>
      <c r="AX310" s="12" t="s">
        <v>72</v>
      </c>
      <c r="AY310" s="261" t="s">
        <v>174</v>
      </c>
    </row>
    <row r="311" s="12" customFormat="1">
      <c r="B311" s="251"/>
      <c r="C311" s="252"/>
      <c r="D311" s="248" t="s">
        <v>185</v>
      </c>
      <c r="E311" s="253" t="s">
        <v>21</v>
      </c>
      <c r="F311" s="254" t="s">
        <v>460</v>
      </c>
      <c r="G311" s="252"/>
      <c r="H311" s="255">
        <v>274.51999999999998</v>
      </c>
      <c r="I311" s="256"/>
      <c r="J311" s="252"/>
      <c r="K311" s="252"/>
      <c r="L311" s="257"/>
      <c r="M311" s="258"/>
      <c r="N311" s="259"/>
      <c r="O311" s="259"/>
      <c r="P311" s="259"/>
      <c r="Q311" s="259"/>
      <c r="R311" s="259"/>
      <c r="S311" s="259"/>
      <c r="T311" s="260"/>
      <c r="AT311" s="261" t="s">
        <v>185</v>
      </c>
      <c r="AU311" s="261" t="s">
        <v>83</v>
      </c>
      <c r="AV311" s="12" t="s">
        <v>83</v>
      </c>
      <c r="AW311" s="12" t="s">
        <v>36</v>
      </c>
      <c r="AX311" s="12" t="s">
        <v>72</v>
      </c>
      <c r="AY311" s="261" t="s">
        <v>174</v>
      </c>
    </row>
    <row r="312" s="12" customFormat="1">
      <c r="B312" s="251"/>
      <c r="C312" s="252"/>
      <c r="D312" s="248" t="s">
        <v>185</v>
      </c>
      <c r="E312" s="253" t="s">
        <v>21</v>
      </c>
      <c r="F312" s="254" t="s">
        <v>461</v>
      </c>
      <c r="G312" s="252"/>
      <c r="H312" s="255">
        <v>-74.933999999999998</v>
      </c>
      <c r="I312" s="256"/>
      <c r="J312" s="252"/>
      <c r="K312" s="252"/>
      <c r="L312" s="257"/>
      <c r="M312" s="258"/>
      <c r="N312" s="259"/>
      <c r="O312" s="259"/>
      <c r="P312" s="259"/>
      <c r="Q312" s="259"/>
      <c r="R312" s="259"/>
      <c r="S312" s="259"/>
      <c r="T312" s="260"/>
      <c r="AT312" s="261" t="s">
        <v>185</v>
      </c>
      <c r="AU312" s="261" t="s">
        <v>83</v>
      </c>
      <c r="AV312" s="12" t="s">
        <v>83</v>
      </c>
      <c r="AW312" s="12" t="s">
        <v>36</v>
      </c>
      <c r="AX312" s="12" t="s">
        <v>72</v>
      </c>
      <c r="AY312" s="261" t="s">
        <v>174</v>
      </c>
    </row>
    <row r="313" s="12" customFormat="1">
      <c r="B313" s="251"/>
      <c r="C313" s="252"/>
      <c r="D313" s="248" t="s">
        <v>185</v>
      </c>
      <c r="E313" s="253" t="s">
        <v>21</v>
      </c>
      <c r="F313" s="254" t="s">
        <v>450</v>
      </c>
      <c r="G313" s="252"/>
      <c r="H313" s="255">
        <v>4.7800000000000002</v>
      </c>
      <c r="I313" s="256"/>
      <c r="J313" s="252"/>
      <c r="K313" s="252"/>
      <c r="L313" s="257"/>
      <c r="M313" s="258"/>
      <c r="N313" s="259"/>
      <c r="O313" s="259"/>
      <c r="P313" s="259"/>
      <c r="Q313" s="259"/>
      <c r="R313" s="259"/>
      <c r="S313" s="259"/>
      <c r="T313" s="260"/>
      <c r="AT313" s="261" t="s">
        <v>185</v>
      </c>
      <c r="AU313" s="261" t="s">
        <v>83</v>
      </c>
      <c r="AV313" s="12" t="s">
        <v>83</v>
      </c>
      <c r="AW313" s="12" t="s">
        <v>36</v>
      </c>
      <c r="AX313" s="12" t="s">
        <v>72</v>
      </c>
      <c r="AY313" s="261" t="s">
        <v>174</v>
      </c>
    </row>
    <row r="314" s="12" customFormat="1">
      <c r="B314" s="251"/>
      <c r="C314" s="252"/>
      <c r="D314" s="248" t="s">
        <v>185</v>
      </c>
      <c r="E314" s="253" t="s">
        <v>21</v>
      </c>
      <c r="F314" s="254" t="s">
        <v>462</v>
      </c>
      <c r="G314" s="252"/>
      <c r="H314" s="255">
        <v>-45</v>
      </c>
      <c r="I314" s="256"/>
      <c r="J314" s="252"/>
      <c r="K314" s="252"/>
      <c r="L314" s="257"/>
      <c r="M314" s="258"/>
      <c r="N314" s="259"/>
      <c r="O314" s="259"/>
      <c r="P314" s="259"/>
      <c r="Q314" s="259"/>
      <c r="R314" s="259"/>
      <c r="S314" s="259"/>
      <c r="T314" s="260"/>
      <c r="AT314" s="261" t="s">
        <v>185</v>
      </c>
      <c r="AU314" s="261" t="s">
        <v>83</v>
      </c>
      <c r="AV314" s="12" t="s">
        <v>83</v>
      </c>
      <c r="AW314" s="12" t="s">
        <v>36</v>
      </c>
      <c r="AX314" s="12" t="s">
        <v>72</v>
      </c>
      <c r="AY314" s="261" t="s">
        <v>174</v>
      </c>
    </row>
    <row r="315" s="15" customFormat="1">
      <c r="B315" s="293"/>
      <c r="C315" s="294"/>
      <c r="D315" s="248" t="s">
        <v>185</v>
      </c>
      <c r="E315" s="295" t="s">
        <v>21</v>
      </c>
      <c r="F315" s="296" t="s">
        <v>463</v>
      </c>
      <c r="G315" s="294"/>
      <c r="H315" s="297">
        <v>462</v>
      </c>
      <c r="I315" s="298"/>
      <c r="J315" s="294"/>
      <c r="K315" s="294"/>
      <c r="L315" s="299"/>
      <c r="M315" s="300"/>
      <c r="N315" s="301"/>
      <c r="O315" s="301"/>
      <c r="P315" s="301"/>
      <c r="Q315" s="301"/>
      <c r="R315" s="301"/>
      <c r="S315" s="301"/>
      <c r="T315" s="302"/>
      <c r="AT315" s="303" t="s">
        <v>185</v>
      </c>
      <c r="AU315" s="303" t="s">
        <v>83</v>
      </c>
      <c r="AV315" s="15" t="s">
        <v>93</v>
      </c>
      <c r="AW315" s="15" t="s">
        <v>36</v>
      </c>
      <c r="AX315" s="15" t="s">
        <v>76</v>
      </c>
      <c r="AY315" s="303" t="s">
        <v>174</v>
      </c>
    </row>
    <row r="316" s="1" customFormat="1" ht="25.5" customHeight="1">
      <c r="B316" s="47"/>
      <c r="C316" s="236" t="s">
        <v>464</v>
      </c>
      <c r="D316" s="236" t="s">
        <v>176</v>
      </c>
      <c r="E316" s="237" t="s">
        <v>465</v>
      </c>
      <c r="F316" s="238" t="s">
        <v>466</v>
      </c>
      <c r="G316" s="239" t="s">
        <v>179</v>
      </c>
      <c r="H316" s="240">
        <v>45</v>
      </c>
      <c r="I316" s="241"/>
      <c r="J316" s="242">
        <f>ROUND(I316*H316,2)</f>
        <v>0</v>
      </c>
      <c r="K316" s="238" t="s">
        <v>21</v>
      </c>
      <c r="L316" s="73"/>
      <c r="M316" s="243" t="s">
        <v>21</v>
      </c>
      <c r="N316" s="244" t="s">
        <v>44</v>
      </c>
      <c r="O316" s="48"/>
      <c r="P316" s="245">
        <f>O316*H316</f>
        <v>0</v>
      </c>
      <c r="Q316" s="245">
        <v>0.034500000000000003</v>
      </c>
      <c r="R316" s="245">
        <f>Q316*H316</f>
        <v>1.5525000000000002</v>
      </c>
      <c r="S316" s="245">
        <v>0</v>
      </c>
      <c r="T316" s="246">
        <f>S316*H316</f>
        <v>0</v>
      </c>
      <c r="AR316" s="25" t="s">
        <v>181</v>
      </c>
      <c r="AT316" s="25" t="s">
        <v>176</v>
      </c>
      <c r="AU316" s="25" t="s">
        <v>83</v>
      </c>
      <c r="AY316" s="25" t="s">
        <v>174</v>
      </c>
      <c r="BE316" s="247">
        <f>IF(N316="základní",J316,0)</f>
        <v>0</v>
      </c>
      <c r="BF316" s="247">
        <f>IF(N316="snížená",J316,0)</f>
        <v>0</v>
      </c>
      <c r="BG316" s="247">
        <f>IF(N316="zákl. přenesená",J316,0)</f>
        <v>0</v>
      </c>
      <c r="BH316" s="247">
        <f>IF(N316="sníž. přenesená",J316,0)</f>
        <v>0</v>
      </c>
      <c r="BI316" s="247">
        <f>IF(N316="nulová",J316,0)</f>
        <v>0</v>
      </c>
      <c r="BJ316" s="25" t="s">
        <v>83</v>
      </c>
      <c r="BK316" s="247">
        <f>ROUND(I316*H316,2)</f>
        <v>0</v>
      </c>
      <c r="BL316" s="25" t="s">
        <v>181</v>
      </c>
      <c r="BM316" s="25" t="s">
        <v>467</v>
      </c>
    </row>
    <row r="317" s="12" customFormat="1">
      <c r="B317" s="251"/>
      <c r="C317" s="252"/>
      <c r="D317" s="248" t="s">
        <v>185</v>
      </c>
      <c r="E317" s="253" t="s">
        <v>21</v>
      </c>
      <c r="F317" s="254" t="s">
        <v>468</v>
      </c>
      <c r="G317" s="252"/>
      <c r="H317" s="255">
        <v>45</v>
      </c>
      <c r="I317" s="256"/>
      <c r="J317" s="252"/>
      <c r="K317" s="252"/>
      <c r="L317" s="257"/>
      <c r="M317" s="258"/>
      <c r="N317" s="259"/>
      <c r="O317" s="259"/>
      <c r="P317" s="259"/>
      <c r="Q317" s="259"/>
      <c r="R317" s="259"/>
      <c r="S317" s="259"/>
      <c r="T317" s="260"/>
      <c r="AT317" s="261" t="s">
        <v>185</v>
      </c>
      <c r="AU317" s="261" t="s">
        <v>83</v>
      </c>
      <c r="AV317" s="12" t="s">
        <v>83</v>
      </c>
      <c r="AW317" s="12" t="s">
        <v>36</v>
      </c>
      <c r="AX317" s="12" t="s">
        <v>76</v>
      </c>
      <c r="AY317" s="261" t="s">
        <v>174</v>
      </c>
    </row>
    <row r="318" s="1" customFormat="1" ht="25.5" customHeight="1">
      <c r="B318" s="47"/>
      <c r="C318" s="236" t="s">
        <v>469</v>
      </c>
      <c r="D318" s="236" t="s">
        <v>176</v>
      </c>
      <c r="E318" s="237" t="s">
        <v>470</v>
      </c>
      <c r="F318" s="238" t="s">
        <v>471</v>
      </c>
      <c r="G318" s="239" t="s">
        <v>179</v>
      </c>
      <c r="H318" s="240">
        <v>4.9080000000000004</v>
      </c>
      <c r="I318" s="241"/>
      <c r="J318" s="242">
        <f>ROUND(I318*H318,2)</f>
        <v>0</v>
      </c>
      <c r="K318" s="238" t="s">
        <v>180</v>
      </c>
      <c r="L318" s="73"/>
      <c r="M318" s="243" t="s">
        <v>21</v>
      </c>
      <c r="N318" s="244" t="s">
        <v>44</v>
      </c>
      <c r="O318" s="48"/>
      <c r="P318" s="245">
        <f>O318*H318</f>
        <v>0</v>
      </c>
      <c r="Q318" s="245">
        <v>0.0094699999999999993</v>
      </c>
      <c r="R318" s="245">
        <f>Q318*H318</f>
        <v>0.046478760000000001</v>
      </c>
      <c r="S318" s="245">
        <v>0</v>
      </c>
      <c r="T318" s="246">
        <f>S318*H318</f>
        <v>0</v>
      </c>
      <c r="AR318" s="25" t="s">
        <v>181</v>
      </c>
      <c r="AT318" s="25" t="s">
        <v>176</v>
      </c>
      <c r="AU318" s="25" t="s">
        <v>83</v>
      </c>
      <c r="AY318" s="25" t="s">
        <v>174</v>
      </c>
      <c r="BE318" s="247">
        <f>IF(N318="základní",J318,0)</f>
        <v>0</v>
      </c>
      <c r="BF318" s="247">
        <f>IF(N318="snížená",J318,0)</f>
        <v>0</v>
      </c>
      <c r="BG318" s="247">
        <f>IF(N318="zákl. přenesená",J318,0)</f>
        <v>0</v>
      </c>
      <c r="BH318" s="247">
        <f>IF(N318="sníž. přenesená",J318,0)</f>
        <v>0</v>
      </c>
      <c r="BI318" s="247">
        <f>IF(N318="nulová",J318,0)</f>
        <v>0</v>
      </c>
      <c r="BJ318" s="25" t="s">
        <v>83</v>
      </c>
      <c r="BK318" s="247">
        <f>ROUND(I318*H318,2)</f>
        <v>0</v>
      </c>
      <c r="BL318" s="25" t="s">
        <v>181</v>
      </c>
      <c r="BM318" s="25" t="s">
        <v>472</v>
      </c>
    </row>
    <row r="319" s="1" customFormat="1">
      <c r="B319" s="47"/>
      <c r="C319" s="75"/>
      <c r="D319" s="248" t="s">
        <v>183</v>
      </c>
      <c r="E319" s="75"/>
      <c r="F319" s="249" t="s">
        <v>473</v>
      </c>
      <c r="G319" s="75"/>
      <c r="H319" s="75"/>
      <c r="I319" s="204"/>
      <c r="J319" s="75"/>
      <c r="K319" s="75"/>
      <c r="L319" s="73"/>
      <c r="M319" s="250"/>
      <c r="N319" s="48"/>
      <c r="O319" s="48"/>
      <c r="P319" s="48"/>
      <c r="Q319" s="48"/>
      <c r="R319" s="48"/>
      <c r="S319" s="48"/>
      <c r="T319" s="96"/>
      <c r="AT319" s="25" t="s">
        <v>183</v>
      </c>
      <c r="AU319" s="25" t="s">
        <v>83</v>
      </c>
    </row>
    <row r="320" s="12" customFormat="1">
      <c r="B320" s="251"/>
      <c r="C320" s="252"/>
      <c r="D320" s="248" t="s">
        <v>185</v>
      </c>
      <c r="E320" s="253" t="s">
        <v>21</v>
      </c>
      <c r="F320" s="254" t="s">
        <v>474</v>
      </c>
      <c r="G320" s="252"/>
      <c r="H320" s="255">
        <v>4.9080000000000004</v>
      </c>
      <c r="I320" s="256"/>
      <c r="J320" s="252"/>
      <c r="K320" s="252"/>
      <c r="L320" s="257"/>
      <c r="M320" s="258"/>
      <c r="N320" s="259"/>
      <c r="O320" s="259"/>
      <c r="P320" s="259"/>
      <c r="Q320" s="259"/>
      <c r="R320" s="259"/>
      <c r="S320" s="259"/>
      <c r="T320" s="260"/>
      <c r="AT320" s="261" t="s">
        <v>185</v>
      </c>
      <c r="AU320" s="261" t="s">
        <v>83</v>
      </c>
      <c r="AV320" s="12" t="s">
        <v>83</v>
      </c>
      <c r="AW320" s="12" t="s">
        <v>36</v>
      </c>
      <c r="AX320" s="12" t="s">
        <v>76</v>
      </c>
      <c r="AY320" s="261" t="s">
        <v>174</v>
      </c>
    </row>
    <row r="321" s="1" customFormat="1" ht="16.5" customHeight="1">
      <c r="B321" s="47"/>
      <c r="C321" s="262" t="s">
        <v>475</v>
      </c>
      <c r="D321" s="262" t="s">
        <v>248</v>
      </c>
      <c r="E321" s="263" t="s">
        <v>476</v>
      </c>
      <c r="F321" s="264" t="s">
        <v>477</v>
      </c>
      <c r="G321" s="265" t="s">
        <v>179</v>
      </c>
      <c r="H321" s="266">
        <v>5.0060000000000002</v>
      </c>
      <c r="I321" s="267"/>
      <c r="J321" s="268">
        <f>ROUND(I321*H321,2)</f>
        <v>0</v>
      </c>
      <c r="K321" s="264" t="s">
        <v>180</v>
      </c>
      <c r="L321" s="269"/>
      <c r="M321" s="270" t="s">
        <v>21</v>
      </c>
      <c r="N321" s="271" t="s">
        <v>44</v>
      </c>
      <c r="O321" s="48"/>
      <c r="P321" s="245">
        <f>O321*H321</f>
        <v>0</v>
      </c>
      <c r="Q321" s="245">
        <v>0.0135</v>
      </c>
      <c r="R321" s="245">
        <f>Q321*H321</f>
        <v>0.067581000000000002</v>
      </c>
      <c r="S321" s="245">
        <v>0</v>
      </c>
      <c r="T321" s="246">
        <f>S321*H321</f>
        <v>0</v>
      </c>
      <c r="AR321" s="25" t="s">
        <v>217</v>
      </c>
      <c r="AT321" s="25" t="s">
        <v>248</v>
      </c>
      <c r="AU321" s="25" t="s">
        <v>83</v>
      </c>
      <c r="AY321" s="25" t="s">
        <v>174</v>
      </c>
      <c r="BE321" s="247">
        <f>IF(N321="základní",J321,0)</f>
        <v>0</v>
      </c>
      <c r="BF321" s="247">
        <f>IF(N321="snížená",J321,0)</f>
        <v>0</v>
      </c>
      <c r="BG321" s="247">
        <f>IF(N321="zákl. přenesená",J321,0)</f>
        <v>0</v>
      </c>
      <c r="BH321" s="247">
        <f>IF(N321="sníž. přenesená",J321,0)</f>
        <v>0</v>
      </c>
      <c r="BI321" s="247">
        <f>IF(N321="nulová",J321,0)</f>
        <v>0</v>
      </c>
      <c r="BJ321" s="25" t="s">
        <v>83</v>
      </c>
      <c r="BK321" s="247">
        <f>ROUND(I321*H321,2)</f>
        <v>0</v>
      </c>
      <c r="BL321" s="25" t="s">
        <v>181</v>
      </c>
      <c r="BM321" s="25" t="s">
        <v>478</v>
      </c>
    </row>
    <row r="322" s="12" customFormat="1">
      <c r="B322" s="251"/>
      <c r="C322" s="252"/>
      <c r="D322" s="248" t="s">
        <v>185</v>
      </c>
      <c r="E322" s="252"/>
      <c r="F322" s="254" t="s">
        <v>479</v>
      </c>
      <c r="G322" s="252"/>
      <c r="H322" s="255">
        <v>5.0060000000000002</v>
      </c>
      <c r="I322" s="256"/>
      <c r="J322" s="252"/>
      <c r="K322" s="252"/>
      <c r="L322" s="257"/>
      <c r="M322" s="258"/>
      <c r="N322" s="259"/>
      <c r="O322" s="259"/>
      <c r="P322" s="259"/>
      <c r="Q322" s="259"/>
      <c r="R322" s="259"/>
      <c r="S322" s="259"/>
      <c r="T322" s="260"/>
      <c r="AT322" s="261" t="s">
        <v>185</v>
      </c>
      <c r="AU322" s="261" t="s">
        <v>83</v>
      </c>
      <c r="AV322" s="12" t="s">
        <v>83</v>
      </c>
      <c r="AW322" s="12" t="s">
        <v>6</v>
      </c>
      <c r="AX322" s="12" t="s">
        <v>76</v>
      </c>
      <c r="AY322" s="261" t="s">
        <v>174</v>
      </c>
    </row>
    <row r="323" s="1" customFormat="1" ht="25.5" customHeight="1">
      <c r="B323" s="47"/>
      <c r="C323" s="236" t="s">
        <v>480</v>
      </c>
      <c r="D323" s="236" t="s">
        <v>176</v>
      </c>
      <c r="E323" s="237" t="s">
        <v>481</v>
      </c>
      <c r="F323" s="238" t="s">
        <v>482</v>
      </c>
      <c r="G323" s="239" t="s">
        <v>179</v>
      </c>
      <c r="H323" s="240">
        <v>761.01800000000003</v>
      </c>
      <c r="I323" s="241"/>
      <c r="J323" s="242">
        <f>ROUND(I323*H323,2)</f>
        <v>0</v>
      </c>
      <c r="K323" s="238" t="s">
        <v>180</v>
      </c>
      <c r="L323" s="73"/>
      <c r="M323" s="243" t="s">
        <v>21</v>
      </c>
      <c r="N323" s="244" t="s">
        <v>44</v>
      </c>
      <c r="O323" s="48"/>
      <c r="P323" s="245">
        <f>O323*H323</f>
        <v>0</v>
      </c>
      <c r="Q323" s="245">
        <v>0.0014</v>
      </c>
      <c r="R323" s="245">
        <f>Q323*H323</f>
        <v>1.0654252</v>
      </c>
      <c r="S323" s="245">
        <v>0</v>
      </c>
      <c r="T323" s="246">
        <f>S323*H323</f>
        <v>0</v>
      </c>
      <c r="AR323" s="25" t="s">
        <v>181</v>
      </c>
      <c r="AT323" s="25" t="s">
        <v>176</v>
      </c>
      <c r="AU323" s="25" t="s">
        <v>83</v>
      </c>
      <c r="AY323" s="25" t="s">
        <v>174</v>
      </c>
      <c r="BE323" s="247">
        <f>IF(N323="základní",J323,0)</f>
        <v>0</v>
      </c>
      <c r="BF323" s="247">
        <f>IF(N323="snížená",J323,0)</f>
        <v>0</v>
      </c>
      <c r="BG323" s="247">
        <f>IF(N323="zákl. přenesená",J323,0)</f>
        <v>0</v>
      </c>
      <c r="BH323" s="247">
        <f>IF(N323="sníž. přenesená",J323,0)</f>
        <v>0</v>
      </c>
      <c r="BI323" s="247">
        <f>IF(N323="nulová",J323,0)</f>
        <v>0</v>
      </c>
      <c r="BJ323" s="25" t="s">
        <v>83</v>
      </c>
      <c r="BK323" s="247">
        <f>ROUND(I323*H323,2)</f>
        <v>0</v>
      </c>
      <c r="BL323" s="25" t="s">
        <v>181</v>
      </c>
      <c r="BM323" s="25" t="s">
        <v>483</v>
      </c>
    </row>
    <row r="324" s="12" customFormat="1">
      <c r="B324" s="251"/>
      <c r="C324" s="252"/>
      <c r="D324" s="248" t="s">
        <v>185</v>
      </c>
      <c r="E324" s="253" t="s">
        <v>21</v>
      </c>
      <c r="F324" s="254" t="s">
        <v>484</v>
      </c>
      <c r="G324" s="252"/>
      <c r="H324" s="255">
        <v>260.64999999999998</v>
      </c>
      <c r="I324" s="256"/>
      <c r="J324" s="252"/>
      <c r="K324" s="252"/>
      <c r="L324" s="257"/>
      <c r="M324" s="258"/>
      <c r="N324" s="259"/>
      <c r="O324" s="259"/>
      <c r="P324" s="259"/>
      <c r="Q324" s="259"/>
      <c r="R324" s="259"/>
      <c r="S324" s="259"/>
      <c r="T324" s="260"/>
      <c r="AT324" s="261" t="s">
        <v>185</v>
      </c>
      <c r="AU324" s="261" t="s">
        <v>83</v>
      </c>
      <c r="AV324" s="12" t="s">
        <v>83</v>
      </c>
      <c r="AW324" s="12" t="s">
        <v>36</v>
      </c>
      <c r="AX324" s="12" t="s">
        <v>72</v>
      </c>
      <c r="AY324" s="261" t="s">
        <v>174</v>
      </c>
    </row>
    <row r="325" s="12" customFormat="1">
      <c r="B325" s="251"/>
      <c r="C325" s="252"/>
      <c r="D325" s="248" t="s">
        <v>185</v>
      </c>
      <c r="E325" s="253" t="s">
        <v>21</v>
      </c>
      <c r="F325" s="254" t="s">
        <v>485</v>
      </c>
      <c r="G325" s="252"/>
      <c r="H325" s="255">
        <v>-42.183999999999998</v>
      </c>
      <c r="I325" s="256"/>
      <c r="J325" s="252"/>
      <c r="K325" s="252"/>
      <c r="L325" s="257"/>
      <c r="M325" s="258"/>
      <c r="N325" s="259"/>
      <c r="O325" s="259"/>
      <c r="P325" s="259"/>
      <c r="Q325" s="259"/>
      <c r="R325" s="259"/>
      <c r="S325" s="259"/>
      <c r="T325" s="260"/>
      <c r="AT325" s="261" t="s">
        <v>185</v>
      </c>
      <c r="AU325" s="261" t="s">
        <v>83</v>
      </c>
      <c r="AV325" s="12" t="s">
        <v>83</v>
      </c>
      <c r="AW325" s="12" t="s">
        <v>36</v>
      </c>
      <c r="AX325" s="12" t="s">
        <v>72</v>
      </c>
      <c r="AY325" s="261" t="s">
        <v>174</v>
      </c>
    </row>
    <row r="326" s="12" customFormat="1">
      <c r="B326" s="251"/>
      <c r="C326" s="252"/>
      <c r="D326" s="248" t="s">
        <v>185</v>
      </c>
      <c r="E326" s="253" t="s">
        <v>21</v>
      </c>
      <c r="F326" s="254" t="s">
        <v>486</v>
      </c>
      <c r="G326" s="252"/>
      <c r="H326" s="255">
        <v>137.005</v>
      </c>
      <c r="I326" s="256"/>
      <c r="J326" s="252"/>
      <c r="K326" s="252"/>
      <c r="L326" s="257"/>
      <c r="M326" s="258"/>
      <c r="N326" s="259"/>
      <c r="O326" s="259"/>
      <c r="P326" s="259"/>
      <c r="Q326" s="259"/>
      <c r="R326" s="259"/>
      <c r="S326" s="259"/>
      <c r="T326" s="260"/>
      <c r="AT326" s="261" t="s">
        <v>185</v>
      </c>
      <c r="AU326" s="261" t="s">
        <v>83</v>
      </c>
      <c r="AV326" s="12" t="s">
        <v>83</v>
      </c>
      <c r="AW326" s="12" t="s">
        <v>36</v>
      </c>
      <c r="AX326" s="12" t="s">
        <v>72</v>
      </c>
      <c r="AY326" s="261" t="s">
        <v>174</v>
      </c>
    </row>
    <row r="327" s="12" customFormat="1">
      <c r="B327" s="251"/>
      <c r="C327" s="252"/>
      <c r="D327" s="248" t="s">
        <v>185</v>
      </c>
      <c r="E327" s="253" t="s">
        <v>21</v>
      </c>
      <c r="F327" s="254" t="s">
        <v>487</v>
      </c>
      <c r="G327" s="252"/>
      <c r="H327" s="255">
        <v>192.44900000000001</v>
      </c>
      <c r="I327" s="256"/>
      <c r="J327" s="252"/>
      <c r="K327" s="252"/>
      <c r="L327" s="257"/>
      <c r="M327" s="258"/>
      <c r="N327" s="259"/>
      <c r="O327" s="259"/>
      <c r="P327" s="259"/>
      <c r="Q327" s="259"/>
      <c r="R327" s="259"/>
      <c r="S327" s="259"/>
      <c r="T327" s="260"/>
      <c r="AT327" s="261" t="s">
        <v>185</v>
      </c>
      <c r="AU327" s="261" t="s">
        <v>83</v>
      </c>
      <c r="AV327" s="12" t="s">
        <v>83</v>
      </c>
      <c r="AW327" s="12" t="s">
        <v>36</v>
      </c>
      <c r="AX327" s="12" t="s">
        <v>72</v>
      </c>
      <c r="AY327" s="261" t="s">
        <v>174</v>
      </c>
    </row>
    <row r="328" s="12" customFormat="1">
      <c r="B328" s="251"/>
      <c r="C328" s="252"/>
      <c r="D328" s="248" t="s">
        <v>185</v>
      </c>
      <c r="E328" s="253" t="s">
        <v>21</v>
      </c>
      <c r="F328" s="254" t="s">
        <v>488</v>
      </c>
      <c r="G328" s="252"/>
      <c r="H328" s="255">
        <v>179.84</v>
      </c>
      <c r="I328" s="256"/>
      <c r="J328" s="252"/>
      <c r="K328" s="252"/>
      <c r="L328" s="257"/>
      <c r="M328" s="258"/>
      <c r="N328" s="259"/>
      <c r="O328" s="259"/>
      <c r="P328" s="259"/>
      <c r="Q328" s="259"/>
      <c r="R328" s="259"/>
      <c r="S328" s="259"/>
      <c r="T328" s="260"/>
      <c r="AT328" s="261" t="s">
        <v>185</v>
      </c>
      <c r="AU328" s="261" t="s">
        <v>83</v>
      </c>
      <c r="AV328" s="12" t="s">
        <v>83</v>
      </c>
      <c r="AW328" s="12" t="s">
        <v>36</v>
      </c>
      <c r="AX328" s="12" t="s">
        <v>72</v>
      </c>
      <c r="AY328" s="261" t="s">
        <v>174</v>
      </c>
    </row>
    <row r="329" s="12" customFormat="1">
      <c r="B329" s="251"/>
      <c r="C329" s="252"/>
      <c r="D329" s="248" t="s">
        <v>185</v>
      </c>
      <c r="E329" s="253" t="s">
        <v>21</v>
      </c>
      <c r="F329" s="254" t="s">
        <v>489</v>
      </c>
      <c r="G329" s="252"/>
      <c r="H329" s="255">
        <v>15.289</v>
      </c>
      <c r="I329" s="256"/>
      <c r="J329" s="252"/>
      <c r="K329" s="252"/>
      <c r="L329" s="257"/>
      <c r="M329" s="258"/>
      <c r="N329" s="259"/>
      <c r="O329" s="259"/>
      <c r="P329" s="259"/>
      <c r="Q329" s="259"/>
      <c r="R329" s="259"/>
      <c r="S329" s="259"/>
      <c r="T329" s="260"/>
      <c r="AT329" s="261" t="s">
        <v>185</v>
      </c>
      <c r="AU329" s="261" t="s">
        <v>83</v>
      </c>
      <c r="AV329" s="12" t="s">
        <v>83</v>
      </c>
      <c r="AW329" s="12" t="s">
        <v>36</v>
      </c>
      <c r="AX329" s="12" t="s">
        <v>72</v>
      </c>
      <c r="AY329" s="261" t="s">
        <v>174</v>
      </c>
    </row>
    <row r="330" s="12" customFormat="1">
      <c r="B330" s="251"/>
      <c r="C330" s="252"/>
      <c r="D330" s="248" t="s">
        <v>185</v>
      </c>
      <c r="E330" s="253" t="s">
        <v>21</v>
      </c>
      <c r="F330" s="254" t="s">
        <v>490</v>
      </c>
      <c r="G330" s="252"/>
      <c r="H330" s="255">
        <v>4.407</v>
      </c>
      <c r="I330" s="256"/>
      <c r="J330" s="252"/>
      <c r="K330" s="252"/>
      <c r="L330" s="257"/>
      <c r="M330" s="258"/>
      <c r="N330" s="259"/>
      <c r="O330" s="259"/>
      <c r="P330" s="259"/>
      <c r="Q330" s="259"/>
      <c r="R330" s="259"/>
      <c r="S330" s="259"/>
      <c r="T330" s="260"/>
      <c r="AT330" s="261" t="s">
        <v>185</v>
      </c>
      <c r="AU330" s="261" t="s">
        <v>83</v>
      </c>
      <c r="AV330" s="12" t="s">
        <v>83</v>
      </c>
      <c r="AW330" s="12" t="s">
        <v>36</v>
      </c>
      <c r="AX330" s="12" t="s">
        <v>72</v>
      </c>
      <c r="AY330" s="261" t="s">
        <v>174</v>
      </c>
    </row>
    <row r="331" s="12" customFormat="1">
      <c r="B331" s="251"/>
      <c r="C331" s="252"/>
      <c r="D331" s="248" t="s">
        <v>185</v>
      </c>
      <c r="E331" s="253" t="s">
        <v>21</v>
      </c>
      <c r="F331" s="254" t="s">
        <v>491</v>
      </c>
      <c r="G331" s="252"/>
      <c r="H331" s="255">
        <v>13.561999999999999</v>
      </c>
      <c r="I331" s="256"/>
      <c r="J331" s="252"/>
      <c r="K331" s="252"/>
      <c r="L331" s="257"/>
      <c r="M331" s="258"/>
      <c r="N331" s="259"/>
      <c r="O331" s="259"/>
      <c r="P331" s="259"/>
      <c r="Q331" s="259"/>
      <c r="R331" s="259"/>
      <c r="S331" s="259"/>
      <c r="T331" s="260"/>
      <c r="AT331" s="261" t="s">
        <v>185</v>
      </c>
      <c r="AU331" s="261" t="s">
        <v>83</v>
      </c>
      <c r="AV331" s="12" t="s">
        <v>83</v>
      </c>
      <c r="AW331" s="12" t="s">
        <v>36</v>
      </c>
      <c r="AX331" s="12" t="s">
        <v>72</v>
      </c>
      <c r="AY331" s="261" t="s">
        <v>174</v>
      </c>
    </row>
    <row r="332" s="13" customFormat="1">
      <c r="B332" s="272"/>
      <c r="C332" s="273"/>
      <c r="D332" s="248" t="s">
        <v>185</v>
      </c>
      <c r="E332" s="274" t="s">
        <v>21</v>
      </c>
      <c r="F332" s="275" t="s">
        <v>264</v>
      </c>
      <c r="G332" s="273"/>
      <c r="H332" s="276">
        <v>761.01800000000003</v>
      </c>
      <c r="I332" s="277"/>
      <c r="J332" s="273"/>
      <c r="K332" s="273"/>
      <c r="L332" s="278"/>
      <c r="M332" s="279"/>
      <c r="N332" s="280"/>
      <c r="O332" s="280"/>
      <c r="P332" s="280"/>
      <c r="Q332" s="280"/>
      <c r="R332" s="280"/>
      <c r="S332" s="280"/>
      <c r="T332" s="281"/>
      <c r="AT332" s="282" t="s">
        <v>185</v>
      </c>
      <c r="AU332" s="282" t="s">
        <v>83</v>
      </c>
      <c r="AV332" s="13" t="s">
        <v>181</v>
      </c>
      <c r="AW332" s="13" t="s">
        <v>36</v>
      </c>
      <c r="AX332" s="13" t="s">
        <v>76</v>
      </c>
      <c r="AY332" s="282" t="s">
        <v>174</v>
      </c>
    </row>
    <row r="333" s="1" customFormat="1" ht="25.5" customHeight="1">
      <c r="B333" s="47"/>
      <c r="C333" s="236" t="s">
        <v>492</v>
      </c>
      <c r="D333" s="236" t="s">
        <v>176</v>
      </c>
      <c r="E333" s="237" t="s">
        <v>493</v>
      </c>
      <c r="F333" s="238" t="s">
        <v>494</v>
      </c>
      <c r="G333" s="239" t="s">
        <v>179</v>
      </c>
      <c r="H333" s="240">
        <v>732.66800000000001</v>
      </c>
      <c r="I333" s="241"/>
      <c r="J333" s="242">
        <f>ROUND(I333*H333,2)</f>
        <v>0</v>
      </c>
      <c r="K333" s="238" t="s">
        <v>21</v>
      </c>
      <c r="L333" s="73"/>
      <c r="M333" s="243" t="s">
        <v>21</v>
      </c>
      <c r="N333" s="244" t="s">
        <v>44</v>
      </c>
      <c r="O333" s="48"/>
      <c r="P333" s="245">
        <f>O333*H333</f>
        <v>0</v>
      </c>
      <c r="Q333" s="245">
        <v>0.00025999999999999998</v>
      </c>
      <c r="R333" s="245">
        <f>Q333*H333</f>
        <v>0.19049368</v>
      </c>
      <c r="S333" s="245">
        <v>0</v>
      </c>
      <c r="T333" s="246">
        <f>S333*H333</f>
        <v>0</v>
      </c>
      <c r="AR333" s="25" t="s">
        <v>181</v>
      </c>
      <c r="AT333" s="25" t="s">
        <v>176</v>
      </c>
      <c r="AU333" s="25" t="s">
        <v>83</v>
      </c>
      <c r="AY333" s="25" t="s">
        <v>174</v>
      </c>
      <c r="BE333" s="247">
        <f>IF(N333="základní",J333,0)</f>
        <v>0</v>
      </c>
      <c r="BF333" s="247">
        <f>IF(N333="snížená",J333,0)</f>
        <v>0</v>
      </c>
      <c r="BG333" s="247">
        <f>IF(N333="zákl. přenesená",J333,0)</f>
        <v>0</v>
      </c>
      <c r="BH333" s="247">
        <f>IF(N333="sníž. přenesená",J333,0)</f>
        <v>0</v>
      </c>
      <c r="BI333" s="247">
        <f>IF(N333="nulová",J333,0)</f>
        <v>0</v>
      </c>
      <c r="BJ333" s="25" t="s">
        <v>83</v>
      </c>
      <c r="BK333" s="247">
        <f>ROUND(I333*H333,2)</f>
        <v>0</v>
      </c>
      <c r="BL333" s="25" t="s">
        <v>181</v>
      </c>
      <c r="BM333" s="25" t="s">
        <v>495</v>
      </c>
    </row>
    <row r="334" s="12" customFormat="1">
      <c r="B334" s="251"/>
      <c r="C334" s="252"/>
      <c r="D334" s="248" t="s">
        <v>185</v>
      </c>
      <c r="E334" s="253" t="s">
        <v>21</v>
      </c>
      <c r="F334" s="254" t="s">
        <v>484</v>
      </c>
      <c r="G334" s="252"/>
      <c r="H334" s="255">
        <v>260.64999999999998</v>
      </c>
      <c r="I334" s="256"/>
      <c r="J334" s="252"/>
      <c r="K334" s="252"/>
      <c r="L334" s="257"/>
      <c r="M334" s="258"/>
      <c r="N334" s="259"/>
      <c r="O334" s="259"/>
      <c r="P334" s="259"/>
      <c r="Q334" s="259"/>
      <c r="R334" s="259"/>
      <c r="S334" s="259"/>
      <c r="T334" s="260"/>
      <c r="AT334" s="261" t="s">
        <v>185</v>
      </c>
      <c r="AU334" s="261" t="s">
        <v>83</v>
      </c>
      <c r="AV334" s="12" t="s">
        <v>83</v>
      </c>
      <c r="AW334" s="12" t="s">
        <v>36</v>
      </c>
      <c r="AX334" s="12" t="s">
        <v>72</v>
      </c>
      <c r="AY334" s="261" t="s">
        <v>174</v>
      </c>
    </row>
    <row r="335" s="12" customFormat="1">
      <c r="B335" s="251"/>
      <c r="C335" s="252"/>
      <c r="D335" s="248" t="s">
        <v>185</v>
      </c>
      <c r="E335" s="253" t="s">
        <v>21</v>
      </c>
      <c r="F335" s="254" t="s">
        <v>485</v>
      </c>
      <c r="G335" s="252"/>
      <c r="H335" s="255">
        <v>-42.183999999999998</v>
      </c>
      <c r="I335" s="256"/>
      <c r="J335" s="252"/>
      <c r="K335" s="252"/>
      <c r="L335" s="257"/>
      <c r="M335" s="258"/>
      <c r="N335" s="259"/>
      <c r="O335" s="259"/>
      <c r="P335" s="259"/>
      <c r="Q335" s="259"/>
      <c r="R335" s="259"/>
      <c r="S335" s="259"/>
      <c r="T335" s="260"/>
      <c r="AT335" s="261" t="s">
        <v>185</v>
      </c>
      <c r="AU335" s="261" t="s">
        <v>83</v>
      </c>
      <c r="AV335" s="12" t="s">
        <v>83</v>
      </c>
      <c r="AW335" s="12" t="s">
        <v>36</v>
      </c>
      <c r="AX335" s="12" t="s">
        <v>72</v>
      </c>
      <c r="AY335" s="261" t="s">
        <v>174</v>
      </c>
    </row>
    <row r="336" s="12" customFormat="1">
      <c r="B336" s="251"/>
      <c r="C336" s="252"/>
      <c r="D336" s="248" t="s">
        <v>185</v>
      </c>
      <c r="E336" s="253" t="s">
        <v>21</v>
      </c>
      <c r="F336" s="254" t="s">
        <v>486</v>
      </c>
      <c r="G336" s="252"/>
      <c r="H336" s="255">
        <v>137.005</v>
      </c>
      <c r="I336" s="256"/>
      <c r="J336" s="252"/>
      <c r="K336" s="252"/>
      <c r="L336" s="257"/>
      <c r="M336" s="258"/>
      <c r="N336" s="259"/>
      <c r="O336" s="259"/>
      <c r="P336" s="259"/>
      <c r="Q336" s="259"/>
      <c r="R336" s="259"/>
      <c r="S336" s="259"/>
      <c r="T336" s="260"/>
      <c r="AT336" s="261" t="s">
        <v>185</v>
      </c>
      <c r="AU336" s="261" t="s">
        <v>83</v>
      </c>
      <c r="AV336" s="12" t="s">
        <v>83</v>
      </c>
      <c r="AW336" s="12" t="s">
        <v>36</v>
      </c>
      <c r="AX336" s="12" t="s">
        <v>72</v>
      </c>
      <c r="AY336" s="261" t="s">
        <v>174</v>
      </c>
    </row>
    <row r="337" s="12" customFormat="1">
      <c r="B337" s="251"/>
      <c r="C337" s="252"/>
      <c r="D337" s="248" t="s">
        <v>185</v>
      </c>
      <c r="E337" s="253" t="s">
        <v>21</v>
      </c>
      <c r="F337" s="254" t="s">
        <v>487</v>
      </c>
      <c r="G337" s="252"/>
      <c r="H337" s="255">
        <v>192.44900000000001</v>
      </c>
      <c r="I337" s="256"/>
      <c r="J337" s="252"/>
      <c r="K337" s="252"/>
      <c r="L337" s="257"/>
      <c r="M337" s="258"/>
      <c r="N337" s="259"/>
      <c r="O337" s="259"/>
      <c r="P337" s="259"/>
      <c r="Q337" s="259"/>
      <c r="R337" s="259"/>
      <c r="S337" s="259"/>
      <c r="T337" s="260"/>
      <c r="AT337" s="261" t="s">
        <v>185</v>
      </c>
      <c r="AU337" s="261" t="s">
        <v>83</v>
      </c>
      <c r="AV337" s="12" t="s">
        <v>83</v>
      </c>
      <c r="AW337" s="12" t="s">
        <v>36</v>
      </c>
      <c r="AX337" s="12" t="s">
        <v>72</v>
      </c>
      <c r="AY337" s="261" t="s">
        <v>174</v>
      </c>
    </row>
    <row r="338" s="12" customFormat="1">
      <c r="B338" s="251"/>
      <c r="C338" s="252"/>
      <c r="D338" s="248" t="s">
        <v>185</v>
      </c>
      <c r="E338" s="253" t="s">
        <v>21</v>
      </c>
      <c r="F338" s="254" t="s">
        <v>488</v>
      </c>
      <c r="G338" s="252"/>
      <c r="H338" s="255">
        <v>179.84</v>
      </c>
      <c r="I338" s="256"/>
      <c r="J338" s="252"/>
      <c r="K338" s="252"/>
      <c r="L338" s="257"/>
      <c r="M338" s="258"/>
      <c r="N338" s="259"/>
      <c r="O338" s="259"/>
      <c r="P338" s="259"/>
      <c r="Q338" s="259"/>
      <c r="R338" s="259"/>
      <c r="S338" s="259"/>
      <c r="T338" s="260"/>
      <c r="AT338" s="261" t="s">
        <v>185</v>
      </c>
      <c r="AU338" s="261" t="s">
        <v>83</v>
      </c>
      <c r="AV338" s="12" t="s">
        <v>83</v>
      </c>
      <c r="AW338" s="12" t="s">
        <v>36</v>
      </c>
      <c r="AX338" s="12" t="s">
        <v>72</v>
      </c>
      <c r="AY338" s="261" t="s">
        <v>174</v>
      </c>
    </row>
    <row r="339" s="12" customFormat="1">
      <c r="B339" s="251"/>
      <c r="C339" s="252"/>
      <c r="D339" s="248" t="s">
        <v>185</v>
      </c>
      <c r="E339" s="253" t="s">
        <v>21</v>
      </c>
      <c r="F339" s="254" t="s">
        <v>474</v>
      </c>
      <c r="G339" s="252"/>
      <c r="H339" s="255">
        <v>4.9080000000000004</v>
      </c>
      <c r="I339" s="256"/>
      <c r="J339" s="252"/>
      <c r="K339" s="252"/>
      <c r="L339" s="257"/>
      <c r="M339" s="258"/>
      <c r="N339" s="259"/>
      <c r="O339" s="259"/>
      <c r="P339" s="259"/>
      <c r="Q339" s="259"/>
      <c r="R339" s="259"/>
      <c r="S339" s="259"/>
      <c r="T339" s="260"/>
      <c r="AT339" s="261" t="s">
        <v>185</v>
      </c>
      <c r="AU339" s="261" t="s">
        <v>83</v>
      </c>
      <c r="AV339" s="12" t="s">
        <v>83</v>
      </c>
      <c r="AW339" s="12" t="s">
        <v>36</v>
      </c>
      <c r="AX339" s="12" t="s">
        <v>72</v>
      </c>
      <c r="AY339" s="261" t="s">
        <v>174</v>
      </c>
    </row>
    <row r="340" s="13" customFormat="1">
      <c r="B340" s="272"/>
      <c r="C340" s="273"/>
      <c r="D340" s="248" t="s">
        <v>185</v>
      </c>
      <c r="E340" s="274" t="s">
        <v>21</v>
      </c>
      <c r="F340" s="275" t="s">
        <v>264</v>
      </c>
      <c r="G340" s="273"/>
      <c r="H340" s="276">
        <v>732.66800000000001</v>
      </c>
      <c r="I340" s="277"/>
      <c r="J340" s="273"/>
      <c r="K340" s="273"/>
      <c r="L340" s="278"/>
      <c r="M340" s="279"/>
      <c r="N340" s="280"/>
      <c r="O340" s="280"/>
      <c r="P340" s="280"/>
      <c r="Q340" s="280"/>
      <c r="R340" s="280"/>
      <c r="S340" s="280"/>
      <c r="T340" s="281"/>
      <c r="AT340" s="282" t="s">
        <v>185</v>
      </c>
      <c r="AU340" s="282" t="s">
        <v>83</v>
      </c>
      <c r="AV340" s="13" t="s">
        <v>181</v>
      </c>
      <c r="AW340" s="13" t="s">
        <v>36</v>
      </c>
      <c r="AX340" s="13" t="s">
        <v>76</v>
      </c>
      <c r="AY340" s="282" t="s">
        <v>174</v>
      </c>
    </row>
    <row r="341" s="12" customFormat="1">
      <c r="B341" s="251"/>
      <c r="C341" s="252"/>
      <c r="D341" s="248" t="s">
        <v>185</v>
      </c>
      <c r="E341" s="253" t="s">
        <v>21</v>
      </c>
      <c r="F341" s="254" t="s">
        <v>21</v>
      </c>
      <c r="G341" s="252"/>
      <c r="H341" s="255">
        <v>0</v>
      </c>
      <c r="I341" s="256"/>
      <c r="J341" s="252"/>
      <c r="K341" s="252"/>
      <c r="L341" s="257"/>
      <c r="M341" s="258"/>
      <c r="N341" s="259"/>
      <c r="O341" s="259"/>
      <c r="P341" s="259"/>
      <c r="Q341" s="259"/>
      <c r="R341" s="259"/>
      <c r="S341" s="259"/>
      <c r="T341" s="260"/>
      <c r="AT341" s="261" t="s">
        <v>185</v>
      </c>
      <c r="AU341" s="261" t="s">
        <v>83</v>
      </c>
      <c r="AV341" s="12" t="s">
        <v>83</v>
      </c>
      <c r="AW341" s="12" t="s">
        <v>36</v>
      </c>
      <c r="AX341" s="12" t="s">
        <v>72</v>
      </c>
      <c r="AY341" s="261" t="s">
        <v>174</v>
      </c>
    </row>
    <row r="342" s="12" customFormat="1">
      <c r="B342" s="251"/>
      <c r="C342" s="252"/>
      <c r="D342" s="248" t="s">
        <v>185</v>
      </c>
      <c r="E342" s="253" t="s">
        <v>21</v>
      </c>
      <c r="F342" s="254" t="s">
        <v>21</v>
      </c>
      <c r="G342" s="252"/>
      <c r="H342" s="255">
        <v>0</v>
      </c>
      <c r="I342" s="256"/>
      <c r="J342" s="252"/>
      <c r="K342" s="252"/>
      <c r="L342" s="257"/>
      <c r="M342" s="258"/>
      <c r="N342" s="259"/>
      <c r="O342" s="259"/>
      <c r="P342" s="259"/>
      <c r="Q342" s="259"/>
      <c r="R342" s="259"/>
      <c r="S342" s="259"/>
      <c r="T342" s="260"/>
      <c r="AT342" s="261" t="s">
        <v>185</v>
      </c>
      <c r="AU342" s="261" t="s">
        <v>83</v>
      </c>
      <c r="AV342" s="12" t="s">
        <v>83</v>
      </c>
      <c r="AW342" s="12" t="s">
        <v>36</v>
      </c>
      <c r="AX342" s="12" t="s">
        <v>72</v>
      </c>
      <c r="AY342" s="261" t="s">
        <v>174</v>
      </c>
    </row>
    <row r="343" s="12" customFormat="1">
      <c r="B343" s="251"/>
      <c r="C343" s="252"/>
      <c r="D343" s="248" t="s">
        <v>185</v>
      </c>
      <c r="E343" s="253" t="s">
        <v>21</v>
      </c>
      <c r="F343" s="254" t="s">
        <v>21</v>
      </c>
      <c r="G343" s="252"/>
      <c r="H343" s="255">
        <v>0</v>
      </c>
      <c r="I343" s="256"/>
      <c r="J343" s="252"/>
      <c r="K343" s="252"/>
      <c r="L343" s="257"/>
      <c r="M343" s="258"/>
      <c r="N343" s="259"/>
      <c r="O343" s="259"/>
      <c r="P343" s="259"/>
      <c r="Q343" s="259"/>
      <c r="R343" s="259"/>
      <c r="S343" s="259"/>
      <c r="T343" s="260"/>
      <c r="AT343" s="261" t="s">
        <v>185</v>
      </c>
      <c r="AU343" s="261" t="s">
        <v>83</v>
      </c>
      <c r="AV343" s="12" t="s">
        <v>83</v>
      </c>
      <c r="AW343" s="12" t="s">
        <v>36</v>
      </c>
      <c r="AX343" s="12" t="s">
        <v>72</v>
      </c>
      <c r="AY343" s="261" t="s">
        <v>174</v>
      </c>
    </row>
    <row r="344" s="12" customFormat="1">
      <c r="B344" s="251"/>
      <c r="C344" s="252"/>
      <c r="D344" s="248" t="s">
        <v>185</v>
      </c>
      <c r="E344" s="253" t="s">
        <v>21</v>
      </c>
      <c r="F344" s="254" t="s">
        <v>21</v>
      </c>
      <c r="G344" s="252"/>
      <c r="H344" s="255">
        <v>0</v>
      </c>
      <c r="I344" s="256"/>
      <c r="J344" s="252"/>
      <c r="K344" s="252"/>
      <c r="L344" s="257"/>
      <c r="M344" s="258"/>
      <c r="N344" s="259"/>
      <c r="O344" s="259"/>
      <c r="P344" s="259"/>
      <c r="Q344" s="259"/>
      <c r="R344" s="259"/>
      <c r="S344" s="259"/>
      <c r="T344" s="260"/>
      <c r="AT344" s="261" t="s">
        <v>185</v>
      </c>
      <c r="AU344" s="261" t="s">
        <v>83</v>
      </c>
      <c r="AV344" s="12" t="s">
        <v>83</v>
      </c>
      <c r="AW344" s="12" t="s">
        <v>36</v>
      </c>
      <c r="AX344" s="12" t="s">
        <v>72</v>
      </c>
      <c r="AY344" s="261" t="s">
        <v>174</v>
      </c>
    </row>
    <row r="345" s="12" customFormat="1">
      <c r="B345" s="251"/>
      <c r="C345" s="252"/>
      <c r="D345" s="248" t="s">
        <v>185</v>
      </c>
      <c r="E345" s="253" t="s">
        <v>21</v>
      </c>
      <c r="F345" s="254" t="s">
        <v>21</v>
      </c>
      <c r="G345" s="252"/>
      <c r="H345" s="255">
        <v>0</v>
      </c>
      <c r="I345" s="256"/>
      <c r="J345" s="252"/>
      <c r="K345" s="252"/>
      <c r="L345" s="257"/>
      <c r="M345" s="258"/>
      <c r="N345" s="259"/>
      <c r="O345" s="259"/>
      <c r="P345" s="259"/>
      <c r="Q345" s="259"/>
      <c r="R345" s="259"/>
      <c r="S345" s="259"/>
      <c r="T345" s="260"/>
      <c r="AT345" s="261" t="s">
        <v>185</v>
      </c>
      <c r="AU345" s="261" t="s">
        <v>83</v>
      </c>
      <c r="AV345" s="12" t="s">
        <v>83</v>
      </c>
      <c r="AW345" s="12" t="s">
        <v>36</v>
      </c>
      <c r="AX345" s="12" t="s">
        <v>72</v>
      </c>
      <c r="AY345" s="261" t="s">
        <v>174</v>
      </c>
    </row>
    <row r="346" s="12" customFormat="1">
      <c r="B346" s="251"/>
      <c r="C346" s="252"/>
      <c r="D346" s="248" t="s">
        <v>185</v>
      </c>
      <c r="E346" s="253" t="s">
        <v>21</v>
      </c>
      <c r="F346" s="254" t="s">
        <v>21</v>
      </c>
      <c r="G346" s="252"/>
      <c r="H346" s="255">
        <v>0</v>
      </c>
      <c r="I346" s="256"/>
      <c r="J346" s="252"/>
      <c r="K346" s="252"/>
      <c r="L346" s="257"/>
      <c r="M346" s="258"/>
      <c r="N346" s="259"/>
      <c r="O346" s="259"/>
      <c r="P346" s="259"/>
      <c r="Q346" s="259"/>
      <c r="R346" s="259"/>
      <c r="S346" s="259"/>
      <c r="T346" s="260"/>
      <c r="AT346" s="261" t="s">
        <v>185</v>
      </c>
      <c r="AU346" s="261" t="s">
        <v>83</v>
      </c>
      <c r="AV346" s="12" t="s">
        <v>83</v>
      </c>
      <c r="AW346" s="12" t="s">
        <v>36</v>
      </c>
      <c r="AX346" s="12" t="s">
        <v>72</v>
      </c>
      <c r="AY346" s="261" t="s">
        <v>174</v>
      </c>
    </row>
    <row r="347" s="12" customFormat="1">
      <c r="B347" s="251"/>
      <c r="C347" s="252"/>
      <c r="D347" s="248" t="s">
        <v>185</v>
      </c>
      <c r="E347" s="253" t="s">
        <v>21</v>
      </c>
      <c r="F347" s="254" t="s">
        <v>21</v>
      </c>
      <c r="G347" s="252"/>
      <c r="H347" s="255">
        <v>0</v>
      </c>
      <c r="I347" s="256"/>
      <c r="J347" s="252"/>
      <c r="K347" s="252"/>
      <c r="L347" s="257"/>
      <c r="M347" s="258"/>
      <c r="N347" s="259"/>
      <c r="O347" s="259"/>
      <c r="P347" s="259"/>
      <c r="Q347" s="259"/>
      <c r="R347" s="259"/>
      <c r="S347" s="259"/>
      <c r="T347" s="260"/>
      <c r="AT347" s="261" t="s">
        <v>185</v>
      </c>
      <c r="AU347" s="261" t="s">
        <v>83</v>
      </c>
      <c r="AV347" s="12" t="s">
        <v>83</v>
      </c>
      <c r="AW347" s="12" t="s">
        <v>36</v>
      </c>
      <c r="AX347" s="12" t="s">
        <v>72</v>
      </c>
      <c r="AY347" s="261" t="s">
        <v>174</v>
      </c>
    </row>
    <row r="348" s="12" customFormat="1">
      <c r="B348" s="251"/>
      <c r="C348" s="252"/>
      <c r="D348" s="248" t="s">
        <v>185</v>
      </c>
      <c r="E348" s="253" t="s">
        <v>21</v>
      </c>
      <c r="F348" s="254" t="s">
        <v>21</v>
      </c>
      <c r="G348" s="252"/>
      <c r="H348" s="255">
        <v>0</v>
      </c>
      <c r="I348" s="256"/>
      <c r="J348" s="252"/>
      <c r="K348" s="252"/>
      <c r="L348" s="257"/>
      <c r="M348" s="258"/>
      <c r="N348" s="259"/>
      <c r="O348" s="259"/>
      <c r="P348" s="259"/>
      <c r="Q348" s="259"/>
      <c r="R348" s="259"/>
      <c r="S348" s="259"/>
      <c r="T348" s="260"/>
      <c r="AT348" s="261" t="s">
        <v>185</v>
      </c>
      <c r="AU348" s="261" t="s">
        <v>83</v>
      </c>
      <c r="AV348" s="12" t="s">
        <v>83</v>
      </c>
      <c r="AW348" s="12" t="s">
        <v>36</v>
      </c>
      <c r="AX348" s="12" t="s">
        <v>72</v>
      </c>
      <c r="AY348" s="261" t="s">
        <v>174</v>
      </c>
    </row>
    <row r="349" s="12" customFormat="1">
      <c r="B349" s="251"/>
      <c r="C349" s="252"/>
      <c r="D349" s="248" t="s">
        <v>185</v>
      </c>
      <c r="E349" s="253" t="s">
        <v>21</v>
      </c>
      <c r="F349" s="254" t="s">
        <v>21</v>
      </c>
      <c r="G349" s="252"/>
      <c r="H349" s="255">
        <v>0</v>
      </c>
      <c r="I349" s="256"/>
      <c r="J349" s="252"/>
      <c r="K349" s="252"/>
      <c r="L349" s="257"/>
      <c r="M349" s="258"/>
      <c r="N349" s="259"/>
      <c r="O349" s="259"/>
      <c r="P349" s="259"/>
      <c r="Q349" s="259"/>
      <c r="R349" s="259"/>
      <c r="S349" s="259"/>
      <c r="T349" s="260"/>
      <c r="AT349" s="261" t="s">
        <v>185</v>
      </c>
      <c r="AU349" s="261" t="s">
        <v>83</v>
      </c>
      <c r="AV349" s="12" t="s">
        <v>83</v>
      </c>
      <c r="AW349" s="12" t="s">
        <v>36</v>
      </c>
      <c r="AX349" s="12" t="s">
        <v>72</v>
      </c>
      <c r="AY349" s="261" t="s">
        <v>174</v>
      </c>
    </row>
    <row r="350" s="12" customFormat="1">
      <c r="B350" s="251"/>
      <c r="C350" s="252"/>
      <c r="D350" s="248" t="s">
        <v>185</v>
      </c>
      <c r="E350" s="253" t="s">
        <v>21</v>
      </c>
      <c r="F350" s="254" t="s">
        <v>21</v>
      </c>
      <c r="G350" s="252"/>
      <c r="H350" s="255">
        <v>0</v>
      </c>
      <c r="I350" s="256"/>
      <c r="J350" s="252"/>
      <c r="K350" s="252"/>
      <c r="L350" s="257"/>
      <c r="M350" s="258"/>
      <c r="N350" s="259"/>
      <c r="O350" s="259"/>
      <c r="P350" s="259"/>
      <c r="Q350" s="259"/>
      <c r="R350" s="259"/>
      <c r="S350" s="259"/>
      <c r="T350" s="260"/>
      <c r="AT350" s="261" t="s">
        <v>185</v>
      </c>
      <c r="AU350" s="261" t="s">
        <v>83</v>
      </c>
      <c r="AV350" s="12" t="s">
        <v>83</v>
      </c>
      <c r="AW350" s="12" t="s">
        <v>36</v>
      </c>
      <c r="AX350" s="12" t="s">
        <v>72</v>
      </c>
      <c r="AY350" s="261" t="s">
        <v>174</v>
      </c>
    </row>
    <row r="351" s="12" customFormat="1">
      <c r="B351" s="251"/>
      <c r="C351" s="252"/>
      <c r="D351" s="248" t="s">
        <v>185</v>
      </c>
      <c r="E351" s="253" t="s">
        <v>21</v>
      </c>
      <c r="F351" s="254" t="s">
        <v>21</v>
      </c>
      <c r="G351" s="252"/>
      <c r="H351" s="255">
        <v>0</v>
      </c>
      <c r="I351" s="256"/>
      <c r="J351" s="252"/>
      <c r="K351" s="252"/>
      <c r="L351" s="257"/>
      <c r="M351" s="258"/>
      <c r="N351" s="259"/>
      <c r="O351" s="259"/>
      <c r="P351" s="259"/>
      <c r="Q351" s="259"/>
      <c r="R351" s="259"/>
      <c r="S351" s="259"/>
      <c r="T351" s="260"/>
      <c r="AT351" s="261" t="s">
        <v>185</v>
      </c>
      <c r="AU351" s="261" t="s">
        <v>83</v>
      </c>
      <c r="AV351" s="12" t="s">
        <v>83</v>
      </c>
      <c r="AW351" s="12" t="s">
        <v>36</v>
      </c>
      <c r="AX351" s="12" t="s">
        <v>72</v>
      </c>
      <c r="AY351" s="261" t="s">
        <v>174</v>
      </c>
    </row>
    <row r="352" s="1" customFormat="1" ht="25.5" customHeight="1">
      <c r="B352" s="47"/>
      <c r="C352" s="236" t="s">
        <v>496</v>
      </c>
      <c r="D352" s="236" t="s">
        <v>176</v>
      </c>
      <c r="E352" s="237" t="s">
        <v>497</v>
      </c>
      <c r="F352" s="238" t="s">
        <v>498</v>
      </c>
      <c r="G352" s="239" t="s">
        <v>179</v>
      </c>
      <c r="H352" s="240">
        <v>174</v>
      </c>
      <c r="I352" s="241"/>
      <c r="J352" s="242">
        <f>ROUND(I352*H352,2)</f>
        <v>0</v>
      </c>
      <c r="K352" s="238" t="s">
        <v>180</v>
      </c>
      <c r="L352" s="73"/>
      <c r="M352" s="243" t="s">
        <v>21</v>
      </c>
      <c r="N352" s="244" t="s">
        <v>44</v>
      </c>
      <c r="O352" s="48"/>
      <c r="P352" s="245">
        <f>O352*H352</f>
        <v>0</v>
      </c>
      <c r="Q352" s="245">
        <v>0.0048900000000000002</v>
      </c>
      <c r="R352" s="245">
        <f>Q352*H352</f>
        <v>0.85086000000000006</v>
      </c>
      <c r="S352" s="245">
        <v>0</v>
      </c>
      <c r="T352" s="246">
        <f>S352*H352</f>
        <v>0</v>
      </c>
      <c r="AR352" s="25" t="s">
        <v>181</v>
      </c>
      <c r="AT352" s="25" t="s">
        <v>176</v>
      </c>
      <c r="AU352" s="25" t="s">
        <v>83</v>
      </c>
      <c r="AY352" s="25" t="s">
        <v>174</v>
      </c>
      <c r="BE352" s="247">
        <f>IF(N352="základní",J352,0)</f>
        <v>0</v>
      </c>
      <c r="BF352" s="247">
        <f>IF(N352="snížená",J352,0)</f>
        <v>0</v>
      </c>
      <c r="BG352" s="247">
        <f>IF(N352="zákl. přenesená",J352,0)</f>
        <v>0</v>
      </c>
      <c r="BH352" s="247">
        <f>IF(N352="sníž. přenesená",J352,0)</f>
        <v>0</v>
      </c>
      <c r="BI352" s="247">
        <f>IF(N352="nulová",J352,0)</f>
        <v>0</v>
      </c>
      <c r="BJ352" s="25" t="s">
        <v>83</v>
      </c>
      <c r="BK352" s="247">
        <f>ROUND(I352*H352,2)</f>
        <v>0</v>
      </c>
      <c r="BL352" s="25" t="s">
        <v>181</v>
      </c>
      <c r="BM352" s="25" t="s">
        <v>499</v>
      </c>
    </row>
    <row r="353" s="1" customFormat="1">
      <c r="B353" s="47"/>
      <c r="C353" s="75"/>
      <c r="D353" s="248" t="s">
        <v>183</v>
      </c>
      <c r="E353" s="75"/>
      <c r="F353" s="249" t="s">
        <v>413</v>
      </c>
      <c r="G353" s="75"/>
      <c r="H353" s="75"/>
      <c r="I353" s="204"/>
      <c r="J353" s="75"/>
      <c r="K353" s="75"/>
      <c r="L353" s="73"/>
      <c r="M353" s="250"/>
      <c r="N353" s="48"/>
      <c r="O353" s="48"/>
      <c r="P353" s="48"/>
      <c r="Q353" s="48"/>
      <c r="R353" s="48"/>
      <c r="S353" s="48"/>
      <c r="T353" s="96"/>
      <c r="AT353" s="25" t="s">
        <v>183</v>
      </c>
      <c r="AU353" s="25" t="s">
        <v>83</v>
      </c>
    </row>
    <row r="354" s="12" customFormat="1">
      <c r="B354" s="251"/>
      <c r="C354" s="252"/>
      <c r="D354" s="248" t="s">
        <v>185</v>
      </c>
      <c r="E354" s="253" t="s">
        <v>21</v>
      </c>
      <c r="F354" s="254" t="s">
        <v>500</v>
      </c>
      <c r="G354" s="252"/>
      <c r="H354" s="255">
        <v>52.5</v>
      </c>
      <c r="I354" s="256"/>
      <c r="J354" s="252"/>
      <c r="K354" s="252"/>
      <c r="L354" s="257"/>
      <c r="M354" s="258"/>
      <c r="N354" s="259"/>
      <c r="O354" s="259"/>
      <c r="P354" s="259"/>
      <c r="Q354" s="259"/>
      <c r="R354" s="259"/>
      <c r="S354" s="259"/>
      <c r="T354" s="260"/>
      <c r="AT354" s="261" t="s">
        <v>185</v>
      </c>
      <c r="AU354" s="261" t="s">
        <v>83</v>
      </c>
      <c r="AV354" s="12" t="s">
        <v>83</v>
      </c>
      <c r="AW354" s="12" t="s">
        <v>36</v>
      </c>
      <c r="AX354" s="12" t="s">
        <v>72</v>
      </c>
      <c r="AY354" s="261" t="s">
        <v>174</v>
      </c>
    </row>
    <row r="355" s="12" customFormat="1">
      <c r="B355" s="251"/>
      <c r="C355" s="252"/>
      <c r="D355" s="248" t="s">
        <v>185</v>
      </c>
      <c r="E355" s="253" t="s">
        <v>21</v>
      </c>
      <c r="F355" s="254" t="s">
        <v>501</v>
      </c>
      <c r="G355" s="252"/>
      <c r="H355" s="255">
        <v>40.5</v>
      </c>
      <c r="I355" s="256"/>
      <c r="J355" s="252"/>
      <c r="K355" s="252"/>
      <c r="L355" s="257"/>
      <c r="M355" s="258"/>
      <c r="N355" s="259"/>
      <c r="O355" s="259"/>
      <c r="P355" s="259"/>
      <c r="Q355" s="259"/>
      <c r="R355" s="259"/>
      <c r="S355" s="259"/>
      <c r="T355" s="260"/>
      <c r="AT355" s="261" t="s">
        <v>185</v>
      </c>
      <c r="AU355" s="261" t="s">
        <v>83</v>
      </c>
      <c r="AV355" s="12" t="s">
        <v>83</v>
      </c>
      <c r="AW355" s="12" t="s">
        <v>36</v>
      </c>
      <c r="AX355" s="12" t="s">
        <v>72</v>
      </c>
      <c r="AY355" s="261" t="s">
        <v>174</v>
      </c>
    </row>
    <row r="356" s="12" customFormat="1">
      <c r="B356" s="251"/>
      <c r="C356" s="252"/>
      <c r="D356" s="248" t="s">
        <v>185</v>
      </c>
      <c r="E356" s="253" t="s">
        <v>21</v>
      </c>
      <c r="F356" s="254" t="s">
        <v>502</v>
      </c>
      <c r="G356" s="252"/>
      <c r="H356" s="255">
        <v>81</v>
      </c>
      <c r="I356" s="256"/>
      <c r="J356" s="252"/>
      <c r="K356" s="252"/>
      <c r="L356" s="257"/>
      <c r="M356" s="258"/>
      <c r="N356" s="259"/>
      <c r="O356" s="259"/>
      <c r="P356" s="259"/>
      <c r="Q356" s="259"/>
      <c r="R356" s="259"/>
      <c r="S356" s="259"/>
      <c r="T356" s="260"/>
      <c r="AT356" s="261" t="s">
        <v>185</v>
      </c>
      <c r="AU356" s="261" t="s">
        <v>83</v>
      </c>
      <c r="AV356" s="12" t="s">
        <v>83</v>
      </c>
      <c r="AW356" s="12" t="s">
        <v>36</v>
      </c>
      <c r="AX356" s="12" t="s">
        <v>72</v>
      </c>
      <c r="AY356" s="261" t="s">
        <v>174</v>
      </c>
    </row>
    <row r="357" s="13" customFormat="1">
      <c r="B357" s="272"/>
      <c r="C357" s="273"/>
      <c r="D357" s="248" t="s">
        <v>185</v>
      </c>
      <c r="E357" s="274" t="s">
        <v>21</v>
      </c>
      <c r="F357" s="275" t="s">
        <v>264</v>
      </c>
      <c r="G357" s="273"/>
      <c r="H357" s="276">
        <v>174</v>
      </c>
      <c r="I357" s="277"/>
      <c r="J357" s="273"/>
      <c r="K357" s="273"/>
      <c r="L357" s="278"/>
      <c r="M357" s="279"/>
      <c r="N357" s="280"/>
      <c r="O357" s="280"/>
      <c r="P357" s="280"/>
      <c r="Q357" s="280"/>
      <c r="R357" s="280"/>
      <c r="S357" s="280"/>
      <c r="T357" s="281"/>
      <c r="AT357" s="282" t="s">
        <v>185</v>
      </c>
      <c r="AU357" s="282" t="s">
        <v>83</v>
      </c>
      <c r="AV357" s="13" t="s">
        <v>181</v>
      </c>
      <c r="AW357" s="13" t="s">
        <v>36</v>
      </c>
      <c r="AX357" s="13" t="s">
        <v>76</v>
      </c>
      <c r="AY357" s="282" t="s">
        <v>174</v>
      </c>
    </row>
    <row r="358" s="1" customFormat="1" ht="38.25" customHeight="1">
      <c r="B358" s="47"/>
      <c r="C358" s="236" t="s">
        <v>503</v>
      </c>
      <c r="D358" s="236" t="s">
        <v>176</v>
      </c>
      <c r="E358" s="237" t="s">
        <v>504</v>
      </c>
      <c r="F358" s="238" t="s">
        <v>505</v>
      </c>
      <c r="G358" s="239" t="s">
        <v>256</v>
      </c>
      <c r="H358" s="240">
        <v>617.60000000000002</v>
      </c>
      <c r="I358" s="241"/>
      <c r="J358" s="242">
        <f>ROUND(I358*H358,2)</f>
        <v>0</v>
      </c>
      <c r="K358" s="238" t="s">
        <v>180</v>
      </c>
      <c r="L358" s="73"/>
      <c r="M358" s="243" t="s">
        <v>21</v>
      </c>
      <c r="N358" s="244" t="s">
        <v>44</v>
      </c>
      <c r="O358" s="48"/>
      <c r="P358" s="245">
        <f>O358*H358</f>
        <v>0</v>
      </c>
      <c r="Q358" s="245">
        <v>0</v>
      </c>
      <c r="R358" s="245">
        <f>Q358*H358</f>
        <v>0</v>
      </c>
      <c r="S358" s="245">
        <v>0</v>
      </c>
      <c r="T358" s="246">
        <f>S358*H358</f>
        <v>0</v>
      </c>
      <c r="AR358" s="25" t="s">
        <v>181</v>
      </c>
      <c r="AT358" s="25" t="s">
        <v>176</v>
      </c>
      <c r="AU358" s="25" t="s">
        <v>83</v>
      </c>
      <c r="AY358" s="25" t="s">
        <v>174</v>
      </c>
      <c r="BE358" s="247">
        <f>IF(N358="základní",J358,0)</f>
        <v>0</v>
      </c>
      <c r="BF358" s="247">
        <f>IF(N358="snížená",J358,0)</f>
        <v>0</v>
      </c>
      <c r="BG358" s="247">
        <f>IF(N358="zákl. přenesená",J358,0)</f>
        <v>0</v>
      </c>
      <c r="BH358" s="247">
        <f>IF(N358="sníž. přenesená",J358,0)</f>
        <v>0</v>
      </c>
      <c r="BI358" s="247">
        <f>IF(N358="nulová",J358,0)</f>
        <v>0</v>
      </c>
      <c r="BJ358" s="25" t="s">
        <v>83</v>
      </c>
      <c r="BK358" s="247">
        <f>ROUND(I358*H358,2)</f>
        <v>0</v>
      </c>
      <c r="BL358" s="25" t="s">
        <v>181</v>
      </c>
      <c r="BM358" s="25" t="s">
        <v>506</v>
      </c>
    </row>
    <row r="359" s="1" customFormat="1">
      <c r="B359" s="47"/>
      <c r="C359" s="75"/>
      <c r="D359" s="248" t="s">
        <v>183</v>
      </c>
      <c r="E359" s="75"/>
      <c r="F359" s="249" t="s">
        <v>507</v>
      </c>
      <c r="G359" s="75"/>
      <c r="H359" s="75"/>
      <c r="I359" s="204"/>
      <c r="J359" s="75"/>
      <c r="K359" s="75"/>
      <c r="L359" s="73"/>
      <c r="M359" s="250"/>
      <c r="N359" s="48"/>
      <c r="O359" s="48"/>
      <c r="P359" s="48"/>
      <c r="Q359" s="48"/>
      <c r="R359" s="48"/>
      <c r="S359" s="48"/>
      <c r="T359" s="96"/>
      <c r="AT359" s="25" t="s">
        <v>183</v>
      </c>
      <c r="AU359" s="25" t="s">
        <v>83</v>
      </c>
    </row>
    <row r="360" s="12" customFormat="1">
      <c r="B360" s="251"/>
      <c r="C360" s="252"/>
      <c r="D360" s="248" t="s">
        <v>185</v>
      </c>
      <c r="E360" s="253" t="s">
        <v>21</v>
      </c>
      <c r="F360" s="254" t="s">
        <v>508</v>
      </c>
      <c r="G360" s="252"/>
      <c r="H360" s="255">
        <v>617.60000000000002</v>
      </c>
      <c r="I360" s="256"/>
      <c r="J360" s="252"/>
      <c r="K360" s="252"/>
      <c r="L360" s="257"/>
      <c r="M360" s="258"/>
      <c r="N360" s="259"/>
      <c r="O360" s="259"/>
      <c r="P360" s="259"/>
      <c r="Q360" s="259"/>
      <c r="R360" s="259"/>
      <c r="S360" s="259"/>
      <c r="T360" s="260"/>
      <c r="AT360" s="261" t="s">
        <v>185</v>
      </c>
      <c r="AU360" s="261" t="s">
        <v>83</v>
      </c>
      <c r="AV360" s="12" t="s">
        <v>83</v>
      </c>
      <c r="AW360" s="12" t="s">
        <v>36</v>
      </c>
      <c r="AX360" s="12" t="s">
        <v>76</v>
      </c>
      <c r="AY360" s="261" t="s">
        <v>174</v>
      </c>
    </row>
    <row r="361" s="1" customFormat="1" ht="16.5" customHeight="1">
      <c r="B361" s="47"/>
      <c r="C361" s="262" t="s">
        <v>509</v>
      </c>
      <c r="D361" s="262" t="s">
        <v>248</v>
      </c>
      <c r="E361" s="263" t="s">
        <v>510</v>
      </c>
      <c r="F361" s="264" t="s">
        <v>511</v>
      </c>
      <c r="G361" s="265" t="s">
        <v>256</v>
      </c>
      <c r="H361" s="266">
        <v>648.48000000000002</v>
      </c>
      <c r="I361" s="267"/>
      <c r="J361" s="268">
        <f>ROUND(I361*H361,2)</f>
        <v>0</v>
      </c>
      <c r="K361" s="264" t="s">
        <v>180</v>
      </c>
      <c r="L361" s="269"/>
      <c r="M361" s="270" t="s">
        <v>21</v>
      </c>
      <c r="N361" s="271" t="s">
        <v>44</v>
      </c>
      <c r="O361" s="48"/>
      <c r="P361" s="245">
        <f>O361*H361</f>
        <v>0</v>
      </c>
      <c r="Q361" s="245">
        <v>4.0000000000000003E-05</v>
      </c>
      <c r="R361" s="245">
        <f>Q361*H361</f>
        <v>0.025939200000000003</v>
      </c>
      <c r="S361" s="245">
        <v>0</v>
      </c>
      <c r="T361" s="246">
        <f>S361*H361</f>
        <v>0</v>
      </c>
      <c r="AR361" s="25" t="s">
        <v>217</v>
      </c>
      <c r="AT361" s="25" t="s">
        <v>248</v>
      </c>
      <c r="AU361" s="25" t="s">
        <v>83</v>
      </c>
      <c r="AY361" s="25" t="s">
        <v>174</v>
      </c>
      <c r="BE361" s="247">
        <f>IF(N361="základní",J361,0)</f>
        <v>0</v>
      </c>
      <c r="BF361" s="247">
        <f>IF(N361="snížená",J361,0)</f>
        <v>0</v>
      </c>
      <c r="BG361" s="247">
        <f>IF(N361="zákl. přenesená",J361,0)</f>
        <v>0</v>
      </c>
      <c r="BH361" s="247">
        <f>IF(N361="sníž. přenesená",J361,0)</f>
        <v>0</v>
      </c>
      <c r="BI361" s="247">
        <f>IF(N361="nulová",J361,0)</f>
        <v>0</v>
      </c>
      <c r="BJ361" s="25" t="s">
        <v>83</v>
      </c>
      <c r="BK361" s="247">
        <f>ROUND(I361*H361,2)</f>
        <v>0</v>
      </c>
      <c r="BL361" s="25" t="s">
        <v>181</v>
      </c>
      <c r="BM361" s="25" t="s">
        <v>512</v>
      </c>
    </row>
    <row r="362" s="12" customFormat="1">
      <c r="B362" s="251"/>
      <c r="C362" s="252"/>
      <c r="D362" s="248" t="s">
        <v>185</v>
      </c>
      <c r="E362" s="252"/>
      <c r="F362" s="254" t="s">
        <v>513</v>
      </c>
      <c r="G362" s="252"/>
      <c r="H362" s="255">
        <v>648.48000000000002</v>
      </c>
      <c r="I362" s="256"/>
      <c r="J362" s="252"/>
      <c r="K362" s="252"/>
      <c r="L362" s="257"/>
      <c r="M362" s="258"/>
      <c r="N362" s="259"/>
      <c r="O362" s="259"/>
      <c r="P362" s="259"/>
      <c r="Q362" s="259"/>
      <c r="R362" s="259"/>
      <c r="S362" s="259"/>
      <c r="T362" s="260"/>
      <c r="AT362" s="261" t="s">
        <v>185</v>
      </c>
      <c r="AU362" s="261" t="s">
        <v>83</v>
      </c>
      <c r="AV362" s="12" t="s">
        <v>83</v>
      </c>
      <c r="AW362" s="12" t="s">
        <v>6</v>
      </c>
      <c r="AX362" s="12" t="s">
        <v>76</v>
      </c>
      <c r="AY362" s="261" t="s">
        <v>174</v>
      </c>
    </row>
    <row r="363" s="1" customFormat="1" ht="25.5" customHeight="1">
      <c r="B363" s="47"/>
      <c r="C363" s="236" t="s">
        <v>514</v>
      </c>
      <c r="D363" s="236" t="s">
        <v>176</v>
      </c>
      <c r="E363" s="237" t="s">
        <v>515</v>
      </c>
      <c r="F363" s="238" t="s">
        <v>516</v>
      </c>
      <c r="G363" s="239" t="s">
        <v>256</v>
      </c>
      <c r="H363" s="240">
        <v>55</v>
      </c>
      <c r="I363" s="241"/>
      <c r="J363" s="242">
        <f>ROUND(I363*H363,2)</f>
        <v>0</v>
      </c>
      <c r="K363" s="238" t="s">
        <v>21</v>
      </c>
      <c r="L363" s="73"/>
      <c r="M363" s="243" t="s">
        <v>21</v>
      </c>
      <c r="N363" s="244" t="s">
        <v>44</v>
      </c>
      <c r="O363" s="48"/>
      <c r="P363" s="245">
        <f>O363*H363</f>
        <v>0</v>
      </c>
      <c r="Q363" s="245">
        <v>0</v>
      </c>
      <c r="R363" s="245">
        <f>Q363*H363</f>
        <v>0</v>
      </c>
      <c r="S363" s="245">
        <v>0</v>
      </c>
      <c r="T363" s="246">
        <f>S363*H363</f>
        <v>0</v>
      </c>
      <c r="AR363" s="25" t="s">
        <v>181</v>
      </c>
      <c r="AT363" s="25" t="s">
        <v>176</v>
      </c>
      <c r="AU363" s="25" t="s">
        <v>83</v>
      </c>
      <c r="AY363" s="25" t="s">
        <v>174</v>
      </c>
      <c r="BE363" s="247">
        <f>IF(N363="základní",J363,0)</f>
        <v>0</v>
      </c>
      <c r="BF363" s="247">
        <f>IF(N363="snížená",J363,0)</f>
        <v>0</v>
      </c>
      <c r="BG363" s="247">
        <f>IF(N363="zákl. přenesená",J363,0)</f>
        <v>0</v>
      </c>
      <c r="BH363" s="247">
        <f>IF(N363="sníž. přenesená",J363,0)</f>
        <v>0</v>
      </c>
      <c r="BI363" s="247">
        <f>IF(N363="nulová",J363,0)</f>
        <v>0</v>
      </c>
      <c r="BJ363" s="25" t="s">
        <v>83</v>
      </c>
      <c r="BK363" s="247">
        <f>ROUND(I363*H363,2)</f>
        <v>0</v>
      </c>
      <c r="BL363" s="25" t="s">
        <v>181</v>
      </c>
      <c r="BM363" s="25" t="s">
        <v>517</v>
      </c>
    </row>
    <row r="364" s="1" customFormat="1" ht="25.5" customHeight="1">
      <c r="B364" s="47"/>
      <c r="C364" s="236" t="s">
        <v>518</v>
      </c>
      <c r="D364" s="236" t="s">
        <v>176</v>
      </c>
      <c r="E364" s="237" t="s">
        <v>519</v>
      </c>
      <c r="F364" s="238" t="s">
        <v>520</v>
      </c>
      <c r="G364" s="239" t="s">
        <v>179</v>
      </c>
      <c r="H364" s="240">
        <v>730.12</v>
      </c>
      <c r="I364" s="241"/>
      <c r="J364" s="242">
        <f>ROUND(I364*H364,2)</f>
        <v>0</v>
      </c>
      <c r="K364" s="238" t="s">
        <v>180</v>
      </c>
      <c r="L364" s="73"/>
      <c r="M364" s="243" t="s">
        <v>21</v>
      </c>
      <c r="N364" s="244" t="s">
        <v>44</v>
      </c>
      <c r="O364" s="48"/>
      <c r="P364" s="245">
        <f>O364*H364</f>
        <v>0</v>
      </c>
      <c r="Q364" s="245">
        <v>0.0094400000000000005</v>
      </c>
      <c r="R364" s="245">
        <f>Q364*H364</f>
        <v>6.8923328000000001</v>
      </c>
      <c r="S364" s="245">
        <v>0</v>
      </c>
      <c r="T364" s="246">
        <f>S364*H364</f>
        <v>0</v>
      </c>
      <c r="AR364" s="25" t="s">
        <v>181</v>
      </c>
      <c r="AT364" s="25" t="s">
        <v>176</v>
      </c>
      <c r="AU364" s="25" t="s">
        <v>83</v>
      </c>
      <c r="AY364" s="25" t="s">
        <v>174</v>
      </c>
      <c r="BE364" s="247">
        <f>IF(N364="základní",J364,0)</f>
        <v>0</v>
      </c>
      <c r="BF364" s="247">
        <f>IF(N364="snížená",J364,0)</f>
        <v>0</v>
      </c>
      <c r="BG364" s="247">
        <f>IF(N364="zákl. přenesená",J364,0)</f>
        <v>0</v>
      </c>
      <c r="BH364" s="247">
        <f>IF(N364="sníž. přenesená",J364,0)</f>
        <v>0</v>
      </c>
      <c r="BI364" s="247">
        <f>IF(N364="nulová",J364,0)</f>
        <v>0</v>
      </c>
      <c r="BJ364" s="25" t="s">
        <v>83</v>
      </c>
      <c r="BK364" s="247">
        <f>ROUND(I364*H364,2)</f>
        <v>0</v>
      </c>
      <c r="BL364" s="25" t="s">
        <v>181</v>
      </c>
      <c r="BM364" s="25" t="s">
        <v>521</v>
      </c>
    </row>
    <row r="365" s="1" customFormat="1">
      <c r="B365" s="47"/>
      <c r="C365" s="75"/>
      <c r="D365" s="248" t="s">
        <v>183</v>
      </c>
      <c r="E365" s="75"/>
      <c r="F365" s="249" t="s">
        <v>473</v>
      </c>
      <c r="G365" s="75"/>
      <c r="H365" s="75"/>
      <c r="I365" s="204"/>
      <c r="J365" s="75"/>
      <c r="K365" s="75"/>
      <c r="L365" s="73"/>
      <c r="M365" s="250"/>
      <c r="N365" s="48"/>
      <c r="O365" s="48"/>
      <c r="P365" s="48"/>
      <c r="Q365" s="48"/>
      <c r="R365" s="48"/>
      <c r="S365" s="48"/>
      <c r="T365" s="96"/>
      <c r="AT365" s="25" t="s">
        <v>183</v>
      </c>
      <c r="AU365" s="25" t="s">
        <v>83</v>
      </c>
    </row>
    <row r="366" s="12" customFormat="1">
      <c r="B366" s="251"/>
      <c r="C366" s="252"/>
      <c r="D366" s="248" t="s">
        <v>185</v>
      </c>
      <c r="E366" s="253" t="s">
        <v>21</v>
      </c>
      <c r="F366" s="254" t="s">
        <v>484</v>
      </c>
      <c r="G366" s="252"/>
      <c r="H366" s="255">
        <v>260.64999999999998</v>
      </c>
      <c r="I366" s="256"/>
      <c r="J366" s="252"/>
      <c r="K366" s="252"/>
      <c r="L366" s="257"/>
      <c r="M366" s="258"/>
      <c r="N366" s="259"/>
      <c r="O366" s="259"/>
      <c r="P366" s="259"/>
      <c r="Q366" s="259"/>
      <c r="R366" s="259"/>
      <c r="S366" s="259"/>
      <c r="T366" s="260"/>
      <c r="AT366" s="261" t="s">
        <v>185</v>
      </c>
      <c r="AU366" s="261" t="s">
        <v>83</v>
      </c>
      <c r="AV366" s="12" t="s">
        <v>83</v>
      </c>
      <c r="AW366" s="12" t="s">
        <v>36</v>
      </c>
      <c r="AX366" s="12" t="s">
        <v>72</v>
      </c>
      <c r="AY366" s="261" t="s">
        <v>174</v>
      </c>
    </row>
    <row r="367" s="12" customFormat="1">
      <c r="B367" s="251"/>
      <c r="C367" s="252"/>
      <c r="D367" s="248" t="s">
        <v>185</v>
      </c>
      <c r="E367" s="253" t="s">
        <v>21</v>
      </c>
      <c r="F367" s="254" t="s">
        <v>485</v>
      </c>
      <c r="G367" s="252"/>
      <c r="H367" s="255">
        <v>-42.183999999999998</v>
      </c>
      <c r="I367" s="256"/>
      <c r="J367" s="252"/>
      <c r="K367" s="252"/>
      <c r="L367" s="257"/>
      <c r="M367" s="258"/>
      <c r="N367" s="259"/>
      <c r="O367" s="259"/>
      <c r="P367" s="259"/>
      <c r="Q367" s="259"/>
      <c r="R367" s="259"/>
      <c r="S367" s="259"/>
      <c r="T367" s="260"/>
      <c r="AT367" s="261" t="s">
        <v>185</v>
      </c>
      <c r="AU367" s="261" t="s">
        <v>83</v>
      </c>
      <c r="AV367" s="12" t="s">
        <v>83</v>
      </c>
      <c r="AW367" s="12" t="s">
        <v>36</v>
      </c>
      <c r="AX367" s="12" t="s">
        <v>72</v>
      </c>
      <c r="AY367" s="261" t="s">
        <v>174</v>
      </c>
    </row>
    <row r="368" s="12" customFormat="1">
      <c r="B368" s="251"/>
      <c r="C368" s="252"/>
      <c r="D368" s="248" t="s">
        <v>185</v>
      </c>
      <c r="E368" s="253" t="s">
        <v>21</v>
      </c>
      <c r="F368" s="254" t="s">
        <v>486</v>
      </c>
      <c r="G368" s="252"/>
      <c r="H368" s="255">
        <v>137.005</v>
      </c>
      <c r="I368" s="256"/>
      <c r="J368" s="252"/>
      <c r="K368" s="252"/>
      <c r="L368" s="257"/>
      <c r="M368" s="258"/>
      <c r="N368" s="259"/>
      <c r="O368" s="259"/>
      <c r="P368" s="259"/>
      <c r="Q368" s="259"/>
      <c r="R368" s="259"/>
      <c r="S368" s="259"/>
      <c r="T368" s="260"/>
      <c r="AT368" s="261" t="s">
        <v>185</v>
      </c>
      <c r="AU368" s="261" t="s">
        <v>83</v>
      </c>
      <c r="AV368" s="12" t="s">
        <v>83</v>
      </c>
      <c r="AW368" s="12" t="s">
        <v>36</v>
      </c>
      <c r="AX368" s="12" t="s">
        <v>72</v>
      </c>
      <c r="AY368" s="261" t="s">
        <v>174</v>
      </c>
    </row>
    <row r="369" s="12" customFormat="1">
      <c r="B369" s="251"/>
      <c r="C369" s="252"/>
      <c r="D369" s="248" t="s">
        <v>185</v>
      </c>
      <c r="E369" s="253" t="s">
        <v>21</v>
      </c>
      <c r="F369" s="254" t="s">
        <v>487</v>
      </c>
      <c r="G369" s="252"/>
      <c r="H369" s="255">
        <v>192.44900000000001</v>
      </c>
      <c r="I369" s="256"/>
      <c r="J369" s="252"/>
      <c r="K369" s="252"/>
      <c r="L369" s="257"/>
      <c r="M369" s="258"/>
      <c r="N369" s="259"/>
      <c r="O369" s="259"/>
      <c r="P369" s="259"/>
      <c r="Q369" s="259"/>
      <c r="R369" s="259"/>
      <c r="S369" s="259"/>
      <c r="T369" s="260"/>
      <c r="AT369" s="261" t="s">
        <v>185</v>
      </c>
      <c r="AU369" s="261" t="s">
        <v>83</v>
      </c>
      <c r="AV369" s="12" t="s">
        <v>83</v>
      </c>
      <c r="AW369" s="12" t="s">
        <v>36</v>
      </c>
      <c r="AX369" s="12" t="s">
        <v>72</v>
      </c>
      <c r="AY369" s="261" t="s">
        <v>174</v>
      </c>
    </row>
    <row r="370" s="12" customFormat="1">
      <c r="B370" s="251"/>
      <c r="C370" s="252"/>
      <c r="D370" s="248" t="s">
        <v>185</v>
      </c>
      <c r="E370" s="253" t="s">
        <v>21</v>
      </c>
      <c r="F370" s="254" t="s">
        <v>488</v>
      </c>
      <c r="G370" s="252"/>
      <c r="H370" s="255">
        <v>179.84</v>
      </c>
      <c r="I370" s="256"/>
      <c r="J370" s="252"/>
      <c r="K370" s="252"/>
      <c r="L370" s="257"/>
      <c r="M370" s="258"/>
      <c r="N370" s="259"/>
      <c r="O370" s="259"/>
      <c r="P370" s="259"/>
      <c r="Q370" s="259"/>
      <c r="R370" s="259"/>
      <c r="S370" s="259"/>
      <c r="T370" s="260"/>
      <c r="AT370" s="261" t="s">
        <v>185</v>
      </c>
      <c r="AU370" s="261" t="s">
        <v>83</v>
      </c>
      <c r="AV370" s="12" t="s">
        <v>83</v>
      </c>
      <c r="AW370" s="12" t="s">
        <v>36</v>
      </c>
      <c r="AX370" s="12" t="s">
        <v>72</v>
      </c>
      <c r="AY370" s="261" t="s">
        <v>174</v>
      </c>
    </row>
    <row r="371" s="12" customFormat="1">
      <c r="B371" s="251"/>
      <c r="C371" s="252"/>
      <c r="D371" s="248" t="s">
        <v>185</v>
      </c>
      <c r="E371" s="253" t="s">
        <v>21</v>
      </c>
      <c r="F371" s="254" t="s">
        <v>522</v>
      </c>
      <c r="G371" s="252"/>
      <c r="H371" s="255">
        <v>2.3599999999999999</v>
      </c>
      <c r="I371" s="256"/>
      <c r="J371" s="252"/>
      <c r="K371" s="252"/>
      <c r="L371" s="257"/>
      <c r="M371" s="258"/>
      <c r="N371" s="259"/>
      <c r="O371" s="259"/>
      <c r="P371" s="259"/>
      <c r="Q371" s="259"/>
      <c r="R371" s="259"/>
      <c r="S371" s="259"/>
      <c r="T371" s="260"/>
      <c r="AT371" s="261" t="s">
        <v>185</v>
      </c>
      <c r="AU371" s="261" t="s">
        <v>83</v>
      </c>
      <c r="AV371" s="12" t="s">
        <v>83</v>
      </c>
      <c r="AW371" s="12" t="s">
        <v>36</v>
      </c>
      <c r="AX371" s="12" t="s">
        <v>72</v>
      </c>
      <c r="AY371" s="261" t="s">
        <v>174</v>
      </c>
    </row>
    <row r="372" s="13" customFormat="1">
      <c r="B372" s="272"/>
      <c r="C372" s="273"/>
      <c r="D372" s="248" t="s">
        <v>185</v>
      </c>
      <c r="E372" s="274" t="s">
        <v>21</v>
      </c>
      <c r="F372" s="275" t="s">
        <v>264</v>
      </c>
      <c r="G372" s="273"/>
      <c r="H372" s="276">
        <v>730.12</v>
      </c>
      <c r="I372" s="277"/>
      <c r="J372" s="273"/>
      <c r="K372" s="273"/>
      <c r="L372" s="278"/>
      <c r="M372" s="279"/>
      <c r="N372" s="280"/>
      <c r="O372" s="280"/>
      <c r="P372" s="280"/>
      <c r="Q372" s="280"/>
      <c r="R372" s="280"/>
      <c r="S372" s="280"/>
      <c r="T372" s="281"/>
      <c r="AT372" s="282" t="s">
        <v>185</v>
      </c>
      <c r="AU372" s="282" t="s">
        <v>83</v>
      </c>
      <c r="AV372" s="13" t="s">
        <v>181</v>
      </c>
      <c r="AW372" s="13" t="s">
        <v>36</v>
      </c>
      <c r="AX372" s="13" t="s">
        <v>76</v>
      </c>
      <c r="AY372" s="282" t="s">
        <v>174</v>
      </c>
    </row>
    <row r="373" s="1" customFormat="1" ht="16.5" customHeight="1">
      <c r="B373" s="47"/>
      <c r="C373" s="262" t="s">
        <v>523</v>
      </c>
      <c r="D373" s="262" t="s">
        <v>248</v>
      </c>
      <c r="E373" s="263" t="s">
        <v>524</v>
      </c>
      <c r="F373" s="264" t="s">
        <v>525</v>
      </c>
      <c r="G373" s="265" t="s">
        <v>179</v>
      </c>
      <c r="H373" s="266">
        <v>759.61599999999999</v>
      </c>
      <c r="I373" s="267"/>
      <c r="J373" s="268">
        <f>ROUND(I373*H373,2)</f>
        <v>0</v>
      </c>
      <c r="K373" s="264" t="s">
        <v>180</v>
      </c>
      <c r="L373" s="269"/>
      <c r="M373" s="270" t="s">
        <v>21</v>
      </c>
      <c r="N373" s="271" t="s">
        <v>44</v>
      </c>
      <c r="O373" s="48"/>
      <c r="P373" s="245">
        <f>O373*H373</f>
        <v>0</v>
      </c>
      <c r="Q373" s="245">
        <v>0.016500000000000001</v>
      </c>
      <c r="R373" s="245">
        <f>Q373*H373</f>
        <v>12.533664</v>
      </c>
      <c r="S373" s="245">
        <v>0</v>
      </c>
      <c r="T373" s="246">
        <f>S373*H373</f>
        <v>0</v>
      </c>
      <c r="AR373" s="25" t="s">
        <v>217</v>
      </c>
      <c r="AT373" s="25" t="s">
        <v>248</v>
      </c>
      <c r="AU373" s="25" t="s">
        <v>83</v>
      </c>
      <c r="AY373" s="25" t="s">
        <v>174</v>
      </c>
      <c r="BE373" s="247">
        <f>IF(N373="základní",J373,0)</f>
        <v>0</v>
      </c>
      <c r="BF373" s="247">
        <f>IF(N373="snížená",J373,0)</f>
        <v>0</v>
      </c>
      <c r="BG373" s="247">
        <f>IF(N373="zákl. přenesená",J373,0)</f>
        <v>0</v>
      </c>
      <c r="BH373" s="247">
        <f>IF(N373="sníž. přenesená",J373,0)</f>
        <v>0</v>
      </c>
      <c r="BI373" s="247">
        <f>IF(N373="nulová",J373,0)</f>
        <v>0</v>
      </c>
      <c r="BJ373" s="25" t="s">
        <v>83</v>
      </c>
      <c r="BK373" s="247">
        <f>ROUND(I373*H373,2)</f>
        <v>0</v>
      </c>
      <c r="BL373" s="25" t="s">
        <v>181</v>
      </c>
      <c r="BM373" s="25" t="s">
        <v>526</v>
      </c>
    </row>
    <row r="374" s="12" customFormat="1">
      <c r="B374" s="251"/>
      <c r="C374" s="252"/>
      <c r="D374" s="248" t="s">
        <v>185</v>
      </c>
      <c r="E374" s="253" t="s">
        <v>21</v>
      </c>
      <c r="F374" s="254" t="s">
        <v>527</v>
      </c>
      <c r="G374" s="252"/>
      <c r="H374" s="255">
        <v>744.72199999999998</v>
      </c>
      <c r="I374" s="256"/>
      <c r="J374" s="252"/>
      <c r="K374" s="252"/>
      <c r="L374" s="257"/>
      <c r="M374" s="258"/>
      <c r="N374" s="259"/>
      <c r="O374" s="259"/>
      <c r="P374" s="259"/>
      <c r="Q374" s="259"/>
      <c r="R374" s="259"/>
      <c r="S374" s="259"/>
      <c r="T374" s="260"/>
      <c r="AT374" s="261" t="s">
        <v>185</v>
      </c>
      <c r="AU374" s="261" t="s">
        <v>83</v>
      </c>
      <c r="AV374" s="12" t="s">
        <v>83</v>
      </c>
      <c r="AW374" s="12" t="s">
        <v>36</v>
      </c>
      <c r="AX374" s="12" t="s">
        <v>76</v>
      </c>
      <c r="AY374" s="261" t="s">
        <v>174</v>
      </c>
    </row>
    <row r="375" s="12" customFormat="1">
      <c r="B375" s="251"/>
      <c r="C375" s="252"/>
      <c r="D375" s="248" t="s">
        <v>185</v>
      </c>
      <c r="E375" s="252"/>
      <c r="F375" s="254" t="s">
        <v>528</v>
      </c>
      <c r="G375" s="252"/>
      <c r="H375" s="255">
        <v>759.61599999999999</v>
      </c>
      <c r="I375" s="256"/>
      <c r="J375" s="252"/>
      <c r="K375" s="252"/>
      <c r="L375" s="257"/>
      <c r="M375" s="258"/>
      <c r="N375" s="259"/>
      <c r="O375" s="259"/>
      <c r="P375" s="259"/>
      <c r="Q375" s="259"/>
      <c r="R375" s="259"/>
      <c r="S375" s="259"/>
      <c r="T375" s="260"/>
      <c r="AT375" s="261" t="s">
        <v>185</v>
      </c>
      <c r="AU375" s="261" t="s">
        <v>83</v>
      </c>
      <c r="AV375" s="12" t="s">
        <v>83</v>
      </c>
      <c r="AW375" s="12" t="s">
        <v>6</v>
      </c>
      <c r="AX375" s="12" t="s">
        <v>76</v>
      </c>
      <c r="AY375" s="261" t="s">
        <v>174</v>
      </c>
    </row>
    <row r="376" s="1" customFormat="1" ht="25.5" customHeight="1">
      <c r="B376" s="47"/>
      <c r="C376" s="236" t="s">
        <v>529</v>
      </c>
      <c r="D376" s="236" t="s">
        <v>176</v>
      </c>
      <c r="E376" s="237" t="s">
        <v>530</v>
      </c>
      <c r="F376" s="238" t="s">
        <v>531</v>
      </c>
      <c r="G376" s="239" t="s">
        <v>256</v>
      </c>
      <c r="H376" s="240">
        <v>67.620000000000005</v>
      </c>
      <c r="I376" s="241"/>
      <c r="J376" s="242">
        <f>ROUND(I376*H376,2)</f>
        <v>0</v>
      </c>
      <c r="K376" s="238" t="s">
        <v>180</v>
      </c>
      <c r="L376" s="73"/>
      <c r="M376" s="243" t="s">
        <v>21</v>
      </c>
      <c r="N376" s="244" t="s">
        <v>44</v>
      </c>
      <c r="O376" s="48"/>
      <c r="P376" s="245">
        <f>O376*H376</f>
        <v>0</v>
      </c>
      <c r="Q376" s="245">
        <v>6.0000000000000002E-05</v>
      </c>
      <c r="R376" s="245">
        <f>Q376*H376</f>
        <v>0.0040572000000000004</v>
      </c>
      <c r="S376" s="245">
        <v>0</v>
      </c>
      <c r="T376" s="246">
        <f>S376*H376</f>
        <v>0</v>
      </c>
      <c r="AR376" s="25" t="s">
        <v>181</v>
      </c>
      <c r="AT376" s="25" t="s">
        <v>176</v>
      </c>
      <c r="AU376" s="25" t="s">
        <v>83</v>
      </c>
      <c r="AY376" s="25" t="s">
        <v>174</v>
      </c>
      <c r="BE376" s="247">
        <f>IF(N376="základní",J376,0)</f>
        <v>0</v>
      </c>
      <c r="BF376" s="247">
        <f>IF(N376="snížená",J376,0)</f>
        <v>0</v>
      </c>
      <c r="BG376" s="247">
        <f>IF(N376="zákl. přenesená",J376,0)</f>
        <v>0</v>
      </c>
      <c r="BH376" s="247">
        <f>IF(N376="sníž. přenesená",J376,0)</f>
        <v>0</v>
      </c>
      <c r="BI376" s="247">
        <f>IF(N376="nulová",J376,0)</f>
        <v>0</v>
      </c>
      <c r="BJ376" s="25" t="s">
        <v>83</v>
      </c>
      <c r="BK376" s="247">
        <f>ROUND(I376*H376,2)</f>
        <v>0</v>
      </c>
      <c r="BL376" s="25" t="s">
        <v>181</v>
      </c>
      <c r="BM376" s="25" t="s">
        <v>532</v>
      </c>
    </row>
    <row r="377" s="1" customFormat="1">
      <c r="B377" s="47"/>
      <c r="C377" s="75"/>
      <c r="D377" s="248" t="s">
        <v>183</v>
      </c>
      <c r="E377" s="75"/>
      <c r="F377" s="249" t="s">
        <v>533</v>
      </c>
      <c r="G377" s="75"/>
      <c r="H377" s="75"/>
      <c r="I377" s="204"/>
      <c r="J377" s="75"/>
      <c r="K377" s="75"/>
      <c r="L377" s="73"/>
      <c r="M377" s="250"/>
      <c r="N377" s="48"/>
      <c r="O377" s="48"/>
      <c r="P377" s="48"/>
      <c r="Q377" s="48"/>
      <c r="R377" s="48"/>
      <c r="S377" s="48"/>
      <c r="T377" s="96"/>
      <c r="AT377" s="25" t="s">
        <v>183</v>
      </c>
      <c r="AU377" s="25" t="s">
        <v>83</v>
      </c>
    </row>
    <row r="378" s="12" customFormat="1">
      <c r="B378" s="251"/>
      <c r="C378" s="252"/>
      <c r="D378" s="248" t="s">
        <v>185</v>
      </c>
      <c r="E378" s="253" t="s">
        <v>21</v>
      </c>
      <c r="F378" s="254" t="s">
        <v>534</v>
      </c>
      <c r="G378" s="252"/>
      <c r="H378" s="255">
        <v>67.620000000000005</v>
      </c>
      <c r="I378" s="256"/>
      <c r="J378" s="252"/>
      <c r="K378" s="252"/>
      <c r="L378" s="257"/>
      <c r="M378" s="258"/>
      <c r="N378" s="259"/>
      <c r="O378" s="259"/>
      <c r="P378" s="259"/>
      <c r="Q378" s="259"/>
      <c r="R378" s="259"/>
      <c r="S378" s="259"/>
      <c r="T378" s="260"/>
      <c r="AT378" s="261" t="s">
        <v>185</v>
      </c>
      <c r="AU378" s="261" t="s">
        <v>83</v>
      </c>
      <c r="AV378" s="12" t="s">
        <v>83</v>
      </c>
      <c r="AW378" s="12" t="s">
        <v>36</v>
      </c>
      <c r="AX378" s="12" t="s">
        <v>76</v>
      </c>
      <c r="AY378" s="261" t="s">
        <v>174</v>
      </c>
    </row>
    <row r="379" s="1" customFormat="1" ht="16.5" customHeight="1">
      <c r="B379" s="47"/>
      <c r="C379" s="262" t="s">
        <v>535</v>
      </c>
      <c r="D379" s="262" t="s">
        <v>248</v>
      </c>
      <c r="E379" s="263" t="s">
        <v>536</v>
      </c>
      <c r="F379" s="264" t="s">
        <v>537</v>
      </c>
      <c r="G379" s="265" t="s">
        <v>256</v>
      </c>
      <c r="H379" s="266">
        <v>71.001000000000005</v>
      </c>
      <c r="I379" s="267"/>
      <c r="J379" s="268">
        <f>ROUND(I379*H379,2)</f>
        <v>0</v>
      </c>
      <c r="K379" s="264" t="s">
        <v>180</v>
      </c>
      <c r="L379" s="269"/>
      <c r="M379" s="270" t="s">
        <v>21</v>
      </c>
      <c r="N379" s="271" t="s">
        <v>44</v>
      </c>
      <c r="O379" s="48"/>
      <c r="P379" s="245">
        <f>O379*H379</f>
        <v>0</v>
      </c>
      <c r="Q379" s="245">
        <v>0.00050000000000000001</v>
      </c>
      <c r="R379" s="245">
        <f>Q379*H379</f>
        <v>0.035500500000000004</v>
      </c>
      <c r="S379" s="245">
        <v>0</v>
      </c>
      <c r="T379" s="246">
        <f>S379*H379</f>
        <v>0</v>
      </c>
      <c r="AR379" s="25" t="s">
        <v>217</v>
      </c>
      <c r="AT379" s="25" t="s">
        <v>248</v>
      </c>
      <c r="AU379" s="25" t="s">
        <v>83</v>
      </c>
      <c r="AY379" s="25" t="s">
        <v>174</v>
      </c>
      <c r="BE379" s="247">
        <f>IF(N379="základní",J379,0)</f>
        <v>0</v>
      </c>
      <c r="BF379" s="247">
        <f>IF(N379="snížená",J379,0)</f>
        <v>0</v>
      </c>
      <c r="BG379" s="247">
        <f>IF(N379="zákl. přenesená",J379,0)</f>
        <v>0</v>
      </c>
      <c r="BH379" s="247">
        <f>IF(N379="sníž. přenesená",J379,0)</f>
        <v>0</v>
      </c>
      <c r="BI379" s="247">
        <f>IF(N379="nulová",J379,0)</f>
        <v>0</v>
      </c>
      <c r="BJ379" s="25" t="s">
        <v>83</v>
      </c>
      <c r="BK379" s="247">
        <f>ROUND(I379*H379,2)</f>
        <v>0</v>
      </c>
      <c r="BL379" s="25" t="s">
        <v>181</v>
      </c>
      <c r="BM379" s="25" t="s">
        <v>538</v>
      </c>
    </row>
    <row r="380" s="12" customFormat="1">
      <c r="B380" s="251"/>
      <c r="C380" s="252"/>
      <c r="D380" s="248" t="s">
        <v>185</v>
      </c>
      <c r="E380" s="252"/>
      <c r="F380" s="254" t="s">
        <v>539</v>
      </c>
      <c r="G380" s="252"/>
      <c r="H380" s="255">
        <v>71.001000000000005</v>
      </c>
      <c r="I380" s="256"/>
      <c r="J380" s="252"/>
      <c r="K380" s="252"/>
      <c r="L380" s="257"/>
      <c r="M380" s="258"/>
      <c r="N380" s="259"/>
      <c r="O380" s="259"/>
      <c r="P380" s="259"/>
      <c r="Q380" s="259"/>
      <c r="R380" s="259"/>
      <c r="S380" s="259"/>
      <c r="T380" s="260"/>
      <c r="AT380" s="261" t="s">
        <v>185</v>
      </c>
      <c r="AU380" s="261" t="s">
        <v>83</v>
      </c>
      <c r="AV380" s="12" t="s">
        <v>83</v>
      </c>
      <c r="AW380" s="12" t="s">
        <v>6</v>
      </c>
      <c r="AX380" s="12" t="s">
        <v>76</v>
      </c>
      <c r="AY380" s="261" t="s">
        <v>174</v>
      </c>
    </row>
    <row r="381" s="1" customFormat="1" ht="16.5" customHeight="1">
      <c r="B381" s="47"/>
      <c r="C381" s="262" t="s">
        <v>540</v>
      </c>
      <c r="D381" s="262" t="s">
        <v>248</v>
      </c>
      <c r="E381" s="263" t="s">
        <v>541</v>
      </c>
      <c r="F381" s="264" t="s">
        <v>542</v>
      </c>
      <c r="G381" s="265" t="s">
        <v>269</v>
      </c>
      <c r="H381" s="266">
        <v>355.005</v>
      </c>
      <c r="I381" s="267"/>
      <c r="J381" s="268">
        <f>ROUND(I381*H381,2)</f>
        <v>0</v>
      </c>
      <c r="K381" s="264" t="s">
        <v>180</v>
      </c>
      <c r="L381" s="269"/>
      <c r="M381" s="270" t="s">
        <v>21</v>
      </c>
      <c r="N381" s="271" t="s">
        <v>44</v>
      </c>
      <c r="O381" s="48"/>
      <c r="P381" s="245">
        <f>O381*H381</f>
        <v>0</v>
      </c>
      <c r="Q381" s="245">
        <v>1.0000000000000001E-05</v>
      </c>
      <c r="R381" s="245">
        <f>Q381*H381</f>
        <v>0.0035500500000000003</v>
      </c>
      <c r="S381" s="245">
        <v>0</v>
      </c>
      <c r="T381" s="246">
        <f>S381*H381</f>
        <v>0</v>
      </c>
      <c r="AR381" s="25" t="s">
        <v>217</v>
      </c>
      <c r="AT381" s="25" t="s">
        <v>248</v>
      </c>
      <c r="AU381" s="25" t="s">
        <v>83</v>
      </c>
      <c r="AY381" s="25" t="s">
        <v>174</v>
      </c>
      <c r="BE381" s="247">
        <f>IF(N381="základní",J381,0)</f>
        <v>0</v>
      </c>
      <c r="BF381" s="247">
        <f>IF(N381="snížená",J381,0)</f>
        <v>0</v>
      </c>
      <c r="BG381" s="247">
        <f>IF(N381="zákl. přenesená",J381,0)</f>
        <v>0</v>
      </c>
      <c r="BH381" s="247">
        <f>IF(N381="sníž. přenesená",J381,0)</f>
        <v>0</v>
      </c>
      <c r="BI381" s="247">
        <f>IF(N381="nulová",J381,0)</f>
        <v>0</v>
      </c>
      <c r="BJ381" s="25" t="s">
        <v>83</v>
      </c>
      <c r="BK381" s="247">
        <f>ROUND(I381*H381,2)</f>
        <v>0</v>
      </c>
      <c r="BL381" s="25" t="s">
        <v>181</v>
      </c>
      <c r="BM381" s="25" t="s">
        <v>543</v>
      </c>
    </row>
    <row r="382" s="12" customFormat="1">
      <c r="B382" s="251"/>
      <c r="C382" s="252"/>
      <c r="D382" s="248" t="s">
        <v>185</v>
      </c>
      <c r="E382" s="253" t="s">
        <v>21</v>
      </c>
      <c r="F382" s="254" t="s">
        <v>544</v>
      </c>
      <c r="G382" s="252"/>
      <c r="H382" s="255">
        <v>338.10000000000002</v>
      </c>
      <c r="I382" s="256"/>
      <c r="J382" s="252"/>
      <c r="K382" s="252"/>
      <c r="L382" s="257"/>
      <c r="M382" s="258"/>
      <c r="N382" s="259"/>
      <c r="O382" s="259"/>
      <c r="P382" s="259"/>
      <c r="Q382" s="259"/>
      <c r="R382" s="259"/>
      <c r="S382" s="259"/>
      <c r="T382" s="260"/>
      <c r="AT382" s="261" t="s">
        <v>185</v>
      </c>
      <c r="AU382" s="261" t="s">
        <v>83</v>
      </c>
      <c r="AV382" s="12" t="s">
        <v>83</v>
      </c>
      <c r="AW382" s="12" t="s">
        <v>36</v>
      </c>
      <c r="AX382" s="12" t="s">
        <v>76</v>
      </c>
      <c r="AY382" s="261" t="s">
        <v>174</v>
      </c>
    </row>
    <row r="383" s="12" customFormat="1">
      <c r="B383" s="251"/>
      <c r="C383" s="252"/>
      <c r="D383" s="248" t="s">
        <v>185</v>
      </c>
      <c r="E383" s="252"/>
      <c r="F383" s="254" t="s">
        <v>545</v>
      </c>
      <c r="G383" s="252"/>
      <c r="H383" s="255">
        <v>355.005</v>
      </c>
      <c r="I383" s="256"/>
      <c r="J383" s="252"/>
      <c r="K383" s="252"/>
      <c r="L383" s="257"/>
      <c r="M383" s="258"/>
      <c r="N383" s="259"/>
      <c r="O383" s="259"/>
      <c r="P383" s="259"/>
      <c r="Q383" s="259"/>
      <c r="R383" s="259"/>
      <c r="S383" s="259"/>
      <c r="T383" s="260"/>
      <c r="AT383" s="261" t="s">
        <v>185</v>
      </c>
      <c r="AU383" s="261" t="s">
        <v>83</v>
      </c>
      <c r="AV383" s="12" t="s">
        <v>83</v>
      </c>
      <c r="AW383" s="12" t="s">
        <v>6</v>
      </c>
      <c r="AX383" s="12" t="s">
        <v>76</v>
      </c>
      <c r="AY383" s="261" t="s">
        <v>174</v>
      </c>
    </row>
    <row r="384" s="1" customFormat="1" ht="16.5" customHeight="1">
      <c r="B384" s="47"/>
      <c r="C384" s="262" t="s">
        <v>546</v>
      </c>
      <c r="D384" s="262" t="s">
        <v>248</v>
      </c>
      <c r="E384" s="263" t="s">
        <v>547</v>
      </c>
      <c r="F384" s="264" t="s">
        <v>548</v>
      </c>
      <c r="G384" s="265" t="s">
        <v>269</v>
      </c>
      <c r="H384" s="266">
        <v>36.75</v>
      </c>
      <c r="I384" s="267"/>
      <c r="J384" s="268">
        <f>ROUND(I384*H384,2)</f>
        <v>0</v>
      </c>
      <c r="K384" s="264" t="s">
        <v>180</v>
      </c>
      <c r="L384" s="269"/>
      <c r="M384" s="270" t="s">
        <v>21</v>
      </c>
      <c r="N384" s="271" t="s">
        <v>44</v>
      </c>
      <c r="O384" s="48"/>
      <c r="P384" s="245">
        <f>O384*H384</f>
        <v>0</v>
      </c>
      <c r="Q384" s="245">
        <v>0</v>
      </c>
      <c r="R384" s="245">
        <f>Q384*H384</f>
        <v>0</v>
      </c>
      <c r="S384" s="245">
        <v>0</v>
      </c>
      <c r="T384" s="246">
        <f>S384*H384</f>
        <v>0</v>
      </c>
      <c r="AR384" s="25" t="s">
        <v>217</v>
      </c>
      <c r="AT384" s="25" t="s">
        <v>248</v>
      </c>
      <c r="AU384" s="25" t="s">
        <v>83</v>
      </c>
      <c r="AY384" s="25" t="s">
        <v>174</v>
      </c>
      <c r="BE384" s="247">
        <f>IF(N384="základní",J384,0)</f>
        <v>0</v>
      </c>
      <c r="BF384" s="247">
        <f>IF(N384="snížená",J384,0)</f>
        <v>0</v>
      </c>
      <c r="BG384" s="247">
        <f>IF(N384="zákl. přenesená",J384,0)</f>
        <v>0</v>
      </c>
      <c r="BH384" s="247">
        <f>IF(N384="sníž. přenesená",J384,0)</f>
        <v>0</v>
      </c>
      <c r="BI384" s="247">
        <f>IF(N384="nulová",J384,0)</f>
        <v>0</v>
      </c>
      <c r="BJ384" s="25" t="s">
        <v>83</v>
      </c>
      <c r="BK384" s="247">
        <f>ROUND(I384*H384,2)</f>
        <v>0</v>
      </c>
      <c r="BL384" s="25" t="s">
        <v>181</v>
      </c>
      <c r="BM384" s="25" t="s">
        <v>549</v>
      </c>
    </row>
    <row r="385" s="12" customFormat="1">
      <c r="B385" s="251"/>
      <c r="C385" s="252"/>
      <c r="D385" s="248" t="s">
        <v>185</v>
      </c>
      <c r="E385" s="252"/>
      <c r="F385" s="254" t="s">
        <v>550</v>
      </c>
      <c r="G385" s="252"/>
      <c r="H385" s="255">
        <v>36.75</v>
      </c>
      <c r="I385" s="256"/>
      <c r="J385" s="252"/>
      <c r="K385" s="252"/>
      <c r="L385" s="257"/>
      <c r="M385" s="258"/>
      <c r="N385" s="259"/>
      <c r="O385" s="259"/>
      <c r="P385" s="259"/>
      <c r="Q385" s="259"/>
      <c r="R385" s="259"/>
      <c r="S385" s="259"/>
      <c r="T385" s="260"/>
      <c r="AT385" s="261" t="s">
        <v>185</v>
      </c>
      <c r="AU385" s="261" t="s">
        <v>83</v>
      </c>
      <c r="AV385" s="12" t="s">
        <v>83</v>
      </c>
      <c r="AW385" s="12" t="s">
        <v>6</v>
      </c>
      <c r="AX385" s="12" t="s">
        <v>76</v>
      </c>
      <c r="AY385" s="261" t="s">
        <v>174</v>
      </c>
    </row>
    <row r="386" s="1" customFormat="1" ht="16.5" customHeight="1">
      <c r="B386" s="47"/>
      <c r="C386" s="262" t="s">
        <v>551</v>
      </c>
      <c r="D386" s="262" t="s">
        <v>248</v>
      </c>
      <c r="E386" s="263" t="s">
        <v>552</v>
      </c>
      <c r="F386" s="264" t="s">
        <v>553</v>
      </c>
      <c r="G386" s="265" t="s">
        <v>269</v>
      </c>
      <c r="H386" s="266">
        <v>211.05000000000001</v>
      </c>
      <c r="I386" s="267"/>
      <c r="J386" s="268">
        <f>ROUND(I386*H386,2)</f>
        <v>0</v>
      </c>
      <c r="K386" s="264" t="s">
        <v>180</v>
      </c>
      <c r="L386" s="269"/>
      <c r="M386" s="270" t="s">
        <v>21</v>
      </c>
      <c r="N386" s="271" t="s">
        <v>44</v>
      </c>
      <c r="O386" s="48"/>
      <c r="P386" s="245">
        <f>O386*H386</f>
        <v>0</v>
      </c>
      <c r="Q386" s="245">
        <v>1.0000000000000001E-05</v>
      </c>
      <c r="R386" s="245">
        <f>Q386*H386</f>
        <v>0.0021105000000000004</v>
      </c>
      <c r="S386" s="245">
        <v>0</v>
      </c>
      <c r="T386" s="246">
        <f>S386*H386</f>
        <v>0</v>
      </c>
      <c r="AR386" s="25" t="s">
        <v>217</v>
      </c>
      <c r="AT386" s="25" t="s">
        <v>248</v>
      </c>
      <c r="AU386" s="25" t="s">
        <v>83</v>
      </c>
      <c r="AY386" s="25" t="s">
        <v>174</v>
      </c>
      <c r="BE386" s="247">
        <f>IF(N386="základní",J386,0)</f>
        <v>0</v>
      </c>
      <c r="BF386" s="247">
        <f>IF(N386="snížená",J386,0)</f>
        <v>0</v>
      </c>
      <c r="BG386" s="247">
        <f>IF(N386="zákl. přenesená",J386,0)</f>
        <v>0</v>
      </c>
      <c r="BH386" s="247">
        <f>IF(N386="sníž. přenesená",J386,0)</f>
        <v>0</v>
      </c>
      <c r="BI386" s="247">
        <f>IF(N386="nulová",J386,0)</f>
        <v>0</v>
      </c>
      <c r="BJ386" s="25" t="s">
        <v>83</v>
      </c>
      <c r="BK386" s="247">
        <f>ROUND(I386*H386,2)</f>
        <v>0</v>
      </c>
      <c r="BL386" s="25" t="s">
        <v>181</v>
      </c>
      <c r="BM386" s="25" t="s">
        <v>554</v>
      </c>
    </row>
    <row r="387" s="12" customFormat="1">
      <c r="B387" s="251"/>
      <c r="C387" s="252"/>
      <c r="D387" s="248" t="s">
        <v>185</v>
      </c>
      <c r="E387" s="253" t="s">
        <v>21</v>
      </c>
      <c r="F387" s="254" t="s">
        <v>555</v>
      </c>
      <c r="G387" s="252"/>
      <c r="H387" s="255">
        <v>201</v>
      </c>
      <c r="I387" s="256"/>
      <c r="J387" s="252"/>
      <c r="K387" s="252"/>
      <c r="L387" s="257"/>
      <c r="M387" s="258"/>
      <c r="N387" s="259"/>
      <c r="O387" s="259"/>
      <c r="P387" s="259"/>
      <c r="Q387" s="259"/>
      <c r="R387" s="259"/>
      <c r="S387" s="259"/>
      <c r="T387" s="260"/>
      <c r="AT387" s="261" t="s">
        <v>185</v>
      </c>
      <c r="AU387" s="261" t="s">
        <v>83</v>
      </c>
      <c r="AV387" s="12" t="s">
        <v>83</v>
      </c>
      <c r="AW387" s="12" t="s">
        <v>36</v>
      </c>
      <c r="AX387" s="12" t="s">
        <v>76</v>
      </c>
      <c r="AY387" s="261" t="s">
        <v>174</v>
      </c>
    </row>
    <row r="388" s="12" customFormat="1">
      <c r="B388" s="251"/>
      <c r="C388" s="252"/>
      <c r="D388" s="248" t="s">
        <v>185</v>
      </c>
      <c r="E388" s="252"/>
      <c r="F388" s="254" t="s">
        <v>556</v>
      </c>
      <c r="G388" s="252"/>
      <c r="H388" s="255">
        <v>211.05000000000001</v>
      </c>
      <c r="I388" s="256"/>
      <c r="J388" s="252"/>
      <c r="K388" s="252"/>
      <c r="L388" s="257"/>
      <c r="M388" s="258"/>
      <c r="N388" s="259"/>
      <c r="O388" s="259"/>
      <c r="P388" s="259"/>
      <c r="Q388" s="259"/>
      <c r="R388" s="259"/>
      <c r="S388" s="259"/>
      <c r="T388" s="260"/>
      <c r="AT388" s="261" t="s">
        <v>185</v>
      </c>
      <c r="AU388" s="261" t="s">
        <v>83</v>
      </c>
      <c r="AV388" s="12" t="s">
        <v>83</v>
      </c>
      <c r="AW388" s="12" t="s">
        <v>6</v>
      </c>
      <c r="AX388" s="12" t="s">
        <v>76</v>
      </c>
      <c r="AY388" s="261" t="s">
        <v>174</v>
      </c>
    </row>
    <row r="389" s="1" customFormat="1" ht="25.5" customHeight="1">
      <c r="B389" s="47"/>
      <c r="C389" s="236" t="s">
        <v>557</v>
      </c>
      <c r="D389" s="236" t="s">
        <v>176</v>
      </c>
      <c r="E389" s="237" t="s">
        <v>558</v>
      </c>
      <c r="F389" s="238" t="s">
        <v>559</v>
      </c>
      <c r="G389" s="239" t="s">
        <v>256</v>
      </c>
      <c r="H389" s="240">
        <v>357.80000000000001</v>
      </c>
      <c r="I389" s="241"/>
      <c r="J389" s="242">
        <f>ROUND(I389*H389,2)</f>
        <v>0</v>
      </c>
      <c r="K389" s="238" t="s">
        <v>180</v>
      </c>
      <c r="L389" s="73"/>
      <c r="M389" s="243" t="s">
        <v>21</v>
      </c>
      <c r="N389" s="244" t="s">
        <v>44</v>
      </c>
      <c r="O389" s="48"/>
      <c r="P389" s="245">
        <f>O389*H389</f>
        <v>0</v>
      </c>
      <c r="Q389" s="245">
        <v>0.00025000000000000001</v>
      </c>
      <c r="R389" s="245">
        <f>Q389*H389</f>
        <v>0.089450000000000002</v>
      </c>
      <c r="S389" s="245">
        <v>0</v>
      </c>
      <c r="T389" s="246">
        <f>S389*H389</f>
        <v>0</v>
      </c>
      <c r="AR389" s="25" t="s">
        <v>181</v>
      </c>
      <c r="AT389" s="25" t="s">
        <v>176</v>
      </c>
      <c r="AU389" s="25" t="s">
        <v>83</v>
      </c>
      <c r="AY389" s="25" t="s">
        <v>174</v>
      </c>
      <c r="BE389" s="247">
        <f>IF(N389="základní",J389,0)</f>
        <v>0</v>
      </c>
      <c r="BF389" s="247">
        <f>IF(N389="snížená",J389,0)</f>
        <v>0</v>
      </c>
      <c r="BG389" s="247">
        <f>IF(N389="zákl. přenesená",J389,0)</f>
        <v>0</v>
      </c>
      <c r="BH389" s="247">
        <f>IF(N389="sníž. přenesená",J389,0)</f>
        <v>0</v>
      </c>
      <c r="BI389" s="247">
        <f>IF(N389="nulová",J389,0)</f>
        <v>0</v>
      </c>
      <c r="BJ389" s="25" t="s">
        <v>83</v>
      </c>
      <c r="BK389" s="247">
        <f>ROUND(I389*H389,2)</f>
        <v>0</v>
      </c>
      <c r="BL389" s="25" t="s">
        <v>181</v>
      </c>
      <c r="BM389" s="25" t="s">
        <v>560</v>
      </c>
    </row>
    <row r="390" s="1" customFormat="1">
      <c r="B390" s="47"/>
      <c r="C390" s="75"/>
      <c r="D390" s="248" t="s">
        <v>183</v>
      </c>
      <c r="E390" s="75"/>
      <c r="F390" s="249" t="s">
        <v>533</v>
      </c>
      <c r="G390" s="75"/>
      <c r="H390" s="75"/>
      <c r="I390" s="204"/>
      <c r="J390" s="75"/>
      <c r="K390" s="75"/>
      <c r="L390" s="73"/>
      <c r="M390" s="250"/>
      <c r="N390" s="48"/>
      <c r="O390" s="48"/>
      <c r="P390" s="48"/>
      <c r="Q390" s="48"/>
      <c r="R390" s="48"/>
      <c r="S390" s="48"/>
      <c r="T390" s="96"/>
      <c r="AT390" s="25" t="s">
        <v>183</v>
      </c>
      <c r="AU390" s="25" t="s">
        <v>83</v>
      </c>
    </row>
    <row r="391" s="12" customFormat="1">
      <c r="B391" s="251"/>
      <c r="C391" s="252"/>
      <c r="D391" s="248" t="s">
        <v>185</v>
      </c>
      <c r="E391" s="253" t="s">
        <v>21</v>
      </c>
      <c r="F391" s="254" t="s">
        <v>561</v>
      </c>
      <c r="G391" s="252"/>
      <c r="H391" s="255">
        <v>151</v>
      </c>
      <c r="I391" s="256"/>
      <c r="J391" s="252"/>
      <c r="K391" s="252"/>
      <c r="L391" s="257"/>
      <c r="M391" s="258"/>
      <c r="N391" s="259"/>
      <c r="O391" s="259"/>
      <c r="P391" s="259"/>
      <c r="Q391" s="259"/>
      <c r="R391" s="259"/>
      <c r="S391" s="259"/>
      <c r="T391" s="260"/>
      <c r="AT391" s="261" t="s">
        <v>185</v>
      </c>
      <c r="AU391" s="261" t="s">
        <v>83</v>
      </c>
      <c r="AV391" s="12" t="s">
        <v>83</v>
      </c>
      <c r="AW391" s="12" t="s">
        <v>36</v>
      </c>
      <c r="AX391" s="12" t="s">
        <v>72</v>
      </c>
      <c r="AY391" s="261" t="s">
        <v>174</v>
      </c>
    </row>
    <row r="392" s="12" customFormat="1">
      <c r="B392" s="251"/>
      <c r="C392" s="252"/>
      <c r="D392" s="248" t="s">
        <v>185</v>
      </c>
      <c r="E392" s="253" t="s">
        <v>21</v>
      </c>
      <c r="F392" s="254" t="s">
        <v>562</v>
      </c>
      <c r="G392" s="252"/>
      <c r="H392" s="255">
        <v>24.640000000000001</v>
      </c>
      <c r="I392" s="256"/>
      <c r="J392" s="252"/>
      <c r="K392" s="252"/>
      <c r="L392" s="257"/>
      <c r="M392" s="258"/>
      <c r="N392" s="259"/>
      <c r="O392" s="259"/>
      <c r="P392" s="259"/>
      <c r="Q392" s="259"/>
      <c r="R392" s="259"/>
      <c r="S392" s="259"/>
      <c r="T392" s="260"/>
      <c r="AT392" s="261" t="s">
        <v>185</v>
      </c>
      <c r="AU392" s="261" t="s">
        <v>83</v>
      </c>
      <c r="AV392" s="12" t="s">
        <v>83</v>
      </c>
      <c r="AW392" s="12" t="s">
        <v>36</v>
      </c>
      <c r="AX392" s="12" t="s">
        <v>72</v>
      </c>
      <c r="AY392" s="261" t="s">
        <v>174</v>
      </c>
    </row>
    <row r="393" s="12" customFormat="1">
      <c r="B393" s="251"/>
      <c r="C393" s="252"/>
      <c r="D393" s="248" t="s">
        <v>185</v>
      </c>
      <c r="E393" s="253" t="s">
        <v>21</v>
      </c>
      <c r="F393" s="254" t="s">
        <v>563</v>
      </c>
      <c r="G393" s="252"/>
      <c r="H393" s="255">
        <v>75.840000000000003</v>
      </c>
      <c r="I393" s="256"/>
      <c r="J393" s="252"/>
      <c r="K393" s="252"/>
      <c r="L393" s="257"/>
      <c r="M393" s="258"/>
      <c r="N393" s="259"/>
      <c r="O393" s="259"/>
      <c r="P393" s="259"/>
      <c r="Q393" s="259"/>
      <c r="R393" s="259"/>
      <c r="S393" s="259"/>
      <c r="T393" s="260"/>
      <c r="AT393" s="261" t="s">
        <v>185</v>
      </c>
      <c r="AU393" s="261" t="s">
        <v>83</v>
      </c>
      <c r="AV393" s="12" t="s">
        <v>83</v>
      </c>
      <c r="AW393" s="12" t="s">
        <v>36</v>
      </c>
      <c r="AX393" s="12" t="s">
        <v>72</v>
      </c>
      <c r="AY393" s="261" t="s">
        <v>174</v>
      </c>
    </row>
    <row r="394" s="12" customFormat="1">
      <c r="B394" s="251"/>
      <c r="C394" s="252"/>
      <c r="D394" s="248" t="s">
        <v>185</v>
      </c>
      <c r="E394" s="253" t="s">
        <v>21</v>
      </c>
      <c r="F394" s="254" t="s">
        <v>564</v>
      </c>
      <c r="G394" s="252"/>
      <c r="H394" s="255">
        <v>25.289999999999999</v>
      </c>
      <c r="I394" s="256"/>
      <c r="J394" s="252"/>
      <c r="K394" s="252"/>
      <c r="L394" s="257"/>
      <c r="M394" s="258"/>
      <c r="N394" s="259"/>
      <c r="O394" s="259"/>
      <c r="P394" s="259"/>
      <c r="Q394" s="259"/>
      <c r="R394" s="259"/>
      <c r="S394" s="259"/>
      <c r="T394" s="260"/>
      <c r="AT394" s="261" t="s">
        <v>185</v>
      </c>
      <c r="AU394" s="261" t="s">
        <v>83</v>
      </c>
      <c r="AV394" s="12" t="s">
        <v>83</v>
      </c>
      <c r="AW394" s="12" t="s">
        <v>36</v>
      </c>
      <c r="AX394" s="12" t="s">
        <v>72</v>
      </c>
      <c r="AY394" s="261" t="s">
        <v>174</v>
      </c>
    </row>
    <row r="395" s="12" customFormat="1">
      <c r="B395" s="251"/>
      <c r="C395" s="252"/>
      <c r="D395" s="248" t="s">
        <v>185</v>
      </c>
      <c r="E395" s="253" t="s">
        <v>21</v>
      </c>
      <c r="F395" s="254" t="s">
        <v>565</v>
      </c>
      <c r="G395" s="252"/>
      <c r="H395" s="255">
        <v>6.8399999999999999</v>
      </c>
      <c r="I395" s="256"/>
      <c r="J395" s="252"/>
      <c r="K395" s="252"/>
      <c r="L395" s="257"/>
      <c r="M395" s="258"/>
      <c r="N395" s="259"/>
      <c r="O395" s="259"/>
      <c r="P395" s="259"/>
      <c r="Q395" s="259"/>
      <c r="R395" s="259"/>
      <c r="S395" s="259"/>
      <c r="T395" s="260"/>
      <c r="AT395" s="261" t="s">
        <v>185</v>
      </c>
      <c r="AU395" s="261" t="s">
        <v>83</v>
      </c>
      <c r="AV395" s="12" t="s">
        <v>83</v>
      </c>
      <c r="AW395" s="12" t="s">
        <v>36</v>
      </c>
      <c r="AX395" s="12" t="s">
        <v>72</v>
      </c>
      <c r="AY395" s="261" t="s">
        <v>174</v>
      </c>
    </row>
    <row r="396" s="12" customFormat="1">
      <c r="B396" s="251"/>
      <c r="C396" s="252"/>
      <c r="D396" s="248" t="s">
        <v>185</v>
      </c>
      <c r="E396" s="253" t="s">
        <v>21</v>
      </c>
      <c r="F396" s="254" t="s">
        <v>566</v>
      </c>
      <c r="G396" s="252"/>
      <c r="H396" s="255">
        <v>21.030000000000001</v>
      </c>
      <c r="I396" s="256"/>
      <c r="J396" s="252"/>
      <c r="K396" s="252"/>
      <c r="L396" s="257"/>
      <c r="M396" s="258"/>
      <c r="N396" s="259"/>
      <c r="O396" s="259"/>
      <c r="P396" s="259"/>
      <c r="Q396" s="259"/>
      <c r="R396" s="259"/>
      <c r="S396" s="259"/>
      <c r="T396" s="260"/>
      <c r="AT396" s="261" t="s">
        <v>185</v>
      </c>
      <c r="AU396" s="261" t="s">
        <v>83</v>
      </c>
      <c r="AV396" s="12" t="s">
        <v>83</v>
      </c>
      <c r="AW396" s="12" t="s">
        <v>36</v>
      </c>
      <c r="AX396" s="12" t="s">
        <v>72</v>
      </c>
      <c r="AY396" s="261" t="s">
        <v>174</v>
      </c>
    </row>
    <row r="397" s="12" customFormat="1">
      <c r="B397" s="251"/>
      <c r="C397" s="252"/>
      <c r="D397" s="248" t="s">
        <v>185</v>
      </c>
      <c r="E397" s="253" t="s">
        <v>21</v>
      </c>
      <c r="F397" s="254" t="s">
        <v>567</v>
      </c>
      <c r="G397" s="252"/>
      <c r="H397" s="255">
        <v>25.289999999999999</v>
      </c>
      <c r="I397" s="256"/>
      <c r="J397" s="252"/>
      <c r="K397" s="252"/>
      <c r="L397" s="257"/>
      <c r="M397" s="258"/>
      <c r="N397" s="259"/>
      <c r="O397" s="259"/>
      <c r="P397" s="259"/>
      <c r="Q397" s="259"/>
      <c r="R397" s="259"/>
      <c r="S397" s="259"/>
      <c r="T397" s="260"/>
      <c r="AT397" s="261" t="s">
        <v>185</v>
      </c>
      <c r="AU397" s="261" t="s">
        <v>83</v>
      </c>
      <c r="AV397" s="12" t="s">
        <v>83</v>
      </c>
      <c r="AW397" s="12" t="s">
        <v>36</v>
      </c>
      <c r="AX397" s="12" t="s">
        <v>72</v>
      </c>
      <c r="AY397" s="261" t="s">
        <v>174</v>
      </c>
    </row>
    <row r="398" s="12" customFormat="1">
      <c r="B398" s="251"/>
      <c r="C398" s="252"/>
      <c r="D398" s="248" t="s">
        <v>185</v>
      </c>
      <c r="E398" s="253" t="s">
        <v>21</v>
      </c>
      <c r="F398" s="254" t="s">
        <v>565</v>
      </c>
      <c r="G398" s="252"/>
      <c r="H398" s="255">
        <v>6.8399999999999999</v>
      </c>
      <c r="I398" s="256"/>
      <c r="J398" s="252"/>
      <c r="K398" s="252"/>
      <c r="L398" s="257"/>
      <c r="M398" s="258"/>
      <c r="N398" s="259"/>
      <c r="O398" s="259"/>
      <c r="P398" s="259"/>
      <c r="Q398" s="259"/>
      <c r="R398" s="259"/>
      <c r="S398" s="259"/>
      <c r="T398" s="260"/>
      <c r="AT398" s="261" t="s">
        <v>185</v>
      </c>
      <c r="AU398" s="261" t="s">
        <v>83</v>
      </c>
      <c r="AV398" s="12" t="s">
        <v>83</v>
      </c>
      <c r="AW398" s="12" t="s">
        <v>36</v>
      </c>
      <c r="AX398" s="12" t="s">
        <v>72</v>
      </c>
      <c r="AY398" s="261" t="s">
        <v>174</v>
      </c>
    </row>
    <row r="399" s="12" customFormat="1">
      <c r="B399" s="251"/>
      <c r="C399" s="252"/>
      <c r="D399" s="248" t="s">
        <v>185</v>
      </c>
      <c r="E399" s="253" t="s">
        <v>21</v>
      </c>
      <c r="F399" s="254" t="s">
        <v>566</v>
      </c>
      <c r="G399" s="252"/>
      <c r="H399" s="255">
        <v>21.030000000000001</v>
      </c>
      <c r="I399" s="256"/>
      <c r="J399" s="252"/>
      <c r="K399" s="252"/>
      <c r="L399" s="257"/>
      <c r="M399" s="258"/>
      <c r="N399" s="259"/>
      <c r="O399" s="259"/>
      <c r="P399" s="259"/>
      <c r="Q399" s="259"/>
      <c r="R399" s="259"/>
      <c r="S399" s="259"/>
      <c r="T399" s="260"/>
      <c r="AT399" s="261" t="s">
        <v>185</v>
      </c>
      <c r="AU399" s="261" t="s">
        <v>83</v>
      </c>
      <c r="AV399" s="12" t="s">
        <v>83</v>
      </c>
      <c r="AW399" s="12" t="s">
        <v>36</v>
      </c>
      <c r="AX399" s="12" t="s">
        <v>72</v>
      </c>
      <c r="AY399" s="261" t="s">
        <v>174</v>
      </c>
    </row>
    <row r="400" s="13" customFormat="1">
      <c r="B400" s="272"/>
      <c r="C400" s="273"/>
      <c r="D400" s="248" t="s">
        <v>185</v>
      </c>
      <c r="E400" s="274" t="s">
        <v>21</v>
      </c>
      <c r="F400" s="275" t="s">
        <v>264</v>
      </c>
      <c r="G400" s="273"/>
      <c r="H400" s="276">
        <v>357.80000000000001</v>
      </c>
      <c r="I400" s="277"/>
      <c r="J400" s="273"/>
      <c r="K400" s="273"/>
      <c r="L400" s="278"/>
      <c r="M400" s="279"/>
      <c r="N400" s="280"/>
      <c r="O400" s="280"/>
      <c r="P400" s="280"/>
      <c r="Q400" s="280"/>
      <c r="R400" s="280"/>
      <c r="S400" s="280"/>
      <c r="T400" s="281"/>
      <c r="AT400" s="282" t="s">
        <v>185</v>
      </c>
      <c r="AU400" s="282" t="s">
        <v>83</v>
      </c>
      <c r="AV400" s="13" t="s">
        <v>181</v>
      </c>
      <c r="AW400" s="13" t="s">
        <v>36</v>
      </c>
      <c r="AX400" s="13" t="s">
        <v>76</v>
      </c>
      <c r="AY400" s="282" t="s">
        <v>174</v>
      </c>
    </row>
    <row r="401" s="1" customFormat="1" ht="16.5" customHeight="1">
      <c r="B401" s="47"/>
      <c r="C401" s="262" t="s">
        <v>568</v>
      </c>
      <c r="D401" s="262" t="s">
        <v>248</v>
      </c>
      <c r="E401" s="263" t="s">
        <v>569</v>
      </c>
      <c r="F401" s="264" t="s">
        <v>570</v>
      </c>
      <c r="G401" s="265" t="s">
        <v>256</v>
      </c>
      <c r="H401" s="266">
        <v>276.62799999999999</v>
      </c>
      <c r="I401" s="267"/>
      <c r="J401" s="268">
        <f>ROUND(I401*H401,2)</f>
        <v>0</v>
      </c>
      <c r="K401" s="264" t="s">
        <v>180</v>
      </c>
      <c r="L401" s="269"/>
      <c r="M401" s="270" t="s">
        <v>21</v>
      </c>
      <c r="N401" s="271" t="s">
        <v>44</v>
      </c>
      <c r="O401" s="48"/>
      <c r="P401" s="245">
        <f>O401*H401</f>
        <v>0</v>
      </c>
      <c r="Q401" s="245">
        <v>3.0000000000000001E-05</v>
      </c>
      <c r="R401" s="245">
        <f>Q401*H401</f>
        <v>0.00829884</v>
      </c>
      <c r="S401" s="245">
        <v>0</v>
      </c>
      <c r="T401" s="246">
        <f>S401*H401</f>
        <v>0</v>
      </c>
      <c r="AR401" s="25" t="s">
        <v>217</v>
      </c>
      <c r="AT401" s="25" t="s">
        <v>248</v>
      </c>
      <c r="AU401" s="25" t="s">
        <v>83</v>
      </c>
      <c r="AY401" s="25" t="s">
        <v>174</v>
      </c>
      <c r="BE401" s="247">
        <f>IF(N401="základní",J401,0)</f>
        <v>0</v>
      </c>
      <c r="BF401" s="247">
        <f>IF(N401="snížená",J401,0)</f>
        <v>0</v>
      </c>
      <c r="BG401" s="247">
        <f>IF(N401="zákl. přenesená",J401,0)</f>
        <v>0</v>
      </c>
      <c r="BH401" s="247">
        <f>IF(N401="sníž. přenesená",J401,0)</f>
        <v>0</v>
      </c>
      <c r="BI401" s="247">
        <f>IF(N401="nulová",J401,0)</f>
        <v>0</v>
      </c>
      <c r="BJ401" s="25" t="s">
        <v>83</v>
      </c>
      <c r="BK401" s="247">
        <f>ROUND(I401*H401,2)</f>
        <v>0</v>
      </c>
      <c r="BL401" s="25" t="s">
        <v>181</v>
      </c>
      <c r="BM401" s="25" t="s">
        <v>571</v>
      </c>
    </row>
    <row r="402" s="12" customFormat="1">
      <c r="B402" s="251"/>
      <c r="C402" s="252"/>
      <c r="D402" s="248" t="s">
        <v>185</v>
      </c>
      <c r="E402" s="253" t="s">
        <v>21</v>
      </c>
      <c r="F402" s="254" t="s">
        <v>572</v>
      </c>
      <c r="G402" s="252"/>
      <c r="H402" s="255">
        <v>276.62799999999999</v>
      </c>
      <c r="I402" s="256"/>
      <c r="J402" s="252"/>
      <c r="K402" s="252"/>
      <c r="L402" s="257"/>
      <c r="M402" s="258"/>
      <c r="N402" s="259"/>
      <c r="O402" s="259"/>
      <c r="P402" s="259"/>
      <c r="Q402" s="259"/>
      <c r="R402" s="259"/>
      <c r="S402" s="259"/>
      <c r="T402" s="260"/>
      <c r="AT402" s="261" t="s">
        <v>185</v>
      </c>
      <c r="AU402" s="261" t="s">
        <v>83</v>
      </c>
      <c r="AV402" s="12" t="s">
        <v>83</v>
      </c>
      <c r="AW402" s="12" t="s">
        <v>36</v>
      </c>
      <c r="AX402" s="12" t="s">
        <v>76</v>
      </c>
      <c r="AY402" s="261" t="s">
        <v>174</v>
      </c>
    </row>
    <row r="403" s="1" customFormat="1" ht="16.5" customHeight="1">
      <c r="B403" s="47"/>
      <c r="C403" s="262" t="s">
        <v>573</v>
      </c>
      <c r="D403" s="262" t="s">
        <v>248</v>
      </c>
      <c r="E403" s="263" t="s">
        <v>574</v>
      </c>
      <c r="F403" s="264" t="s">
        <v>575</v>
      </c>
      <c r="G403" s="265" t="s">
        <v>256</v>
      </c>
      <c r="H403" s="266">
        <v>55.817999999999998</v>
      </c>
      <c r="I403" s="267"/>
      <c r="J403" s="268">
        <f>ROUND(I403*H403,2)</f>
        <v>0</v>
      </c>
      <c r="K403" s="264" t="s">
        <v>180</v>
      </c>
      <c r="L403" s="269"/>
      <c r="M403" s="270" t="s">
        <v>21</v>
      </c>
      <c r="N403" s="271" t="s">
        <v>44</v>
      </c>
      <c r="O403" s="48"/>
      <c r="P403" s="245">
        <f>O403*H403</f>
        <v>0</v>
      </c>
      <c r="Q403" s="245">
        <v>0.00029999999999999997</v>
      </c>
      <c r="R403" s="245">
        <f>Q403*H403</f>
        <v>0.016745399999999997</v>
      </c>
      <c r="S403" s="245">
        <v>0</v>
      </c>
      <c r="T403" s="246">
        <f>S403*H403</f>
        <v>0</v>
      </c>
      <c r="AR403" s="25" t="s">
        <v>217</v>
      </c>
      <c r="AT403" s="25" t="s">
        <v>248</v>
      </c>
      <c r="AU403" s="25" t="s">
        <v>83</v>
      </c>
      <c r="AY403" s="25" t="s">
        <v>174</v>
      </c>
      <c r="BE403" s="247">
        <f>IF(N403="základní",J403,0)</f>
        <v>0</v>
      </c>
      <c r="BF403" s="247">
        <f>IF(N403="snížená",J403,0)</f>
        <v>0</v>
      </c>
      <c r="BG403" s="247">
        <f>IF(N403="zákl. přenesená",J403,0)</f>
        <v>0</v>
      </c>
      <c r="BH403" s="247">
        <f>IF(N403="sníž. přenesená",J403,0)</f>
        <v>0</v>
      </c>
      <c r="BI403" s="247">
        <f>IF(N403="nulová",J403,0)</f>
        <v>0</v>
      </c>
      <c r="BJ403" s="25" t="s">
        <v>83</v>
      </c>
      <c r="BK403" s="247">
        <f>ROUND(I403*H403,2)</f>
        <v>0</v>
      </c>
      <c r="BL403" s="25" t="s">
        <v>181</v>
      </c>
      <c r="BM403" s="25" t="s">
        <v>576</v>
      </c>
    </row>
    <row r="404" s="12" customFormat="1">
      <c r="B404" s="251"/>
      <c r="C404" s="252"/>
      <c r="D404" s="248" t="s">
        <v>185</v>
      </c>
      <c r="E404" s="252"/>
      <c r="F404" s="254" t="s">
        <v>577</v>
      </c>
      <c r="G404" s="252"/>
      <c r="H404" s="255">
        <v>55.817999999999998</v>
      </c>
      <c r="I404" s="256"/>
      <c r="J404" s="252"/>
      <c r="K404" s="252"/>
      <c r="L404" s="257"/>
      <c r="M404" s="258"/>
      <c r="N404" s="259"/>
      <c r="O404" s="259"/>
      <c r="P404" s="259"/>
      <c r="Q404" s="259"/>
      <c r="R404" s="259"/>
      <c r="S404" s="259"/>
      <c r="T404" s="260"/>
      <c r="AT404" s="261" t="s">
        <v>185</v>
      </c>
      <c r="AU404" s="261" t="s">
        <v>83</v>
      </c>
      <c r="AV404" s="12" t="s">
        <v>83</v>
      </c>
      <c r="AW404" s="12" t="s">
        <v>6</v>
      </c>
      <c r="AX404" s="12" t="s">
        <v>76</v>
      </c>
      <c r="AY404" s="261" t="s">
        <v>174</v>
      </c>
    </row>
    <row r="405" s="1" customFormat="1" ht="16.5" customHeight="1">
      <c r="B405" s="47"/>
      <c r="C405" s="262" t="s">
        <v>578</v>
      </c>
      <c r="D405" s="262" t="s">
        <v>248</v>
      </c>
      <c r="E405" s="263" t="s">
        <v>579</v>
      </c>
      <c r="F405" s="264" t="s">
        <v>580</v>
      </c>
      <c r="G405" s="265" t="s">
        <v>256</v>
      </c>
      <c r="H405" s="266">
        <v>55.817999999999998</v>
      </c>
      <c r="I405" s="267"/>
      <c r="J405" s="268">
        <f>ROUND(I405*H405,2)</f>
        <v>0</v>
      </c>
      <c r="K405" s="264" t="s">
        <v>180</v>
      </c>
      <c r="L405" s="269"/>
      <c r="M405" s="270" t="s">
        <v>21</v>
      </c>
      <c r="N405" s="271" t="s">
        <v>44</v>
      </c>
      <c r="O405" s="48"/>
      <c r="P405" s="245">
        <f>O405*H405</f>
        <v>0</v>
      </c>
      <c r="Q405" s="245">
        <v>0.00020000000000000001</v>
      </c>
      <c r="R405" s="245">
        <f>Q405*H405</f>
        <v>0.011163600000000001</v>
      </c>
      <c r="S405" s="245">
        <v>0</v>
      </c>
      <c r="T405" s="246">
        <f>S405*H405</f>
        <v>0</v>
      </c>
      <c r="AR405" s="25" t="s">
        <v>217</v>
      </c>
      <c r="AT405" s="25" t="s">
        <v>248</v>
      </c>
      <c r="AU405" s="25" t="s">
        <v>83</v>
      </c>
      <c r="AY405" s="25" t="s">
        <v>174</v>
      </c>
      <c r="BE405" s="247">
        <f>IF(N405="základní",J405,0)</f>
        <v>0</v>
      </c>
      <c r="BF405" s="247">
        <f>IF(N405="snížená",J405,0)</f>
        <v>0</v>
      </c>
      <c r="BG405" s="247">
        <f>IF(N405="zákl. přenesená",J405,0)</f>
        <v>0</v>
      </c>
      <c r="BH405" s="247">
        <f>IF(N405="sníž. přenesená",J405,0)</f>
        <v>0</v>
      </c>
      <c r="BI405" s="247">
        <f>IF(N405="nulová",J405,0)</f>
        <v>0</v>
      </c>
      <c r="BJ405" s="25" t="s">
        <v>83</v>
      </c>
      <c r="BK405" s="247">
        <f>ROUND(I405*H405,2)</f>
        <v>0</v>
      </c>
      <c r="BL405" s="25" t="s">
        <v>181</v>
      </c>
      <c r="BM405" s="25" t="s">
        <v>581</v>
      </c>
    </row>
    <row r="406" s="12" customFormat="1">
      <c r="B406" s="251"/>
      <c r="C406" s="252"/>
      <c r="D406" s="248" t="s">
        <v>185</v>
      </c>
      <c r="E406" s="253" t="s">
        <v>21</v>
      </c>
      <c r="F406" s="254" t="s">
        <v>582</v>
      </c>
      <c r="G406" s="252"/>
      <c r="H406" s="255">
        <v>55.817999999999998</v>
      </c>
      <c r="I406" s="256"/>
      <c r="J406" s="252"/>
      <c r="K406" s="252"/>
      <c r="L406" s="257"/>
      <c r="M406" s="258"/>
      <c r="N406" s="259"/>
      <c r="O406" s="259"/>
      <c r="P406" s="259"/>
      <c r="Q406" s="259"/>
      <c r="R406" s="259"/>
      <c r="S406" s="259"/>
      <c r="T406" s="260"/>
      <c r="AT406" s="261" t="s">
        <v>185</v>
      </c>
      <c r="AU406" s="261" t="s">
        <v>83</v>
      </c>
      <c r="AV406" s="12" t="s">
        <v>83</v>
      </c>
      <c r="AW406" s="12" t="s">
        <v>36</v>
      </c>
      <c r="AX406" s="12" t="s">
        <v>76</v>
      </c>
      <c r="AY406" s="261" t="s">
        <v>174</v>
      </c>
    </row>
    <row r="407" s="1" customFormat="1" ht="25.5" customHeight="1">
      <c r="B407" s="47"/>
      <c r="C407" s="236" t="s">
        <v>583</v>
      </c>
      <c r="D407" s="236" t="s">
        <v>176</v>
      </c>
      <c r="E407" s="237" t="s">
        <v>584</v>
      </c>
      <c r="F407" s="238" t="s">
        <v>559</v>
      </c>
      <c r="G407" s="239" t="s">
        <v>256</v>
      </c>
      <c r="H407" s="240">
        <v>304.11599999999999</v>
      </c>
      <c r="I407" s="241"/>
      <c r="J407" s="242">
        <f>ROUND(I407*H407,2)</f>
        <v>0</v>
      </c>
      <c r="K407" s="238" t="s">
        <v>21</v>
      </c>
      <c r="L407" s="73"/>
      <c r="M407" s="243" t="s">
        <v>21</v>
      </c>
      <c r="N407" s="244" t="s">
        <v>44</v>
      </c>
      <c r="O407" s="48"/>
      <c r="P407" s="245">
        <f>O407*H407</f>
        <v>0</v>
      </c>
      <c r="Q407" s="245">
        <v>0.00025000000000000001</v>
      </c>
      <c r="R407" s="245">
        <f>Q407*H407</f>
        <v>0.076028999999999999</v>
      </c>
      <c r="S407" s="245">
        <v>0</v>
      </c>
      <c r="T407" s="246">
        <f>S407*H407</f>
        <v>0</v>
      </c>
      <c r="AR407" s="25" t="s">
        <v>181</v>
      </c>
      <c r="AT407" s="25" t="s">
        <v>176</v>
      </c>
      <c r="AU407" s="25" t="s">
        <v>83</v>
      </c>
      <c r="AY407" s="25" t="s">
        <v>174</v>
      </c>
      <c r="BE407" s="247">
        <f>IF(N407="základní",J407,0)</f>
        <v>0</v>
      </c>
      <c r="BF407" s="247">
        <f>IF(N407="snížená",J407,0)</f>
        <v>0</v>
      </c>
      <c r="BG407" s="247">
        <f>IF(N407="zákl. přenesená",J407,0)</f>
        <v>0</v>
      </c>
      <c r="BH407" s="247">
        <f>IF(N407="sníž. přenesená",J407,0)</f>
        <v>0</v>
      </c>
      <c r="BI407" s="247">
        <f>IF(N407="nulová",J407,0)</f>
        <v>0</v>
      </c>
      <c r="BJ407" s="25" t="s">
        <v>83</v>
      </c>
      <c r="BK407" s="247">
        <f>ROUND(I407*H407,2)</f>
        <v>0</v>
      </c>
      <c r="BL407" s="25" t="s">
        <v>181</v>
      </c>
      <c r="BM407" s="25" t="s">
        <v>585</v>
      </c>
    </row>
    <row r="408" s="12" customFormat="1">
      <c r="B408" s="251"/>
      <c r="C408" s="252"/>
      <c r="D408" s="248" t="s">
        <v>185</v>
      </c>
      <c r="E408" s="253" t="s">
        <v>21</v>
      </c>
      <c r="F408" s="254" t="s">
        <v>586</v>
      </c>
      <c r="G408" s="252"/>
      <c r="H408" s="255">
        <v>304.11599999999999</v>
      </c>
      <c r="I408" s="256"/>
      <c r="J408" s="252"/>
      <c r="K408" s="252"/>
      <c r="L408" s="257"/>
      <c r="M408" s="258"/>
      <c r="N408" s="259"/>
      <c r="O408" s="259"/>
      <c r="P408" s="259"/>
      <c r="Q408" s="259"/>
      <c r="R408" s="259"/>
      <c r="S408" s="259"/>
      <c r="T408" s="260"/>
      <c r="AT408" s="261" t="s">
        <v>185</v>
      </c>
      <c r="AU408" s="261" t="s">
        <v>83</v>
      </c>
      <c r="AV408" s="12" t="s">
        <v>83</v>
      </c>
      <c r="AW408" s="12" t="s">
        <v>36</v>
      </c>
      <c r="AX408" s="12" t="s">
        <v>76</v>
      </c>
      <c r="AY408" s="261" t="s">
        <v>174</v>
      </c>
    </row>
    <row r="409" s="1" customFormat="1" ht="25.5" customHeight="1">
      <c r="B409" s="47"/>
      <c r="C409" s="236" t="s">
        <v>587</v>
      </c>
      <c r="D409" s="236" t="s">
        <v>176</v>
      </c>
      <c r="E409" s="237" t="s">
        <v>588</v>
      </c>
      <c r="F409" s="238" t="s">
        <v>559</v>
      </c>
      <c r="G409" s="239" t="s">
        <v>256</v>
      </c>
      <c r="H409" s="240">
        <v>304.11599999999999</v>
      </c>
      <c r="I409" s="241"/>
      <c r="J409" s="242">
        <f>ROUND(I409*H409,2)</f>
        <v>0</v>
      </c>
      <c r="K409" s="238" t="s">
        <v>21</v>
      </c>
      <c r="L409" s="73"/>
      <c r="M409" s="243" t="s">
        <v>21</v>
      </c>
      <c r="N409" s="244" t="s">
        <v>44</v>
      </c>
      <c r="O409" s="48"/>
      <c r="P409" s="245">
        <f>O409*H409</f>
        <v>0</v>
      </c>
      <c r="Q409" s="245">
        <v>0.00025000000000000001</v>
      </c>
      <c r="R409" s="245">
        <f>Q409*H409</f>
        <v>0.076028999999999999</v>
      </c>
      <c r="S409" s="245">
        <v>0</v>
      </c>
      <c r="T409" s="246">
        <f>S409*H409</f>
        <v>0</v>
      </c>
      <c r="AR409" s="25" t="s">
        <v>181</v>
      </c>
      <c r="AT409" s="25" t="s">
        <v>176</v>
      </c>
      <c r="AU409" s="25" t="s">
        <v>83</v>
      </c>
      <c r="AY409" s="25" t="s">
        <v>174</v>
      </c>
      <c r="BE409" s="247">
        <f>IF(N409="základní",J409,0)</f>
        <v>0</v>
      </c>
      <c r="BF409" s="247">
        <f>IF(N409="snížená",J409,0)</f>
        <v>0</v>
      </c>
      <c r="BG409" s="247">
        <f>IF(N409="zákl. přenesená",J409,0)</f>
        <v>0</v>
      </c>
      <c r="BH409" s="247">
        <f>IF(N409="sníž. přenesená",J409,0)</f>
        <v>0</v>
      </c>
      <c r="BI409" s="247">
        <f>IF(N409="nulová",J409,0)</f>
        <v>0</v>
      </c>
      <c r="BJ409" s="25" t="s">
        <v>83</v>
      </c>
      <c r="BK409" s="247">
        <f>ROUND(I409*H409,2)</f>
        <v>0</v>
      </c>
      <c r="BL409" s="25" t="s">
        <v>181</v>
      </c>
      <c r="BM409" s="25" t="s">
        <v>589</v>
      </c>
    </row>
    <row r="410" s="12" customFormat="1">
      <c r="B410" s="251"/>
      <c r="C410" s="252"/>
      <c r="D410" s="248" t="s">
        <v>185</v>
      </c>
      <c r="E410" s="253" t="s">
        <v>21</v>
      </c>
      <c r="F410" s="254" t="s">
        <v>586</v>
      </c>
      <c r="G410" s="252"/>
      <c r="H410" s="255">
        <v>304.11599999999999</v>
      </c>
      <c r="I410" s="256"/>
      <c r="J410" s="252"/>
      <c r="K410" s="252"/>
      <c r="L410" s="257"/>
      <c r="M410" s="258"/>
      <c r="N410" s="259"/>
      <c r="O410" s="259"/>
      <c r="P410" s="259"/>
      <c r="Q410" s="259"/>
      <c r="R410" s="259"/>
      <c r="S410" s="259"/>
      <c r="T410" s="260"/>
      <c r="AT410" s="261" t="s">
        <v>185</v>
      </c>
      <c r="AU410" s="261" t="s">
        <v>83</v>
      </c>
      <c r="AV410" s="12" t="s">
        <v>83</v>
      </c>
      <c r="AW410" s="12" t="s">
        <v>36</v>
      </c>
      <c r="AX410" s="12" t="s">
        <v>76</v>
      </c>
      <c r="AY410" s="261" t="s">
        <v>174</v>
      </c>
    </row>
    <row r="411" s="1" customFormat="1" ht="25.5" customHeight="1">
      <c r="B411" s="47"/>
      <c r="C411" s="236" t="s">
        <v>590</v>
      </c>
      <c r="D411" s="236" t="s">
        <v>176</v>
      </c>
      <c r="E411" s="237" t="s">
        <v>591</v>
      </c>
      <c r="F411" s="238" t="s">
        <v>592</v>
      </c>
      <c r="G411" s="239" t="s">
        <v>179</v>
      </c>
      <c r="H411" s="240">
        <v>727.75999999999999</v>
      </c>
      <c r="I411" s="241"/>
      <c r="J411" s="242">
        <f>ROUND(I411*H411,2)</f>
        <v>0</v>
      </c>
      <c r="K411" s="238" t="s">
        <v>180</v>
      </c>
      <c r="L411" s="73"/>
      <c r="M411" s="243" t="s">
        <v>21</v>
      </c>
      <c r="N411" s="244" t="s">
        <v>44</v>
      </c>
      <c r="O411" s="48"/>
      <c r="P411" s="245">
        <f>O411*H411</f>
        <v>0</v>
      </c>
      <c r="Q411" s="245">
        <v>0.01146</v>
      </c>
      <c r="R411" s="245">
        <f>Q411*H411</f>
        <v>8.3401295999999991</v>
      </c>
      <c r="S411" s="245">
        <v>0</v>
      </c>
      <c r="T411" s="246">
        <f>S411*H411</f>
        <v>0</v>
      </c>
      <c r="AR411" s="25" t="s">
        <v>181</v>
      </c>
      <c r="AT411" s="25" t="s">
        <v>176</v>
      </c>
      <c r="AU411" s="25" t="s">
        <v>83</v>
      </c>
      <c r="AY411" s="25" t="s">
        <v>174</v>
      </c>
      <c r="BE411" s="247">
        <f>IF(N411="základní",J411,0)</f>
        <v>0</v>
      </c>
      <c r="BF411" s="247">
        <f>IF(N411="snížená",J411,0)</f>
        <v>0</v>
      </c>
      <c r="BG411" s="247">
        <f>IF(N411="zákl. přenesená",J411,0)</f>
        <v>0</v>
      </c>
      <c r="BH411" s="247">
        <f>IF(N411="sníž. přenesená",J411,0)</f>
        <v>0</v>
      </c>
      <c r="BI411" s="247">
        <f>IF(N411="nulová",J411,0)</f>
        <v>0</v>
      </c>
      <c r="BJ411" s="25" t="s">
        <v>83</v>
      </c>
      <c r="BK411" s="247">
        <f>ROUND(I411*H411,2)</f>
        <v>0</v>
      </c>
      <c r="BL411" s="25" t="s">
        <v>181</v>
      </c>
      <c r="BM411" s="25" t="s">
        <v>593</v>
      </c>
    </row>
    <row r="412" s="12" customFormat="1">
      <c r="B412" s="251"/>
      <c r="C412" s="252"/>
      <c r="D412" s="248" t="s">
        <v>185</v>
      </c>
      <c r="E412" s="253" t="s">
        <v>21</v>
      </c>
      <c r="F412" s="254" t="s">
        <v>484</v>
      </c>
      <c r="G412" s="252"/>
      <c r="H412" s="255">
        <v>260.64999999999998</v>
      </c>
      <c r="I412" s="256"/>
      <c r="J412" s="252"/>
      <c r="K412" s="252"/>
      <c r="L412" s="257"/>
      <c r="M412" s="258"/>
      <c r="N412" s="259"/>
      <c r="O412" s="259"/>
      <c r="P412" s="259"/>
      <c r="Q412" s="259"/>
      <c r="R412" s="259"/>
      <c r="S412" s="259"/>
      <c r="T412" s="260"/>
      <c r="AT412" s="261" t="s">
        <v>185</v>
      </c>
      <c r="AU412" s="261" t="s">
        <v>83</v>
      </c>
      <c r="AV412" s="12" t="s">
        <v>83</v>
      </c>
      <c r="AW412" s="12" t="s">
        <v>36</v>
      </c>
      <c r="AX412" s="12" t="s">
        <v>72</v>
      </c>
      <c r="AY412" s="261" t="s">
        <v>174</v>
      </c>
    </row>
    <row r="413" s="12" customFormat="1">
      <c r="B413" s="251"/>
      <c r="C413" s="252"/>
      <c r="D413" s="248" t="s">
        <v>185</v>
      </c>
      <c r="E413" s="253" t="s">
        <v>21</v>
      </c>
      <c r="F413" s="254" t="s">
        <v>485</v>
      </c>
      <c r="G413" s="252"/>
      <c r="H413" s="255">
        <v>-42.183999999999998</v>
      </c>
      <c r="I413" s="256"/>
      <c r="J413" s="252"/>
      <c r="K413" s="252"/>
      <c r="L413" s="257"/>
      <c r="M413" s="258"/>
      <c r="N413" s="259"/>
      <c r="O413" s="259"/>
      <c r="P413" s="259"/>
      <c r="Q413" s="259"/>
      <c r="R413" s="259"/>
      <c r="S413" s="259"/>
      <c r="T413" s="260"/>
      <c r="AT413" s="261" t="s">
        <v>185</v>
      </c>
      <c r="AU413" s="261" t="s">
        <v>83</v>
      </c>
      <c r="AV413" s="12" t="s">
        <v>83</v>
      </c>
      <c r="AW413" s="12" t="s">
        <v>36</v>
      </c>
      <c r="AX413" s="12" t="s">
        <v>72</v>
      </c>
      <c r="AY413" s="261" t="s">
        <v>174</v>
      </c>
    </row>
    <row r="414" s="12" customFormat="1">
      <c r="B414" s="251"/>
      <c r="C414" s="252"/>
      <c r="D414" s="248" t="s">
        <v>185</v>
      </c>
      <c r="E414" s="253" t="s">
        <v>21</v>
      </c>
      <c r="F414" s="254" t="s">
        <v>486</v>
      </c>
      <c r="G414" s="252"/>
      <c r="H414" s="255">
        <v>137.005</v>
      </c>
      <c r="I414" s="256"/>
      <c r="J414" s="252"/>
      <c r="K414" s="252"/>
      <c r="L414" s="257"/>
      <c r="M414" s="258"/>
      <c r="N414" s="259"/>
      <c r="O414" s="259"/>
      <c r="P414" s="259"/>
      <c r="Q414" s="259"/>
      <c r="R414" s="259"/>
      <c r="S414" s="259"/>
      <c r="T414" s="260"/>
      <c r="AT414" s="261" t="s">
        <v>185</v>
      </c>
      <c r="AU414" s="261" t="s">
        <v>83</v>
      </c>
      <c r="AV414" s="12" t="s">
        <v>83</v>
      </c>
      <c r="AW414" s="12" t="s">
        <v>36</v>
      </c>
      <c r="AX414" s="12" t="s">
        <v>72</v>
      </c>
      <c r="AY414" s="261" t="s">
        <v>174</v>
      </c>
    </row>
    <row r="415" s="12" customFormat="1">
      <c r="B415" s="251"/>
      <c r="C415" s="252"/>
      <c r="D415" s="248" t="s">
        <v>185</v>
      </c>
      <c r="E415" s="253" t="s">
        <v>21</v>
      </c>
      <c r="F415" s="254" t="s">
        <v>487</v>
      </c>
      <c r="G415" s="252"/>
      <c r="H415" s="255">
        <v>192.44900000000001</v>
      </c>
      <c r="I415" s="256"/>
      <c r="J415" s="252"/>
      <c r="K415" s="252"/>
      <c r="L415" s="257"/>
      <c r="M415" s="258"/>
      <c r="N415" s="259"/>
      <c r="O415" s="259"/>
      <c r="P415" s="259"/>
      <c r="Q415" s="259"/>
      <c r="R415" s="259"/>
      <c r="S415" s="259"/>
      <c r="T415" s="260"/>
      <c r="AT415" s="261" t="s">
        <v>185</v>
      </c>
      <c r="AU415" s="261" t="s">
        <v>83</v>
      </c>
      <c r="AV415" s="12" t="s">
        <v>83</v>
      </c>
      <c r="AW415" s="12" t="s">
        <v>36</v>
      </c>
      <c r="AX415" s="12" t="s">
        <v>72</v>
      </c>
      <c r="AY415" s="261" t="s">
        <v>174</v>
      </c>
    </row>
    <row r="416" s="12" customFormat="1">
      <c r="B416" s="251"/>
      <c r="C416" s="252"/>
      <c r="D416" s="248" t="s">
        <v>185</v>
      </c>
      <c r="E416" s="253" t="s">
        <v>21</v>
      </c>
      <c r="F416" s="254" t="s">
        <v>488</v>
      </c>
      <c r="G416" s="252"/>
      <c r="H416" s="255">
        <v>179.84</v>
      </c>
      <c r="I416" s="256"/>
      <c r="J416" s="252"/>
      <c r="K416" s="252"/>
      <c r="L416" s="257"/>
      <c r="M416" s="258"/>
      <c r="N416" s="259"/>
      <c r="O416" s="259"/>
      <c r="P416" s="259"/>
      <c r="Q416" s="259"/>
      <c r="R416" s="259"/>
      <c r="S416" s="259"/>
      <c r="T416" s="260"/>
      <c r="AT416" s="261" t="s">
        <v>185</v>
      </c>
      <c r="AU416" s="261" t="s">
        <v>83</v>
      </c>
      <c r="AV416" s="12" t="s">
        <v>83</v>
      </c>
      <c r="AW416" s="12" t="s">
        <v>36</v>
      </c>
      <c r="AX416" s="12" t="s">
        <v>72</v>
      </c>
      <c r="AY416" s="261" t="s">
        <v>174</v>
      </c>
    </row>
    <row r="417" s="13" customFormat="1">
      <c r="B417" s="272"/>
      <c r="C417" s="273"/>
      <c r="D417" s="248" t="s">
        <v>185</v>
      </c>
      <c r="E417" s="274" t="s">
        <v>21</v>
      </c>
      <c r="F417" s="275" t="s">
        <v>264</v>
      </c>
      <c r="G417" s="273"/>
      <c r="H417" s="276">
        <v>727.75999999999999</v>
      </c>
      <c r="I417" s="277"/>
      <c r="J417" s="273"/>
      <c r="K417" s="273"/>
      <c r="L417" s="278"/>
      <c r="M417" s="279"/>
      <c r="N417" s="280"/>
      <c r="O417" s="280"/>
      <c r="P417" s="280"/>
      <c r="Q417" s="280"/>
      <c r="R417" s="280"/>
      <c r="S417" s="280"/>
      <c r="T417" s="281"/>
      <c r="AT417" s="282" t="s">
        <v>185</v>
      </c>
      <c r="AU417" s="282" t="s">
        <v>83</v>
      </c>
      <c r="AV417" s="13" t="s">
        <v>181</v>
      </c>
      <c r="AW417" s="13" t="s">
        <v>36</v>
      </c>
      <c r="AX417" s="13" t="s">
        <v>76</v>
      </c>
      <c r="AY417" s="282" t="s">
        <v>174</v>
      </c>
    </row>
    <row r="418" s="1" customFormat="1" ht="25.5" customHeight="1">
      <c r="B418" s="47"/>
      <c r="C418" s="236" t="s">
        <v>594</v>
      </c>
      <c r="D418" s="236" t="s">
        <v>176</v>
      </c>
      <c r="E418" s="237" t="s">
        <v>595</v>
      </c>
      <c r="F418" s="238" t="s">
        <v>596</v>
      </c>
      <c r="G418" s="239" t="s">
        <v>179</v>
      </c>
      <c r="H418" s="240">
        <v>28.800000000000001</v>
      </c>
      <c r="I418" s="241"/>
      <c r="J418" s="242">
        <f>ROUND(I418*H418,2)</f>
        <v>0</v>
      </c>
      <c r="K418" s="238" t="s">
        <v>180</v>
      </c>
      <c r="L418" s="73"/>
      <c r="M418" s="243" t="s">
        <v>21</v>
      </c>
      <c r="N418" s="244" t="s">
        <v>44</v>
      </c>
      <c r="O418" s="48"/>
      <c r="P418" s="245">
        <f>O418*H418</f>
        <v>0</v>
      </c>
      <c r="Q418" s="245">
        <v>0.035380000000000002</v>
      </c>
      <c r="R418" s="245">
        <f>Q418*H418</f>
        <v>1.0189440000000001</v>
      </c>
      <c r="S418" s="245">
        <v>0</v>
      </c>
      <c r="T418" s="246">
        <f>S418*H418</f>
        <v>0</v>
      </c>
      <c r="AR418" s="25" t="s">
        <v>181</v>
      </c>
      <c r="AT418" s="25" t="s">
        <v>176</v>
      </c>
      <c r="AU418" s="25" t="s">
        <v>83</v>
      </c>
      <c r="AY418" s="25" t="s">
        <v>174</v>
      </c>
      <c r="BE418" s="247">
        <f>IF(N418="základní",J418,0)</f>
        <v>0</v>
      </c>
      <c r="BF418" s="247">
        <f>IF(N418="snížená",J418,0)</f>
        <v>0</v>
      </c>
      <c r="BG418" s="247">
        <f>IF(N418="zákl. přenesená",J418,0)</f>
        <v>0</v>
      </c>
      <c r="BH418" s="247">
        <f>IF(N418="sníž. přenesená",J418,0)</f>
        <v>0</v>
      </c>
      <c r="BI418" s="247">
        <f>IF(N418="nulová",J418,0)</f>
        <v>0</v>
      </c>
      <c r="BJ418" s="25" t="s">
        <v>83</v>
      </c>
      <c r="BK418" s="247">
        <f>ROUND(I418*H418,2)</f>
        <v>0</v>
      </c>
      <c r="BL418" s="25" t="s">
        <v>181</v>
      </c>
      <c r="BM418" s="25" t="s">
        <v>597</v>
      </c>
    </row>
    <row r="419" s="12" customFormat="1">
      <c r="B419" s="251"/>
      <c r="C419" s="252"/>
      <c r="D419" s="248" t="s">
        <v>185</v>
      </c>
      <c r="E419" s="253" t="s">
        <v>21</v>
      </c>
      <c r="F419" s="254" t="s">
        <v>598</v>
      </c>
      <c r="G419" s="252"/>
      <c r="H419" s="255">
        <v>28.800000000000001</v>
      </c>
      <c r="I419" s="256"/>
      <c r="J419" s="252"/>
      <c r="K419" s="252"/>
      <c r="L419" s="257"/>
      <c r="M419" s="258"/>
      <c r="N419" s="259"/>
      <c r="O419" s="259"/>
      <c r="P419" s="259"/>
      <c r="Q419" s="259"/>
      <c r="R419" s="259"/>
      <c r="S419" s="259"/>
      <c r="T419" s="260"/>
      <c r="AT419" s="261" t="s">
        <v>185</v>
      </c>
      <c r="AU419" s="261" t="s">
        <v>83</v>
      </c>
      <c r="AV419" s="12" t="s">
        <v>83</v>
      </c>
      <c r="AW419" s="12" t="s">
        <v>36</v>
      </c>
      <c r="AX419" s="12" t="s">
        <v>76</v>
      </c>
      <c r="AY419" s="261" t="s">
        <v>174</v>
      </c>
    </row>
    <row r="420" s="1" customFormat="1" ht="25.5" customHeight="1">
      <c r="B420" s="47"/>
      <c r="C420" s="236" t="s">
        <v>599</v>
      </c>
      <c r="D420" s="236" t="s">
        <v>176</v>
      </c>
      <c r="E420" s="237" t="s">
        <v>600</v>
      </c>
      <c r="F420" s="238" t="s">
        <v>601</v>
      </c>
      <c r="G420" s="239" t="s">
        <v>179</v>
      </c>
      <c r="H420" s="240">
        <v>121.5</v>
      </c>
      <c r="I420" s="241"/>
      <c r="J420" s="242">
        <f>ROUND(I420*H420,2)</f>
        <v>0</v>
      </c>
      <c r="K420" s="238" t="s">
        <v>180</v>
      </c>
      <c r="L420" s="73"/>
      <c r="M420" s="243" t="s">
        <v>21</v>
      </c>
      <c r="N420" s="244" t="s">
        <v>44</v>
      </c>
      <c r="O420" s="48"/>
      <c r="P420" s="245">
        <f>O420*H420</f>
        <v>0</v>
      </c>
      <c r="Q420" s="245">
        <v>0.00628</v>
      </c>
      <c r="R420" s="245">
        <f>Q420*H420</f>
        <v>0.76302000000000003</v>
      </c>
      <c r="S420" s="245">
        <v>0</v>
      </c>
      <c r="T420" s="246">
        <f>S420*H420</f>
        <v>0</v>
      </c>
      <c r="AR420" s="25" t="s">
        <v>181</v>
      </c>
      <c r="AT420" s="25" t="s">
        <v>176</v>
      </c>
      <c r="AU420" s="25" t="s">
        <v>83</v>
      </c>
      <c r="AY420" s="25" t="s">
        <v>174</v>
      </c>
      <c r="BE420" s="247">
        <f>IF(N420="základní",J420,0)</f>
        <v>0</v>
      </c>
      <c r="BF420" s="247">
        <f>IF(N420="snížená",J420,0)</f>
        <v>0</v>
      </c>
      <c r="BG420" s="247">
        <f>IF(N420="zákl. přenesená",J420,0)</f>
        <v>0</v>
      </c>
      <c r="BH420" s="247">
        <f>IF(N420="sníž. přenesená",J420,0)</f>
        <v>0</v>
      </c>
      <c r="BI420" s="247">
        <f>IF(N420="nulová",J420,0)</f>
        <v>0</v>
      </c>
      <c r="BJ420" s="25" t="s">
        <v>83</v>
      </c>
      <c r="BK420" s="247">
        <f>ROUND(I420*H420,2)</f>
        <v>0</v>
      </c>
      <c r="BL420" s="25" t="s">
        <v>181</v>
      </c>
      <c r="BM420" s="25" t="s">
        <v>602</v>
      </c>
    </row>
    <row r="421" s="12" customFormat="1">
      <c r="B421" s="251"/>
      <c r="C421" s="252"/>
      <c r="D421" s="248" t="s">
        <v>185</v>
      </c>
      <c r="E421" s="253" t="s">
        <v>21</v>
      </c>
      <c r="F421" s="254" t="s">
        <v>501</v>
      </c>
      <c r="G421" s="252"/>
      <c r="H421" s="255">
        <v>40.5</v>
      </c>
      <c r="I421" s="256"/>
      <c r="J421" s="252"/>
      <c r="K421" s="252"/>
      <c r="L421" s="257"/>
      <c r="M421" s="258"/>
      <c r="N421" s="259"/>
      <c r="O421" s="259"/>
      <c r="P421" s="259"/>
      <c r="Q421" s="259"/>
      <c r="R421" s="259"/>
      <c r="S421" s="259"/>
      <c r="T421" s="260"/>
      <c r="AT421" s="261" t="s">
        <v>185</v>
      </c>
      <c r="AU421" s="261" t="s">
        <v>83</v>
      </c>
      <c r="AV421" s="12" t="s">
        <v>83</v>
      </c>
      <c r="AW421" s="12" t="s">
        <v>36</v>
      </c>
      <c r="AX421" s="12" t="s">
        <v>72</v>
      </c>
      <c r="AY421" s="261" t="s">
        <v>174</v>
      </c>
    </row>
    <row r="422" s="12" customFormat="1">
      <c r="B422" s="251"/>
      <c r="C422" s="252"/>
      <c r="D422" s="248" t="s">
        <v>185</v>
      </c>
      <c r="E422" s="253" t="s">
        <v>21</v>
      </c>
      <c r="F422" s="254" t="s">
        <v>502</v>
      </c>
      <c r="G422" s="252"/>
      <c r="H422" s="255">
        <v>81</v>
      </c>
      <c r="I422" s="256"/>
      <c r="J422" s="252"/>
      <c r="K422" s="252"/>
      <c r="L422" s="257"/>
      <c r="M422" s="258"/>
      <c r="N422" s="259"/>
      <c r="O422" s="259"/>
      <c r="P422" s="259"/>
      <c r="Q422" s="259"/>
      <c r="R422" s="259"/>
      <c r="S422" s="259"/>
      <c r="T422" s="260"/>
      <c r="AT422" s="261" t="s">
        <v>185</v>
      </c>
      <c r="AU422" s="261" t="s">
        <v>83</v>
      </c>
      <c r="AV422" s="12" t="s">
        <v>83</v>
      </c>
      <c r="AW422" s="12" t="s">
        <v>36</v>
      </c>
      <c r="AX422" s="12" t="s">
        <v>72</v>
      </c>
      <c r="AY422" s="261" t="s">
        <v>174</v>
      </c>
    </row>
    <row r="423" s="13" customFormat="1">
      <c r="B423" s="272"/>
      <c r="C423" s="273"/>
      <c r="D423" s="248" t="s">
        <v>185</v>
      </c>
      <c r="E423" s="274" t="s">
        <v>21</v>
      </c>
      <c r="F423" s="275" t="s">
        <v>264</v>
      </c>
      <c r="G423" s="273"/>
      <c r="H423" s="276">
        <v>121.5</v>
      </c>
      <c r="I423" s="277"/>
      <c r="J423" s="273"/>
      <c r="K423" s="273"/>
      <c r="L423" s="278"/>
      <c r="M423" s="279"/>
      <c r="N423" s="280"/>
      <c r="O423" s="280"/>
      <c r="P423" s="280"/>
      <c r="Q423" s="280"/>
      <c r="R423" s="280"/>
      <c r="S423" s="280"/>
      <c r="T423" s="281"/>
      <c r="AT423" s="282" t="s">
        <v>185</v>
      </c>
      <c r="AU423" s="282" t="s">
        <v>83</v>
      </c>
      <c r="AV423" s="13" t="s">
        <v>181</v>
      </c>
      <c r="AW423" s="13" t="s">
        <v>36</v>
      </c>
      <c r="AX423" s="13" t="s">
        <v>76</v>
      </c>
      <c r="AY423" s="282" t="s">
        <v>174</v>
      </c>
    </row>
    <row r="424" s="1" customFormat="1" ht="25.5" customHeight="1">
      <c r="B424" s="47"/>
      <c r="C424" s="236" t="s">
        <v>603</v>
      </c>
      <c r="D424" s="236" t="s">
        <v>176</v>
      </c>
      <c r="E424" s="237" t="s">
        <v>604</v>
      </c>
      <c r="F424" s="238" t="s">
        <v>605</v>
      </c>
      <c r="G424" s="239" t="s">
        <v>179</v>
      </c>
      <c r="H424" s="240">
        <v>732.66800000000001</v>
      </c>
      <c r="I424" s="241"/>
      <c r="J424" s="242">
        <f>ROUND(I424*H424,2)</f>
        <v>0</v>
      </c>
      <c r="K424" s="238" t="s">
        <v>180</v>
      </c>
      <c r="L424" s="73"/>
      <c r="M424" s="243" t="s">
        <v>21</v>
      </c>
      <c r="N424" s="244" t="s">
        <v>44</v>
      </c>
      <c r="O424" s="48"/>
      <c r="P424" s="245">
        <f>O424*H424</f>
        <v>0</v>
      </c>
      <c r="Q424" s="245">
        <v>0.0026800000000000001</v>
      </c>
      <c r="R424" s="245">
        <f>Q424*H424</f>
        <v>1.96355024</v>
      </c>
      <c r="S424" s="245">
        <v>0</v>
      </c>
      <c r="T424" s="246">
        <f>S424*H424</f>
        <v>0</v>
      </c>
      <c r="AR424" s="25" t="s">
        <v>181</v>
      </c>
      <c r="AT424" s="25" t="s">
        <v>176</v>
      </c>
      <c r="AU424" s="25" t="s">
        <v>83</v>
      </c>
      <c r="AY424" s="25" t="s">
        <v>174</v>
      </c>
      <c r="BE424" s="247">
        <f>IF(N424="základní",J424,0)</f>
        <v>0</v>
      </c>
      <c r="BF424" s="247">
        <f>IF(N424="snížená",J424,0)</f>
        <v>0</v>
      </c>
      <c r="BG424" s="247">
        <f>IF(N424="zákl. přenesená",J424,0)</f>
        <v>0</v>
      </c>
      <c r="BH424" s="247">
        <f>IF(N424="sníž. přenesená",J424,0)</f>
        <v>0</v>
      </c>
      <c r="BI424" s="247">
        <f>IF(N424="nulová",J424,0)</f>
        <v>0</v>
      </c>
      <c r="BJ424" s="25" t="s">
        <v>83</v>
      </c>
      <c r="BK424" s="247">
        <f>ROUND(I424*H424,2)</f>
        <v>0</v>
      </c>
      <c r="BL424" s="25" t="s">
        <v>181</v>
      </c>
      <c r="BM424" s="25" t="s">
        <v>606</v>
      </c>
    </row>
    <row r="425" s="1" customFormat="1" ht="16.5" customHeight="1">
      <c r="B425" s="47"/>
      <c r="C425" s="236" t="s">
        <v>607</v>
      </c>
      <c r="D425" s="236" t="s">
        <v>176</v>
      </c>
      <c r="E425" s="237" t="s">
        <v>608</v>
      </c>
      <c r="F425" s="238" t="s">
        <v>609</v>
      </c>
      <c r="G425" s="239" t="s">
        <v>179</v>
      </c>
      <c r="H425" s="240">
        <v>727.75999999999999</v>
      </c>
      <c r="I425" s="241"/>
      <c r="J425" s="242">
        <f>ROUND(I425*H425,2)</f>
        <v>0</v>
      </c>
      <c r="K425" s="238" t="s">
        <v>180</v>
      </c>
      <c r="L425" s="73"/>
      <c r="M425" s="243" t="s">
        <v>21</v>
      </c>
      <c r="N425" s="244" t="s">
        <v>44</v>
      </c>
      <c r="O425" s="48"/>
      <c r="P425" s="245">
        <f>O425*H425</f>
        <v>0</v>
      </c>
      <c r="Q425" s="245">
        <v>0</v>
      </c>
      <c r="R425" s="245">
        <f>Q425*H425</f>
        <v>0</v>
      </c>
      <c r="S425" s="245">
        <v>0</v>
      </c>
      <c r="T425" s="246">
        <f>S425*H425</f>
        <v>0</v>
      </c>
      <c r="AR425" s="25" t="s">
        <v>181</v>
      </c>
      <c r="AT425" s="25" t="s">
        <v>176</v>
      </c>
      <c r="AU425" s="25" t="s">
        <v>83</v>
      </c>
      <c r="AY425" s="25" t="s">
        <v>174</v>
      </c>
      <c r="BE425" s="247">
        <f>IF(N425="základní",J425,0)</f>
        <v>0</v>
      </c>
      <c r="BF425" s="247">
        <f>IF(N425="snížená",J425,0)</f>
        <v>0</v>
      </c>
      <c r="BG425" s="247">
        <f>IF(N425="zákl. přenesená",J425,0)</f>
        <v>0</v>
      </c>
      <c r="BH425" s="247">
        <f>IF(N425="sníž. přenesená",J425,0)</f>
        <v>0</v>
      </c>
      <c r="BI425" s="247">
        <f>IF(N425="nulová",J425,0)</f>
        <v>0</v>
      </c>
      <c r="BJ425" s="25" t="s">
        <v>83</v>
      </c>
      <c r="BK425" s="247">
        <f>ROUND(I425*H425,2)</f>
        <v>0</v>
      </c>
      <c r="BL425" s="25" t="s">
        <v>181</v>
      </c>
      <c r="BM425" s="25" t="s">
        <v>610</v>
      </c>
    </row>
    <row r="426" s="12" customFormat="1">
      <c r="B426" s="251"/>
      <c r="C426" s="252"/>
      <c r="D426" s="248" t="s">
        <v>185</v>
      </c>
      <c r="E426" s="253" t="s">
        <v>21</v>
      </c>
      <c r="F426" s="254" t="s">
        <v>484</v>
      </c>
      <c r="G426" s="252"/>
      <c r="H426" s="255">
        <v>260.64999999999998</v>
      </c>
      <c r="I426" s="256"/>
      <c r="J426" s="252"/>
      <c r="K426" s="252"/>
      <c r="L426" s="257"/>
      <c r="M426" s="258"/>
      <c r="N426" s="259"/>
      <c r="O426" s="259"/>
      <c r="P426" s="259"/>
      <c r="Q426" s="259"/>
      <c r="R426" s="259"/>
      <c r="S426" s="259"/>
      <c r="T426" s="260"/>
      <c r="AT426" s="261" t="s">
        <v>185</v>
      </c>
      <c r="AU426" s="261" t="s">
        <v>83</v>
      </c>
      <c r="AV426" s="12" t="s">
        <v>83</v>
      </c>
      <c r="AW426" s="12" t="s">
        <v>36</v>
      </c>
      <c r="AX426" s="12" t="s">
        <v>72</v>
      </c>
      <c r="AY426" s="261" t="s">
        <v>174</v>
      </c>
    </row>
    <row r="427" s="12" customFormat="1">
      <c r="B427" s="251"/>
      <c r="C427" s="252"/>
      <c r="D427" s="248" t="s">
        <v>185</v>
      </c>
      <c r="E427" s="253" t="s">
        <v>21</v>
      </c>
      <c r="F427" s="254" t="s">
        <v>485</v>
      </c>
      <c r="G427" s="252"/>
      <c r="H427" s="255">
        <v>-42.183999999999998</v>
      </c>
      <c r="I427" s="256"/>
      <c r="J427" s="252"/>
      <c r="K427" s="252"/>
      <c r="L427" s="257"/>
      <c r="M427" s="258"/>
      <c r="N427" s="259"/>
      <c r="O427" s="259"/>
      <c r="P427" s="259"/>
      <c r="Q427" s="259"/>
      <c r="R427" s="259"/>
      <c r="S427" s="259"/>
      <c r="T427" s="260"/>
      <c r="AT427" s="261" t="s">
        <v>185</v>
      </c>
      <c r="AU427" s="261" t="s">
        <v>83</v>
      </c>
      <c r="AV427" s="12" t="s">
        <v>83</v>
      </c>
      <c r="AW427" s="12" t="s">
        <v>36</v>
      </c>
      <c r="AX427" s="12" t="s">
        <v>72</v>
      </c>
      <c r="AY427" s="261" t="s">
        <v>174</v>
      </c>
    </row>
    <row r="428" s="12" customFormat="1">
      <c r="B428" s="251"/>
      <c r="C428" s="252"/>
      <c r="D428" s="248" t="s">
        <v>185</v>
      </c>
      <c r="E428" s="253" t="s">
        <v>21</v>
      </c>
      <c r="F428" s="254" t="s">
        <v>486</v>
      </c>
      <c r="G428" s="252"/>
      <c r="H428" s="255">
        <v>137.005</v>
      </c>
      <c r="I428" s="256"/>
      <c r="J428" s="252"/>
      <c r="K428" s="252"/>
      <c r="L428" s="257"/>
      <c r="M428" s="258"/>
      <c r="N428" s="259"/>
      <c r="O428" s="259"/>
      <c r="P428" s="259"/>
      <c r="Q428" s="259"/>
      <c r="R428" s="259"/>
      <c r="S428" s="259"/>
      <c r="T428" s="260"/>
      <c r="AT428" s="261" t="s">
        <v>185</v>
      </c>
      <c r="AU428" s="261" t="s">
        <v>83</v>
      </c>
      <c r="AV428" s="12" t="s">
        <v>83</v>
      </c>
      <c r="AW428" s="12" t="s">
        <v>36</v>
      </c>
      <c r="AX428" s="12" t="s">
        <v>72</v>
      </c>
      <c r="AY428" s="261" t="s">
        <v>174</v>
      </c>
    </row>
    <row r="429" s="12" customFormat="1">
      <c r="B429" s="251"/>
      <c r="C429" s="252"/>
      <c r="D429" s="248" t="s">
        <v>185</v>
      </c>
      <c r="E429" s="253" t="s">
        <v>21</v>
      </c>
      <c r="F429" s="254" t="s">
        <v>487</v>
      </c>
      <c r="G429" s="252"/>
      <c r="H429" s="255">
        <v>192.44900000000001</v>
      </c>
      <c r="I429" s="256"/>
      <c r="J429" s="252"/>
      <c r="K429" s="252"/>
      <c r="L429" s="257"/>
      <c r="M429" s="258"/>
      <c r="N429" s="259"/>
      <c r="O429" s="259"/>
      <c r="P429" s="259"/>
      <c r="Q429" s="259"/>
      <c r="R429" s="259"/>
      <c r="S429" s="259"/>
      <c r="T429" s="260"/>
      <c r="AT429" s="261" t="s">
        <v>185</v>
      </c>
      <c r="AU429" s="261" t="s">
        <v>83</v>
      </c>
      <c r="AV429" s="12" t="s">
        <v>83</v>
      </c>
      <c r="AW429" s="12" t="s">
        <v>36</v>
      </c>
      <c r="AX429" s="12" t="s">
        <v>72</v>
      </c>
      <c r="AY429" s="261" t="s">
        <v>174</v>
      </c>
    </row>
    <row r="430" s="12" customFormat="1">
      <c r="B430" s="251"/>
      <c r="C430" s="252"/>
      <c r="D430" s="248" t="s">
        <v>185</v>
      </c>
      <c r="E430" s="253" t="s">
        <v>21</v>
      </c>
      <c r="F430" s="254" t="s">
        <v>611</v>
      </c>
      <c r="G430" s="252"/>
      <c r="H430" s="255">
        <v>179.84</v>
      </c>
      <c r="I430" s="256"/>
      <c r="J430" s="252"/>
      <c r="K430" s="252"/>
      <c r="L430" s="257"/>
      <c r="M430" s="258"/>
      <c r="N430" s="259"/>
      <c r="O430" s="259"/>
      <c r="P430" s="259"/>
      <c r="Q430" s="259"/>
      <c r="R430" s="259"/>
      <c r="S430" s="259"/>
      <c r="T430" s="260"/>
      <c r="AT430" s="261" t="s">
        <v>185</v>
      </c>
      <c r="AU430" s="261" t="s">
        <v>83</v>
      </c>
      <c r="AV430" s="12" t="s">
        <v>83</v>
      </c>
      <c r="AW430" s="12" t="s">
        <v>36</v>
      </c>
      <c r="AX430" s="12" t="s">
        <v>72</v>
      </c>
      <c r="AY430" s="261" t="s">
        <v>174</v>
      </c>
    </row>
    <row r="431" s="13" customFormat="1">
      <c r="B431" s="272"/>
      <c r="C431" s="273"/>
      <c r="D431" s="248" t="s">
        <v>185</v>
      </c>
      <c r="E431" s="274" t="s">
        <v>21</v>
      </c>
      <c r="F431" s="275" t="s">
        <v>264</v>
      </c>
      <c r="G431" s="273"/>
      <c r="H431" s="276">
        <v>727.75999999999999</v>
      </c>
      <c r="I431" s="277"/>
      <c r="J431" s="273"/>
      <c r="K431" s="273"/>
      <c r="L431" s="278"/>
      <c r="M431" s="279"/>
      <c r="N431" s="280"/>
      <c r="O431" s="280"/>
      <c r="P431" s="280"/>
      <c r="Q431" s="280"/>
      <c r="R431" s="280"/>
      <c r="S431" s="280"/>
      <c r="T431" s="281"/>
      <c r="AT431" s="282" t="s">
        <v>185</v>
      </c>
      <c r="AU431" s="282" t="s">
        <v>83</v>
      </c>
      <c r="AV431" s="13" t="s">
        <v>181</v>
      </c>
      <c r="AW431" s="13" t="s">
        <v>36</v>
      </c>
      <c r="AX431" s="13" t="s">
        <v>76</v>
      </c>
      <c r="AY431" s="282" t="s">
        <v>174</v>
      </c>
    </row>
    <row r="432" s="1" customFormat="1" ht="25.5" customHeight="1">
      <c r="B432" s="47"/>
      <c r="C432" s="236" t="s">
        <v>612</v>
      </c>
      <c r="D432" s="236" t="s">
        <v>176</v>
      </c>
      <c r="E432" s="237" t="s">
        <v>613</v>
      </c>
      <c r="F432" s="238" t="s">
        <v>614</v>
      </c>
      <c r="G432" s="239" t="s">
        <v>179</v>
      </c>
      <c r="H432" s="240">
        <v>69.036000000000001</v>
      </c>
      <c r="I432" s="241"/>
      <c r="J432" s="242">
        <f>ROUND(I432*H432,2)</f>
        <v>0</v>
      </c>
      <c r="K432" s="238" t="s">
        <v>21</v>
      </c>
      <c r="L432" s="73"/>
      <c r="M432" s="243" t="s">
        <v>21</v>
      </c>
      <c r="N432" s="244" t="s">
        <v>44</v>
      </c>
      <c r="O432" s="48"/>
      <c r="P432" s="245">
        <f>O432*H432</f>
        <v>0</v>
      </c>
      <c r="Q432" s="245">
        <v>0.0060699999999999999</v>
      </c>
      <c r="R432" s="245">
        <f>Q432*H432</f>
        <v>0.41904851999999998</v>
      </c>
      <c r="S432" s="245">
        <v>0.0060000000000000001</v>
      </c>
      <c r="T432" s="246">
        <f>S432*H432</f>
        <v>0.41421600000000003</v>
      </c>
      <c r="AR432" s="25" t="s">
        <v>181</v>
      </c>
      <c r="AT432" s="25" t="s">
        <v>176</v>
      </c>
      <c r="AU432" s="25" t="s">
        <v>83</v>
      </c>
      <c r="AY432" s="25" t="s">
        <v>174</v>
      </c>
      <c r="BE432" s="247">
        <f>IF(N432="základní",J432,0)</f>
        <v>0</v>
      </c>
      <c r="BF432" s="247">
        <f>IF(N432="snížená",J432,0)</f>
        <v>0</v>
      </c>
      <c r="BG432" s="247">
        <f>IF(N432="zákl. přenesená",J432,0)</f>
        <v>0</v>
      </c>
      <c r="BH432" s="247">
        <f>IF(N432="sníž. přenesená",J432,0)</f>
        <v>0</v>
      </c>
      <c r="BI432" s="247">
        <f>IF(N432="nulová",J432,0)</f>
        <v>0</v>
      </c>
      <c r="BJ432" s="25" t="s">
        <v>83</v>
      </c>
      <c r="BK432" s="247">
        <f>ROUND(I432*H432,2)</f>
        <v>0</v>
      </c>
      <c r="BL432" s="25" t="s">
        <v>181</v>
      </c>
      <c r="BM432" s="25" t="s">
        <v>615</v>
      </c>
    </row>
    <row r="433" s="12" customFormat="1">
      <c r="B433" s="251"/>
      <c r="C433" s="252"/>
      <c r="D433" s="248" t="s">
        <v>185</v>
      </c>
      <c r="E433" s="253" t="s">
        <v>21</v>
      </c>
      <c r="F433" s="254" t="s">
        <v>616</v>
      </c>
      <c r="G433" s="252"/>
      <c r="H433" s="255">
        <v>8.4670000000000005</v>
      </c>
      <c r="I433" s="256"/>
      <c r="J433" s="252"/>
      <c r="K433" s="252"/>
      <c r="L433" s="257"/>
      <c r="M433" s="258"/>
      <c r="N433" s="259"/>
      <c r="O433" s="259"/>
      <c r="P433" s="259"/>
      <c r="Q433" s="259"/>
      <c r="R433" s="259"/>
      <c r="S433" s="259"/>
      <c r="T433" s="260"/>
      <c r="AT433" s="261" t="s">
        <v>185</v>
      </c>
      <c r="AU433" s="261" t="s">
        <v>83</v>
      </c>
      <c r="AV433" s="12" t="s">
        <v>83</v>
      </c>
      <c r="AW433" s="12" t="s">
        <v>36</v>
      </c>
      <c r="AX433" s="12" t="s">
        <v>72</v>
      </c>
      <c r="AY433" s="261" t="s">
        <v>174</v>
      </c>
    </row>
    <row r="434" s="12" customFormat="1">
      <c r="B434" s="251"/>
      <c r="C434" s="252"/>
      <c r="D434" s="248" t="s">
        <v>185</v>
      </c>
      <c r="E434" s="253" t="s">
        <v>21</v>
      </c>
      <c r="F434" s="254" t="s">
        <v>617</v>
      </c>
      <c r="G434" s="252"/>
      <c r="H434" s="255">
        <v>47.173999999999999</v>
      </c>
      <c r="I434" s="256"/>
      <c r="J434" s="252"/>
      <c r="K434" s="252"/>
      <c r="L434" s="257"/>
      <c r="M434" s="258"/>
      <c r="N434" s="259"/>
      <c r="O434" s="259"/>
      <c r="P434" s="259"/>
      <c r="Q434" s="259"/>
      <c r="R434" s="259"/>
      <c r="S434" s="259"/>
      <c r="T434" s="260"/>
      <c r="AT434" s="261" t="s">
        <v>185</v>
      </c>
      <c r="AU434" s="261" t="s">
        <v>83</v>
      </c>
      <c r="AV434" s="12" t="s">
        <v>83</v>
      </c>
      <c r="AW434" s="12" t="s">
        <v>36</v>
      </c>
      <c r="AX434" s="12" t="s">
        <v>72</v>
      </c>
      <c r="AY434" s="261" t="s">
        <v>174</v>
      </c>
    </row>
    <row r="435" s="12" customFormat="1">
      <c r="B435" s="251"/>
      <c r="C435" s="252"/>
      <c r="D435" s="248" t="s">
        <v>185</v>
      </c>
      <c r="E435" s="253" t="s">
        <v>21</v>
      </c>
      <c r="F435" s="254" t="s">
        <v>618</v>
      </c>
      <c r="G435" s="252"/>
      <c r="H435" s="255">
        <v>13.395</v>
      </c>
      <c r="I435" s="256"/>
      <c r="J435" s="252"/>
      <c r="K435" s="252"/>
      <c r="L435" s="257"/>
      <c r="M435" s="258"/>
      <c r="N435" s="259"/>
      <c r="O435" s="259"/>
      <c r="P435" s="259"/>
      <c r="Q435" s="259"/>
      <c r="R435" s="259"/>
      <c r="S435" s="259"/>
      <c r="T435" s="260"/>
      <c r="AT435" s="261" t="s">
        <v>185</v>
      </c>
      <c r="AU435" s="261" t="s">
        <v>83</v>
      </c>
      <c r="AV435" s="12" t="s">
        <v>83</v>
      </c>
      <c r="AW435" s="12" t="s">
        <v>36</v>
      </c>
      <c r="AX435" s="12" t="s">
        <v>72</v>
      </c>
      <c r="AY435" s="261" t="s">
        <v>174</v>
      </c>
    </row>
    <row r="436" s="13" customFormat="1">
      <c r="B436" s="272"/>
      <c r="C436" s="273"/>
      <c r="D436" s="248" t="s">
        <v>185</v>
      </c>
      <c r="E436" s="274" t="s">
        <v>21</v>
      </c>
      <c r="F436" s="275" t="s">
        <v>264</v>
      </c>
      <c r="G436" s="273"/>
      <c r="H436" s="276">
        <v>69.036000000000001</v>
      </c>
      <c r="I436" s="277"/>
      <c r="J436" s="273"/>
      <c r="K436" s="273"/>
      <c r="L436" s="278"/>
      <c r="M436" s="279"/>
      <c r="N436" s="280"/>
      <c r="O436" s="280"/>
      <c r="P436" s="280"/>
      <c r="Q436" s="280"/>
      <c r="R436" s="280"/>
      <c r="S436" s="280"/>
      <c r="T436" s="281"/>
      <c r="AT436" s="282" t="s">
        <v>185</v>
      </c>
      <c r="AU436" s="282" t="s">
        <v>83</v>
      </c>
      <c r="AV436" s="13" t="s">
        <v>181</v>
      </c>
      <c r="AW436" s="13" t="s">
        <v>36</v>
      </c>
      <c r="AX436" s="13" t="s">
        <v>76</v>
      </c>
      <c r="AY436" s="282" t="s">
        <v>174</v>
      </c>
    </row>
    <row r="437" s="1" customFormat="1" ht="25.5" customHeight="1">
      <c r="B437" s="47"/>
      <c r="C437" s="236" t="s">
        <v>619</v>
      </c>
      <c r="D437" s="236" t="s">
        <v>176</v>
      </c>
      <c r="E437" s="237" t="s">
        <v>620</v>
      </c>
      <c r="F437" s="238" t="s">
        <v>621</v>
      </c>
      <c r="G437" s="239" t="s">
        <v>193</v>
      </c>
      <c r="H437" s="240">
        <v>5.2850000000000001</v>
      </c>
      <c r="I437" s="241"/>
      <c r="J437" s="242">
        <f>ROUND(I437*H437,2)</f>
        <v>0</v>
      </c>
      <c r="K437" s="238" t="s">
        <v>180</v>
      </c>
      <c r="L437" s="73"/>
      <c r="M437" s="243" t="s">
        <v>21</v>
      </c>
      <c r="N437" s="244" t="s">
        <v>44</v>
      </c>
      <c r="O437" s="48"/>
      <c r="P437" s="245">
        <f>O437*H437</f>
        <v>0</v>
      </c>
      <c r="Q437" s="245">
        <v>2.45329</v>
      </c>
      <c r="R437" s="245">
        <f>Q437*H437</f>
        <v>12.96563765</v>
      </c>
      <c r="S437" s="245">
        <v>0</v>
      </c>
      <c r="T437" s="246">
        <f>S437*H437</f>
        <v>0</v>
      </c>
      <c r="AR437" s="25" t="s">
        <v>181</v>
      </c>
      <c r="AT437" s="25" t="s">
        <v>176</v>
      </c>
      <c r="AU437" s="25" t="s">
        <v>83</v>
      </c>
      <c r="AY437" s="25" t="s">
        <v>174</v>
      </c>
      <c r="BE437" s="247">
        <f>IF(N437="základní",J437,0)</f>
        <v>0</v>
      </c>
      <c r="BF437" s="247">
        <f>IF(N437="snížená",J437,0)</f>
        <v>0</v>
      </c>
      <c r="BG437" s="247">
        <f>IF(N437="zákl. přenesená",J437,0)</f>
        <v>0</v>
      </c>
      <c r="BH437" s="247">
        <f>IF(N437="sníž. přenesená",J437,0)</f>
        <v>0</v>
      </c>
      <c r="BI437" s="247">
        <f>IF(N437="nulová",J437,0)</f>
        <v>0</v>
      </c>
      <c r="BJ437" s="25" t="s">
        <v>83</v>
      </c>
      <c r="BK437" s="247">
        <f>ROUND(I437*H437,2)</f>
        <v>0</v>
      </c>
      <c r="BL437" s="25" t="s">
        <v>181</v>
      </c>
      <c r="BM437" s="25" t="s">
        <v>622</v>
      </c>
    </row>
    <row r="438" s="1" customFormat="1">
      <c r="B438" s="47"/>
      <c r="C438" s="75"/>
      <c r="D438" s="248" t="s">
        <v>183</v>
      </c>
      <c r="E438" s="75"/>
      <c r="F438" s="249" t="s">
        <v>623</v>
      </c>
      <c r="G438" s="75"/>
      <c r="H438" s="75"/>
      <c r="I438" s="204"/>
      <c r="J438" s="75"/>
      <c r="K438" s="75"/>
      <c r="L438" s="73"/>
      <c r="M438" s="250"/>
      <c r="N438" s="48"/>
      <c r="O438" s="48"/>
      <c r="P438" s="48"/>
      <c r="Q438" s="48"/>
      <c r="R438" s="48"/>
      <c r="S438" s="48"/>
      <c r="T438" s="96"/>
      <c r="AT438" s="25" t="s">
        <v>183</v>
      </c>
      <c r="AU438" s="25" t="s">
        <v>83</v>
      </c>
    </row>
    <row r="439" s="12" customFormat="1">
      <c r="B439" s="251"/>
      <c r="C439" s="252"/>
      <c r="D439" s="248" t="s">
        <v>185</v>
      </c>
      <c r="E439" s="253" t="s">
        <v>21</v>
      </c>
      <c r="F439" s="254" t="s">
        <v>624</v>
      </c>
      <c r="G439" s="252"/>
      <c r="H439" s="255">
        <v>5.2850000000000001</v>
      </c>
      <c r="I439" s="256"/>
      <c r="J439" s="252"/>
      <c r="K439" s="252"/>
      <c r="L439" s="257"/>
      <c r="M439" s="258"/>
      <c r="N439" s="259"/>
      <c r="O439" s="259"/>
      <c r="P439" s="259"/>
      <c r="Q439" s="259"/>
      <c r="R439" s="259"/>
      <c r="S439" s="259"/>
      <c r="T439" s="260"/>
      <c r="AT439" s="261" t="s">
        <v>185</v>
      </c>
      <c r="AU439" s="261" t="s">
        <v>83</v>
      </c>
      <c r="AV439" s="12" t="s">
        <v>83</v>
      </c>
      <c r="AW439" s="12" t="s">
        <v>36</v>
      </c>
      <c r="AX439" s="12" t="s">
        <v>76</v>
      </c>
      <c r="AY439" s="261" t="s">
        <v>174</v>
      </c>
    </row>
    <row r="440" s="1" customFormat="1" ht="16.5" customHeight="1">
      <c r="B440" s="47"/>
      <c r="C440" s="236" t="s">
        <v>625</v>
      </c>
      <c r="D440" s="236" t="s">
        <v>176</v>
      </c>
      <c r="E440" s="237" t="s">
        <v>626</v>
      </c>
      <c r="F440" s="238" t="s">
        <v>627</v>
      </c>
      <c r="G440" s="239" t="s">
        <v>179</v>
      </c>
      <c r="H440" s="240">
        <v>0.33500000000000002</v>
      </c>
      <c r="I440" s="241"/>
      <c r="J440" s="242">
        <f>ROUND(I440*H440,2)</f>
        <v>0</v>
      </c>
      <c r="K440" s="238" t="s">
        <v>180</v>
      </c>
      <c r="L440" s="73"/>
      <c r="M440" s="243" t="s">
        <v>21</v>
      </c>
      <c r="N440" s="244" t="s">
        <v>44</v>
      </c>
      <c r="O440" s="48"/>
      <c r="P440" s="245">
        <f>O440*H440</f>
        <v>0</v>
      </c>
      <c r="Q440" s="245">
        <v>0.013520000000000001</v>
      </c>
      <c r="R440" s="245">
        <f>Q440*H440</f>
        <v>0.0045292000000000006</v>
      </c>
      <c r="S440" s="245">
        <v>0</v>
      </c>
      <c r="T440" s="246">
        <f>S440*H440</f>
        <v>0</v>
      </c>
      <c r="AR440" s="25" t="s">
        <v>181</v>
      </c>
      <c r="AT440" s="25" t="s">
        <v>176</v>
      </c>
      <c r="AU440" s="25" t="s">
        <v>83</v>
      </c>
      <c r="AY440" s="25" t="s">
        <v>174</v>
      </c>
      <c r="BE440" s="247">
        <f>IF(N440="základní",J440,0)</f>
        <v>0</v>
      </c>
      <c r="BF440" s="247">
        <f>IF(N440="snížená",J440,0)</f>
        <v>0</v>
      </c>
      <c r="BG440" s="247">
        <f>IF(N440="zákl. přenesená",J440,0)</f>
        <v>0</v>
      </c>
      <c r="BH440" s="247">
        <f>IF(N440="sníž. přenesená",J440,0)</f>
        <v>0</v>
      </c>
      <c r="BI440" s="247">
        <f>IF(N440="nulová",J440,0)</f>
        <v>0</v>
      </c>
      <c r="BJ440" s="25" t="s">
        <v>83</v>
      </c>
      <c r="BK440" s="247">
        <f>ROUND(I440*H440,2)</f>
        <v>0</v>
      </c>
      <c r="BL440" s="25" t="s">
        <v>181</v>
      </c>
      <c r="BM440" s="25" t="s">
        <v>628</v>
      </c>
    </row>
    <row r="441" s="12" customFormat="1">
      <c r="B441" s="251"/>
      <c r="C441" s="252"/>
      <c r="D441" s="248" t="s">
        <v>185</v>
      </c>
      <c r="E441" s="253" t="s">
        <v>21</v>
      </c>
      <c r="F441" s="254" t="s">
        <v>629</v>
      </c>
      <c r="G441" s="252"/>
      <c r="H441" s="255">
        <v>0.33500000000000002</v>
      </c>
      <c r="I441" s="256"/>
      <c r="J441" s="252"/>
      <c r="K441" s="252"/>
      <c r="L441" s="257"/>
      <c r="M441" s="258"/>
      <c r="N441" s="259"/>
      <c r="O441" s="259"/>
      <c r="P441" s="259"/>
      <c r="Q441" s="259"/>
      <c r="R441" s="259"/>
      <c r="S441" s="259"/>
      <c r="T441" s="260"/>
      <c r="AT441" s="261" t="s">
        <v>185</v>
      </c>
      <c r="AU441" s="261" t="s">
        <v>83</v>
      </c>
      <c r="AV441" s="12" t="s">
        <v>83</v>
      </c>
      <c r="AW441" s="12" t="s">
        <v>36</v>
      </c>
      <c r="AX441" s="12" t="s">
        <v>76</v>
      </c>
      <c r="AY441" s="261" t="s">
        <v>174</v>
      </c>
    </row>
    <row r="442" s="1" customFormat="1" ht="16.5" customHeight="1">
      <c r="B442" s="47"/>
      <c r="C442" s="236" t="s">
        <v>630</v>
      </c>
      <c r="D442" s="236" t="s">
        <v>176</v>
      </c>
      <c r="E442" s="237" t="s">
        <v>631</v>
      </c>
      <c r="F442" s="238" t="s">
        <v>632</v>
      </c>
      <c r="G442" s="239" t="s">
        <v>179</v>
      </c>
      <c r="H442" s="240">
        <v>0.33500000000000002</v>
      </c>
      <c r="I442" s="241"/>
      <c r="J442" s="242">
        <f>ROUND(I442*H442,2)</f>
        <v>0</v>
      </c>
      <c r="K442" s="238" t="s">
        <v>180</v>
      </c>
      <c r="L442" s="73"/>
      <c r="M442" s="243" t="s">
        <v>21</v>
      </c>
      <c r="N442" s="244" t="s">
        <v>44</v>
      </c>
      <c r="O442" s="48"/>
      <c r="P442" s="245">
        <f>O442*H442</f>
        <v>0</v>
      </c>
      <c r="Q442" s="245">
        <v>0</v>
      </c>
      <c r="R442" s="245">
        <f>Q442*H442</f>
        <v>0</v>
      </c>
      <c r="S442" s="245">
        <v>0</v>
      </c>
      <c r="T442" s="246">
        <f>S442*H442</f>
        <v>0</v>
      </c>
      <c r="AR442" s="25" t="s">
        <v>181</v>
      </c>
      <c r="AT442" s="25" t="s">
        <v>176</v>
      </c>
      <c r="AU442" s="25" t="s">
        <v>83</v>
      </c>
      <c r="AY442" s="25" t="s">
        <v>174</v>
      </c>
      <c r="BE442" s="247">
        <f>IF(N442="základní",J442,0)</f>
        <v>0</v>
      </c>
      <c r="BF442" s="247">
        <f>IF(N442="snížená",J442,0)</f>
        <v>0</v>
      </c>
      <c r="BG442" s="247">
        <f>IF(N442="zákl. přenesená",J442,0)</f>
        <v>0</v>
      </c>
      <c r="BH442" s="247">
        <f>IF(N442="sníž. přenesená",J442,0)</f>
        <v>0</v>
      </c>
      <c r="BI442" s="247">
        <f>IF(N442="nulová",J442,0)</f>
        <v>0</v>
      </c>
      <c r="BJ442" s="25" t="s">
        <v>83</v>
      </c>
      <c r="BK442" s="247">
        <f>ROUND(I442*H442,2)</f>
        <v>0</v>
      </c>
      <c r="BL442" s="25" t="s">
        <v>181</v>
      </c>
      <c r="BM442" s="25" t="s">
        <v>633</v>
      </c>
    </row>
    <row r="443" s="1" customFormat="1" ht="16.5" customHeight="1">
      <c r="B443" s="47"/>
      <c r="C443" s="236" t="s">
        <v>634</v>
      </c>
      <c r="D443" s="236" t="s">
        <v>176</v>
      </c>
      <c r="E443" s="237" t="s">
        <v>635</v>
      </c>
      <c r="F443" s="238" t="s">
        <v>636</v>
      </c>
      <c r="G443" s="239" t="s">
        <v>179</v>
      </c>
      <c r="H443" s="240">
        <v>0.40000000000000002</v>
      </c>
      <c r="I443" s="241"/>
      <c r="J443" s="242">
        <f>ROUND(I443*H443,2)</f>
        <v>0</v>
      </c>
      <c r="K443" s="238" t="s">
        <v>180</v>
      </c>
      <c r="L443" s="73"/>
      <c r="M443" s="243" t="s">
        <v>21</v>
      </c>
      <c r="N443" s="244" t="s">
        <v>44</v>
      </c>
      <c r="O443" s="48"/>
      <c r="P443" s="245">
        <f>O443*H443</f>
        <v>0</v>
      </c>
      <c r="Q443" s="245">
        <v>0.014630000000000001</v>
      </c>
      <c r="R443" s="245">
        <f>Q443*H443</f>
        <v>0.0058520000000000004</v>
      </c>
      <c r="S443" s="245">
        <v>0</v>
      </c>
      <c r="T443" s="246">
        <f>S443*H443</f>
        <v>0</v>
      </c>
      <c r="AR443" s="25" t="s">
        <v>181</v>
      </c>
      <c r="AT443" s="25" t="s">
        <v>176</v>
      </c>
      <c r="AU443" s="25" t="s">
        <v>83</v>
      </c>
      <c r="AY443" s="25" t="s">
        <v>174</v>
      </c>
      <c r="BE443" s="247">
        <f>IF(N443="základní",J443,0)</f>
        <v>0</v>
      </c>
      <c r="BF443" s="247">
        <f>IF(N443="snížená",J443,0)</f>
        <v>0</v>
      </c>
      <c r="BG443" s="247">
        <f>IF(N443="zákl. přenesená",J443,0)</f>
        <v>0</v>
      </c>
      <c r="BH443" s="247">
        <f>IF(N443="sníž. přenesená",J443,0)</f>
        <v>0</v>
      </c>
      <c r="BI443" s="247">
        <f>IF(N443="nulová",J443,0)</f>
        <v>0</v>
      </c>
      <c r="BJ443" s="25" t="s">
        <v>83</v>
      </c>
      <c r="BK443" s="247">
        <f>ROUND(I443*H443,2)</f>
        <v>0</v>
      </c>
      <c r="BL443" s="25" t="s">
        <v>181</v>
      </c>
      <c r="BM443" s="25" t="s">
        <v>637</v>
      </c>
    </row>
    <row r="444" s="1" customFormat="1" ht="16.5" customHeight="1">
      <c r="B444" s="47"/>
      <c r="C444" s="236" t="s">
        <v>638</v>
      </c>
      <c r="D444" s="236" t="s">
        <v>176</v>
      </c>
      <c r="E444" s="237" t="s">
        <v>639</v>
      </c>
      <c r="F444" s="238" t="s">
        <v>640</v>
      </c>
      <c r="G444" s="239" t="s">
        <v>179</v>
      </c>
      <c r="H444" s="240">
        <v>0.40000000000000002</v>
      </c>
      <c r="I444" s="241"/>
      <c r="J444" s="242">
        <f>ROUND(I444*H444,2)</f>
        <v>0</v>
      </c>
      <c r="K444" s="238" t="s">
        <v>180</v>
      </c>
      <c r="L444" s="73"/>
      <c r="M444" s="243" t="s">
        <v>21</v>
      </c>
      <c r="N444" s="244" t="s">
        <v>44</v>
      </c>
      <c r="O444" s="48"/>
      <c r="P444" s="245">
        <f>O444*H444</f>
        <v>0</v>
      </c>
      <c r="Q444" s="245">
        <v>0</v>
      </c>
      <c r="R444" s="245">
        <f>Q444*H444</f>
        <v>0</v>
      </c>
      <c r="S444" s="245">
        <v>0</v>
      </c>
      <c r="T444" s="246">
        <f>S444*H444</f>
        <v>0</v>
      </c>
      <c r="AR444" s="25" t="s">
        <v>181</v>
      </c>
      <c r="AT444" s="25" t="s">
        <v>176</v>
      </c>
      <c r="AU444" s="25" t="s">
        <v>83</v>
      </c>
      <c r="AY444" s="25" t="s">
        <v>174</v>
      </c>
      <c r="BE444" s="247">
        <f>IF(N444="základní",J444,0)</f>
        <v>0</v>
      </c>
      <c r="BF444" s="247">
        <f>IF(N444="snížená",J444,0)</f>
        <v>0</v>
      </c>
      <c r="BG444" s="247">
        <f>IF(N444="zákl. přenesená",J444,0)</f>
        <v>0</v>
      </c>
      <c r="BH444" s="247">
        <f>IF(N444="sníž. přenesená",J444,0)</f>
        <v>0</v>
      </c>
      <c r="BI444" s="247">
        <f>IF(N444="nulová",J444,0)</f>
        <v>0</v>
      </c>
      <c r="BJ444" s="25" t="s">
        <v>83</v>
      </c>
      <c r="BK444" s="247">
        <f>ROUND(I444*H444,2)</f>
        <v>0</v>
      </c>
      <c r="BL444" s="25" t="s">
        <v>181</v>
      </c>
      <c r="BM444" s="25" t="s">
        <v>641</v>
      </c>
    </row>
    <row r="445" s="1" customFormat="1" ht="25.5" customHeight="1">
      <c r="B445" s="47"/>
      <c r="C445" s="236" t="s">
        <v>642</v>
      </c>
      <c r="D445" s="236" t="s">
        <v>176</v>
      </c>
      <c r="E445" s="237" t="s">
        <v>643</v>
      </c>
      <c r="F445" s="238" t="s">
        <v>644</v>
      </c>
      <c r="G445" s="239" t="s">
        <v>179</v>
      </c>
      <c r="H445" s="240">
        <v>185.08000000000001</v>
      </c>
      <c r="I445" s="241"/>
      <c r="J445" s="242">
        <f>ROUND(I445*H445,2)</f>
        <v>0</v>
      </c>
      <c r="K445" s="238" t="s">
        <v>21</v>
      </c>
      <c r="L445" s="73"/>
      <c r="M445" s="243" t="s">
        <v>21</v>
      </c>
      <c r="N445" s="244" t="s">
        <v>44</v>
      </c>
      <c r="O445" s="48"/>
      <c r="P445" s="245">
        <f>O445*H445</f>
        <v>0</v>
      </c>
      <c r="Q445" s="245">
        <v>0.10199999999999999</v>
      </c>
      <c r="R445" s="245">
        <f>Q445*H445</f>
        <v>18.878160000000001</v>
      </c>
      <c r="S445" s="245">
        <v>0</v>
      </c>
      <c r="T445" s="246">
        <f>S445*H445</f>
        <v>0</v>
      </c>
      <c r="AR445" s="25" t="s">
        <v>181</v>
      </c>
      <c r="AT445" s="25" t="s">
        <v>176</v>
      </c>
      <c r="AU445" s="25" t="s">
        <v>83</v>
      </c>
      <c r="AY445" s="25" t="s">
        <v>174</v>
      </c>
      <c r="BE445" s="247">
        <f>IF(N445="základní",J445,0)</f>
        <v>0</v>
      </c>
      <c r="BF445" s="247">
        <f>IF(N445="snížená",J445,0)</f>
        <v>0</v>
      </c>
      <c r="BG445" s="247">
        <f>IF(N445="zákl. přenesená",J445,0)</f>
        <v>0</v>
      </c>
      <c r="BH445" s="247">
        <f>IF(N445="sníž. přenesená",J445,0)</f>
        <v>0</v>
      </c>
      <c r="BI445" s="247">
        <f>IF(N445="nulová",J445,0)</f>
        <v>0</v>
      </c>
      <c r="BJ445" s="25" t="s">
        <v>83</v>
      </c>
      <c r="BK445" s="247">
        <f>ROUND(I445*H445,2)</f>
        <v>0</v>
      </c>
      <c r="BL445" s="25" t="s">
        <v>181</v>
      </c>
      <c r="BM445" s="25" t="s">
        <v>645</v>
      </c>
    </row>
    <row r="446" s="12" customFormat="1">
      <c r="B446" s="251"/>
      <c r="C446" s="252"/>
      <c r="D446" s="248" t="s">
        <v>185</v>
      </c>
      <c r="E446" s="253" t="s">
        <v>21</v>
      </c>
      <c r="F446" s="254" t="s">
        <v>646</v>
      </c>
      <c r="G446" s="252"/>
      <c r="H446" s="255">
        <v>185.08000000000001</v>
      </c>
      <c r="I446" s="256"/>
      <c r="J446" s="252"/>
      <c r="K446" s="252"/>
      <c r="L446" s="257"/>
      <c r="M446" s="258"/>
      <c r="N446" s="259"/>
      <c r="O446" s="259"/>
      <c r="P446" s="259"/>
      <c r="Q446" s="259"/>
      <c r="R446" s="259"/>
      <c r="S446" s="259"/>
      <c r="T446" s="260"/>
      <c r="AT446" s="261" t="s">
        <v>185</v>
      </c>
      <c r="AU446" s="261" t="s">
        <v>83</v>
      </c>
      <c r="AV446" s="12" t="s">
        <v>83</v>
      </c>
      <c r="AW446" s="12" t="s">
        <v>36</v>
      </c>
      <c r="AX446" s="12" t="s">
        <v>76</v>
      </c>
      <c r="AY446" s="261" t="s">
        <v>174</v>
      </c>
    </row>
    <row r="447" s="1" customFormat="1" ht="38.25" customHeight="1">
      <c r="B447" s="47"/>
      <c r="C447" s="236" t="s">
        <v>647</v>
      </c>
      <c r="D447" s="236" t="s">
        <v>176</v>
      </c>
      <c r="E447" s="237" t="s">
        <v>648</v>
      </c>
      <c r="F447" s="238" t="s">
        <v>649</v>
      </c>
      <c r="G447" s="239" t="s">
        <v>179</v>
      </c>
      <c r="H447" s="240">
        <v>119.02</v>
      </c>
      <c r="I447" s="241"/>
      <c r="J447" s="242">
        <f>ROUND(I447*H447,2)</f>
        <v>0</v>
      </c>
      <c r="K447" s="238" t="s">
        <v>180</v>
      </c>
      <c r="L447" s="73"/>
      <c r="M447" s="243" t="s">
        <v>21</v>
      </c>
      <c r="N447" s="244" t="s">
        <v>44</v>
      </c>
      <c r="O447" s="48"/>
      <c r="P447" s="245">
        <f>O447*H447</f>
        <v>0</v>
      </c>
      <c r="Q447" s="245">
        <v>0.026339999999999999</v>
      </c>
      <c r="R447" s="245">
        <f>Q447*H447</f>
        <v>3.1349867999999996</v>
      </c>
      <c r="S447" s="245">
        <v>0</v>
      </c>
      <c r="T447" s="246">
        <f>S447*H447</f>
        <v>0</v>
      </c>
      <c r="AR447" s="25" t="s">
        <v>181</v>
      </c>
      <c r="AT447" s="25" t="s">
        <v>176</v>
      </c>
      <c r="AU447" s="25" t="s">
        <v>83</v>
      </c>
      <c r="AY447" s="25" t="s">
        <v>174</v>
      </c>
      <c r="BE447" s="247">
        <f>IF(N447="základní",J447,0)</f>
        <v>0</v>
      </c>
      <c r="BF447" s="247">
        <f>IF(N447="snížená",J447,0)</f>
        <v>0</v>
      </c>
      <c r="BG447" s="247">
        <f>IF(N447="zákl. přenesená",J447,0)</f>
        <v>0</v>
      </c>
      <c r="BH447" s="247">
        <f>IF(N447="sníž. přenesená",J447,0)</f>
        <v>0</v>
      </c>
      <c r="BI447" s="247">
        <f>IF(N447="nulová",J447,0)</f>
        <v>0</v>
      </c>
      <c r="BJ447" s="25" t="s">
        <v>83</v>
      </c>
      <c r="BK447" s="247">
        <f>ROUND(I447*H447,2)</f>
        <v>0</v>
      </c>
      <c r="BL447" s="25" t="s">
        <v>181</v>
      </c>
      <c r="BM447" s="25" t="s">
        <v>650</v>
      </c>
    </row>
    <row r="448" s="12" customFormat="1">
      <c r="B448" s="251"/>
      <c r="C448" s="252"/>
      <c r="D448" s="248" t="s">
        <v>185</v>
      </c>
      <c r="E448" s="253" t="s">
        <v>21</v>
      </c>
      <c r="F448" s="254" t="s">
        <v>651</v>
      </c>
      <c r="G448" s="252"/>
      <c r="H448" s="255">
        <v>119.02</v>
      </c>
      <c r="I448" s="256"/>
      <c r="J448" s="252"/>
      <c r="K448" s="252"/>
      <c r="L448" s="257"/>
      <c r="M448" s="258"/>
      <c r="N448" s="259"/>
      <c r="O448" s="259"/>
      <c r="P448" s="259"/>
      <c r="Q448" s="259"/>
      <c r="R448" s="259"/>
      <c r="S448" s="259"/>
      <c r="T448" s="260"/>
      <c r="AT448" s="261" t="s">
        <v>185</v>
      </c>
      <c r="AU448" s="261" t="s">
        <v>83</v>
      </c>
      <c r="AV448" s="12" t="s">
        <v>83</v>
      </c>
      <c r="AW448" s="12" t="s">
        <v>36</v>
      </c>
      <c r="AX448" s="12" t="s">
        <v>76</v>
      </c>
      <c r="AY448" s="261" t="s">
        <v>174</v>
      </c>
    </row>
    <row r="449" s="1" customFormat="1" ht="38.25" customHeight="1">
      <c r="B449" s="47"/>
      <c r="C449" s="236" t="s">
        <v>652</v>
      </c>
      <c r="D449" s="236" t="s">
        <v>176</v>
      </c>
      <c r="E449" s="237" t="s">
        <v>653</v>
      </c>
      <c r="F449" s="238" t="s">
        <v>654</v>
      </c>
      <c r="G449" s="239" t="s">
        <v>179</v>
      </c>
      <c r="H449" s="240">
        <v>199.55699999999999</v>
      </c>
      <c r="I449" s="241"/>
      <c r="J449" s="242">
        <f>ROUND(I449*H449,2)</f>
        <v>0</v>
      </c>
      <c r="K449" s="238" t="s">
        <v>21</v>
      </c>
      <c r="L449" s="73"/>
      <c r="M449" s="243" t="s">
        <v>21</v>
      </c>
      <c r="N449" s="244" t="s">
        <v>44</v>
      </c>
      <c r="O449" s="48"/>
      <c r="P449" s="245">
        <f>O449*H449</f>
        <v>0</v>
      </c>
      <c r="Q449" s="245">
        <v>0.002</v>
      </c>
      <c r="R449" s="245">
        <f>Q449*H449</f>
        <v>0.39911399999999997</v>
      </c>
      <c r="S449" s="245">
        <v>0</v>
      </c>
      <c r="T449" s="246">
        <f>S449*H449</f>
        <v>0</v>
      </c>
      <c r="AR449" s="25" t="s">
        <v>181</v>
      </c>
      <c r="AT449" s="25" t="s">
        <v>176</v>
      </c>
      <c r="AU449" s="25" t="s">
        <v>83</v>
      </c>
      <c r="AY449" s="25" t="s">
        <v>174</v>
      </c>
      <c r="BE449" s="247">
        <f>IF(N449="základní",J449,0)</f>
        <v>0</v>
      </c>
      <c r="BF449" s="247">
        <f>IF(N449="snížená",J449,0)</f>
        <v>0</v>
      </c>
      <c r="BG449" s="247">
        <f>IF(N449="zákl. přenesená",J449,0)</f>
        <v>0</v>
      </c>
      <c r="BH449" s="247">
        <f>IF(N449="sníž. přenesená",J449,0)</f>
        <v>0</v>
      </c>
      <c r="BI449" s="247">
        <f>IF(N449="nulová",J449,0)</f>
        <v>0</v>
      </c>
      <c r="BJ449" s="25" t="s">
        <v>83</v>
      </c>
      <c r="BK449" s="247">
        <f>ROUND(I449*H449,2)</f>
        <v>0</v>
      </c>
      <c r="BL449" s="25" t="s">
        <v>181</v>
      </c>
      <c r="BM449" s="25" t="s">
        <v>655</v>
      </c>
    </row>
    <row r="450" s="12" customFormat="1">
      <c r="B450" s="251"/>
      <c r="C450" s="252"/>
      <c r="D450" s="248" t="s">
        <v>185</v>
      </c>
      <c r="E450" s="253" t="s">
        <v>21</v>
      </c>
      <c r="F450" s="254" t="s">
        <v>656</v>
      </c>
      <c r="G450" s="252"/>
      <c r="H450" s="255">
        <v>173.99700000000001</v>
      </c>
      <c r="I450" s="256"/>
      <c r="J450" s="252"/>
      <c r="K450" s="252"/>
      <c r="L450" s="257"/>
      <c r="M450" s="258"/>
      <c r="N450" s="259"/>
      <c r="O450" s="259"/>
      <c r="P450" s="259"/>
      <c r="Q450" s="259"/>
      <c r="R450" s="259"/>
      <c r="S450" s="259"/>
      <c r="T450" s="260"/>
      <c r="AT450" s="261" t="s">
        <v>185</v>
      </c>
      <c r="AU450" s="261" t="s">
        <v>83</v>
      </c>
      <c r="AV450" s="12" t="s">
        <v>83</v>
      </c>
      <c r="AW450" s="12" t="s">
        <v>36</v>
      </c>
      <c r="AX450" s="12" t="s">
        <v>72</v>
      </c>
      <c r="AY450" s="261" t="s">
        <v>174</v>
      </c>
    </row>
    <row r="451" s="12" customFormat="1">
      <c r="B451" s="251"/>
      <c r="C451" s="252"/>
      <c r="D451" s="248" t="s">
        <v>185</v>
      </c>
      <c r="E451" s="253" t="s">
        <v>21</v>
      </c>
      <c r="F451" s="254" t="s">
        <v>657</v>
      </c>
      <c r="G451" s="252"/>
      <c r="H451" s="255">
        <v>13.73</v>
      </c>
      <c r="I451" s="256"/>
      <c r="J451" s="252"/>
      <c r="K451" s="252"/>
      <c r="L451" s="257"/>
      <c r="M451" s="258"/>
      <c r="N451" s="259"/>
      <c r="O451" s="259"/>
      <c r="P451" s="259"/>
      <c r="Q451" s="259"/>
      <c r="R451" s="259"/>
      <c r="S451" s="259"/>
      <c r="T451" s="260"/>
      <c r="AT451" s="261" t="s">
        <v>185</v>
      </c>
      <c r="AU451" s="261" t="s">
        <v>83</v>
      </c>
      <c r="AV451" s="12" t="s">
        <v>83</v>
      </c>
      <c r="AW451" s="12" t="s">
        <v>36</v>
      </c>
      <c r="AX451" s="12" t="s">
        <v>72</v>
      </c>
      <c r="AY451" s="261" t="s">
        <v>174</v>
      </c>
    </row>
    <row r="452" s="12" customFormat="1">
      <c r="B452" s="251"/>
      <c r="C452" s="252"/>
      <c r="D452" s="248" t="s">
        <v>185</v>
      </c>
      <c r="E452" s="253" t="s">
        <v>21</v>
      </c>
      <c r="F452" s="254" t="s">
        <v>658</v>
      </c>
      <c r="G452" s="252"/>
      <c r="H452" s="255">
        <v>11.83</v>
      </c>
      <c r="I452" s="256"/>
      <c r="J452" s="252"/>
      <c r="K452" s="252"/>
      <c r="L452" s="257"/>
      <c r="M452" s="258"/>
      <c r="N452" s="259"/>
      <c r="O452" s="259"/>
      <c r="P452" s="259"/>
      <c r="Q452" s="259"/>
      <c r="R452" s="259"/>
      <c r="S452" s="259"/>
      <c r="T452" s="260"/>
      <c r="AT452" s="261" t="s">
        <v>185</v>
      </c>
      <c r="AU452" s="261" t="s">
        <v>83</v>
      </c>
      <c r="AV452" s="12" t="s">
        <v>83</v>
      </c>
      <c r="AW452" s="12" t="s">
        <v>36</v>
      </c>
      <c r="AX452" s="12" t="s">
        <v>72</v>
      </c>
      <c r="AY452" s="261" t="s">
        <v>174</v>
      </c>
    </row>
    <row r="453" s="13" customFormat="1">
      <c r="B453" s="272"/>
      <c r="C453" s="273"/>
      <c r="D453" s="248" t="s">
        <v>185</v>
      </c>
      <c r="E453" s="274" t="s">
        <v>21</v>
      </c>
      <c r="F453" s="275" t="s">
        <v>264</v>
      </c>
      <c r="G453" s="273"/>
      <c r="H453" s="276">
        <v>199.55699999999999</v>
      </c>
      <c r="I453" s="277"/>
      <c r="J453" s="273"/>
      <c r="K453" s="273"/>
      <c r="L453" s="278"/>
      <c r="M453" s="279"/>
      <c r="N453" s="280"/>
      <c r="O453" s="280"/>
      <c r="P453" s="280"/>
      <c r="Q453" s="280"/>
      <c r="R453" s="280"/>
      <c r="S453" s="280"/>
      <c r="T453" s="281"/>
      <c r="AT453" s="282" t="s">
        <v>185</v>
      </c>
      <c r="AU453" s="282" t="s">
        <v>83</v>
      </c>
      <c r="AV453" s="13" t="s">
        <v>181</v>
      </c>
      <c r="AW453" s="13" t="s">
        <v>36</v>
      </c>
      <c r="AX453" s="13" t="s">
        <v>76</v>
      </c>
      <c r="AY453" s="282" t="s">
        <v>174</v>
      </c>
    </row>
    <row r="454" s="1" customFormat="1" ht="25.5" customHeight="1">
      <c r="B454" s="47"/>
      <c r="C454" s="236" t="s">
        <v>659</v>
      </c>
      <c r="D454" s="236" t="s">
        <v>176</v>
      </c>
      <c r="E454" s="237" t="s">
        <v>660</v>
      </c>
      <c r="F454" s="238" t="s">
        <v>661</v>
      </c>
      <c r="G454" s="239" t="s">
        <v>269</v>
      </c>
      <c r="H454" s="240">
        <v>59</v>
      </c>
      <c r="I454" s="241"/>
      <c r="J454" s="242">
        <f>ROUND(I454*H454,2)</f>
        <v>0</v>
      </c>
      <c r="K454" s="238" t="s">
        <v>21</v>
      </c>
      <c r="L454" s="73"/>
      <c r="M454" s="243" t="s">
        <v>21</v>
      </c>
      <c r="N454" s="244" t="s">
        <v>44</v>
      </c>
      <c r="O454" s="48"/>
      <c r="P454" s="245">
        <f>O454*H454</f>
        <v>0</v>
      </c>
      <c r="Q454" s="245">
        <v>0</v>
      </c>
      <c r="R454" s="245">
        <f>Q454*H454</f>
        <v>0</v>
      </c>
      <c r="S454" s="245">
        <v>0</v>
      </c>
      <c r="T454" s="246">
        <f>S454*H454</f>
        <v>0</v>
      </c>
      <c r="AR454" s="25" t="s">
        <v>181</v>
      </c>
      <c r="AT454" s="25" t="s">
        <v>176</v>
      </c>
      <c r="AU454" s="25" t="s">
        <v>83</v>
      </c>
      <c r="AY454" s="25" t="s">
        <v>174</v>
      </c>
      <c r="BE454" s="247">
        <f>IF(N454="základní",J454,0)</f>
        <v>0</v>
      </c>
      <c r="BF454" s="247">
        <f>IF(N454="snížená",J454,0)</f>
        <v>0</v>
      </c>
      <c r="BG454" s="247">
        <f>IF(N454="zákl. přenesená",J454,0)</f>
        <v>0</v>
      </c>
      <c r="BH454" s="247">
        <f>IF(N454="sníž. přenesená",J454,0)</f>
        <v>0</v>
      </c>
      <c r="BI454" s="247">
        <f>IF(N454="nulová",J454,0)</f>
        <v>0</v>
      </c>
      <c r="BJ454" s="25" t="s">
        <v>83</v>
      </c>
      <c r="BK454" s="247">
        <f>ROUND(I454*H454,2)</f>
        <v>0</v>
      </c>
      <c r="BL454" s="25" t="s">
        <v>181</v>
      </c>
      <c r="BM454" s="25" t="s">
        <v>662</v>
      </c>
    </row>
    <row r="455" s="12" customFormat="1">
      <c r="B455" s="251"/>
      <c r="C455" s="252"/>
      <c r="D455" s="248" t="s">
        <v>185</v>
      </c>
      <c r="E455" s="253" t="s">
        <v>21</v>
      </c>
      <c r="F455" s="254" t="s">
        <v>663</v>
      </c>
      <c r="G455" s="252"/>
      <c r="H455" s="255">
        <v>13</v>
      </c>
      <c r="I455" s="256"/>
      <c r="J455" s="252"/>
      <c r="K455" s="252"/>
      <c r="L455" s="257"/>
      <c r="M455" s="258"/>
      <c r="N455" s="259"/>
      <c r="O455" s="259"/>
      <c r="P455" s="259"/>
      <c r="Q455" s="259"/>
      <c r="R455" s="259"/>
      <c r="S455" s="259"/>
      <c r="T455" s="260"/>
      <c r="AT455" s="261" t="s">
        <v>185</v>
      </c>
      <c r="AU455" s="261" t="s">
        <v>83</v>
      </c>
      <c r="AV455" s="12" t="s">
        <v>83</v>
      </c>
      <c r="AW455" s="12" t="s">
        <v>36</v>
      </c>
      <c r="AX455" s="12" t="s">
        <v>72</v>
      </c>
      <c r="AY455" s="261" t="s">
        <v>174</v>
      </c>
    </row>
    <row r="456" s="12" customFormat="1">
      <c r="B456" s="251"/>
      <c r="C456" s="252"/>
      <c r="D456" s="248" t="s">
        <v>185</v>
      </c>
      <c r="E456" s="253" t="s">
        <v>21</v>
      </c>
      <c r="F456" s="254" t="s">
        <v>664</v>
      </c>
      <c r="G456" s="252"/>
      <c r="H456" s="255">
        <v>3</v>
      </c>
      <c r="I456" s="256"/>
      <c r="J456" s="252"/>
      <c r="K456" s="252"/>
      <c r="L456" s="257"/>
      <c r="M456" s="258"/>
      <c r="N456" s="259"/>
      <c r="O456" s="259"/>
      <c r="P456" s="259"/>
      <c r="Q456" s="259"/>
      <c r="R456" s="259"/>
      <c r="S456" s="259"/>
      <c r="T456" s="260"/>
      <c r="AT456" s="261" t="s">
        <v>185</v>
      </c>
      <c r="AU456" s="261" t="s">
        <v>83</v>
      </c>
      <c r="AV456" s="12" t="s">
        <v>83</v>
      </c>
      <c r="AW456" s="12" t="s">
        <v>36</v>
      </c>
      <c r="AX456" s="12" t="s">
        <v>72</v>
      </c>
      <c r="AY456" s="261" t="s">
        <v>174</v>
      </c>
    </row>
    <row r="457" s="12" customFormat="1">
      <c r="B457" s="251"/>
      <c r="C457" s="252"/>
      <c r="D457" s="248" t="s">
        <v>185</v>
      </c>
      <c r="E457" s="253" t="s">
        <v>21</v>
      </c>
      <c r="F457" s="254" t="s">
        <v>665</v>
      </c>
      <c r="G457" s="252"/>
      <c r="H457" s="255">
        <v>27</v>
      </c>
      <c r="I457" s="256"/>
      <c r="J457" s="252"/>
      <c r="K457" s="252"/>
      <c r="L457" s="257"/>
      <c r="M457" s="258"/>
      <c r="N457" s="259"/>
      <c r="O457" s="259"/>
      <c r="P457" s="259"/>
      <c r="Q457" s="259"/>
      <c r="R457" s="259"/>
      <c r="S457" s="259"/>
      <c r="T457" s="260"/>
      <c r="AT457" s="261" t="s">
        <v>185</v>
      </c>
      <c r="AU457" s="261" t="s">
        <v>83</v>
      </c>
      <c r="AV457" s="12" t="s">
        <v>83</v>
      </c>
      <c r="AW457" s="12" t="s">
        <v>36</v>
      </c>
      <c r="AX457" s="12" t="s">
        <v>72</v>
      </c>
      <c r="AY457" s="261" t="s">
        <v>174</v>
      </c>
    </row>
    <row r="458" s="12" customFormat="1">
      <c r="B458" s="251"/>
      <c r="C458" s="252"/>
      <c r="D458" s="248" t="s">
        <v>185</v>
      </c>
      <c r="E458" s="253" t="s">
        <v>21</v>
      </c>
      <c r="F458" s="254" t="s">
        <v>666</v>
      </c>
      <c r="G458" s="252"/>
      <c r="H458" s="255">
        <v>14</v>
      </c>
      <c r="I458" s="256"/>
      <c r="J458" s="252"/>
      <c r="K458" s="252"/>
      <c r="L458" s="257"/>
      <c r="M458" s="258"/>
      <c r="N458" s="259"/>
      <c r="O458" s="259"/>
      <c r="P458" s="259"/>
      <c r="Q458" s="259"/>
      <c r="R458" s="259"/>
      <c r="S458" s="259"/>
      <c r="T458" s="260"/>
      <c r="AT458" s="261" t="s">
        <v>185</v>
      </c>
      <c r="AU458" s="261" t="s">
        <v>83</v>
      </c>
      <c r="AV458" s="12" t="s">
        <v>83</v>
      </c>
      <c r="AW458" s="12" t="s">
        <v>36</v>
      </c>
      <c r="AX458" s="12" t="s">
        <v>72</v>
      </c>
      <c r="AY458" s="261" t="s">
        <v>174</v>
      </c>
    </row>
    <row r="459" s="12" customFormat="1">
      <c r="B459" s="251"/>
      <c r="C459" s="252"/>
      <c r="D459" s="248" t="s">
        <v>185</v>
      </c>
      <c r="E459" s="253" t="s">
        <v>21</v>
      </c>
      <c r="F459" s="254" t="s">
        <v>667</v>
      </c>
      <c r="G459" s="252"/>
      <c r="H459" s="255">
        <v>2</v>
      </c>
      <c r="I459" s="256"/>
      <c r="J459" s="252"/>
      <c r="K459" s="252"/>
      <c r="L459" s="257"/>
      <c r="M459" s="258"/>
      <c r="N459" s="259"/>
      <c r="O459" s="259"/>
      <c r="P459" s="259"/>
      <c r="Q459" s="259"/>
      <c r="R459" s="259"/>
      <c r="S459" s="259"/>
      <c r="T459" s="260"/>
      <c r="AT459" s="261" t="s">
        <v>185</v>
      </c>
      <c r="AU459" s="261" t="s">
        <v>83</v>
      </c>
      <c r="AV459" s="12" t="s">
        <v>83</v>
      </c>
      <c r="AW459" s="12" t="s">
        <v>36</v>
      </c>
      <c r="AX459" s="12" t="s">
        <v>72</v>
      </c>
      <c r="AY459" s="261" t="s">
        <v>174</v>
      </c>
    </row>
    <row r="460" s="13" customFormat="1">
      <c r="B460" s="272"/>
      <c r="C460" s="273"/>
      <c r="D460" s="248" t="s">
        <v>185</v>
      </c>
      <c r="E460" s="274" t="s">
        <v>21</v>
      </c>
      <c r="F460" s="275" t="s">
        <v>264</v>
      </c>
      <c r="G460" s="273"/>
      <c r="H460" s="276">
        <v>59</v>
      </c>
      <c r="I460" s="277"/>
      <c r="J460" s="273"/>
      <c r="K460" s="273"/>
      <c r="L460" s="278"/>
      <c r="M460" s="279"/>
      <c r="N460" s="280"/>
      <c r="O460" s="280"/>
      <c r="P460" s="280"/>
      <c r="Q460" s="280"/>
      <c r="R460" s="280"/>
      <c r="S460" s="280"/>
      <c r="T460" s="281"/>
      <c r="AT460" s="282" t="s">
        <v>185</v>
      </c>
      <c r="AU460" s="282" t="s">
        <v>83</v>
      </c>
      <c r="AV460" s="13" t="s">
        <v>181</v>
      </c>
      <c r="AW460" s="13" t="s">
        <v>36</v>
      </c>
      <c r="AX460" s="13" t="s">
        <v>76</v>
      </c>
      <c r="AY460" s="282" t="s">
        <v>174</v>
      </c>
    </row>
    <row r="461" s="1" customFormat="1" ht="16.5" customHeight="1">
      <c r="B461" s="47"/>
      <c r="C461" s="262" t="s">
        <v>668</v>
      </c>
      <c r="D461" s="262" t="s">
        <v>248</v>
      </c>
      <c r="E461" s="263" t="s">
        <v>669</v>
      </c>
      <c r="F461" s="264" t="s">
        <v>670</v>
      </c>
      <c r="G461" s="265" t="s">
        <v>269</v>
      </c>
      <c r="H461" s="266">
        <v>12</v>
      </c>
      <c r="I461" s="267"/>
      <c r="J461" s="268">
        <f>ROUND(I461*H461,2)</f>
        <v>0</v>
      </c>
      <c r="K461" s="264" t="s">
        <v>180</v>
      </c>
      <c r="L461" s="269"/>
      <c r="M461" s="270" t="s">
        <v>21</v>
      </c>
      <c r="N461" s="271" t="s">
        <v>44</v>
      </c>
      <c r="O461" s="48"/>
      <c r="P461" s="245">
        <f>O461*H461</f>
        <v>0</v>
      </c>
      <c r="Q461" s="245">
        <v>0.010800000000000001</v>
      </c>
      <c r="R461" s="245">
        <f>Q461*H461</f>
        <v>0.12959999999999999</v>
      </c>
      <c r="S461" s="245">
        <v>0</v>
      </c>
      <c r="T461" s="246">
        <f>S461*H461</f>
        <v>0</v>
      </c>
      <c r="AR461" s="25" t="s">
        <v>217</v>
      </c>
      <c r="AT461" s="25" t="s">
        <v>248</v>
      </c>
      <c r="AU461" s="25" t="s">
        <v>83</v>
      </c>
      <c r="AY461" s="25" t="s">
        <v>174</v>
      </c>
      <c r="BE461" s="247">
        <f>IF(N461="základní",J461,0)</f>
        <v>0</v>
      </c>
      <c r="BF461" s="247">
        <f>IF(N461="snížená",J461,0)</f>
        <v>0</v>
      </c>
      <c r="BG461" s="247">
        <f>IF(N461="zákl. přenesená",J461,0)</f>
        <v>0</v>
      </c>
      <c r="BH461" s="247">
        <f>IF(N461="sníž. přenesená",J461,0)</f>
        <v>0</v>
      </c>
      <c r="BI461" s="247">
        <f>IF(N461="nulová",J461,0)</f>
        <v>0</v>
      </c>
      <c r="BJ461" s="25" t="s">
        <v>83</v>
      </c>
      <c r="BK461" s="247">
        <f>ROUND(I461*H461,2)</f>
        <v>0</v>
      </c>
      <c r="BL461" s="25" t="s">
        <v>181</v>
      </c>
      <c r="BM461" s="25" t="s">
        <v>671</v>
      </c>
    </row>
    <row r="462" s="12" customFormat="1">
      <c r="B462" s="251"/>
      <c r="C462" s="252"/>
      <c r="D462" s="248" t="s">
        <v>185</v>
      </c>
      <c r="E462" s="253" t="s">
        <v>21</v>
      </c>
      <c r="F462" s="254" t="s">
        <v>672</v>
      </c>
      <c r="G462" s="252"/>
      <c r="H462" s="255">
        <v>12</v>
      </c>
      <c r="I462" s="256"/>
      <c r="J462" s="252"/>
      <c r="K462" s="252"/>
      <c r="L462" s="257"/>
      <c r="M462" s="258"/>
      <c r="N462" s="259"/>
      <c r="O462" s="259"/>
      <c r="P462" s="259"/>
      <c r="Q462" s="259"/>
      <c r="R462" s="259"/>
      <c r="S462" s="259"/>
      <c r="T462" s="260"/>
      <c r="AT462" s="261" t="s">
        <v>185</v>
      </c>
      <c r="AU462" s="261" t="s">
        <v>83</v>
      </c>
      <c r="AV462" s="12" t="s">
        <v>83</v>
      </c>
      <c r="AW462" s="12" t="s">
        <v>36</v>
      </c>
      <c r="AX462" s="12" t="s">
        <v>76</v>
      </c>
      <c r="AY462" s="261" t="s">
        <v>174</v>
      </c>
    </row>
    <row r="463" s="1" customFormat="1" ht="16.5" customHeight="1">
      <c r="B463" s="47"/>
      <c r="C463" s="262" t="s">
        <v>673</v>
      </c>
      <c r="D463" s="262" t="s">
        <v>248</v>
      </c>
      <c r="E463" s="263" t="s">
        <v>674</v>
      </c>
      <c r="F463" s="264" t="s">
        <v>675</v>
      </c>
      <c r="G463" s="265" t="s">
        <v>269</v>
      </c>
      <c r="H463" s="266">
        <v>24</v>
      </c>
      <c r="I463" s="267"/>
      <c r="J463" s="268">
        <f>ROUND(I463*H463,2)</f>
        <v>0</v>
      </c>
      <c r="K463" s="264" t="s">
        <v>180</v>
      </c>
      <c r="L463" s="269"/>
      <c r="M463" s="270" t="s">
        <v>21</v>
      </c>
      <c r="N463" s="271" t="s">
        <v>44</v>
      </c>
      <c r="O463" s="48"/>
      <c r="P463" s="245">
        <f>O463*H463</f>
        <v>0</v>
      </c>
      <c r="Q463" s="245">
        <v>0.0112</v>
      </c>
      <c r="R463" s="245">
        <f>Q463*H463</f>
        <v>0.26879999999999998</v>
      </c>
      <c r="S463" s="245">
        <v>0</v>
      </c>
      <c r="T463" s="246">
        <f>S463*H463</f>
        <v>0</v>
      </c>
      <c r="AR463" s="25" t="s">
        <v>217</v>
      </c>
      <c r="AT463" s="25" t="s">
        <v>248</v>
      </c>
      <c r="AU463" s="25" t="s">
        <v>83</v>
      </c>
      <c r="AY463" s="25" t="s">
        <v>174</v>
      </c>
      <c r="BE463" s="247">
        <f>IF(N463="základní",J463,0)</f>
        <v>0</v>
      </c>
      <c r="BF463" s="247">
        <f>IF(N463="snížená",J463,0)</f>
        <v>0</v>
      </c>
      <c r="BG463" s="247">
        <f>IF(N463="zákl. přenesená",J463,0)</f>
        <v>0</v>
      </c>
      <c r="BH463" s="247">
        <f>IF(N463="sníž. přenesená",J463,0)</f>
        <v>0</v>
      </c>
      <c r="BI463" s="247">
        <f>IF(N463="nulová",J463,0)</f>
        <v>0</v>
      </c>
      <c r="BJ463" s="25" t="s">
        <v>83</v>
      </c>
      <c r="BK463" s="247">
        <f>ROUND(I463*H463,2)</f>
        <v>0</v>
      </c>
      <c r="BL463" s="25" t="s">
        <v>181</v>
      </c>
      <c r="BM463" s="25" t="s">
        <v>676</v>
      </c>
    </row>
    <row r="464" s="12" customFormat="1">
      <c r="B464" s="251"/>
      <c r="C464" s="252"/>
      <c r="D464" s="248" t="s">
        <v>185</v>
      </c>
      <c r="E464" s="253" t="s">
        <v>21</v>
      </c>
      <c r="F464" s="254" t="s">
        <v>677</v>
      </c>
      <c r="G464" s="252"/>
      <c r="H464" s="255">
        <v>24</v>
      </c>
      <c r="I464" s="256"/>
      <c r="J464" s="252"/>
      <c r="K464" s="252"/>
      <c r="L464" s="257"/>
      <c r="M464" s="258"/>
      <c r="N464" s="259"/>
      <c r="O464" s="259"/>
      <c r="P464" s="259"/>
      <c r="Q464" s="259"/>
      <c r="R464" s="259"/>
      <c r="S464" s="259"/>
      <c r="T464" s="260"/>
      <c r="AT464" s="261" t="s">
        <v>185</v>
      </c>
      <c r="AU464" s="261" t="s">
        <v>83</v>
      </c>
      <c r="AV464" s="12" t="s">
        <v>83</v>
      </c>
      <c r="AW464" s="12" t="s">
        <v>36</v>
      </c>
      <c r="AX464" s="12" t="s">
        <v>76</v>
      </c>
      <c r="AY464" s="261" t="s">
        <v>174</v>
      </c>
    </row>
    <row r="465" s="1" customFormat="1" ht="16.5" customHeight="1">
      <c r="B465" s="47"/>
      <c r="C465" s="262" t="s">
        <v>678</v>
      </c>
      <c r="D465" s="262" t="s">
        <v>248</v>
      </c>
      <c r="E465" s="263" t="s">
        <v>679</v>
      </c>
      <c r="F465" s="264" t="s">
        <v>680</v>
      </c>
      <c r="G465" s="265" t="s">
        <v>269</v>
      </c>
      <c r="H465" s="266">
        <v>1</v>
      </c>
      <c r="I465" s="267"/>
      <c r="J465" s="268">
        <f>ROUND(I465*H465,2)</f>
        <v>0</v>
      </c>
      <c r="K465" s="264" t="s">
        <v>180</v>
      </c>
      <c r="L465" s="269"/>
      <c r="M465" s="270" t="s">
        <v>21</v>
      </c>
      <c r="N465" s="271" t="s">
        <v>44</v>
      </c>
      <c r="O465" s="48"/>
      <c r="P465" s="245">
        <f>O465*H465</f>
        <v>0</v>
      </c>
      <c r="Q465" s="245">
        <v>0.017250000000000001</v>
      </c>
      <c r="R465" s="245">
        <f>Q465*H465</f>
        <v>0.017250000000000001</v>
      </c>
      <c r="S465" s="245">
        <v>0</v>
      </c>
      <c r="T465" s="246">
        <f>S465*H465</f>
        <v>0</v>
      </c>
      <c r="AR465" s="25" t="s">
        <v>217</v>
      </c>
      <c r="AT465" s="25" t="s">
        <v>248</v>
      </c>
      <c r="AU465" s="25" t="s">
        <v>83</v>
      </c>
      <c r="AY465" s="25" t="s">
        <v>174</v>
      </c>
      <c r="BE465" s="247">
        <f>IF(N465="základní",J465,0)</f>
        <v>0</v>
      </c>
      <c r="BF465" s="247">
        <f>IF(N465="snížená",J465,0)</f>
        <v>0</v>
      </c>
      <c r="BG465" s="247">
        <f>IF(N465="zákl. přenesená",J465,0)</f>
        <v>0</v>
      </c>
      <c r="BH465" s="247">
        <f>IF(N465="sníž. přenesená",J465,0)</f>
        <v>0</v>
      </c>
      <c r="BI465" s="247">
        <f>IF(N465="nulová",J465,0)</f>
        <v>0</v>
      </c>
      <c r="BJ465" s="25" t="s">
        <v>83</v>
      </c>
      <c r="BK465" s="247">
        <f>ROUND(I465*H465,2)</f>
        <v>0</v>
      </c>
      <c r="BL465" s="25" t="s">
        <v>181</v>
      </c>
      <c r="BM465" s="25" t="s">
        <v>681</v>
      </c>
    </row>
    <row r="466" s="12" customFormat="1">
      <c r="B466" s="251"/>
      <c r="C466" s="252"/>
      <c r="D466" s="248" t="s">
        <v>185</v>
      </c>
      <c r="E466" s="253" t="s">
        <v>21</v>
      </c>
      <c r="F466" s="254" t="s">
        <v>682</v>
      </c>
      <c r="G466" s="252"/>
      <c r="H466" s="255">
        <v>1</v>
      </c>
      <c r="I466" s="256"/>
      <c r="J466" s="252"/>
      <c r="K466" s="252"/>
      <c r="L466" s="257"/>
      <c r="M466" s="258"/>
      <c r="N466" s="259"/>
      <c r="O466" s="259"/>
      <c r="P466" s="259"/>
      <c r="Q466" s="259"/>
      <c r="R466" s="259"/>
      <c r="S466" s="259"/>
      <c r="T466" s="260"/>
      <c r="AT466" s="261" t="s">
        <v>185</v>
      </c>
      <c r="AU466" s="261" t="s">
        <v>83</v>
      </c>
      <c r="AV466" s="12" t="s">
        <v>83</v>
      </c>
      <c r="AW466" s="12" t="s">
        <v>36</v>
      </c>
      <c r="AX466" s="12" t="s">
        <v>76</v>
      </c>
      <c r="AY466" s="261" t="s">
        <v>174</v>
      </c>
    </row>
    <row r="467" s="1" customFormat="1" ht="16.5" customHeight="1">
      <c r="B467" s="47"/>
      <c r="C467" s="262" t="s">
        <v>683</v>
      </c>
      <c r="D467" s="262" t="s">
        <v>248</v>
      </c>
      <c r="E467" s="263" t="s">
        <v>684</v>
      </c>
      <c r="F467" s="264" t="s">
        <v>685</v>
      </c>
      <c r="G467" s="265" t="s">
        <v>269</v>
      </c>
      <c r="H467" s="266">
        <v>3</v>
      </c>
      <c r="I467" s="267"/>
      <c r="J467" s="268">
        <f>ROUND(I467*H467,2)</f>
        <v>0</v>
      </c>
      <c r="K467" s="264" t="s">
        <v>180</v>
      </c>
      <c r="L467" s="269"/>
      <c r="M467" s="270" t="s">
        <v>21</v>
      </c>
      <c r="N467" s="271" t="s">
        <v>44</v>
      </c>
      <c r="O467" s="48"/>
      <c r="P467" s="245">
        <f>O467*H467</f>
        <v>0</v>
      </c>
      <c r="Q467" s="245">
        <v>0.017649999999999999</v>
      </c>
      <c r="R467" s="245">
        <f>Q467*H467</f>
        <v>0.052949999999999997</v>
      </c>
      <c r="S467" s="245">
        <v>0</v>
      </c>
      <c r="T467" s="246">
        <f>S467*H467</f>
        <v>0</v>
      </c>
      <c r="AR467" s="25" t="s">
        <v>217</v>
      </c>
      <c r="AT467" s="25" t="s">
        <v>248</v>
      </c>
      <c r="AU467" s="25" t="s">
        <v>83</v>
      </c>
      <c r="AY467" s="25" t="s">
        <v>174</v>
      </c>
      <c r="BE467" s="247">
        <f>IF(N467="základní",J467,0)</f>
        <v>0</v>
      </c>
      <c r="BF467" s="247">
        <f>IF(N467="snížená",J467,0)</f>
        <v>0</v>
      </c>
      <c r="BG467" s="247">
        <f>IF(N467="zákl. přenesená",J467,0)</f>
        <v>0</v>
      </c>
      <c r="BH467" s="247">
        <f>IF(N467="sníž. přenesená",J467,0)</f>
        <v>0</v>
      </c>
      <c r="BI467" s="247">
        <f>IF(N467="nulová",J467,0)</f>
        <v>0</v>
      </c>
      <c r="BJ467" s="25" t="s">
        <v>83</v>
      </c>
      <c r="BK467" s="247">
        <f>ROUND(I467*H467,2)</f>
        <v>0</v>
      </c>
      <c r="BL467" s="25" t="s">
        <v>181</v>
      </c>
      <c r="BM467" s="25" t="s">
        <v>686</v>
      </c>
    </row>
    <row r="468" s="12" customFormat="1">
      <c r="B468" s="251"/>
      <c r="C468" s="252"/>
      <c r="D468" s="248" t="s">
        <v>185</v>
      </c>
      <c r="E468" s="253" t="s">
        <v>21</v>
      </c>
      <c r="F468" s="254" t="s">
        <v>687</v>
      </c>
      <c r="G468" s="252"/>
      <c r="H468" s="255">
        <v>3</v>
      </c>
      <c r="I468" s="256"/>
      <c r="J468" s="252"/>
      <c r="K468" s="252"/>
      <c r="L468" s="257"/>
      <c r="M468" s="258"/>
      <c r="N468" s="259"/>
      <c r="O468" s="259"/>
      <c r="P468" s="259"/>
      <c r="Q468" s="259"/>
      <c r="R468" s="259"/>
      <c r="S468" s="259"/>
      <c r="T468" s="260"/>
      <c r="AT468" s="261" t="s">
        <v>185</v>
      </c>
      <c r="AU468" s="261" t="s">
        <v>83</v>
      </c>
      <c r="AV468" s="12" t="s">
        <v>83</v>
      </c>
      <c r="AW468" s="12" t="s">
        <v>36</v>
      </c>
      <c r="AX468" s="12" t="s">
        <v>76</v>
      </c>
      <c r="AY468" s="261" t="s">
        <v>174</v>
      </c>
    </row>
    <row r="469" s="1" customFormat="1" ht="16.5" customHeight="1">
      <c r="B469" s="47"/>
      <c r="C469" s="262" t="s">
        <v>688</v>
      </c>
      <c r="D469" s="262" t="s">
        <v>248</v>
      </c>
      <c r="E469" s="263" t="s">
        <v>689</v>
      </c>
      <c r="F469" s="264" t="s">
        <v>690</v>
      </c>
      <c r="G469" s="265" t="s">
        <v>269</v>
      </c>
      <c r="H469" s="266">
        <v>3</v>
      </c>
      <c r="I469" s="267"/>
      <c r="J469" s="268">
        <f>ROUND(I469*H469,2)</f>
        <v>0</v>
      </c>
      <c r="K469" s="264" t="s">
        <v>180</v>
      </c>
      <c r="L469" s="269"/>
      <c r="M469" s="270" t="s">
        <v>21</v>
      </c>
      <c r="N469" s="271" t="s">
        <v>44</v>
      </c>
      <c r="O469" s="48"/>
      <c r="P469" s="245">
        <f>O469*H469</f>
        <v>0</v>
      </c>
      <c r="Q469" s="245">
        <v>0.018020000000000001</v>
      </c>
      <c r="R469" s="245">
        <f>Q469*H469</f>
        <v>0.054060000000000004</v>
      </c>
      <c r="S469" s="245">
        <v>0</v>
      </c>
      <c r="T469" s="246">
        <f>S469*H469</f>
        <v>0</v>
      </c>
      <c r="AR469" s="25" t="s">
        <v>217</v>
      </c>
      <c r="AT469" s="25" t="s">
        <v>248</v>
      </c>
      <c r="AU469" s="25" t="s">
        <v>83</v>
      </c>
      <c r="AY469" s="25" t="s">
        <v>174</v>
      </c>
      <c r="BE469" s="247">
        <f>IF(N469="základní",J469,0)</f>
        <v>0</v>
      </c>
      <c r="BF469" s="247">
        <f>IF(N469="snížená",J469,0)</f>
        <v>0</v>
      </c>
      <c r="BG469" s="247">
        <f>IF(N469="zákl. přenesená",J469,0)</f>
        <v>0</v>
      </c>
      <c r="BH469" s="247">
        <f>IF(N469="sníž. přenesená",J469,0)</f>
        <v>0</v>
      </c>
      <c r="BI469" s="247">
        <f>IF(N469="nulová",J469,0)</f>
        <v>0</v>
      </c>
      <c r="BJ469" s="25" t="s">
        <v>83</v>
      </c>
      <c r="BK469" s="247">
        <f>ROUND(I469*H469,2)</f>
        <v>0</v>
      </c>
      <c r="BL469" s="25" t="s">
        <v>181</v>
      </c>
      <c r="BM469" s="25" t="s">
        <v>691</v>
      </c>
    </row>
    <row r="470" s="12" customFormat="1">
      <c r="B470" s="251"/>
      <c r="C470" s="252"/>
      <c r="D470" s="248" t="s">
        <v>185</v>
      </c>
      <c r="E470" s="253" t="s">
        <v>21</v>
      </c>
      <c r="F470" s="254" t="s">
        <v>687</v>
      </c>
      <c r="G470" s="252"/>
      <c r="H470" s="255">
        <v>3</v>
      </c>
      <c r="I470" s="256"/>
      <c r="J470" s="252"/>
      <c r="K470" s="252"/>
      <c r="L470" s="257"/>
      <c r="M470" s="258"/>
      <c r="N470" s="259"/>
      <c r="O470" s="259"/>
      <c r="P470" s="259"/>
      <c r="Q470" s="259"/>
      <c r="R470" s="259"/>
      <c r="S470" s="259"/>
      <c r="T470" s="260"/>
      <c r="AT470" s="261" t="s">
        <v>185</v>
      </c>
      <c r="AU470" s="261" t="s">
        <v>83</v>
      </c>
      <c r="AV470" s="12" t="s">
        <v>83</v>
      </c>
      <c r="AW470" s="12" t="s">
        <v>36</v>
      </c>
      <c r="AX470" s="12" t="s">
        <v>76</v>
      </c>
      <c r="AY470" s="261" t="s">
        <v>174</v>
      </c>
    </row>
    <row r="471" s="1" customFormat="1" ht="16.5" customHeight="1">
      <c r="B471" s="47"/>
      <c r="C471" s="262" t="s">
        <v>692</v>
      </c>
      <c r="D471" s="262" t="s">
        <v>248</v>
      </c>
      <c r="E471" s="263" t="s">
        <v>693</v>
      </c>
      <c r="F471" s="264" t="s">
        <v>694</v>
      </c>
      <c r="G471" s="265" t="s">
        <v>269</v>
      </c>
      <c r="H471" s="266">
        <v>14</v>
      </c>
      <c r="I471" s="267"/>
      <c r="J471" s="268">
        <f>ROUND(I471*H471,2)</f>
        <v>0</v>
      </c>
      <c r="K471" s="264" t="s">
        <v>180</v>
      </c>
      <c r="L471" s="269"/>
      <c r="M471" s="270" t="s">
        <v>21</v>
      </c>
      <c r="N471" s="271" t="s">
        <v>44</v>
      </c>
      <c r="O471" s="48"/>
      <c r="P471" s="245">
        <f>O471*H471</f>
        <v>0</v>
      </c>
      <c r="Q471" s="245">
        <v>0.01847</v>
      </c>
      <c r="R471" s="245">
        <f>Q471*H471</f>
        <v>0.25858000000000003</v>
      </c>
      <c r="S471" s="245">
        <v>0</v>
      </c>
      <c r="T471" s="246">
        <f>S471*H471</f>
        <v>0</v>
      </c>
      <c r="AR471" s="25" t="s">
        <v>217</v>
      </c>
      <c r="AT471" s="25" t="s">
        <v>248</v>
      </c>
      <c r="AU471" s="25" t="s">
        <v>83</v>
      </c>
      <c r="AY471" s="25" t="s">
        <v>174</v>
      </c>
      <c r="BE471" s="247">
        <f>IF(N471="základní",J471,0)</f>
        <v>0</v>
      </c>
      <c r="BF471" s="247">
        <f>IF(N471="snížená",J471,0)</f>
        <v>0</v>
      </c>
      <c r="BG471" s="247">
        <f>IF(N471="zákl. přenesená",J471,0)</f>
        <v>0</v>
      </c>
      <c r="BH471" s="247">
        <f>IF(N471="sníž. přenesená",J471,0)</f>
        <v>0</v>
      </c>
      <c r="BI471" s="247">
        <f>IF(N471="nulová",J471,0)</f>
        <v>0</v>
      </c>
      <c r="BJ471" s="25" t="s">
        <v>83</v>
      </c>
      <c r="BK471" s="247">
        <f>ROUND(I471*H471,2)</f>
        <v>0</v>
      </c>
      <c r="BL471" s="25" t="s">
        <v>181</v>
      </c>
      <c r="BM471" s="25" t="s">
        <v>695</v>
      </c>
    </row>
    <row r="472" s="12" customFormat="1">
      <c r="B472" s="251"/>
      <c r="C472" s="252"/>
      <c r="D472" s="248" t="s">
        <v>185</v>
      </c>
      <c r="E472" s="253" t="s">
        <v>21</v>
      </c>
      <c r="F472" s="254" t="s">
        <v>696</v>
      </c>
      <c r="G472" s="252"/>
      <c r="H472" s="255">
        <v>14</v>
      </c>
      <c r="I472" s="256"/>
      <c r="J472" s="252"/>
      <c r="K472" s="252"/>
      <c r="L472" s="257"/>
      <c r="M472" s="258"/>
      <c r="N472" s="259"/>
      <c r="O472" s="259"/>
      <c r="P472" s="259"/>
      <c r="Q472" s="259"/>
      <c r="R472" s="259"/>
      <c r="S472" s="259"/>
      <c r="T472" s="260"/>
      <c r="AT472" s="261" t="s">
        <v>185</v>
      </c>
      <c r="AU472" s="261" t="s">
        <v>83</v>
      </c>
      <c r="AV472" s="12" t="s">
        <v>83</v>
      </c>
      <c r="AW472" s="12" t="s">
        <v>36</v>
      </c>
      <c r="AX472" s="12" t="s">
        <v>76</v>
      </c>
      <c r="AY472" s="261" t="s">
        <v>174</v>
      </c>
    </row>
    <row r="473" s="1" customFormat="1" ht="16.5" customHeight="1">
      <c r="B473" s="47"/>
      <c r="C473" s="262" t="s">
        <v>697</v>
      </c>
      <c r="D473" s="262" t="s">
        <v>248</v>
      </c>
      <c r="E473" s="263" t="s">
        <v>698</v>
      </c>
      <c r="F473" s="264" t="s">
        <v>699</v>
      </c>
      <c r="G473" s="265" t="s">
        <v>269</v>
      </c>
      <c r="H473" s="266">
        <v>2</v>
      </c>
      <c r="I473" s="267"/>
      <c r="J473" s="268">
        <f>ROUND(I473*H473,2)</f>
        <v>0</v>
      </c>
      <c r="K473" s="264" t="s">
        <v>180</v>
      </c>
      <c r="L473" s="269"/>
      <c r="M473" s="270" t="s">
        <v>21</v>
      </c>
      <c r="N473" s="271" t="s">
        <v>44</v>
      </c>
      <c r="O473" s="48"/>
      <c r="P473" s="245">
        <f>O473*H473</f>
        <v>0</v>
      </c>
      <c r="Q473" s="245">
        <v>0.019230000000000001</v>
      </c>
      <c r="R473" s="245">
        <f>Q473*H473</f>
        <v>0.038460000000000001</v>
      </c>
      <c r="S473" s="245">
        <v>0</v>
      </c>
      <c r="T473" s="246">
        <f>S473*H473</f>
        <v>0</v>
      </c>
      <c r="AR473" s="25" t="s">
        <v>217</v>
      </c>
      <c r="AT473" s="25" t="s">
        <v>248</v>
      </c>
      <c r="AU473" s="25" t="s">
        <v>83</v>
      </c>
      <c r="AY473" s="25" t="s">
        <v>174</v>
      </c>
      <c r="BE473" s="247">
        <f>IF(N473="základní",J473,0)</f>
        <v>0</v>
      </c>
      <c r="BF473" s="247">
        <f>IF(N473="snížená",J473,0)</f>
        <v>0</v>
      </c>
      <c r="BG473" s="247">
        <f>IF(N473="zákl. přenesená",J473,0)</f>
        <v>0</v>
      </c>
      <c r="BH473" s="247">
        <f>IF(N473="sníž. přenesená",J473,0)</f>
        <v>0</v>
      </c>
      <c r="BI473" s="247">
        <f>IF(N473="nulová",J473,0)</f>
        <v>0</v>
      </c>
      <c r="BJ473" s="25" t="s">
        <v>83</v>
      </c>
      <c r="BK473" s="247">
        <f>ROUND(I473*H473,2)</f>
        <v>0</v>
      </c>
      <c r="BL473" s="25" t="s">
        <v>181</v>
      </c>
      <c r="BM473" s="25" t="s">
        <v>700</v>
      </c>
    </row>
    <row r="474" s="12" customFormat="1">
      <c r="B474" s="251"/>
      <c r="C474" s="252"/>
      <c r="D474" s="248" t="s">
        <v>185</v>
      </c>
      <c r="E474" s="253" t="s">
        <v>21</v>
      </c>
      <c r="F474" s="254" t="s">
        <v>701</v>
      </c>
      <c r="G474" s="252"/>
      <c r="H474" s="255">
        <v>2</v>
      </c>
      <c r="I474" s="256"/>
      <c r="J474" s="252"/>
      <c r="K474" s="252"/>
      <c r="L474" s="257"/>
      <c r="M474" s="258"/>
      <c r="N474" s="259"/>
      <c r="O474" s="259"/>
      <c r="P474" s="259"/>
      <c r="Q474" s="259"/>
      <c r="R474" s="259"/>
      <c r="S474" s="259"/>
      <c r="T474" s="260"/>
      <c r="AT474" s="261" t="s">
        <v>185</v>
      </c>
      <c r="AU474" s="261" t="s">
        <v>83</v>
      </c>
      <c r="AV474" s="12" t="s">
        <v>83</v>
      </c>
      <c r="AW474" s="12" t="s">
        <v>36</v>
      </c>
      <c r="AX474" s="12" t="s">
        <v>76</v>
      </c>
      <c r="AY474" s="261" t="s">
        <v>174</v>
      </c>
    </row>
    <row r="475" s="11" customFormat="1" ht="29.88" customHeight="1">
      <c r="B475" s="220"/>
      <c r="C475" s="221"/>
      <c r="D475" s="222" t="s">
        <v>71</v>
      </c>
      <c r="E475" s="234" t="s">
        <v>557</v>
      </c>
      <c r="F475" s="234" t="s">
        <v>702</v>
      </c>
      <c r="G475" s="221"/>
      <c r="H475" s="221"/>
      <c r="I475" s="224"/>
      <c r="J475" s="235">
        <f>BK475</f>
        <v>0</v>
      </c>
      <c r="K475" s="221"/>
      <c r="L475" s="226"/>
      <c r="M475" s="227"/>
      <c r="N475" s="228"/>
      <c r="O475" s="228"/>
      <c r="P475" s="229">
        <f>SUM(P476:P489)</f>
        <v>0</v>
      </c>
      <c r="Q475" s="228"/>
      <c r="R475" s="229">
        <f>SUM(R476:R489)</f>
        <v>0</v>
      </c>
      <c r="S475" s="228"/>
      <c r="T475" s="230">
        <f>SUM(T476:T489)</f>
        <v>0</v>
      </c>
      <c r="AR475" s="231" t="s">
        <v>76</v>
      </c>
      <c r="AT475" s="232" t="s">
        <v>71</v>
      </c>
      <c r="AU475" s="232" t="s">
        <v>76</v>
      </c>
      <c r="AY475" s="231" t="s">
        <v>174</v>
      </c>
      <c r="BK475" s="233">
        <f>SUM(BK476:BK489)</f>
        <v>0</v>
      </c>
    </row>
    <row r="476" s="1" customFormat="1" ht="16.5" customHeight="1">
      <c r="B476" s="47"/>
      <c r="C476" s="236" t="s">
        <v>703</v>
      </c>
      <c r="D476" s="236" t="s">
        <v>176</v>
      </c>
      <c r="E476" s="237" t="s">
        <v>704</v>
      </c>
      <c r="F476" s="238" t="s">
        <v>705</v>
      </c>
      <c r="G476" s="239" t="s">
        <v>179</v>
      </c>
      <c r="H476" s="240">
        <v>174</v>
      </c>
      <c r="I476" s="241"/>
      <c r="J476" s="242">
        <f>ROUND(I476*H476,2)</f>
        <v>0</v>
      </c>
      <c r="K476" s="238" t="s">
        <v>21</v>
      </c>
      <c r="L476" s="73"/>
      <c r="M476" s="243" t="s">
        <v>21</v>
      </c>
      <c r="N476" s="244" t="s">
        <v>44</v>
      </c>
      <c r="O476" s="48"/>
      <c r="P476" s="245">
        <f>O476*H476</f>
        <v>0</v>
      </c>
      <c r="Q476" s="245">
        <v>0</v>
      </c>
      <c r="R476" s="245">
        <f>Q476*H476</f>
        <v>0</v>
      </c>
      <c r="S476" s="245">
        <v>0</v>
      </c>
      <c r="T476" s="246">
        <f>S476*H476</f>
        <v>0</v>
      </c>
      <c r="AR476" s="25" t="s">
        <v>181</v>
      </c>
      <c r="AT476" s="25" t="s">
        <v>176</v>
      </c>
      <c r="AU476" s="25" t="s">
        <v>83</v>
      </c>
      <c r="AY476" s="25" t="s">
        <v>174</v>
      </c>
      <c r="BE476" s="247">
        <f>IF(N476="základní",J476,0)</f>
        <v>0</v>
      </c>
      <c r="BF476" s="247">
        <f>IF(N476="snížená",J476,0)</f>
        <v>0</v>
      </c>
      <c r="BG476" s="247">
        <f>IF(N476="zákl. přenesená",J476,0)</f>
        <v>0</v>
      </c>
      <c r="BH476" s="247">
        <f>IF(N476="sníž. přenesená",J476,0)</f>
        <v>0</v>
      </c>
      <c r="BI476" s="247">
        <f>IF(N476="nulová",J476,0)</f>
        <v>0</v>
      </c>
      <c r="BJ476" s="25" t="s">
        <v>83</v>
      </c>
      <c r="BK476" s="247">
        <f>ROUND(I476*H476,2)</f>
        <v>0</v>
      </c>
      <c r="BL476" s="25" t="s">
        <v>181</v>
      </c>
      <c r="BM476" s="25" t="s">
        <v>706</v>
      </c>
    </row>
    <row r="477" s="12" customFormat="1">
      <c r="B477" s="251"/>
      <c r="C477" s="252"/>
      <c r="D477" s="248" t="s">
        <v>185</v>
      </c>
      <c r="E477" s="253" t="s">
        <v>21</v>
      </c>
      <c r="F477" s="254" t="s">
        <v>500</v>
      </c>
      <c r="G477" s="252"/>
      <c r="H477" s="255">
        <v>52.5</v>
      </c>
      <c r="I477" s="256"/>
      <c r="J477" s="252"/>
      <c r="K477" s="252"/>
      <c r="L477" s="257"/>
      <c r="M477" s="258"/>
      <c r="N477" s="259"/>
      <c r="O477" s="259"/>
      <c r="P477" s="259"/>
      <c r="Q477" s="259"/>
      <c r="R477" s="259"/>
      <c r="S477" s="259"/>
      <c r="T477" s="260"/>
      <c r="AT477" s="261" t="s">
        <v>185</v>
      </c>
      <c r="AU477" s="261" t="s">
        <v>83</v>
      </c>
      <c r="AV477" s="12" t="s">
        <v>83</v>
      </c>
      <c r="AW477" s="12" t="s">
        <v>36</v>
      </c>
      <c r="AX477" s="12" t="s">
        <v>72</v>
      </c>
      <c r="AY477" s="261" t="s">
        <v>174</v>
      </c>
    </row>
    <row r="478" s="12" customFormat="1">
      <c r="B478" s="251"/>
      <c r="C478" s="252"/>
      <c r="D478" s="248" t="s">
        <v>185</v>
      </c>
      <c r="E478" s="253" t="s">
        <v>21</v>
      </c>
      <c r="F478" s="254" t="s">
        <v>501</v>
      </c>
      <c r="G478" s="252"/>
      <c r="H478" s="255">
        <v>40.5</v>
      </c>
      <c r="I478" s="256"/>
      <c r="J478" s="252"/>
      <c r="K478" s="252"/>
      <c r="L478" s="257"/>
      <c r="M478" s="258"/>
      <c r="N478" s="259"/>
      <c r="O478" s="259"/>
      <c r="P478" s="259"/>
      <c r="Q478" s="259"/>
      <c r="R478" s="259"/>
      <c r="S478" s="259"/>
      <c r="T478" s="260"/>
      <c r="AT478" s="261" t="s">
        <v>185</v>
      </c>
      <c r="AU478" s="261" t="s">
        <v>83</v>
      </c>
      <c r="AV478" s="12" t="s">
        <v>83</v>
      </c>
      <c r="AW478" s="12" t="s">
        <v>36</v>
      </c>
      <c r="AX478" s="12" t="s">
        <v>72</v>
      </c>
      <c r="AY478" s="261" t="s">
        <v>174</v>
      </c>
    </row>
    <row r="479" s="12" customFormat="1">
      <c r="B479" s="251"/>
      <c r="C479" s="252"/>
      <c r="D479" s="248" t="s">
        <v>185</v>
      </c>
      <c r="E479" s="253" t="s">
        <v>21</v>
      </c>
      <c r="F479" s="254" t="s">
        <v>502</v>
      </c>
      <c r="G479" s="252"/>
      <c r="H479" s="255">
        <v>81</v>
      </c>
      <c r="I479" s="256"/>
      <c r="J479" s="252"/>
      <c r="K479" s="252"/>
      <c r="L479" s="257"/>
      <c r="M479" s="258"/>
      <c r="N479" s="259"/>
      <c r="O479" s="259"/>
      <c r="P479" s="259"/>
      <c r="Q479" s="259"/>
      <c r="R479" s="259"/>
      <c r="S479" s="259"/>
      <c r="T479" s="260"/>
      <c r="AT479" s="261" t="s">
        <v>185</v>
      </c>
      <c r="AU479" s="261" t="s">
        <v>83</v>
      </c>
      <c r="AV479" s="12" t="s">
        <v>83</v>
      </c>
      <c r="AW479" s="12" t="s">
        <v>36</v>
      </c>
      <c r="AX479" s="12" t="s">
        <v>72</v>
      </c>
      <c r="AY479" s="261" t="s">
        <v>174</v>
      </c>
    </row>
    <row r="480" s="13" customFormat="1">
      <c r="B480" s="272"/>
      <c r="C480" s="273"/>
      <c r="D480" s="248" t="s">
        <v>185</v>
      </c>
      <c r="E480" s="274" t="s">
        <v>21</v>
      </c>
      <c r="F480" s="275" t="s">
        <v>264</v>
      </c>
      <c r="G480" s="273"/>
      <c r="H480" s="276">
        <v>174</v>
      </c>
      <c r="I480" s="277"/>
      <c r="J480" s="273"/>
      <c r="K480" s="273"/>
      <c r="L480" s="278"/>
      <c r="M480" s="279"/>
      <c r="N480" s="280"/>
      <c r="O480" s="280"/>
      <c r="P480" s="280"/>
      <c r="Q480" s="280"/>
      <c r="R480" s="280"/>
      <c r="S480" s="280"/>
      <c r="T480" s="281"/>
      <c r="AT480" s="282" t="s">
        <v>185</v>
      </c>
      <c r="AU480" s="282" t="s">
        <v>83</v>
      </c>
      <c r="AV480" s="13" t="s">
        <v>181</v>
      </c>
      <c r="AW480" s="13" t="s">
        <v>36</v>
      </c>
      <c r="AX480" s="13" t="s">
        <v>76</v>
      </c>
      <c r="AY480" s="282" t="s">
        <v>174</v>
      </c>
    </row>
    <row r="481" s="1" customFormat="1" ht="16.5" customHeight="1">
      <c r="B481" s="47"/>
      <c r="C481" s="236" t="s">
        <v>707</v>
      </c>
      <c r="D481" s="236" t="s">
        <v>176</v>
      </c>
      <c r="E481" s="237" t="s">
        <v>708</v>
      </c>
      <c r="F481" s="238" t="s">
        <v>705</v>
      </c>
      <c r="G481" s="239" t="s">
        <v>179</v>
      </c>
      <c r="H481" s="240">
        <v>174</v>
      </c>
      <c r="I481" s="241"/>
      <c r="J481" s="242">
        <f>ROUND(I481*H481,2)</f>
        <v>0</v>
      </c>
      <c r="K481" s="238" t="s">
        <v>21</v>
      </c>
      <c r="L481" s="73"/>
      <c r="M481" s="243" t="s">
        <v>21</v>
      </c>
      <c r="N481" s="244" t="s">
        <v>44</v>
      </c>
      <c r="O481" s="48"/>
      <c r="P481" s="245">
        <f>O481*H481</f>
        <v>0</v>
      </c>
      <c r="Q481" s="245">
        <v>0</v>
      </c>
      <c r="R481" s="245">
        <f>Q481*H481</f>
        <v>0</v>
      </c>
      <c r="S481" s="245">
        <v>0</v>
      </c>
      <c r="T481" s="246">
        <f>S481*H481</f>
        <v>0</v>
      </c>
      <c r="AR481" s="25" t="s">
        <v>181</v>
      </c>
      <c r="AT481" s="25" t="s">
        <v>176</v>
      </c>
      <c r="AU481" s="25" t="s">
        <v>83</v>
      </c>
      <c r="AY481" s="25" t="s">
        <v>174</v>
      </c>
      <c r="BE481" s="247">
        <f>IF(N481="základní",J481,0)</f>
        <v>0</v>
      </c>
      <c r="BF481" s="247">
        <f>IF(N481="snížená",J481,0)</f>
        <v>0</v>
      </c>
      <c r="BG481" s="247">
        <f>IF(N481="zákl. přenesená",J481,0)</f>
        <v>0</v>
      </c>
      <c r="BH481" s="247">
        <f>IF(N481="sníž. přenesená",J481,0)</f>
        <v>0</v>
      </c>
      <c r="BI481" s="247">
        <f>IF(N481="nulová",J481,0)</f>
        <v>0</v>
      </c>
      <c r="BJ481" s="25" t="s">
        <v>83</v>
      </c>
      <c r="BK481" s="247">
        <f>ROUND(I481*H481,2)</f>
        <v>0</v>
      </c>
      <c r="BL481" s="25" t="s">
        <v>181</v>
      </c>
      <c r="BM481" s="25" t="s">
        <v>709</v>
      </c>
    </row>
    <row r="482" s="12" customFormat="1">
      <c r="B482" s="251"/>
      <c r="C482" s="252"/>
      <c r="D482" s="248" t="s">
        <v>185</v>
      </c>
      <c r="E482" s="253" t="s">
        <v>21</v>
      </c>
      <c r="F482" s="254" t="s">
        <v>500</v>
      </c>
      <c r="G482" s="252"/>
      <c r="H482" s="255">
        <v>52.5</v>
      </c>
      <c r="I482" s="256"/>
      <c r="J482" s="252"/>
      <c r="K482" s="252"/>
      <c r="L482" s="257"/>
      <c r="M482" s="258"/>
      <c r="N482" s="259"/>
      <c r="O482" s="259"/>
      <c r="P482" s="259"/>
      <c r="Q482" s="259"/>
      <c r="R482" s="259"/>
      <c r="S482" s="259"/>
      <c r="T482" s="260"/>
      <c r="AT482" s="261" t="s">
        <v>185</v>
      </c>
      <c r="AU482" s="261" t="s">
        <v>83</v>
      </c>
      <c r="AV482" s="12" t="s">
        <v>83</v>
      </c>
      <c r="AW482" s="12" t="s">
        <v>36</v>
      </c>
      <c r="AX482" s="12" t="s">
        <v>72</v>
      </c>
      <c r="AY482" s="261" t="s">
        <v>174</v>
      </c>
    </row>
    <row r="483" s="12" customFormat="1">
      <c r="B483" s="251"/>
      <c r="C483" s="252"/>
      <c r="D483" s="248" t="s">
        <v>185</v>
      </c>
      <c r="E483" s="253" t="s">
        <v>21</v>
      </c>
      <c r="F483" s="254" t="s">
        <v>501</v>
      </c>
      <c r="G483" s="252"/>
      <c r="H483" s="255">
        <v>40.5</v>
      </c>
      <c r="I483" s="256"/>
      <c r="J483" s="252"/>
      <c r="K483" s="252"/>
      <c r="L483" s="257"/>
      <c r="M483" s="258"/>
      <c r="N483" s="259"/>
      <c r="O483" s="259"/>
      <c r="P483" s="259"/>
      <c r="Q483" s="259"/>
      <c r="R483" s="259"/>
      <c r="S483" s="259"/>
      <c r="T483" s="260"/>
      <c r="AT483" s="261" t="s">
        <v>185</v>
      </c>
      <c r="AU483" s="261" t="s">
        <v>83</v>
      </c>
      <c r="AV483" s="12" t="s">
        <v>83</v>
      </c>
      <c r="AW483" s="12" t="s">
        <v>36</v>
      </c>
      <c r="AX483" s="12" t="s">
        <v>72</v>
      </c>
      <c r="AY483" s="261" t="s">
        <v>174</v>
      </c>
    </row>
    <row r="484" s="12" customFormat="1">
      <c r="B484" s="251"/>
      <c r="C484" s="252"/>
      <c r="D484" s="248" t="s">
        <v>185</v>
      </c>
      <c r="E484" s="253" t="s">
        <v>21</v>
      </c>
      <c r="F484" s="254" t="s">
        <v>502</v>
      </c>
      <c r="G484" s="252"/>
      <c r="H484" s="255">
        <v>81</v>
      </c>
      <c r="I484" s="256"/>
      <c r="J484" s="252"/>
      <c r="K484" s="252"/>
      <c r="L484" s="257"/>
      <c r="M484" s="258"/>
      <c r="N484" s="259"/>
      <c r="O484" s="259"/>
      <c r="P484" s="259"/>
      <c r="Q484" s="259"/>
      <c r="R484" s="259"/>
      <c r="S484" s="259"/>
      <c r="T484" s="260"/>
      <c r="AT484" s="261" t="s">
        <v>185</v>
      </c>
      <c r="AU484" s="261" t="s">
        <v>83</v>
      </c>
      <c r="AV484" s="12" t="s">
        <v>83</v>
      </c>
      <c r="AW484" s="12" t="s">
        <v>36</v>
      </c>
      <c r="AX484" s="12" t="s">
        <v>72</v>
      </c>
      <c r="AY484" s="261" t="s">
        <v>174</v>
      </c>
    </row>
    <row r="485" s="13" customFormat="1">
      <c r="B485" s="272"/>
      <c r="C485" s="273"/>
      <c r="D485" s="248" t="s">
        <v>185</v>
      </c>
      <c r="E485" s="274" t="s">
        <v>21</v>
      </c>
      <c r="F485" s="275" t="s">
        <v>264</v>
      </c>
      <c r="G485" s="273"/>
      <c r="H485" s="276">
        <v>174</v>
      </c>
      <c r="I485" s="277"/>
      <c r="J485" s="273"/>
      <c r="K485" s="273"/>
      <c r="L485" s="278"/>
      <c r="M485" s="279"/>
      <c r="N485" s="280"/>
      <c r="O485" s="280"/>
      <c r="P485" s="280"/>
      <c r="Q485" s="280"/>
      <c r="R485" s="280"/>
      <c r="S485" s="280"/>
      <c r="T485" s="281"/>
      <c r="AT485" s="282" t="s">
        <v>185</v>
      </c>
      <c r="AU485" s="282" t="s">
        <v>83</v>
      </c>
      <c r="AV485" s="13" t="s">
        <v>181</v>
      </c>
      <c r="AW485" s="13" t="s">
        <v>36</v>
      </c>
      <c r="AX485" s="13" t="s">
        <v>76</v>
      </c>
      <c r="AY485" s="282" t="s">
        <v>174</v>
      </c>
    </row>
    <row r="486" s="1" customFormat="1" ht="16.5" customHeight="1">
      <c r="B486" s="47"/>
      <c r="C486" s="236" t="s">
        <v>710</v>
      </c>
      <c r="D486" s="236" t="s">
        <v>176</v>
      </c>
      <c r="E486" s="237" t="s">
        <v>711</v>
      </c>
      <c r="F486" s="238" t="s">
        <v>705</v>
      </c>
      <c r="G486" s="239" t="s">
        <v>179</v>
      </c>
      <c r="H486" s="240">
        <v>121.5</v>
      </c>
      <c r="I486" s="241"/>
      <c r="J486" s="242">
        <f>ROUND(I486*H486,2)</f>
        <v>0</v>
      </c>
      <c r="K486" s="238" t="s">
        <v>21</v>
      </c>
      <c r="L486" s="73"/>
      <c r="M486" s="243" t="s">
        <v>21</v>
      </c>
      <c r="N486" s="244" t="s">
        <v>44</v>
      </c>
      <c r="O486" s="48"/>
      <c r="P486" s="245">
        <f>O486*H486</f>
        <v>0</v>
      </c>
      <c r="Q486" s="245">
        <v>0</v>
      </c>
      <c r="R486" s="245">
        <f>Q486*H486</f>
        <v>0</v>
      </c>
      <c r="S486" s="245">
        <v>0</v>
      </c>
      <c r="T486" s="246">
        <f>S486*H486</f>
        <v>0</v>
      </c>
      <c r="AR486" s="25" t="s">
        <v>181</v>
      </c>
      <c r="AT486" s="25" t="s">
        <v>176</v>
      </c>
      <c r="AU486" s="25" t="s">
        <v>83</v>
      </c>
      <c r="AY486" s="25" t="s">
        <v>174</v>
      </c>
      <c r="BE486" s="247">
        <f>IF(N486="základní",J486,0)</f>
        <v>0</v>
      </c>
      <c r="BF486" s="247">
        <f>IF(N486="snížená",J486,0)</f>
        <v>0</v>
      </c>
      <c r="BG486" s="247">
        <f>IF(N486="zákl. přenesená",J486,0)</f>
        <v>0</v>
      </c>
      <c r="BH486" s="247">
        <f>IF(N486="sníž. přenesená",J486,0)</f>
        <v>0</v>
      </c>
      <c r="BI486" s="247">
        <f>IF(N486="nulová",J486,0)</f>
        <v>0</v>
      </c>
      <c r="BJ486" s="25" t="s">
        <v>83</v>
      </c>
      <c r="BK486" s="247">
        <f>ROUND(I486*H486,2)</f>
        <v>0</v>
      </c>
      <c r="BL486" s="25" t="s">
        <v>181</v>
      </c>
      <c r="BM486" s="25" t="s">
        <v>712</v>
      </c>
    </row>
    <row r="487" s="12" customFormat="1">
      <c r="B487" s="251"/>
      <c r="C487" s="252"/>
      <c r="D487" s="248" t="s">
        <v>185</v>
      </c>
      <c r="E487" s="253" t="s">
        <v>21</v>
      </c>
      <c r="F487" s="254" t="s">
        <v>501</v>
      </c>
      <c r="G487" s="252"/>
      <c r="H487" s="255">
        <v>40.5</v>
      </c>
      <c r="I487" s="256"/>
      <c r="J487" s="252"/>
      <c r="K487" s="252"/>
      <c r="L487" s="257"/>
      <c r="M487" s="258"/>
      <c r="N487" s="259"/>
      <c r="O487" s="259"/>
      <c r="P487" s="259"/>
      <c r="Q487" s="259"/>
      <c r="R487" s="259"/>
      <c r="S487" s="259"/>
      <c r="T487" s="260"/>
      <c r="AT487" s="261" t="s">
        <v>185</v>
      </c>
      <c r="AU487" s="261" t="s">
        <v>83</v>
      </c>
      <c r="AV487" s="12" t="s">
        <v>83</v>
      </c>
      <c r="AW487" s="12" t="s">
        <v>36</v>
      </c>
      <c r="AX487" s="12" t="s">
        <v>72</v>
      </c>
      <c r="AY487" s="261" t="s">
        <v>174</v>
      </c>
    </row>
    <row r="488" s="12" customFormat="1">
      <c r="B488" s="251"/>
      <c r="C488" s="252"/>
      <c r="D488" s="248" t="s">
        <v>185</v>
      </c>
      <c r="E488" s="253" t="s">
        <v>21</v>
      </c>
      <c r="F488" s="254" t="s">
        <v>502</v>
      </c>
      <c r="G488" s="252"/>
      <c r="H488" s="255">
        <v>81</v>
      </c>
      <c r="I488" s="256"/>
      <c r="J488" s="252"/>
      <c r="K488" s="252"/>
      <c r="L488" s="257"/>
      <c r="M488" s="258"/>
      <c r="N488" s="259"/>
      <c r="O488" s="259"/>
      <c r="P488" s="259"/>
      <c r="Q488" s="259"/>
      <c r="R488" s="259"/>
      <c r="S488" s="259"/>
      <c r="T488" s="260"/>
      <c r="AT488" s="261" t="s">
        <v>185</v>
      </c>
      <c r="AU488" s="261" t="s">
        <v>83</v>
      </c>
      <c r="AV488" s="12" t="s">
        <v>83</v>
      </c>
      <c r="AW488" s="12" t="s">
        <v>36</v>
      </c>
      <c r="AX488" s="12" t="s">
        <v>72</v>
      </c>
      <c r="AY488" s="261" t="s">
        <v>174</v>
      </c>
    </row>
    <row r="489" s="13" customFormat="1">
      <c r="B489" s="272"/>
      <c r="C489" s="273"/>
      <c r="D489" s="248" t="s">
        <v>185</v>
      </c>
      <c r="E489" s="274" t="s">
        <v>21</v>
      </c>
      <c r="F489" s="275" t="s">
        <v>264</v>
      </c>
      <c r="G489" s="273"/>
      <c r="H489" s="276">
        <v>121.5</v>
      </c>
      <c r="I489" s="277"/>
      <c r="J489" s="273"/>
      <c r="K489" s="273"/>
      <c r="L489" s="278"/>
      <c r="M489" s="279"/>
      <c r="N489" s="280"/>
      <c r="O489" s="280"/>
      <c r="P489" s="280"/>
      <c r="Q489" s="280"/>
      <c r="R489" s="280"/>
      <c r="S489" s="280"/>
      <c r="T489" s="281"/>
      <c r="AT489" s="282" t="s">
        <v>185</v>
      </c>
      <c r="AU489" s="282" t="s">
        <v>83</v>
      </c>
      <c r="AV489" s="13" t="s">
        <v>181</v>
      </c>
      <c r="AW489" s="13" t="s">
        <v>36</v>
      </c>
      <c r="AX489" s="13" t="s">
        <v>76</v>
      </c>
      <c r="AY489" s="282" t="s">
        <v>174</v>
      </c>
    </row>
    <row r="490" s="11" customFormat="1" ht="29.88" customHeight="1">
      <c r="B490" s="220"/>
      <c r="C490" s="221"/>
      <c r="D490" s="222" t="s">
        <v>71</v>
      </c>
      <c r="E490" s="234" t="s">
        <v>568</v>
      </c>
      <c r="F490" s="234" t="s">
        <v>713</v>
      </c>
      <c r="G490" s="221"/>
      <c r="H490" s="221"/>
      <c r="I490" s="224"/>
      <c r="J490" s="235">
        <f>BK490</f>
        <v>0</v>
      </c>
      <c r="K490" s="221"/>
      <c r="L490" s="226"/>
      <c r="M490" s="227"/>
      <c r="N490" s="228"/>
      <c r="O490" s="228"/>
      <c r="P490" s="229">
        <f>SUM(P491:P504)</f>
        <v>0</v>
      </c>
      <c r="Q490" s="228"/>
      <c r="R490" s="229">
        <f>SUM(R491:R504)</f>
        <v>0</v>
      </c>
      <c r="S490" s="228"/>
      <c r="T490" s="230">
        <f>SUM(T491:T504)</f>
        <v>0</v>
      </c>
      <c r="AR490" s="231" t="s">
        <v>76</v>
      </c>
      <c r="AT490" s="232" t="s">
        <v>71</v>
      </c>
      <c r="AU490" s="232" t="s">
        <v>76</v>
      </c>
      <c r="AY490" s="231" t="s">
        <v>174</v>
      </c>
      <c r="BK490" s="233">
        <f>SUM(BK491:BK504)</f>
        <v>0</v>
      </c>
    </row>
    <row r="491" s="1" customFormat="1" ht="16.5" customHeight="1">
      <c r="B491" s="47"/>
      <c r="C491" s="236" t="s">
        <v>714</v>
      </c>
      <c r="D491" s="236" t="s">
        <v>176</v>
      </c>
      <c r="E491" s="237" t="s">
        <v>715</v>
      </c>
      <c r="F491" s="238" t="s">
        <v>716</v>
      </c>
      <c r="G491" s="239" t="s">
        <v>193</v>
      </c>
      <c r="H491" s="240">
        <v>1.0269999999999999</v>
      </c>
      <c r="I491" s="241"/>
      <c r="J491" s="242">
        <f>ROUND(I491*H491,2)</f>
        <v>0</v>
      </c>
      <c r="K491" s="238" t="s">
        <v>21</v>
      </c>
      <c r="L491" s="73"/>
      <c r="M491" s="243" t="s">
        <v>21</v>
      </c>
      <c r="N491" s="244" t="s">
        <v>44</v>
      </c>
      <c r="O491" s="48"/>
      <c r="P491" s="245">
        <f>O491*H491</f>
        <v>0</v>
      </c>
      <c r="Q491" s="245">
        <v>0</v>
      </c>
      <c r="R491" s="245">
        <f>Q491*H491</f>
        <v>0</v>
      </c>
      <c r="S491" s="245">
        <v>0</v>
      </c>
      <c r="T491" s="246">
        <f>S491*H491</f>
        <v>0</v>
      </c>
      <c r="AR491" s="25" t="s">
        <v>181</v>
      </c>
      <c r="AT491" s="25" t="s">
        <v>176</v>
      </c>
      <c r="AU491" s="25" t="s">
        <v>83</v>
      </c>
      <c r="AY491" s="25" t="s">
        <v>174</v>
      </c>
      <c r="BE491" s="247">
        <f>IF(N491="základní",J491,0)</f>
        <v>0</v>
      </c>
      <c r="BF491" s="247">
        <f>IF(N491="snížená",J491,0)</f>
        <v>0</v>
      </c>
      <c r="BG491" s="247">
        <f>IF(N491="zákl. přenesená",J491,0)</f>
        <v>0</v>
      </c>
      <c r="BH491" s="247">
        <f>IF(N491="sníž. přenesená",J491,0)</f>
        <v>0</v>
      </c>
      <c r="BI491" s="247">
        <f>IF(N491="nulová",J491,0)</f>
        <v>0</v>
      </c>
      <c r="BJ491" s="25" t="s">
        <v>83</v>
      </c>
      <c r="BK491" s="247">
        <f>ROUND(I491*H491,2)</f>
        <v>0</v>
      </c>
      <c r="BL491" s="25" t="s">
        <v>181</v>
      </c>
      <c r="BM491" s="25" t="s">
        <v>717</v>
      </c>
    </row>
    <row r="492" s="12" customFormat="1">
      <c r="B492" s="251"/>
      <c r="C492" s="252"/>
      <c r="D492" s="248" t="s">
        <v>185</v>
      </c>
      <c r="E492" s="253" t="s">
        <v>21</v>
      </c>
      <c r="F492" s="254" t="s">
        <v>718</v>
      </c>
      <c r="G492" s="252"/>
      <c r="H492" s="255">
        <v>0.155</v>
      </c>
      <c r="I492" s="256"/>
      <c r="J492" s="252"/>
      <c r="K492" s="252"/>
      <c r="L492" s="257"/>
      <c r="M492" s="258"/>
      <c r="N492" s="259"/>
      <c r="O492" s="259"/>
      <c r="P492" s="259"/>
      <c r="Q492" s="259"/>
      <c r="R492" s="259"/>
      <c r="S492" s="259"/>
      <c r="T492" s="260"/>
      <c r="AT492" s="261" t="s">
        <v>185</v>
      </c>
      <c r="AU492" s="261" t="s">
        <v>83</v>
      </c>
      <c r="AV492" s="12" t="s">
        <v>83</v>
      </c>
      <c r="AW492" s="12" t="s">
        <v>36</v>
      </c>
      <c r="AX492" s="12" t="s">
        <v>72</v>
      </c>
      <c r="AY492" s="261" t="s">
        <v>174</v>
      </c>
    </row>
    <row r="493" s="12" customFormat="1">
      <c r="B493" s="251"/>
      <c r="C493" s="252"/>
      <c r="D493" s="248" t="s">
        <v>185</v>
      </c>
      <c r="E493" s="253" t="s">
        <v>21</v>
      </c>
      <c r="F493" s="254" t="s">
        <v>719</v>
      </c>
      <c r="G493" s="252"/>
      <c r="H493" s="255">
        <v>0.38800000000000001</v>
      </c>
      <c r="I493" s="256"/>
      <c r="J493" s="252"/>
      <c r="K493" s="252"/>
      <c r="L493" s="257"/>
      <c r="M493" s="258"/>
      <c r="N493" s="259"/>
      <c r="O493" s="259"/>
      <c r="P493" s="259"/>
      <c r="Q493" s="259"/>
      <c r="R493" s="259"/>
      <c r="S493" s="259"/>
      <c r="T493" s="260"/>
      <c r="AT493" s="261" t="s">
        <v>185</v>
      </c>
      <c r="AU493" s="261" t="s">
        <v>83</v>
      </c>
      <c r="AV493" s="12" t="s">
        <v>83</v>
      </c>
      <c r="AW493" s="12" t="s">
        <v>36</v>
      </c>
      <c r="AX493" s="12" t="s">
        <v>72</v>
      </c>
      <c r="AY493" s="261" t="s">
        <v>174</v>
      </c>
    </row>
    <row r="494" s="12" customFormat="1">
      <c r="B494" s="251"/>
      <c r="C494" s="252"/>
      <c r="D494" s="248" t="s">
        <v>185</v>
      </c>
      <c r="E494" s="253" t="s">
        <v>21</v>
      </c>
      <c r="F494" s="254" t="s">
        <v>720</v>
      </c>
      <c r="G494" s="252"/>
      <c r="H494" s="255">
        <v>0.48399999999999999</v>
      </c>
      <c r="I494" s="256"/>
      <c r="J494" s="252"/>
      <c r="K494" s="252"/>
      <c r="L494" s="257"/>
      <c r="M494" s="258"/>
      <c r="N494" s="259"/>
      <c r="O494" s="259"/>
      <c r="P494" s="259"/>
      <c r="Q494" s="259"/>
      <c r="R494" s="259"/>
      <c r="S494" s="259"/>
      <c r="T494" s="260"/>
      <c r="AT494" s="261" t="s">
        <v>185</v>
      </c>
      <c r="AU494" s="261" t="s">
        <v>83</v>
      </c>
      <c r="AV494" s="12" t="s">
        <v>83</v>
      </c>
      <c r="AW494" s="12" t="s">
        <v>36</v>
      </c>
      <c r="AX494" s="12" t="s">
        <v>72</v>
      </c>
      <c r="AY494" s="261" t="s">
        <v>174</v>
      </c>
    </row>
    <row r="495" s="13" customFormat="1">
      <c r="B495" s="272"/>
      <c r="C495" s="273"/>
      <c r="D495" s="248" t="s">
        <v>185</v>
      </c>
      <c r="E495" s="274" t="s">
        <v>21</v>
      </c>
      <c r="F495" s="275" t="s">
        <v>264</v>
      </c>
      <c r="G495" s="273"/>
      <c r="H495" s="276">
        <v>1.0269999999999999</v>
      </c>
      <c r="I495" s="277"/>
      <c r="J495" s="273"/>
      <c r="K495" s="273"/>
      <c r="L495" s="278"/>
      <c r="M495" s="279"/>
      <c r="N495" s="280"/>
      <c r="O495" s="280"/>
      <c r="P495" s="280"/>
      <c r="Q495" s="280"/>
      <c r="R495" s="280"/>
      <c r="S495" s="280"/>
      <c r="T495" s="281"/>
      <c r="AT495" s="282" t="s">
        <v>185</v>
      </c>
      <c r="AU495" s="282" t="s">
        <v>83</v>
      </c>
      <c r="AV495" s="13" t="s">
        <v>181</v>
      </c>
      <c r="AW495" s="13" t="s">
        <v>36</v>
      </c>
      <c r="AX495" s="13" t="s">
        <v>76</v>
      </c>
      <c r="AY495" s="282" t="s">
        <v>174</v>
      </c>
    </row>
    <row r="496" s="1" customFormat="1" ht="16.5" customHeight="1">
      <c r="B496" s="47"/>
      <c r="C496" s="236" t="s">
        <v>721</v>
      </c>
      <c r="D496" s="236" t="s">
        <v>176</v>
      </c>
      <c r="E496" s="237" t="s">
        <v>722</v>
      </c>
      <c r="F496" s="238" t="s">
        <v>723</v>
      </c>
      <c r="G496" s="239" t="s">
        <v>193</v>
      </c>
      <c r="H496" s="240">
        <v>0.083000000000000004</v>
      </c>
      <c r="I496" s="241"/>
      <c r="J496" s="242">
        <f>ROUND(I496*H496,2)</f>
        <v>0</v>
      </c>
      <c r="K496" s="238" t="s">
        <v>21</v>
      </c>
      <c r="L496" s="73"/>
      <c r="M496" s="243" t="s">
        <v>21</v>
      </c>
      <c r="N496" s="244" t="s">
        <v>44</v>
      </c>
      <c r="O496" s="48"/>
      <c r="P496" s="245">
        <f>O496*H496</f>
        <v>0</v>
      </c>
      <c r="Q496" s="245">
        <v>0</v>
      </c>
      <c r="R496" s="245">
        <f>Q496*H496</f>
        <v>0</v>
      </c>
      <c r="S496" s="245">
        <v>0</v>
      </c>
      <c r="T496" s="246">
        <f>S496*H496</f>
        <v>0</v>
      </c>
      <c r="AR496" s="25" t="s">
        <v>181</v>
      </c>
      <c r="AT496" s="25" t="s">
        <v>176</v>
      </c>
      <c r="AU496" s="25" t="s">
        <v>83</v>
      </c>
      <c r="AY496" s="25" t="s">
        <v>174</v>
      </c>
      <c r="BE496" s="247">
        <f>IF(N496="základní",J496,0)</f>
        <v>0</v>
      </c>
      <c r="BF496" s="247">
        <f>IF(N496="snížená",J496,0)</f>
        <v>0</v>
      </c>
      <c r="BG496" s="247">
        <f>IF(N496="zákl. přenesená",J496,0)</f>
        <v>0</v>
      </c>
      <c r="BH496" s="247">
        <f>IF(N496="sníž. přenesená",J496,0)</f>
        <v>0</v>
      </c>
      <c r="BI496" s="247">
        <f>IF(N496="nulová",J496,0)</f>
        <v>0</v>
      </c>
      <c r="BJ496" s="25" t="s">
        <v>83</v>
      </c>
      <c r="BK496" s="247">
        <f>ROUND(I496*H496,2)</f>
        <v>0</v>
      </c>
      <c r="BL496" s="25" t="s">
        <v>181</v>
      </c>
      <c r="BM496" s="25" t="s">
        <v>724</v>
      </c>
    </row>
    <row r="497" s="12" customFormat="1">
      <c r="B497" s="251"/>
      <c r="C497" s="252"/>
      <c r="D497" s="248" t="s">
        <v>185</v>
      </c>
      <c r="E497" s="253" t="s">
        <v>21</v>
      </c>
      <c r="F497" s="254" t="s">
        <v>725</v>
      </c>
      <c r="G497" s="252"/>
      <c r="H497" s="255">
        <v>0.083000000000000004</v>
      </c>
      <c r="I497" s="256"/>
      <c r="J497" s="252"/>
      <c r="K497" s="252"/>
      <c r="L497" s="257"/>
      <c r="M497" s="258"/>
      <c r="N497" s="259"/>
      <c r="O497" s="259"/>
      <c r="P497" s="259"/>
      <c r="Q497" s="259"/>
      <c r="R497" s="259"/>
      <c r="S497" s="259"/>
      <c r="T497" s="260"/>
      <c r="AT497" s="261" t="s">
        <v>185</v>
      </c>
      <c r="AU497" s="261" t="s">
        <v>83</v>
      </c>
      <c r="AV497" s="12" t="s">
        <v>83</v>
      </c>
      <c r="AW497" s="12" t="s">
        <v>36</v>
      </c>
      <c r="AX497" s="12" t="s">
        <v>76</v>
      </c>
      <c r="AY497" s="261" t="s">
        <v>174</v>
      </c>
    </row>
    <row r="498" s="1" customFormat="1" ht="16.5" customHeight="1">
      <c r="B498" s="47"/>
      <c r="C498" s="236" t="s">
        <v>726</v>
      </c>
      <c r="D498" s="236" t="s">
        <v>176</v>
      </c>
      <c r="E498" s="237" t="s">
        <v>727</v>
      </c>
      <c r="F498" s="238" t="s">
        <v>728</v>
      </c>
      <c r="G498" s="239" t="s">
        <v>193</v>
      </c>
      <c r="H498" s="240">
        <v>0.083000000000000004</v>
      </c>
      <c r="I498" s="241"/>
      <c r="J498" s="242">
        <f>ROUND(I498*H498,2)</f>
        <v>0</v>
      </c>
      <c r="K498" s="238" t="s">
        <v>21</v>
      </c>
      <c r="L498" s="73"/>
      <c r="M498" s="243" t="s">
        <v>21</v>
      </c>
      <c r="N498" s="244" t="s">
        <v>44</v>
      </c>
      <c r="O498" s="48"/>
      <c r="P498" s="245">
        <f>O498*H498</f>
        <v>0</v>
      </c>
      <c r="Q498" s="245">
        <v>0</v>
      </c>
      <c r="R498" s="245">
        <f>Q498*H498</f>
        <v>0</v>
      </c>
      <c r="S498" s="245">
        <v>0</v>
      </c>
      <c r="T498" s="246">
        <f>S498*H498</f>
        <v>0</v>
      </c>
      <c r="AR498" s="25" t="s">
        <v>181</v>
      </c>
      <c r="AT498" s="25" t="s">
        <v>176</v>
      </c>
      <c r="AU498" s="25" t="s">
        <v>83</v>
      </c>
      <c r="AY498" s="25" t="s">
        <v>174</v>
      </c>
      <c r="BE498" s="247">
        <f>IF(N498="základní",J498,0)</f>
        <v>0</v>
      </c>
      <c r="BF498" s="247">
        <f>IF(N498="snížená",J498,0)</f>
        <v>0</v>
      </c>
      <c r="BG498" s="247">
        <f>IF(N498="zákl. přenesená",J498,0)</f>
        <v>0</v>
      </c>
      <c r="BH498" s="247">
        <f>IF(N498="sníž. přenesená",J498,0)</f>
        <v>0</v>
      </c>
      <c r="BI498" s="247">
        <f>IF(N498="nulová",J498,0)</f>
        <v>0</v>
      </c>
      <c r="BJ498" s="25" t="s">
        <v>83</v>
      </c>
      <c r="BK498" s="247">
        <f>ROUND(I498*H498,2)</f>
        <v>0</v>
      </c>
      <c r="BL498" s="25" t="s">
        <v>181</v>
      </c>
      <c r="BM498" s="25" t="s">
        <v>729</v>
      </c>
    </row>
    <row r="499" s="1" customFormat="1" ht="16.5" customHeight="1">
      <c r="B499" s="47"/>
      <c r="C499" s="236" t="s">
        <v>730</v>
      </c>
      <c r="D499" s="236" t="s">
        <v>176</v>
      </c>
      <c r="E499" s="237" t="s">
        <v>731</v>
      </c>
      <c r="F499" s="238" t="s">
        <v>732</v>
      </c>
      <c r="G499" s="239" t="s">
        <v>220</v>
      </c>
      <c r="H499" s="240">
        <v>0.01</v>
      </c>
      <c r="I499" s="241"/>
      <c r="J499" s="242">
        <f>ROUND(I499*H499,2)</f>
        <v>0</v>
      </c>
      <c r="K499" s="238" t="s">
        <v>21</v>
      </c>
      <c r="L499" s="73"/>
      <c r="M499" s="243" t="s">
        <v>21</v>
      </c>
      <c r="N499" s="244" t="s">
        <v>44</v>
      </c>
      <c r="O499" s="48"/>
      <c r="P499" s="245">
        <f>O499*H499</f>
        <v>0</v>
      </c>
      <c r="Q499" s="245">
        <v>0</v>
      </c>
      <c r="R499" s="245">
        <f>Q499*H499</f>
        <v>0</v>
      </c>
      <c r="S499" s="245">
        <v>0</v>
      </c>
      <c r="T499" s="246">
        <f>S499*H499</f>
        <v>0</v>
      </c>
      <c r="AR499" s="25" t="s">
        <v>181</v>
      </c>
      <c r="AT499" s="25" t="s">
        <v>176</v>
      </c>
      <c r="AU499" s="25" t="s">
        <v>83</v>
      </c>
      <c r="AY499" s="25" t="s">
        <v>174</v>
      </c>
      <c r="BE499" s="247">
        <f>IF(N499="základní",J499,0)</f>
        <v>0</v>
      </c>
      <c r="BF499" s="247">
        <f>IF(N499="snížená",J499,0)</f>
        <v>0</v>
      </c>
      <c r="BG499" s="247">
        <f>IF(N499="zákl. přenesená",J499,0)</f>
        <v>0</v>
      </c>
      <c r="BH499" s="247">
        <f>IF(N499="sníž. přenesená",J499,0)</f>
        <v>0</v>
      </c>
      <c r="BI499" s="247">
        <f>IF(N499="nulová",J499,0)</f>
        <v>0</v>
      </c>
      <c r="BJ499" s="25" t="s">
        <v>83</v>
      </c>
      <c r="BK499" s="247">
        <f>ROUND(I499*H499,2)</f>
        <v>0</v>
      </c>
      <c r="BL499" s="25" t="s">
        <v>181</v>
      </c>
      <c r="BM499" s="25" t="s">
        <v>733</v>
      </c>
    </row>
    <row r="500" s="12" customFormat="1">
      <c r="B500" s="251"/>
      <c r="C500" s="252"/>
      <c r="D500" s="248" t="s">
        <v>185</v>
      </c>
      <c r="E500" s="253" t="s">
        <v>21</v>
      </c>
      <c r="F500" s="254" t="s">
        <v>734</v>
      </c>
      <c r="G500" s="252"/>
      <c r="H500" s="255">
        <v>0.01</v>
      </c>
      <c r="I500" s="256"/>
      <c r="J500" s="252"/>
      <c r="K500" s="252"/>
      <c r="L500" s="257"/>
      <c r="M500" s="258"/>
      <c r="N500" s="259"/>
      <c r="O500" s="259"/>
      <c r="P500" s="259"/>
      <c r="Q500" s="259"/>
      <c r="R500" s="259"/>
      <c r="S500" s="259"/>
      <c r="T500" s="260"/>
      <c r="AT500" s="261" t="s">
        <v>185</v>
      </c>
      <c r="AU500" s="261" t="s">
        <v>83</v>
      </c>
      <c r="AV500" s="12" t="s">
        <v>83</v>
      </c>
      <c r="AW500" s="12" t="s">
        <v>36</v>
      </c>
      <c r="AX500" s="12" t="s">
        <v>76</v>
      </c>
      <c r="AY500" s="261" t="s">
        <v>174</v>
      </c>
    </row>
    <row r="501" s="1" customFormat="1" ht="16.5" customHeight="1">
      <c r="B501" s="47"/>
      <c r="C501" s="236" t="s">
        <v>735</v>
      </c>
      <c r="D501" s="236" t="s">
        <v>176</v>
      </c>
      <c r="E501" s="237" t="s">
        <v>736</v>
      </c>
      <c r="F501" s="238" t="s">
        <v>737</v>
      </c>
      <c r="G501" s="239" t="s">
        <v>193</v>
      </c>
      <c r="H501" s="240">
        <v>5.6740000000000004</v>
      </c>
      <c r="I501" s="241"/>
      <c r="J501" s="242">
        <f>ROUND(I501*H501,2)</f>
        <v>0</v>
      </c>
      <c r="K501" s="238" t="s">
        <v>21</v>
      </c>
      <c r="L501" s="73"/>
      <c r="M501" s="243" t="s">
        <v>21</v>
      </c>
      <c r="N501" s="244" t="s">
        <v>44</v>
      </c>
      <c r="O501" s="48"/>
      <c r="P501" s="245">
        <f>O501*H501</f>
        <v>0</v>
      </c>
      <c r="Q501" s="245">
        <v>0</v>
      </c>
      <c r="R501" s="245">
        <f>Q501*H501</f>
        <v>0</v>
      </c>
      <c r="S501" s="245">
        <v>0</v>
      </c>
      <c r="T501" s="246">
        <f>S501*H501</f>
        <v>0</v>
      </c>
      <c r="AR501" s="25" t="s">
        <v>181</v>
      </c>
      <c r="AT501" s="25" t="s">
        <v>176</v>
      </c>
      <c r="AU501" s="25" t="s">
        <v>83</v>
      </c>
      <c r="AY501" s="25" t="s">
        <v>174</v>
      </c>
      <c r="BE501" s="247">
        <f>IF(N501="základní",J501,0)</f>
        <v>0</v>
      </c>
      <c r="BF501" s="247">
        <f>IF(N501="snížená",J501,0)</f>
        <v>0</v>
      </c>
      <c r="BG501" s="247">
        <f>IF(N501="zákl. přenesená",J501,0)</f>
        <v>0</v>
      </c>
      <c r="BH501" s="247">
        <f>IF(N501="sníž. přenesená",J501,0)</f>
        <v>0</v>
      </c>
      <c r="BI501" s="247">
        <f>IF(N501="nulová",J501,0)</f>
        <v>0</v>
      </c>
      <c r="BJ501" s="25" t="s">
        <v>83</v>
      </c>
      <c r="BK501" s="247">
        <f>ROUND(I501*H501,2)</f>
        <v>0</v>
      </c>
      <c r="BL501" s="25" t="s">
        <v>181</v>
      </c>
      <c r="BM501" s="25" t="s">
        <v>738</v>
      </c>
    </row>
    <row r="502" s="12" customFormat="1">
      <c r="B502" s="251"/>
      <c r="C502" s="252"/>
      <c r="D502" s="248" t="s">
        <v>185</v>
      </c>
      <c r="E502" s="253" t="s">
        <v>21</v>
      </c>
      <c r="F502" s="254" t="s">
        <v>739</v>
      </c>
      <c r="G502" s="252"/>
      <c r="H502" s="255">
        <v>5.6740000000000004</v>
      </c>
      <c r="I502" s="256"/>
      <c r="J502" s="252"/>
      <c r="K502" s="252"/>
      <c r="L502" s="257"/>
      <c r="M502" s="258"/>
      <c r="N502" s="259"/>
      <c r="O502" s="259"/>
      <c r="P502" s="259"/>
      <c r="Q502" s="259"/>
      <c r="R502" s="259"/>
      <c r="S502" s="259"/>
      <c r="T502" s="260"/>
      <c r="AT502" s="261" t="s">
        <v>185</v>
      </c>
      <c r="AU502" s="261" t="s">
        <v>83</v>
      </c>
      <c r="AV502" s="12" t="s">
        <v>83</v>
      </c>
      <c r="AW502" s="12" t="s">
        <v>36</v>
      </c>
      <c r="AX502" s="12" t="s">
        <v>76</v>
      </c>
      <c r="AY502" s="261" t="s">
        <v>174</v>
      </c>
    </row>
    <row r="503" s="1" customFormat="1" ht="16.5" customHeight="1">
      <c r="B503" s="47"/>
      <c r="C503" s="262" t="s">
        <v>740</v>
      </c>
      <c r="D503" s="262" t="s">
        <v>248</v>
      </c>
      <c r="E503" s="263" t="s">
        <v>741</v>
      </c>
      <c r="F503" s="264" t="s">
        <v>742</v>
      </c>
      <c r="G503" s="265" t="s">
        <v>743</v>
      </c>
      <c r="H503" s="266">
        <v>2382.9119999999998</v>
      </c>
      <c r="I503" s="267"/>
      <c r="J503" s="268">
        <f>ROUND(I503*H503,2)</f>
        <v>0</v>
      </c>
      <c r="K503" s="264" t="s">
        <v>21</v>
      </c>
      <c r="L503" s="269"/>
      <c r="M503" s="270" t="s">
        <v>21</v>
      </c>
      <c r="N503" s="271" t="s">
        <v>44</v>
      </c>
      <c r="O503" s="48"/>
      <c r="P503" s="245">
        <f>O503*H503</f>
        <v>0</v>
      </c>
      <c r="Q503" s="245">
        <v>0</v>
      </c>
      <c r="R503" s="245">
        <f>Q503*H503</f>
        <v>0</v>
      </c>
      <c r="S503" s="245">
        <v>0</v>
      </c>
      <c r="T503" s="246">
        <f>S503*H503</f>
        <v>0</v>
      </c>
      <c r="AR503" s="25" t="s">
        <v>217</v>
      </c>
      <c r="AT503" s="25" t="s">
        <v>248</v>
      </c>
      <c r="AU503" s="25" t="s">
        <v>83</v>
      </c>
      <c r="AY503" s="25" t="s">
        <v>174</v>
      </c>
      <c r="BE503" s="247">
        <f>IF(N503="základní",J503,0)</f>
        <v>0</v>
      </c>
      <c r="BF503" s="247">
        <f>IF(N503="snížená",J503,0)</f>
        <v>0</v>
      </c>
      <c r="BG503" s="247">
        <f>IF(N503="zákl. přenesená",J503,0)</f>
        <v>0</v>
      </c>
      <c r="BH503" s="247">
        <f>IF(N503="sníž. přenesená",J503,0)</f>
        <v>0</v>
      </c>
      <c r="BI503" s="247">
        <f>IF(N503="nulová",J503,0)</f>
        <v>0</v>
      </c>
      <c r="BJ503" s="25" t="s">
        <v>83</v>
      </c>
      <c r="BK503" s="247">
        <f>ROUND(I503*H503,2)</f>
        <v>0</v>
      </c>
      <c r="BL503" s="25" t="s">
        <v>181</v>
      </c>
      <c r="BM503" s="25" t="s">
        <v>744</v>
      </c>
    </row>
    <row r="504" s="12" customFormat="1">
      <c r="B504" s="251"/>
      <c r="C504" s="252"/>
      <c r="D504" s="248" t="s">
        <v>185</v>
      </c>
      <c r="E504" s="253" t="s">
        <v>21</v>
      </c>
      <c r="F504" s="254" t="s">
        <v>745</v>
      </c>
      <c r="G504" s="252"/>
      <c r="H504" s="255">
        <v>2382.9119999999998</v>
      </c>
      <c r="I504" s="256"/>
      <c r="J504" s="252"/>
      <c r="K504" s="252"/>
      <c r="L504" s="257"/>
      <c r="M504" s="258"/>
      <c r="N504" s="259"/>
      <c r="O504" s="259"/>
      <c r="P504" s="259"/>
      <c r="Q504" s="259"/>
      <c r="R504" s="259"/>
      <c r="S504" s="259"/>
      <c r="T504" s="260"/>
      <c r="AT504" s="261" t="s">
        <v>185</v>
      </c>
      <c r="AU504" s="261" t="s">
        <v>83</v>
      </c>
      <c r="AV504" s="12" t="s">
        <v>83</v>
      </c>
      <c r="AW504" s="12" t="s">
        <v>36</v>
      </c>
      <c r="AX504" s="12" t="s">
        <v>76</v>
      </c>
      <c r="AY504" s="261" t="s">
        <v>174</v>
      </c>
    </row>
    <row r="505" s="11" customFormat="1" ht="29.88" customHeight="1">
      <c r="B505" s="220"/>
      <c r="C505" s="221"/>
      <c r="D505" s="222" t="s">
        <v>71</v>
      </c>
      <c r="E505" s="234" t="s">
        <v>223</v>
      </c>
      <c r="F505" s="234" t="s">
        <v>746</v>
      </c>
      <c r="G505" s="221"/>
      <c r="H505" s="221"/>
      <c r="I505" s="224"/>
      <c r="J505" s="235">
        <f>BK505</f>
        <v>0</v>
      </c>
      <c r="K505" s="221"/>
      <c r="L505" s="226"/>
      <c r="M505" s="227"/>
      <c r="N505" s="228"/>
      <c r="O505" s="228"/>
      <c r="P505" s="229">
        <f>SUM(P506:P623)</f>
        <v>0</v>
      </c>
      <c r="Q505" s="228"/>
      <c r="R505" s="229">
        <f>SUM(R506:R623)</f>
        <v>3.9630997499999996</v>
      </c>
      <c r="S505" s="228"/>
      <c r="T505" s="230">
        <f>SUM(T506:T623)</f>
        <v>45.140961000000004</v>
      </c>
      <c r="AR505" s="231" t="s">
        <v>76</v>
      </c>
      <c r="AT505" s="232" t="s">
        <v>71</v>
      </c>
      <c r="AU505" s="232" t="s">
        <v>76</v>
      </c>
      <c r="AY505" s="231" t="s">
        <v>174</v>
      </c>
      <c r="BK505" s="233">
        <f>SUM(BK506:BK623)</f>
        <v>0</v>
      </c>
    </row>
    <row r="506" s="1" customFormat="1" ht="38.25" customHeight="1">
      <c r="B506" s="47"/>
      <c r="C506" s="236" t="s">
        <v>747</v>
      </c>
      <c r="D506" s="236" t="s">
        <v>176</v>
      </c>
      <c r="E506" s="237" t="s">
        <v>748</v>
      </c>
      <c r="F506" s="238" t="s">
        <v>749</v>
      </c>
      <c r="G506" s="239" t="s">
        <v>179</v>
      </c>
      <c r="H506" s="240">
        <v>1341</v>
      </c>
      <c r="I506" s="241"/>
      <c r="J506" s="242">
        <f>ROUND(I506*H506,2)</f>
        <v>0</v>
      </c>
      <c r="K506" s="238" t="s">
        <v>180</v>
      </c>
      <c r="L506" s="73"/>
      <c r="M506" s="243" t="s">
        <v>21</v>
      </c>
      <c r="N506" s="244" t="s">
        <v>44</v>
      </c>
      <c r="O506" s="48"/>
      <c r="P506" s="245">
        <f>O506*H506</f>
        <v>0</v>
      </c>
      <c r="Q506" s="245">
        <v>0</v>
      </c>
      <c r="R506" s="245">
        <f>Q506*H506</f>
        <v>0</v>
      </c>
      <c r="S506" s="245">
        <v>0</v>
      </c>
      <c r="T506" s="246">
        <f>S506*H506</f>
        <v>0</v>
      </c>
      <c r="AR506" s="25" t="s">
        <v>181</v>
      </c>
      <c r="AT506" s="25" t="s">
        <v>176</v>
      </c>
      <c r="AU506" s="25" t="s">
        <v>83</v>
      </c>
      <c r="AY506" s="25" t="s">
        <v>174</v>
      </c>
      <c r="BE506" s="247">
        <f>IF(N506="základní",J506,0)</f>
        <v>0</v>
      </c>
      <c r="BF506" s="247">
        <f>IF(N506="snížená",J506,0)</f>
        <v>0</v>
      </c>
      <c r="BG506" s="247">
        <f>IF(N506="zákl. přenesená",J506,0)</f>
        <v>0</v>
      </c>
      <c r="BH506" s="247">
        <f>IF(N506="sníž. přenesená",J506,0)</f>
        <v>0</v>
      </c>
      <c r="BI506" s="247">
        <f>IF(N506="nulová",J506,0)</f>
        <v>0</v>
      </c>
      <c r="BJ506" s="25" t="s">
        <v>83</v>
      </c>
      <c r="BK506" s="247">
        <f>ROUND(I506*H506,2)</f>
        <v>0</v>
      </c>
      <c r="BL506" s="25" t="s">
        <v>181</v>
      </c>
      <c r="BM506" s="25" t="s">
        <v>750</v>
      </c>
    </row>
    <row r="507" s="1" customFormat="1">
      <c r="B507" s="47"/>
      <c r="C507" s="75"/>
      <c r="D507" s="248" t="s">
        <v>183</v>
      </c>
      <c r="E507" s="75"/>
      <c r="F507" s="249" t="s">
        <v>751</v>
      </c>
      <c r="G507" s="75"/>
      <c r="H507" s="75"/>
      <c r="I507" s="204"/>
      <c r="J507" s="75"/>
      <c r="K507" s="75"/>
      <c r="L507" s="73"/>
      <c r="M507" s="250"/>
      <c r="N507" s="48"/>
      <c r="O507" s="48"/>
      <c r="P507" s="48"/>
      <c r="Q507" s="48"/>
      <c r="R507" s="48"/>
      <c r="S507" s="48"/>
      <c r="T507" s="96"/>
      <c r="AT507" s="25" t="s">
        <v>183</v>
      </c>
      <c r="AU507" s="25" t="s">
        <v>83</v>
      </c>
    </row>
    <row r="508" s="12" customFormat="1">
      <c r="B508" s="251"/>
      <c r="C508" s="252"/>
      <c r="D508" s="248" t="s">
        <v>185</v>
      </c>
      <c r="E508" s="253" t="s">
        <v>21</v>
      </c>
      <c r="F508" s="254" t="s">
        <v>752</v>
      </c>
      <c r="G508" s="252"/>
      <c r="H508" s="255">
        <v>1341</v>
      </c>
      <c r="I508" s="256"/>
      <c r="J508" s="252"/>
      <c r="K508" s="252"/>
      <c r="L508" s="257"/>
      <c r="M508" s="258"/>
      <c r="N508" s="259"/>
      <c r="O508" s="259"/>
      <c r="P508" s="259"/>
      <c r="Q508" s="259"/>
      <c r="R508" s="259"/>
      <c r="S508" s="259"/>
      <c r="T508" s="260"/>
      <c r="AT508" s="261" t="s">
        <v>185</v>
      </c>
      <c r="AU508" s="261" t="s">
        <v>83</v>
      </c>
      <c r="AV508" s="12" t="s">
        <v>83</v>
      </c>
      <c r="AW508" s="12" t="s">
        <v>36</v>
      </c>
      <c r="AX508" s="12" t="s">
        <v>76</v>
      </c>
      <c r="AY508" s="261" t="s">
        <v>174</v>
      </c>
    </row>
    <row r="509" s="1" customFormat="1" ht="38.25" customHeight="1">
      <c r="B509" s="47"/>
      <c r="C509" s="236" t="s">
        <v>753</v>
      </c>
      <c r="D509" s="236" t="s">
        <v>176</v>
      </c>
      <c r="E509" s="237" t="s">
        <v>754</v>
      </c>
      <c r="F509" s="238" t="s">
        <v>755</v>
      </c>
      <c r="G509" s="239" t="s">
        <v>179</v>
      </c>
      <c r="H509" s="240">
        <v>80460</v>
      </c>
      <c r="I509" s="241"/>
      <c r="J509" s="242">
        <f>ROUND(I509*H509,2)</f>
        <v>0</v>
      </c>
      <c r="K509" s="238" t="s">
        <v>180</v>
      </c>
      <c r="L509" s="73"/>
      <c r="M509" s="243" t="s">
        <v>21</v>
      </c>
      <c r="N509" s="244" t="s">
        <v>44</v>
      </c>
      <c r="O509" s="48"/>
      <c r="P509" s="245">
        <f>O509*H509</f>
        <v>0</v>
      </c>
      <c r="Q509" s="245">
        <v>0</v>
      </c>
      <c r="R509" s="245">
        <f>Q509*H509</f>
        <v>0</v>
      </c>
      <c r="S509" s="245">
        <v>0</v>
      </c>
      <c r="T509" s="246">
        <f>S509*H509</f>
        <v>0</v>
      </c>
      <c r="AR509" s="25" t="s">
        <v>181</v>
      </c>
      <c r="AT509" s="25" t="s">
        <v>176</v>
      </c>
      <c r="AU509" s="25" t="s">
        <v>83</v>
      </c>
      <c r="AY509" s="25" t="s">
        <v>174</v>
      </c>
      <c r="BE509" s="247">
        <f>IF(N509="základní",J509,0)</f>
        <v>0</v>
      </c>
      <c r="BF509" s="247">
        <f>IF(N509="snížená",J509,0)</f>
        <v>0</v>
      </c>
      <c r="BG509" s="247">
        <f>IF(N509="zákl. přenesená",J509,0)</f>
        <v>0</v>
      </c>
      <c r="BH509" s="247">
        <f>IF(N509="sníž. přenesená",J509,0)</f>
        <v>0</v>
      </c>
      <c r="BI509" s="247">
        <f>IF(N509="nulová",J509,0)</f>
        <v>0</v>
      </c>
      <c r="BJ509" s="25" t="s">
        <v>83</v>
      </c>
      <c r="BK509" s="247">
        <f>ROUND(I509*H509,2)</f>
        <v>0</v>
      </c>
      <c r="BL509" s="25" t="s">
        <v>181</v>
      </c>
      <c r="BM509" s="25" t="s">
        <v>756</v>
      </c>
    </row>
    <row r="510" s="1" customFormat="1">
      <c r="B510" s="47"/>
      <c r="C510" s="75"/>
      <c r="D510" s="248" t="s">
        <v>183</v>
      </c>
      <c r="E510" s="75"/>
      <c r="F510" s="249" t="s">
        <v>751</v>
      </c>
      <c r="G510" s="75"/>
      <c r="H510" s="75"/>
      <c r="I510" s="204"/>
      <c r="J510" s="75"/>
      <c r="K510" s="75"/>
      <c r="L510" s="73"/>
      <c r="M510" s="250"/>
      <c r="N510" s="48"/>
      <c r="O510" s="48"/>
      <c r="P510" s="48"/>
      <c r="Q510" s="48"/>
      <c r="R510" s="48"/>
      <c r="S510" s="48"/>
      <c r="T510" s="96"/>
      <c r="AT510" s="25" t="s">
        <v>183</v>
      </c>
      <c r="AU510" s="25" t="s">
        <v>83</v>
      </c>
    </row>
    <row r="511" s="12" customFormat="1">
      <c r="B511" s="251"/>
      <c r="C511" s="252"/>
      <c r="D511" s="248" t="s">
        <v>185</v>
      </c>
      <c r="E511" s="253" t="s">
        <v>21</v>
      </c>
      <c r="F511" s="254" t="s">
        <v>757</v>
      </c>
      <c r="G511" s="252"/>
      <c r="H511" s="255">
        <v>80460</v>
      </c>
      <c r="I511" s="256"/>
      <c r="J511" s="252"/>
      <c r="K511" s="252"/>
      <c r="L511" s="257"/>
      <c r="M511" s="258"/>
      <c r="N511" s="259"/>
      <c r="O511" s="259"/>
      <c r="P511" s="259"/>
      <c r="Q511" s="259"/>
      <c r="R511" s="259"/>
      <c r="S511" s="259"/>
      <c r="T511" s="260"/>
      <c r="AT511" s="261" t="s">
        <v>185</v>
      </c>
      <c r="AU511" s="261" t="s">
        <v>83</v>
      </c>
      <c r="AV511" s="12" t="s">
        <v>83</v>
      </c>
      <c r="AW511" s="12" t="s">
        <v>36</v>
      </c>
      <c r="AX511" s="12" t="s">
        <v>76</v>
      </c>
      <c r="AY511" s="261" t="s">
        <v>174</v>
      </c>
    </row>
    <row r="512" s="1" customFormat="1" ht="38.25" customHeight="1">
      <c r="B512" s="47"/>
      <c r="C512" s="236" t="s">
        <v>758</v>
      </c>
      <c r="D512" s="236" t="s">
        <v>176</v>
      </c>
      <c r="E512" s="237" t="s">
        <v>759</v>
      </c>
      <c r="F512" s="238" t="s">
        <v>760</v>
      </c>
      <c r="G512" s="239" t="s">
        <v>179</v>
      </c>
      <c r="H512" s="240">
        <v>1341</v>
      </c>
      <c r="I512" s="241"/>
      <c r="J512" s="242">
        <f>ROUND(I512*H512,2)</f>
        <v>0</v>
      </c>
      <c r="K512" s="238" t="s">
        <v>180</v>
      </c>
      <c r="L512" s="73"/>
      <c r="M512" s="243" t="s">
        <v>21</v>
      </c>
      <c r="N512" s="244" t="s">
        <v>44</v>
      </c>
      <c r="O512" s="48"/>
      <c r="P512" s="245">
        <f>O512*H512</f>
        <v>0</v>
      </c>
      <c r="Q512" s="245">
        <v>0</v>
      </c>
      <c r="R512" s="245">
        <f>Q512*H512</f>
        <v>0</v>
      </c>
      <c r="S512" s="245">
        <v>0</v>
      </c>
      <c r="T512" s="246">
        <f>S512*H512</f>
        <v>0</v>
      </c>
      <c r="AR512" s="25" t="s">
        <v>181</v>
      </c>
      <c r="AT512" s="25" t="s">
        <v>176</v>
      </c>
      <c r="AU512" s="25" t="s">
        <v>83</v>
      </c>
      <c r="AY512" s="25" t="s">
        <v>174</v>
      </c>
      <c r="BE512" s="247">
        <f>IF(N512="základní",J512,0)</f>
        <v>0</v>
      </c>
      <c r="BF512" s="247">
        <f>IF(N512="snížená",J512,0)</f>
        <v>0</v>
      </c>
      <c r="BG512" s="247">
        <f>IF(N512="zákl. přenesená",J512,0)</f>
        <v>0</v>
      </c>
      <c r="BH512" s="247">
        <f>IF(N512="sníž. přenesená",J512,0)</f>
        <v>0</v>
      </c>
      <c r="BI512" s="247">
        <f>IF(N512="nulová",J512,0)</f>
        <v>0</v>
      </c>
      <c r="BJ512" s="25" t="s">
        <v>83</v>
      </c>
      <c r="BK512" s="247">
        <f>ROUND(I512*H512,2)</f>
        <v>0</v>
      </c>
      <c r="BL512" s="25" t="s">
        <v>181</v>
      </c>
      <c r="BM512" s="25" t="s">
        <v>761</v>
      </c>
    </row>
    <row r="513" s="1" customFormat="1">
      <c r="B513" s="47"/>
      <c r="C513" s="75"/>
      <c r="D513" s="248" t="s">
        <v>183</v>
      </c>
      <c r="E513" s="75"/>
      <c r="F513" s="249" t="s">
        <v>762</v>
      </c>
      <c r="G513" s="75"/>
      <c r="H513" s="75"/>
      <c r="I513" s="204"/>
      <c r="J513" s="75"/>
      <c r="K513" s="75"/>
      <c r="L513" s="73"/>
      <c r="M513" s="250"/>
      <c r="N513" s="48"/>
      <c r="O513" s="48"/>
      <c r="P513" s="48"/>
      <c r="Q513" s="48"/>
      <c r="R513" s="48"/>
      <c r="S513" s="48"/>
      <c r="T513" s="96"/>
      <c r="AT513" s="25" t="s">
        <v>183</v>
      </c>
      <c r="AU513" s="25" t="s">
        <v>83</v>
      </c>
    </row>
    <row r="514" s="1" customFormat="1" ht="25.5" customHeight="1">
      <c r="B514" s="47"/>
      <c r="C514" s="236" t="s">
        <v>763</v>
      </c>
      <c r="D514" s="236" t="s">
        <v>176</v>
      </c>
      <c r="E514" s="237" t="s">
        <v>764</v>
      </c>
      <c r="F514" s="238" t="s">
        <v>765</v>
      </c>
      <c r="G514" s="239" t="s">
        <v>179</v>
      </c>
      <c r="H514" s="240">
        <v>994</v>
      </c>
      <c r="I514" s="241"/>
      <c r="J514" s="242">
        <f>ROUND(I514*H514,2)</f>
        <v>0</v>
      </c>
      <c r="K514" s="238" t="s">
        <v>180</v>
      </c>
      <c r="L514" s="73"/>
      <c r="M514" s="243" t="s">
        <v>21</v>
      </c>
      <c r="N514" s="244" t="s">
        <v>44</v>
      </c>
      <c r="O514" s="48"/>
      <c r="P514" s="245">
        <f>O514*H514</f>
        <v>0</v>
      </c>
      <c r="Q514" s="245">
        <v>0.00012999999999999999</v>
      </c>
      <c r="R514" s="245">
        <f>Q514*H514</f>
        <v>0.12922</v>
      </c>
      <c r="S514" s="245">
        <v>0</v>
      </c>
      <c r="T514" s="246">
        <f>S514*H514</f>
        <v>0</v>
      </c>
      <c r="AR514" s="25" t="s">
        <v>181</v>
      </c>
      <c r="AT514" s="25" t="s">
        <v>176</v>
      </c>
      <c r="AU514" s="25" t="s">
        <v>83</v>
      </c>
      <c r="AY514" s="25" t="s">
        <v>174</v>
      </c>
      <c r="BE514" s="247">
        <f>IF(N514="základní",J514,0)</f>
        <v>0</v>
      </c>
      <c r="BF514" s="247">
        <f>IF(N514="snížená",J514,0)</f>
        <v>0</v>
      </c>
      <c r="BG514" s="247">
        <f>IF(N514="zákl. přenesená",J514,0)</f>
        <v>0</v>
      </c>
      <c r="BH514" s="247">
        <f>IF(N514="sníž. přenesená",J514,0)</f>
        <v>0</v>
      </c>
      <c r="BI514" s="247">
        <f>IF(N514="nulová",J514,0)</f>
        <v>0</v>
      </c>
      <c r="BJ514" s="25" t="s">
        <v>83</v>
      </c>
      <c r="BK514" s="247">
        <f>ROUND(I514*H514,2)</f>
        <v>0</v>
      </c>
      <c r="BL514" s="25" t="s">
        <v>181</v>
      </c>
      <c r="BM514" s="25" t="s">
        <v>766</v>
      </c>
    </row>
    <row r="515" s="1" customFormat="1">
      <c r="B515" s="47"/>
      <c r="C515" s="75"/>
      <c r="D515" s="248" t="s">
        <v>183</v>
      </c>
      <c r="E515" s="75"/>
      <c r="F515" s="249" t="s">
        <v>767</v>
      </c>
      <c r="G515" s="75"/>
      <c r="H515" s="75"/>
      <c r="I515" s="204"/>
      <c r="J515" s="75"/>
      <c r="K515" s="75"/>
      <c r="L515" s="73"/>
      <c r="M515" s="250"/>
      <c r="N515" s="48"/>
      <c r="O515" s="48"/>
      <c r="P515" s="48"/>
      <c r="Q515" s="48"/>
      <c r="R515" s="48"/>
      <c r="S515" s="48"/>
      <c r="T515" s="96"/>
      <c r="AT515" s="25" t="s">
        <v>183</v>
      </c>
      <c r="AU515" s="25" t="s">
        <v>83</v>
      </c>
    </row>
    <row r="516" s="12" customFormat="1">
      <c r="B516" s="251"/>
      <c r="C516" s="252"/>
      <c r="D516" s="248" t="s">
        <v>185</v>
      </c>
      <c r="E516" s="253" t="s">
        <v>21</v>
      </c>
      <c r="F516" s="254" t="s">
        <v>768</v>
      </c>
      <c r="G516" s="252"/>
      <c r="H516" s="255">
        <v>994</v>
      </c>
      <c r="I516" s="256"/>
      <c r="J516" s="252"/>
      <c r="K516" s="252"/>
      <c r="L516" s="257"/>
      <c r="M516" s="258"/>
      <c r="N516" s="259"/>
      <c r="O516" s="259"/>
      <c r="P516" s="259"/>
      <c r="Q516" s="259"/>
      <c r="R516" s="259"/>
      <c r="S516" s="259"/>
      <c r="T516" s="260"/>
      <c r="AT516" s="261" t="s">
        <v>185</v>
      </c>
      <c r="AU516" s="261" t="s">
        <v>83</v>
      </c>
      <c r="AV516" s="12" t="s">
        <v>83</v>
      </c>
      <c r="AW516" s="12" t="s">
        <v>36</v>
      </c>
      <c r="AX516" s="12" t="s">
        <v>76</v>
      </c>
      <c r="AY516" s="261" t="s">
        <v>174</v>
      </c>
    </row>
    <row r="517" s="1" customFormat="1" ht="25.5" customHeight="1">
      <c r="B517" s="47"/>
      <c r="C517" s="236" t="s">
        <v>769</v>
      </c>
      <c r="D517" s="236" t="s">
        <v>176</v>
      </c>
      <c r="E517" s="237" t="s">
        <v>770</v>
      </c>
      <c r="F517" s="238" t="s">
        <v>771</v>
      </c>
      <c r="G517" s="239" t="s">
        <v>256</v>
      </c>
      <c r="H517" s="240">
        <v>3.9500000000000002</v>
      </c>
      <c r="I517" s="241"/>
      <c r="J517" s="242">
        <f>ROUND(I517*H517,2)</f>
        <v>0</v>
      </c>
      <c r="K517" s="238" t="s">
        <v>21</v>
      </c>
      <c r="L517" s="73"/>
      <c r="M517" s="243" t="s">
        <v>21</v>
      </c>
      <c r="N517" s="244" t="s">
        <v>44</v>
      </c>
      <c r="O517" s="48"/>
      <c r="P517" s="245">
        <f>O517*H517</f>
        <v>0</v>
      </c>
      <c r="Q517" s="245">
        <v>0.01042</v>
      </c>
      <c r="R517" s="245">
        <f>Q517*H517</f>
        <v>0.041159000000000001</v>
      </c>
      <c r="S517" s="245">
        <v>0</v>
      </c>
      <c r="T517" s="246">
        <f>S517*H517</f>
        <v>0</v>
      </c>
      <c r="AR517" s="25" t="s">
        <v>181</v>
      </c>
      <c r="AT517" s="25" t="s">
        <v>176</v>
      </c>
      <c r="AU517" s="25" t="s">
        <v>83</v>
      </c>
      <c r="AY517" s="25" t="s">
        <v>174</v>
      </c>
      <c r="BE517" s="247">
        <f>IF(N517="základní",J517,0)</f>
        <v>0</v>
      </c>
      <c r="BF517" s="247">
        <f>IF(N517="snížená",J517,0)</f>
        <v>0</v>
      </c>
      <c r="BG517" s="247">
        <f>IF(N517="zákl. přenesená",J517,0)</f>
        <v>0</v>
      </c>
      <c r="BH517" s="247">
        <f>IF(N517="sníž. přenesená",J517,0)</f>
        <v>0</v>
      </c>
      <c r="BI517" s="247">
        <f>IF(N517="nulová",J517,0)</f>
        <v>0</v>
      </c>
      <c r="BJ517" s="25" t="s">
        <v>83</v>
      </c>
      <c r="BK517" s="247">
        <f>ROUND(I517*H517,2)</f>
        <v>0</v>
      </c>
      <c r="BL517" s="25" t="s">
        <v>181</v>
      </c>
      <c r="BM517" s="25" t="s">
        <v>772</v>
      </c>
    </row>
    <row r="518" s="12" customFormat="1">
      <c r="B518" s="251"/>
      <c r="C518" s="252"/>
      <c r="D518" s="248" t="s">
        <v>185</v>
      </c>
      <c r="E518" s="253" t="s">
        <v>21</v>
      </c>
      <c r="F518" s="254" t="s">
        <v>773</v>
      </c>
      <c r="G518" s="252"/>
      <c r="H518" s="255">
        <v>3.9500000000000002</v>
      </c>
      <c r="I518" s="256"/>
      <c r="J518" s="252"/>
      <c r="K518" s="252"/>
      <c r="L518" s="257"/>
      <c r="M518" s="258"/>
      <c r="N518" s="259"/>
      <c r="O518" s="259"/>
      <c r="P518" s="259"/>
      <c r="Q518" s="259"/>
      <c r="R518" s="259"/>
      <c r="S518" s="259"/>
      <c r="T518" s="260"/>
      <c r="AT518" s="261" t="s">
        <v>185</v>
      </c>
      <c r="AU518" s="261" t="s">
        <v>83</v>
      </c>
      <c r="AV518" s="12" t="s">
        <v>83</v>
      </c>
      <c r="AW518" s="12" t="s">
        <v>36</v>
      </c>
      <c r="AX518" s="12" t="s">
        <v>76</v>
      </c>
      <c r="AY518" s="261" t="s">
        <v>174</v>
      </c>
    </row>
    <row r="519" s="1" customFormat="1" ht="51" customHeight="1">
      <c r="B519" s="47"/>
      <c r="C519" s="236" t="s">
        <v>774</v>
      </c>
      <c r="D519" s="236" t="s">
        <v>176</v>
      </c>
      <c r="E519" s="237" t="s">
        <v>775</v>
      </c>
      <c r="F519" s="238" t="s">
        <v>776</v>
      </c>
      <c r="G519" s="239" t="s">
        <v>269</v>
      </c>
      <c r="H519" s="240">
        <v>12</v>
      </c>
      <c r="I519" s="241"/>
      <c r="J519" s="242">
        <f>ROUND(I519*H519,2)</f>
        <v>0</v>
      </c>
      <c r="K519" s="238" t="s">
        <v>21</v>
      </c>
      <c r="L519" s="73"/>
      <c r="M519" s="243" t="s">
        <v>21</v>
      </c>
      <c r="N519" s="244" t="s">
        <v>44</v>
      </c>
      <c r="O519" s="48"/>
      <c r="P519" s="245">
        <f>O519*H519</f>
        <v>0</v>
      </c>
      <c r="Q519" s="245">
        <v>0.00167</v>
      </c>
      <c r="R519" s="245">
        <f>Q519*H519</f>
        <v>0.020040000000000002</v>
      </c>
      <c r="S519" s="245">
        <v>0</v>
      </c>
      <c r="T519" s="246">
        <f>S519*H519</f>
        <v>0</v>
      </c>
      <c r="AR519" s="25" t="s">
        <v>181</v>
      </c>
      <c r="AT519" s="25" t="s">
        <v>176</v>
      </c>
      <c r="AU519" s="25" t="s">
        <v>83</v>
      </c>
      <c r="AY519" s="25" t="s">
        <v>174</v>
      </c>
      <c r="BE519" s="247">
        <f>IF(N519="základní",J519,0)</f>
        <v>0</v>
      </c>
      <c r="BF519" s="247">
        <f>IF(N519="snížená",J519,0)</f>
        <v>0</v>
      </c>
      <c r="BG519" s="247">
        <f>IF(N519="zákl. přenesená",J519,0)</f>
        <v>0</v>
      </c>
      <c r="BH519" s="247">
        <f>IF(N519="sníž. přenesená",J519,0)</f>
        <v>0</v>
      </c>
      <c r="BI519" s="247">
        <f>IF(N519="nulová",J519,0)</f>
        <v>0</v>
      </c>
      <c r="BJ519" s="25" t="s">
        <v>83</v>
      </c>
      <c r="BK519" s="247">
        <f>ROUND(I519*H519,2)</f>
        <v>0</v>
      </c>
      <c r="BL519" s="25" t="s">
        <v>181</v>
      </c>
      <c r="BM519" s="25" t="s">
        <v>777</v>
      </c>
    </row>
    <row r="520" s="12" customFormat="1">
      <c r="B520" s="251"/>
      <c r="C520" s="252"/>
      <c r="D520" s="248" t="s">
        <v>185</v>
      </c>
      <c r="E520" s="253" t="s">
        <v>21</v>
      </c>
      <c r="F520" s="254" t="s">
        <v>778</v>
      </c>
      <c r="G520" s="252"/>
      <c r="H520" s="255">
        <v>4</v>
      </c>
      <c r="I520" s="256"/>
      <c r="J520" s="252"/>
      <c r="K520" s="252"/>
      <c r="L520" s="257"/>
      <c r="M520" s="258"/>
      <c r="N520" s="259"/>
      <c r="O520" s="259"/>
      <c r="P520" s="259"/>
      <c r="Q520" s="259"/>
      <c r="R520" s="259"/>
      <c r="S520" s="259"/>
      <c r="T520" s="260"/>
      <c r="AT520" s="261" t="s">
        <v>185</v>
      </c>
      <c r="AU520" s="261" t="s">
        <v>83</v>
      </c>
      <c r="AV520" s="12" t="s">
        <v>83</v>
      </c>
      <c r="AW520" s="12" t="s">
        <v>36</v>
      </c>
      <c r="AX520" s="12" t="s">
        <v>72</v>
      </c>
      <c r="AY520" s="261" t="s">
        <v>174</v>
      </c>
    </row>
    <row r="521" s="12" customFormat="1">
      <c r="B521" s="251"/>
      <c r="C521" s="252"/>
      <c r="D521" s="248" t="s">
        <v>185</v>
      </c>
      <c r="E521" s="253" t="s">
        <v>21</v>
      </c>
      <c r="F521" s="254" t="s">
        <v>779</v>
      </c>
      <c r="G521" s="252"/>
      <c r="H521" s="255">
        <v>5</v>
      </c>
      <c r="I521" s="256"/>
      <c r="J521" s="252"/>
      <c r="K521" s="252"/>
      <c r="L521" s="257"/>
      <c r="M521" s="258"/>
      <c r="N521" s="259"/>
      <c r="O521" s="259"/>
      <c r="P521" s="259"/>
      <c r="Q521" s="259"/>
      <c r="R521" s="259"/>
      <c r="S521" s="259"/>
      <c r="T521" s="260"/>
      <c r="AT521" s="261" t="s">
        <v>185</v>
      </c>
      <c r="AU521" s="261" t="s">
        <v>83</v>
      </c>
      <c r="AV521" s="12" t="s">
        <v>83</v>
      </c>
      <c r="AW521" s="12" t="s">
        <v>36</v>
      </c>
      <c r="AX521" s="12" t="s">
        <v>72</v>
      </c>
      <c r="AY521" s="261" t="s">
        <v>174</v>
      </c>
    </row>
    <row r="522" s="12" customFormat="1">
      <c r="B522" s="251"/>
      <c r="C522" s="252"/>
      <c r="D522" s="248" t="s">
        <v>185</v>
      </c>
      <c r="E522" s="253" t="s">
        <v>21</v>
      </c>
      <c r="F522" s="254" t="s">
        <v>780</v>
      </c>
      <c r="G522" s="252"/>
      <c r="H522" s="255">
        <v>3</v>
      </c>
      <c r="I522" s="256"/>
      <c r="J522" s="252"/>
      <c r="K522" s="252"/>
      <c r="L522" s="257"/>
      <c r="M522" s="258"/>
      <c r="N522" s="259"/>
      <c r="O522" s="259"/>
      <c r="P522" s="259"/>
      <c r="Q522" s="259"/>
      <c r="R522" s="259"/>
      <c r="S522" s="259"/>
      <c r="T522" s="260"/>
      <c r="AT522" s="261" t="s">
        <v>185</v>
      </c>
      <c r="AU522" s="261" t="s">
        <v>83</v>
      </c>
      <c r="AV522" s="12" t="s">
        <v>83</v>
      </c>
      <c r="AW522" s="12" t="s">
        <v>36</v>
      </c>
      <c r="AX522" s="12" t="s">
        <v>72</v>
      </c>
      <c r="AY522" s="261" t="s">
        <v>174</v>
      </c>
    </row>
    <row r="523" s="13" customFormat="1">
      <c r="B523" s="272"/>
      <c r="C523" s="273"/>
      <c r="D523" s="248" t="s">
        <v>185</v>
      </c>
      <c r="E523" s="274" t="s">
        <v>21</v>
      </c>
      <c r="F523" s="275" t="s">
        <v>264</v>
      </c>
      <c r="G523" s="273"/>
      <c r="H523" s="276">
        <v>12</v>
      </c>
      <c r="I523" s="277"/>
      <c r="J523" s="273"/>
      <c r="K523" s="273"/>
      <c r="L523" s="278"/>
      <c r="M523" s="279"/>
      <c r="N523" s="280"/>
      <c r="O523" s="280"/>
      <c r="P523" s="280"/>
      <c r="Q523" s="280"/>
      <c r="R523" s="280"/>
      <c r="S523" s="280"/>
      <c r="T523" s="281"/>
      <c r="AT523" s="282" t="s">
        <v>185</v>
      </c>
      <c r="AU523" s="282" t="s">
        <v>83</v>
      </c>
      <c r="AV523" s="13" t="s">
        <v>181</v>
      </c>
      <c r="AW523" s="13" t="s">
        <v>36</v>
      </c>
      <c r="AX523" s="13" t="s">
        <v>76</v>
      </c>
      <c r="AY523" s="282" t="s">
        <v>174</v>
      </c>
    </row>
    <row r="524" s="1" customFormat="1" ht="38.25" customHeight="1">
      <c r="B524" s="47"/>
      <c r="C524" s="236" t="s">
        <v>781</v>
      </c>
      <c r="D524" s="236" t="s">
        <v>176</v>
      </c>
      <c r="E524" s="237" t="s">
        <v>782</v>
      </c>
      <c r="F524" s="238" t="s">
        <v>783</v>
      </c>
      <c r="G524" s="239" t="s">
        <v>269</v>
      </c>
      <c r="H524" s="240">
        <v>7</v>
      </c>
      <c r="I524" s="241"/>
      <c r="J524" s="242">
        <f>ROUND(I524*H524,2)</f>
        <v>0</v>
      </c>
      <c r="K524" s="238" t="s">
        <v>21</v>
      </c>
      <c r="L524" s="73"/>
      <c r="M524" s="243" t="s">
        <v>21</v>
      </c>
      <c r="N524" s="244" t="s">
        <v>44</v>
      </c>
      <c r="O524" s="48"/>
      <c r="P524" s="245">
        <f>O524*H524</f>
        <v>0</v>
      </c>
      <c r="Q524" s="245">
        <v>0.0046800000000000001</v>
      </c>
      <c r="R524" s="245">
        <f>Q524*H524</f>
        <v>0.032759999999999997</v>
      </c>
      <c r="S524" s="245">
        <v>0</v>
      </c>
      <c r="T524" s="246">
        <f>S524*H524</f>
        <v>0</v>
      </c>
      <c r="AR524" s="25" t="s">
        <v>181</v>
      </c>
      <c r="AT524" s="25" t="s">
        <v>176</v>
      </c>
      <c r="AU524" s="25" t="s">
        <v>83</v>
      </c>
      <c r="AY524" s="25" t="s">
        <v>174</v>
      </c>
      <c r="BE524" s="247">
        <f>IF(N524="základní",J524,0)</f>
        <v>0</v>
      </c>
      <c r="BF524" s="247">
        <f>IF(N524="snížená",J524,0)</f>
        <v>0</v>
      </c>
      <c r="BG524" s="247">
        <f>IF(N524="zákl. přenesená",J524,0)</f>
        <v>0</v>
      </c>
      <c r="BH524" s="247">
        <f>IF(N524="sníž. přenesená",J524,0)</f>
        <v>0</v>
      </c>
      <c r="BI524" s="247">
        <f>IF(N524="nulová",J524,0)</f>
        <v>0</v>
      </c>
      <c r="BJ524" s="25" t="s">
        <v>83</v>
      </c>
      <c r="BK524" s="247">
        <f>ROUND(I524*H524,2)</f>
        <v>0</v>
      </c>
      <c r="BL524" s="25" t="s">
        <v>181</v>
      </c>
      <c r="BM524" s="25" t="s">
        <v>784</v>
      </c>
    </row>
    <row r="525" s="12" customFormat="1">
      <c r="B525" s="251"/>
      <c r="C525" s="252"/>
      <c r="D525" s="248" t="s">
        <v>185</v>
      </c>
      <c r="E525" s="253" t="s">
        <v>21</v>
      </c>
      <c r="F525" s="254" t="s">
        <v>785</v>
      </c>
      <c r="G525" s="252"/>
      <c r="H525" s="255">
        <v>6</v>
      </c>
      <c r="I525" s="256"/>
      <c r="J525" s="252"/>
      <c r="K525" s="252"/>
      <c r="L525" s="257"/>
      <c r="M525" s="258"/>
      <c r="N525" s="259"/>
      <c r="O525" s="259"/>
      <c r="P525" s="259"/>
      <c r="Q525" s="259"/>
      <c r="R525" s="259"/>
      <c r="S525" s="259"/>
      <c r="T525" s="260"/>
      <c r="AT525" s="261" t="s">
        <v>185</v>
      </c>
      <c r="AU525" s="261" t="s">
        <v>83</v>
      </c>
      <c r="AV525" s="12" t="s">
        <v>83</v>
      </c>
      <c r="AW525" s="12" t="s">
        <v>36</v>
      </c>
      <c r="AX525" s="12" t="s">
        <v>72</v>
      </c>
      <c r="AY525" s="261" t="s">
        <v>174</v>
      </c>
    </row>
    <row r="526" s="12" customFormat="1">
      <c r="B526" s="251"/>
      <c r="C526" s="252"/>
      <c r="D526" s="248" t="s">
        <v>185</v>
      </c>
      <c r="E526" s="253" t="s">
        <v>21</v>
      </c>
      <c r="F526" s="254" t="s">
        <v>786</v>
      </c>
      <c r="G526" s="252"/>
      <c r="H526" s="255">
        <v>1</v>
      </c>
      <c r="I526" s="256"/>
      <c r="J526" s="252"/>
      <c r="K526" s="252"/>
      <c r="L526" s="257"/>
      <c r="M526" s="258"/>
      <c r="N526" s="259"/>
      <c r="O526" s="259"/>
      <c r="P526" s="259"/>
      <c r="Q526" s="259"/>
      <c r="R526" s="259"/>
      <c r="S526" s="259"/>
      <c r="T526" s="260"/>
      <c r="AT526" s="261" t="s">
        <v>185</v>
      </c>
      <c r="AU526" s="261" t="s">
        <v>83</v>
      </c>
      <c r="AV526" s="12" t="s">
        <v>83</v>
      </c>
      <c r="AW526" s="12" t="s">
        <v>36</v>
      </c>
      <c r="AX526" s="12" t="s">
        <v>72</v>
      </c>
      <c r="AY526" s="261" t="s">
        <v>174</v>
      </c>
    </row>
    <row r="527" s="13" customFormat="1">
      <c r="B527" s="272"/>
      <c r="C527" s="273"/>
      <c r="D527" s="248" t="s">
        <v>185</v>
      </c>
      <c r="E527" s="274" t="s">
        <v>21</v>
      </c>
      <c r="F527" s="275" t="s">
        <v>264</v>
      </c>
      <c r="G527" s="273"/>
      <c r="H527" s="276">
        <v>7</v>
      </c>
      <c r="I527" s="277"/>
      <c r="J527" s="273"/>
      <c r="K527" s="273"/>
      <c r="L527" s="278"/>
      <c r="M527" s="279"/>
      <c r="N527" s="280"/>
      <c r="O527" s="280"/>
      <c r="P527" s="280"/>
      <c r="Q527" s="280"/>
      <c r="R527" s="280"/>
      <c r="S527" s="280"/>
      <c r="T527" s="281"/>
      <c r="AT527" s="282" t="s">
        <v>185</v>
      </c>
      <c r="AU527" s="282" t="s">
        <v>83</v>
      </c>
      <c r="AV527" s="13" t="s">
        <v>181</v>
      </c>
      <c r="AW527" s="13" t="s">
        <v>36</v>
      </c>
      <c r="AX527" s="13" t="s">
        <v>76</v>
      </c>
      <c r="AY527" s="282" t="s">
        <v>174</v>
      </c>
    </row>
    <row r="528" s="1" customFormat="1" ht="38.25" customHeight="1">
      <c r="B528" s="47"/>
      <c r="C528" s="236" t="s">
        <v>787</v>
      </c>
      <c r="D528" s="236" t="s">
        <v>176</v>
      </c>
      <c r="E528" s="237" t="s">
        <v>788</v>
      </c>
      <c r="F528" s="238" t="s">
        <v>789</v>
      </c>
      <c r="G528" s="239" t="s">
        <v>193</v>
      </c>
      <c r="H528" s="240">
        <v>0.5</v>
      </c>
      <c r="I528" s="241"/>
      <c r="J528" s="242">
        <f>ROUND(I528*H528,2)</f>
        <v>0</v>
      </c>
      <c r="K528" s="238" t="s">
        <v>180</v>
      </c>
      <c r="L528" s="73"/>
      <c r="M528" s="243" t="s">
        <v>21</v>
      </c>
      <c r="N528" s="244" t="s">
        <v>44</v>
      </c>
      <c r="O528" s="48"/>
      <c r="P528" s="245">
        <f>O528*H528</f>
        <v>0</v>
      </c>
      <c r="Q528" s="245">
        <v>0</v>
      </c>
      <c r="R528" s="245">
        <f>Q528*H528</f>
        <v>0</v>
      </c>
      <c r="S528" s="245">
        <v>1.8</v>
      </c>
      <c r="T528" s="246">
        <f>S528*H528</f>
        <v>0.90000000000000002</v>
      </c>
      <c r="AR528" s="25" t="s">
        <v>181</v>
      </c>
      <c r="AT528" s="25" t="s">
        <v>176</v>
      </c>
      <c r="AU528" s="25" t="s">
        <v>83</v>
      </c>
      <c r="AY528" s="25" t="s">
        <v>174</v>
      </c>
      <c r="BE528" s="247">
        <f>IF(N528="základní",J528,0)</f>
        <v>0</v>
      </c>
      <c r="BF528" s="247">
        <f>IF(N528="snížená",J528,0)</f>
        <v>0</v>
      </c>
      <c r="BG528" s="247">
        <f>IF(N528="zákl. přenesená",J528,0)</f>
        <v>0</v>
      </c>
      <c r="BH528" s="247">
        <f>IF(N528="sníž. přenesená",J528,0)</f>
        <v>0</v>
      </c>
      <c r="BI528" s="247">
        <f>IF(N528="nulová",J528,0)</f>
        <v>0</v>
      </c>
      <c r="BJ528" s="25" t="s">
        <v>83</v>
      </c>
      <c r="BK528" s="247">
        <f>ROUND(I528*H528,2)</f>
        <v>0</v>
      </c>
      <c r="BL528" s="25" t="s">
        <v>181</v>
      </c>
      <c r="BM528" s="25" t="s">
        <v>790</v>
      </c>
    </row>
    <row r="529" s="1" customFormat="1">
      <c r="B529" s="47"/>
      <c r="C529" s="75"/>
      <c r="D529" s="248" t="s">
        <v>183</v>
      </c>
      <c r="E529" s="75"/>
      <c r="F529" s="249" t="s">
        <v>791</v>
      </c>
      <c r="G529" s="75"/>
      <c r="H529" s="75"/>
      <c r="I529" s="204"/>
      <c r="J529" s="75"/>
      <c r="K529" s="75"/>
      <c r="L529" s="73"/>
      <c r="M529" s="250"/>
      <c r="N529" s="48"/>
      <c r="O529" s="48"/>
      <c r="P529" s="48"/>
      <c r="Q529" s="48"/>
      <c r="R529" s="48"/>
      <c r="S529" s="48"/>
      <c r="T529" s="96"/>
      <c r="AT529" s="25" t="s">
        <v>183</v>
      </c>
      <c r="AU529" s="25" t="s">
        <v>83</v>
      </c>
    </row>
    <row r="530" s="12" customFormat="1">
      <c r="B530" s="251"/>
      <c r="C530" s="252"/>
      <c r="D530" s="248" t="s">
        <v>185</v>
      </c>
      <c r="E530" s="253" t="s">
        <v>21</v>
      </c>
      <c r="F530" s="254" t="s">
        <v>792</v>
      </c>
      <c r="G530" s="252"/>
      <c r="H530" s="255">
        <v>0.5</v>
      </c>
      <c r="I530" s="256"/>
      <c r="J530" s="252"/>
      <c r="K530" s="252"/>
      <c r="L530" s="257"/>
      <c r="M530" s="258"/>
      <c r="N530" s="259"/>
      <c r="O530" s="259"/>
      <c r="P530" s="259"/>
      <c r="Q530" s="259"/>
      <c r="R530" s="259"/>
      <c r="S530" s="259"/>
      <c r="T530" s="260"/>
      <c r="AT530" s="261" t="s">
        <v>185</v>
      </c>
      <c r="AU530" s="261" t="s">
        <v>83</v>
      </c>
      <c r="AV530" s="12" t="s">
        <v>83</v>
      </c>
      <c r="AW530" s="12" t="s">
        <v>36</v>
      </c>
      <c r="AX530" s="12" t="s">
        <v>76</v>
      </c>
      <c r="AY530" s="261" t="s">
        <v>174</v>
      </c>
    </row>
    <row r="531" s="1" customFormat="1" ht="38.25" customHeight="1">
      <c r="B531" s="47"/>
      <c r="C531" s="236" t="s">
        <v>793</v>
      </c>
      <c r="D531" s="236" t="s">
        <v>176</v>
      </c>
      <c r="E531" s="237" t="s">
        <v>794</v>
      </c>
      <c r="F531" s="238" t="s">
        <v>795</v>
      </c>
      <c r="G531" s="239" t="s">
        <v>193</v>
      </c>
      <c r="H531" s="240">
        <v>5.8559999999999999</v>
      </c>
      <c r="I531" s="241"/>
      <c r="J531" s="242">
        <f>ROUND(I531*H531,2)</f>
        <v>0</v>
      </c>
      <c r="K531" s="238" t="s">
        <v>180</v>
      </c>
      <c r="L531" s="73"/>
      <c r="M531" s="243" t="s">
        <v>21</v>
      </c>
      <c r="N531" s="244" t="s">
        <v>44</v>
      </c>
      <c r="O531" s="48"/>
      <c r="P531" s="245">
        <f>O531*H531</f>
        <v>0</v>
      </c>
      <c r="Q531" s="245">
        <v>0</v>
      </c>
      <c r="R531" s="245">
        <f>Q531*H531</f>
        <v>0</v>
      </c>
      <c r="S531" s="245">
        <v>1.8</v>
      </c>
      <c r="T531" s="246">
        <f>S531*H531</f>
        <v>10.540800000000001</v>
      </c>
      <c r="AR531" s="25" t="s">
        <v>181</v>
      </c>
      <c r="AT531" s="25" t="s">
        <v>176</v>
      </c>
      <c r="AU531" s="25" t="s">
        <v>83</v>
      </c>
      <c r="AY531" s="25" t="s">
        <v>174</v>
      </c>
      <c r="BE531" s="247">
        <f>IF(N531="základní",J531,0)</f>
        <v>0</v>
      </c>
      <c r="BF531" s="247">
        <f>IF(N531="snížená",J531,0)</f>
        <v>0</v>
      </c>
      <c r="BG531" s="247">
        <f>IF(N531="zákl. přenesená",J531,0)</f>
        <v>0</v>
      </c>
      <c r="BH531" s="247">
        <f>IF(N531="sníž. přenesená",J531,0)</f>
        <v>0</v>
      </c>
      <c r="BI531" s="247">
        <f>IF(N531="nulová",J531,0)</f>
        <v>0</v>
      </c>
      <c r="BJ531" s="25" t="s">
        <v>83</v>
      </c>
      <c r="BK531" s="247">
        <f>ROUND(I531*H531,2)</f>
        <v>0</v>
      </c>
      <c r="BL531" s="25" t="s">
        <v>181</v>
      </c>
      <c r="BM531" s="25" t="s">
        <v>796</v>
      </c>
    </row>
    <row r="532" s="1" customFormat="1">
      <c r="B532" s="47"/>
      <c r="C532" s="75"/>
      <c r="D532" s="248" t="s">
        <v>183</v>
      </c>
      <c r="E532" s="75"/>
      <c r="F532" s="249" t="s">
        <v>791</v>
      </c>
      <c r="G532" s="75"/>
      <c r="H532" s="75"/>
      <c r="I532" s="204"/>
      <c r="J532" s="75"/>
      <c r="K532" s="75"/>
      <c r="L532" s="73"/>
      <c r="M532" s="250"/>
      <c r="N532" s="48"/>
      <c r="O532" s="48"/>
      <c r="P532" s="48"/>
      <c r="Q532" s="48"/>
      <c r="R532" s="48"/>
      <c r="S532" s="48"/>
      <c r="T532" s="96"/>
      <c r="AT532" s="25" t="s">
        <v>183</v>
      </c>
      <c r="AU532" s="25" t="s">
        <v>83</v>
      </c>
    </row>
    <row r="533" s="12" customFormat="1">
      <c r="B533" s="251"/>
      <c r="C533" s="252"/>
      <c r="D533" s="248" t="s">
        <v>185</v>
      </c>
      <c r="E533" s="253" t="s">
        <v>21</v>
      </c>
      <c r="F533" s="254" t="s">
        <v>797</v>
      </c>
      <c r="G533" s="252"/>
      <c r="H533" s="255">
        <v>0.90000000000000002</v>
      </c>
      <c r="I533" s="256"/>
      <c r="J533" s="252"/>
      <c r="K533" s="252"/>
      <c r="L533" s="257"/>
      <c r="M533" s="258"/>
      <c r="N533" s="259"/>
      <c r="O533" s="259"/>
      <c r="P533" s="259"/>
      <c r="Q533" s="259"/>
      <c r="R533" s="259"/>
      <c r="S533" s="259"/>
      <c r="T533" s="260"/>
      <c r="AT533" s="261" t="s">
        <v>185</v>
      </c>
      <c r="AU533" s="261" t="s">
        <v>83</v>
      </c>
      <c r="AV533" s="12" t="s">
        <v>83</v>
      </c>
      <c r="AW533" s="12" t="s">
        <v>36</v>
      </c>
      <c r="AX533" s="12" t="s">
        <v>72</v>
      </c>
      <c r="AY533" s="261" t="s">
        <v>174</v>
      </c>
    </row>
    <row r="534" s="12" customFormat="1">
      <c r="B534" s="251"/>
      <c r="C534" s="252"/>
      <c r="D534" s="248" t="s">
        <v>185</v>
      </c>
      <c r="E534" s="253" t="s">
        <v>21</v>
      </c>
      <c r="F534" s="254" t="s">
        <v>798</v>
      </c>
      <c r="G534" s="252"/>
      <c r="H534" s="255">
        <v>2.1720000000000002</v>
      </c>
      <c r="I534" s="256"/>
      <c r="J534" s="252"/>
      <c r="K534" s="252"/>
      <c r="L534" s="257"/>
      <c r="M534" s="258"/>
      <c r="N534" s="259"/>
      <c r="O534" s="259"/>
      <c r="P534" s="259"/>
      <c r="Q534" s="259"/>
      <c r="R534" s="259"/>
      <c r="S534" s="259"/>
      <c r="T534" s="260"/>
      <c r="AT534" s="261" t="s">
        <v>185</v>
      </c>
      <c r="AU534" s="261" t="s">
        <v>83</v>
      </c>
      <c r="AV534" s="12" t="s">
        <v>83</v>
      </c>
      <c r="AW534" s="12" t="s">
        <v>36</v>
      </c>
      <c r="AX534" s="12" t="s">
        <v>72</v>
      </c>
      <c r="AY534" s="261" t="s">
        <v>174</v>
      </c>
    </row>
    <row r="535" s="12" customFormat="1">
      <c r="B535" s="251"/>
      <c r="C535" s="252"/>
      <c r="D535" s="248" t="s">
        <v>185</v>
      </c>
      <c r="E535" s="253" t="s">
        <v>21</v>
      </c>
      <c r="F535" s="254" t="s">
        <v>799</v>
      </c>
      <c r="G535" s="252"/>
      <c r="H535" s="255">
        <v>2.7839999999999998</v>
      </c>
      <c r="I535" s="256"/>
      <c r="J535" s="252"/>
      <c r="K535" s="252"/>
      <c r="L535" s="257"/>
      <c r="M535" s="258"/>
      <c r="N535" s="259"/>
      <c r="O535" s="259"/>
      <c r="P535" s="259"/>
      <c r="Q535" s="259"/>
      <c r="R535" s="259"/>
      <c r="S535" s="259"/>
      <c r="T535" s="260"/>
      <c r="AT535" s="261" t="s">
        <v>185</v>
      </c>
      <c r="AU535" s="261" t="s">
        <v>83</v>
      </c>
      <c r="AV535" s="12" t="s">
        <v>83</v>
      </c>
      <c r="AW535" s="12" t="s">
        <v>36</v>
      </c>
      <c r="AX535" s="12" t="s">
        <v>72</v>
      </c>
      <c r="AY535" s="261" t="s">
        <v>174</v>
      </c>
    </row>
    <row r="536" s="13" customFormat="1">
      <c r="B536" s="272"/>
      <c r="C536" s="273"/>
      <c r="D536" s="248" t="s">
        <v>185</v>
      </c>
      <c r="E536" s="274" t="s">
        <v>21</v>
      </c>
      <c r="F536" s="275" t="s">
        <v>264</v>
      </c>
      <c r="G536" s="273"/>
      <c r="H536" s="276">
        <v>5.8559999999999999</v>
      </c>
      <c r="I536" s="277"/>
      <c r="J536" s="273"/>
      <c r="K536" s="273"/>
      <c r="L536" s="278"/>
      <c r="M536" s="279"/>
      <c r="N536" s="280"/>
      <c r="O536" s="280"/>
      <c r="P536" s="280"/>
      <c r="Q536" s="280"/>
      <c r="R536" s="280"/>
      <c r="S536" s="280"/>
      <c r="T536" s="281"/>
      <c r="AT536" s="282" t="s">
        <v>185</v>
      </c>
      <c r="AU536" s="282" t="s">
        <v>83</v>
      </c>
      <c r="AV536" s="13" t="s">
        <v>181</v>
      </c>
      <c r="AW536" s="13" t="s">
        <v>36</v>
      </c>
      <c r="AX536" s="13" t="s">
        <v>76</v>
      </c>
      <c r="AY536" s="282" t="s">
        <v>174</v>
      </c>
    </row>
    <row r="537" s="1" customFormat="1" ht="25.5" customHeight="1">
      <c r="B537" s="47"/>
      <c r="C537" s="236" t="s">
        <v>800</v>
      </c>
      <c r="D537" s="236" t="s">
        <v>176</v>
      </c>
      <c r="E537" s="237" t="s">
        <v>801</v>
      </c>
      <c r="F537" s="238" t="s">
        <v>802</v>
      </c>
      <c r="G537" s="239" t="s">
        <v>179</v>
      </c>
      <c r="H537" s="240">
        <v>1.6000000000000001</v>
      </c>
      <c r="I537" s="241"/>
      <c r="J537" s="242">
        <f>ROUND(I537*H537,2)</f>
        <v>0</v>
      </c>
      <c r="K537" s="238" t="s">
        <v>803</v>
      </c>
      <c r="L537" s="73"/>
      <c r="M537" s="243" t="s">
        <v>21</v>
      </c>
      <c r="N537" s="244" t="s">
        <v>44</v>
      </c>
      <c r="O537" s="48"/>
      <c r="P537" s="245">
        <f>O537*H537</f>
        <v>0</v>
      </c>
      <c r="Q537" s="245">
        <v>0</v>
      </c>
      <c r="R537" s="245">
        <f>Q537*H537</f>
        <v>0</v>
      </c>
      <c r="S537" s="245">
        <v>0.055</v>
      </c>
      <c r="T537" s="246">
        <f>S537*H537</f>
        <v>0.088000000000000009</v>
      </c>
      <c r="AR537" s="25" t="s">
        <v>181</v>
      </c>
      <c r="AT537" s="25" t="s">
        <v>176</v>
      </c>
      <c r="AU537" s="25" t="s">
        <v>83</v>
      </c>
      <c r="AY537" s="25" t="s">
        <v>174</v>
      </c>
      <c r="BE537" s="247">
        <f>IF(N537="základní",J537,0)</f>
        <v>0</v>
      </c>
      <c r="BF537" s="247">
        <f>IF(N537="snížená",J537,0)</f>
        <v>0</v>
      </c>
      <c r="BG537" s="247">
        <f>IF(N537="zákl. přenesená",J537,0)</f>
        <v>0</v>
      </c>
      <c r="BH537" s="247">
        <f>IF(N537="sníž. přenesená",J537,0)</f>
        <v>0</v>
      </c>
      <c r="BI537" s="247">
        <f>IF(N537="nulová",J537,0)</f>
        <v>0</v>
      </c>
      <c r="BJ537" s="25" t="s">
        <v>83</v>
      </c>
      <c r="BK537" s="247">
        <f>ROUND(I537*H537,2)</f>
        <v>0</v>
      </c>
      <c r="BL537" s="25" t="s">
        <v>181</v>
      </c>
      <c r="BM537" s="25" t="s">
        <v>804</v>
      </c>
    </row>
    <row r="538" s="12" customFormat="1">
      <c r="B538" s="251"/>
      <c r="C538" s="252"/>
      <c r="D538" s="248" t="s">
        <v>185</v>
      </c>
      <c r="E538" s="253" t="s">
        <v>21</v>
      </c>
      <c r="F538" s="254" t="s">
        <v>805</v>
      </c>
      <c r="G538" s="252"/>
      <c r="H538" s="255">
        <v>0.40000000000000002</v>
      </c>
      <c r="I538" s="256"/>
      <c r="J538" s="252"/>
      <c r="K538" s="252"/>
      <c r="L538" s="257"/>
      <c r="M538" s="258"/>
      <c r="N538" s="259"/>
      <c r="O538" s="259"/>
      <c r="P538" s="259"/>
      <c r="Q538" s="259"/>
      <c r="R538" s="259"/>
      <c r="S538" s="259"/>
      <c r="T538" s="260"/>
      <c r="AT538" s="261" t="s">
        <v>185</v>
      </c>
      <c r="AU538" s="261" t="s">
        <v>83</v>
      </c>
      <c r="AV538" s="12" t="s">
        <v>83</v>
      </c>
      <c r="AW538" s="12" t="s">
        <v>36</v>
      </c>
      <c r="AX538" s="12" t="s">
        <v>72</v>
      </c>
      <c r="AY538" s="261" t="s">
        <v>174</v>
      </c>
    </row>
    <row r="539" s="12" customFormat="1">
      <c r="B539" s="251"/>
      <c r="C539" s="252"/>
      <c r="D539" s="248" t="s">
        <v>185</v>
      </c>
      <c r="E539" s="253" t="s">
        <v>21</v>
      </c>
      <c r="F539" s="254" t="s">
        <v>806</v>
      </c>
      <c r="G539" s="252"/>
      <c r="H539" s="255">
        <v>0.59999999999999998</v>
      </c>
      <c r="I539" s="256"/>
      <c r="J539" s="252"/>
      <c r="K539" s="252"/>
      <c r="L539" s="257"/>
      <c r="M539" s="258"/>
      <c r="N539" s="259"/>
      <c r="O539" s="259"/>
      <c r="P539" s="259"/>
      <c r="Q539" s="259"/>
      <c r="R539" s="259"/>
      <c r="S539" s="259"/>
      <c r="T539" s="260"/>
      <c r="AT539" s="261" t="s">
        <v>185</v>
      </c>
      <c r="AU539" s="261" t="s">
        <v>83</v>
      </c>
      <c r="AV539" s="12" t="s">
        <v>83</v>
      </c>
      <c r="AW539" s="12" t="s">
        <v>36</v>
      </c>
      <c r="AX539" s="12" t="s">
        <v>72</v>
      </c>
      <c r="AY539" s="261" t="s">
        <v>174</v>
      </c>
    </row>
    <row r="540" s="12" customFormat="1">
      <c r="B540" s="251"/>
      <c r="C540" s="252"/>
      <c r="D540" s="248" t="s">
        <v>185</v>
      </c>
      <c r="E540" s="253" t="s">
        <v>21</v>
      </c>
      <c r="F540" s="254" t="s">
        <v>807</v>
      </c>
      <c r="G540" s="252"/>
      <c r="H540" s="255">
        <v>0.59999999999999998</v>
      </c>
      <c r="I540" s="256"/>
      <c r="J540" s="252"/>
      <c r="K540" s="252"/>
      <c r="L540" s="257"/>
      <c r="M540" s="258"/>
      <c r="N540" s="259"/>
      <c r="O540" s="259"/>
      <c r="P540" s="259"/>
      <c r="Q540" s="259"/>
      <c r="R540" s="259"/>
      <c r="S540" s="259"/>
      <c r="T540" s="260"/>
      <c r="AT540" s="261" t="s">
        <v>185</v>
      </c>
      <c r="AU540" s="261" t="s">
        <v>83</v>
      </c>
      <c r="AV540" s="12" t="s">
        <v>83</v>
      </c>
      <c r="AW540" s="12" t="s">
        <v>36</v>
      </c>
      <c r="AX540" s="12" t="s">
        <v>72</v>
      </c>
      <c r="AY540" s="261" t="s">
        <v>174</v>
      </c>
    </row>
    <row r="541" s="13" customFormat="1">
      <c r="B541" s="272"/>
      <c r="C541" s="273"/>
      <c r="D541" s="248" t="s">
        <v>185</v>
      </c>
      <c r="E541" s="274" t="s">
        <v>21</v>
      </c>
      <c r="F541" s="275" t="s">
        <v>264</v>
      </c>
      <c r="G541" s="273"/>
      <c r="H541" s="276">
        <v>1.6000000000000001</v>
      </c>
      <c r="I541" s="277"/>
      <c r="J541" s="273"/>
      <c r="K541" s="273"/>
      <c r="L541" s="278"/>
      <c r="M541" s="279"/>
      <c r="N541" s="280"/>
      <c r="O541" s="280"/>
      <c r="P541" s="280"/>
      <c r="Q541" s="280"/>
      <c r="R541" s="280"/>
      <c r="S541" s="280"/>
      <c r="T541" s="281"/>
      <c r="AT541" s="282" t="s">
        <v>185</v>
      </c>
      <c r="AU541" s="282" t="s">
        <v>83</v>
      </c>
      <c r="AV541" s="13" t="s">
        <v>181</v>
      </c>
      <c r="AW541" s="13" t="s">
        <v>36</v>
      </c>
      <c r="AX541" s="13" t="s">
        <v>76</v>
      </c>
      <c r="AY541" s="282" t="s">
        <v>174</v>
      </c>
    </row>
    <row r="542" s="1" customFormat="1" ht="25.5" customHeight="1">
      <c r="B542" s="47"/>
      <c r="C542" s="236" t="s">
        <v>808</v>
      </c>
      <c r="D542" s="236" t="s">
        <v>176</v>
      </c>
      <c r="E542" s="237" t="s">
        <v>809</v>
      </c>
      <c r="F542" s="238" t="s">
        <v>810</v>
      </c>
      <c r="G542" s="239" t="s">
        <v>179</v>
      </c>
      <c r="H542" s="240">
        <v>10.283</v>
      </c>
      <c r="I542" s="241"/>
      <c r="J542" s="242">
        <f>ROUND(I542*H542,2)</f>
        <v>0</v>
      </c>
      <c r="K542" s="238" t="s">
        <v>180</v>
      </c>
      <c r="L542" s="73"/>
      <c r="M542" s="243" t="s">
        <v>21</v>
      </c>
      <c r="N542" s="244" t="s">
        <v>44</v>
      </c>
      <c r="O542" s="48"/>
      <c r="P542" s="245">
        <f>O542*H542</f>
        <v>0</v>
      </c>
      <c r="Q542" s="245">
        <v>0</v>
      </c>
      <c r="R542" s="245">
        <f>Q542*H542</f>
        <v>0</v>
      </c>
      <c r="S542" s="245">
        <v>0.27900000000000003</v>
      </c>
      <c r="T542" s="246">
        <f>S542*H542</f>
        <v>2.868957</v>
      </c>
      <c r="AR542" s="25" t="s">
        <v>181</v>
      </c>
      <c r="AT542" s="25" t="s">
        <v>176</v>
      </c>
      <c r="AU542" s="25" t="s">
        <v>83</v>
      </c>
      <c r="AY542" s="25" t="s">
        <v>174</v>
      </c>
      <c r="BE542" s="247">
        <f>IF(N542="základní",J542,0)</f>
        <v>0</v>
      </c>
      <c r="BF542" s="247">
        <f>IF(N542="snížená",J542,0)</f>
        <v>0</v>
      </c>
      <c r="BG542" s="247">
        <f>IF(N542="zákl. přenesená",J542,0)</f>
        <v>0</v>
      </c>
      <c r="BH542" s="247">
        <f>IF(N542="sníž. přenesená",J542,0)</f>
        <v>0</v>
      </c>
      <c r="BI542" s="247">
        <f>IF(N542="nulová",J542,0)</f>
        <v>0</v>
      </c>
      <c r="BJ542" s="25" t="s">
        <v>83</v>
      </c>
      <c r="BK542" s="247">
        <f>ROUND(I542*H542,2)</f>
        <v>0</v>
      </c>
      <c r="BL542" s="25" t="s">
        <v>181</v>
      </c>
      <c r="BM542" s="25" t="s">
        <v>811</v>
      </c>
    </row>
    <row r="543" s="12" customFormat="1">
      <c r="B543" s="251"/>
      <c r="C543" s="252"/>
      <c r="D543" s="248" t="s">
        <v>185</v>
      </c>
      <c r="E543" s="253" t="s">
        <v>21</v>
      </c>
      <c r="F543" s="254" t="s">
        <v>812</v>
      </c>
      <c r="G543" s="252"/>
      <c r="H543" s="255">
        <v>1.603</v>
      </c>
      <c r="I543" s="256"/>
      <c r="J543" s="252"/>
      <c r="K543" s="252"/>
      <c r="L543" s="257"/>
      <c r="M543" s="258"/>
      <c r="N543" s="259"/>
      <c r="O543" s="259"/>
      <c r="P543" s="259"/>
      <c r="Q543" s="259"/>
      <c r="R543" s="259"/>
      <c r="S543" s="259"/>
      <c r="T543" s="260"/>
      <c r="AT543" s="261" t="s">
        <v>185</v>
      </c>
      <c r="AU543" s="261" t="s">
        <v>83</v>
      </c>
      <c r="AV543" s="12" t="s">
        <v>83</v>
      </c>
      <c r="AW543" s="12" t="s">
        <v>36</v>
      </c>
      <c r="AX543" s="12" t="s">
        <v>72</v>
      </c>
      <c r="AY543" s="261" t="s">
        <v>174</v>
      </c>
    </row>
    <row r="544" s="12" customFormat="1">
      <c r="B544" s="251"/>
      <c r="C544" s="252"/>
      <c r="D544" s="248" t="s">
        <v>185</v>
      </c>
      <c r="E544" s="253" t="s">
        <v>21</v>
      </c>
      <c r="F544" s="254" t="s">
        <v>813</v>
      </c>
      <c r="G544" s="252"/>
      <c r="H544" s="255">
        <v>4.3399999999999999</v>
      </c>
      <c r="I544" s="256"/>
      <c r="J544" s="252"/>
      <c r="K544" s="252"/>
      <c r="L544" s="257"/>
      <c r="M544" s="258"/>
      <c r="N544" s="259"/>
      <c r="O544" s="259"/>
      <c r="P544" s="259"/>
      <c r="Q544" s="259"/>
      <c r="R544" s="259"/>
      <c r="S544" s="259"/>
      <c r="T544" s="260"/>
      <c r="AT544" s="261" t="s">
        <v>185</v>
      </c>
      <c r="AU544" s="261" t="s">
        <v>83</v>
      </c>
      <c r="AV544" s="12" t="s">
        <v>83</v>
      </c>
      <c r="AW544" s="12" t="s">
        <v>36</v>
      </c>
      <c r="AX544" s="12" t="s">
        <v>72</v>
      </c>
      <c r="AY544" s="261" t="s">
        <v>174</v>
      </c>
    </row>
    <row r="545" s="12" customFormat="1">
      <c r="B545" s="251"/>
      <c r="C545" s="252"/>
      <c r="D545" s="248" t="s">
        <v>185</v>
      </c>
      <c r="E545" s="253" t="s">
        <v>21</v>
      </c>
      <c r="F545" s="254" t="s">
        <v>814</v>
      </c>
      <c r="G545" s="252"/>
      <c r="H545" s="255">
        <v>4.3399999999999999</v>
      </c>
      <c r="I545" s="256"/>
      <c r="J545" s="252"/>
      <c r="K545" s="252"/>
      <c r="L545" s="257"/>
      <c r="M545" s="258"/>
      <c r="N545" s="259"/>
      <c r="O545" s="259"/>
      <c r="P545" s="259"/>
      <c r="Q545" s="259"/>
      <c r="R545" s="259"/>
      <c r="S545" s="259"/>
      <c r="T545" s="260"/>
      <c r="AT545" s="261" t="s">
        <v>185</v>
      </c>
      <c r="AU545" s="261" t="s">
        <v>83</v>
      </c>
      <c r="AV545" s="12" t="s">
        <v>83</v>
      </c>
      <c r="AW545" s="12" t="s">
        <v>36</v>
      </c>
      <c r="AX545" s="12" t="s">
        <v>72</v>
      </c>
      <c r="AY545" s="261" t="s">
        <v>174</v>
      </c>
    </row>
    <row r="546" s="13" customFormat="1">
      <c r="B546" s="272"/>
      <c r="C546" s="273"/>
      <c r="D546" s="248" t="s">
        <v>185</v>
      </c>
      <c r="E546" s="274" t="s">
        <v>21</v>
      </c>
      <c r="F546" s="275" t="s">
        <v>264</v>
      </c>
      <c r="G546" s="273"/>
      <c r="H546" s="276">
        <v>10.283</v>
      </c>
      <c r="I546" s="277"/>
      <c r="J546" s="273"/>
      <c r="K546" s="273"/>
      <c r="L546" s="278"/>
      <c r="M546" s="279"/>
      <c r="N546" s="280"/>
      <c r="O546" s="280"/>
      <c r="P546" s="280"/>
      <c r="Q546" s="280"/>
      <c r="R546" s="280"/>
      <c r="S546" s="280"/>
      <c r="T546" s="281"/>
      <c r="AT546" s="282" t="s">
        <v>185</v>
      </c>
      <c r="AU546" s="282" t="s">
        <v>83</v>
      </c>
      <c r="AV546" s="13" t="s">
        <v>181</v>
      </c>
      <c r="AW546" s="13" t="s">
        <v>36</v>
      </c>
      <c r="AX546" s="13" t="s">
        <v>76</v>
      </c>
      <c r="AY546" s="282" t="s">
        <v>174</v>
      </c>
    </row>
    <row r="547" s="1" customFormat="1" ht="25.5" customHeight="1">
      <c r="B547" s="47"/>
      <c r="C547" s="236" t="s">
        <v>815</v>
      </c>
      <c r="D547" s="236" t="s">
        <v>176</v>
      </c>
      <c r="E547" s="237" t="s">
        <v>816</v>
      </c>
      <c r="F547" s="238" t="s">
        <v>817</v>
      </c>
      <c r="G547" s="239" t="s">
        <v>220</v>
      </c>
      <c r="H547" s="240">
        <v>1.6200000000000001</v>
      </c>
      <c r="I547" s="241"/>
      <c r="J547" s="242">
        <f>ROUND(I547*H547,2)</f>
        <v>0</v>
      </c>
      <c r="K547" s="238" t="s">
        <v>180</v>
      </c>
      <c r="L547" s="73"/>
      <c r="M547" s="243" t="s">
        <v>21</v>
      </c>
      <c r="N547" s="244" t="s">
        <v>44</v>
      </c>
      <c r="O547" s="48"/>
      <c r="P547" s="245">
        <f>O547*H547</f>
        <v>0</v>
      </c>
      <c r="Q547" s="245">
        <v>0</v>
      </c>
      <c r="R547" s="245">
        <f>Q547*H547</f>
        <v>0</v>
      </c>
      <c r="S547" s="245">
        <v>1.258</v>
      </c>
      <c r="T547" s="246">
        <f>S547*H547</f>
        <v>2.03796</v>
      </c>
      <c r="AR547" s="25" t="s">
        <v>181</v>
      </c>
      <c r="AT547" s="25" t="s">
        <v>176</v>
      </c>
      <c r="AU547" s="25" t="s">
        <v>83</v>
      </c>
      <c r="AY547" s="25" t="s">
        <v>174</v>
      </c>
      <c r="BE547" s="247">
        <f>IF(N547="základní",J547,0)</f>
        <v>0</v>
      </c>
      <c r="BF547" s="247">
        <f>IF(N547="snížená",J547,0)</f>
        <v>0</v>
      </c>
      <c r="BG547" s="247">
        <f>IF(N547="zákl. přenesená",J547,0)</f>
        <v>0</v>
      </c>
      <c r="BH547" s="247">
        <f>IF(N547="sníž. přenesená",J547,0)</f>
        <v>0</v>
      </c>
      <c r="BI547" s="247">
        <f>IF(N547="nulová",J547,0)</f>
        <v>0</v>
      </c>
      <c r="BJ547" s="25" t="s">
        <v>83</v>
      </c>
      <c r="BK547" s="247">
        <f>ROUND(I547*H547,2)</f>
        <v>0</v>
      </c>
      <c r="BL547" s="25" t="s">
        <v>181</v>
      </c>
      <c r="BM547" s="25" t="s">
        <v>818</v>
      </c>
    </row>
    <row r="548" s="12" customFormat="1">
      <c r="B548" s="251"/>
      <c r="C548" s="252"/>
      <c r="D548" s="248" t="s">
        <v>185</v>
      </c>
      <c r="E548" s="253" t="s">
        <v>21</v>
      </c>
      <c r="F548" s="254" t="s">
        <v>819</v>
      </c>
      <c r="G548" s="252"/>
      <c r="H548" s="255">
        <v>0.54000000000000004</v>
      </c>
      <c r="I548" s="256"/>
      <c r="J548" s="252"/>
      <c r="K548" s="252"/>
      <c r="L548" s="257"/>
      <c r="M548" s="258"/>
      <c r="N548" s="259"/>
      <c r="O548" s="259"/>
      <c r="P548" s="259"/>
      <c r="Q548" s="259"/>
      <c r="R548" s="259"/>
      <c r="S548" s="259"/>
      <c r="T548" s="260"/>
      <c r="AT548" s="261" t="s">
        <v>185</v>
      </c>
      <c r="AU548" s="261" t="s">
        <v>83</v>
      </c>
      <c r="AV548" s="12" t="s">
        <v>83</v>
      </c>
      <c r="AW548" s="12" t="s">
        <v>36</v>
      </c>
      <c r="AX548" s="12" t="s">
        <v>72</v>
      </c>
      <c r="AY548" s="261" t="s">
        <v>174</v>
      </c>
    </row>
    <row r="549" s="12" customFormat="1">
      <c r="B549" s="251"/>
      <c r="C549" s="252"/>
      <c r="D549" s="248" t="s">
        <v>185</v>
      </c>
      <c r="E549" s="253" t="s">
        <v>21</v>
      </c>
      <c r="F549" s="254" t="s">
        <v>820</v>
      </c>
      <c r="G549" s="252"/>
      <c r="H549" s="255">
        <v>1.0800000000000001</v>
      </c>
      <c r="I549" s="256"/>
      <c r="J549" s="252"/>
      <c r="K549" s="252"/>
      <c r="L549" s="257"/>
      <c r="M549" s="258"/>
      <c r="N549" s="259"/>
      <c r="O549" s="259"/>
      <c r="P549" s="259"/>
      <c r="Q549" s="259"/>
      <c r="R549" s="259"/>
      <c r="S549" s="259"/>
      <c r="T549" s="260"/>
      <c r="AT549" s="261" t="s">
        <v>185</v>
      </c>
      <c r="AU549" s="261" t="s">
        <v>83</v>
      </c>
      <c r="AV549" s="12" t="s">
        <v>83</v>
      </c>
      <c r="AW549" s="12" t="s">
        <v>36</v>
      </c>
      <c r="AX549" s="12" t="s">
        <v>72</v>
      </c>
      <c r="AY549" s="261" t="s">
        <v>174</v>
      </c>
    </row>
    <row r="550" s="13" customFormat="1">
      <c r="B550" s="272"/>
      <c r="C550" s="273"/>
      <c r="D550" s="248" t="s">
        <v>185</v>
      </c>
      <c r="E550" s="274" t="s">
        <v>21</v>
      </c>
      <c r="F550" s="275" t="s">
        <v>264</v>
      </c>
      <c r="G550" s="273"/>
      <c r="H550" s="276">
        <v>1.6200000000000001</v>
      </c>
      <c r="I550" s="277"/>
      <c r="J550" s="273"/>
      <c r="K550" s="273"/>
      <c r="L550" s="278"/>
      <c r="M550" s="279"/>
      <c r="N550" s="280"/>
      <c r="O550" s="280"/>
      <c r="P550" s="280"/>
      <c r="Q550" s="280"/>
      <c r="R550" s="280"/>
      <c r="S550" s="280"/>
      <c r="T550" s="281"/>
      <c r="AT550" s="282" t="s">
        <v>185</v>
      </c>
      <c r="AU550" s="282" t="s">
        <v>83</v>
      </c>
      <c r="AV550" s="13" t="s">
        <v>181</v>
      </c>
      <c r="AW550" s="13" t="s">
        <v>36</v>
      </c>
      <c r="AX550" s="13" t="s">
        <v>76</v>
      </c>
      <c r="AY550" s="282" t="s">
        <v>174</v>
      </c>
    </row>
    <row r="551" s="1" customFormat="1" ht="25.5" customHeight="1">
      <c r="B551" s="47"/>
      <c r="C551" s="236" t="s">
        <v>821</v>
      </c>
      <c r="D551" s="236" t="s">
        <v>176</v>
      </c>
      <c r="E551" s="237" t="s">
        <v>822</v>
      </c>
      <c r="F551" s="238" t="s">
        <v>823</v>
      </c>
      <c r="G551" s="239" t="s">
        <v>269</v>
      </c>
      <c r="H551" s="240">
        <v>1</v>
      </c>
      <c r="I551" s="241"/>
      <c r="J551" s="242">
        <f>ROUND(I551*H551,2)</f>
        <v>0</v>
      </c>
      <c r="K551" s="238" t="s">
        <v>21</v>
      </c>
      <c r="L551" s="73"/>
      <c r="M551" s="243" t="s">
        <v>21</v>
      </c>
      <c r="N551" s="244" t="s">
        <v>44</v>
      </c>
      <c r="O551" s="48"/>
      <c r="P551" s="245">
        <f>O551*H551</f>
        <v>0</v>
      </c>
      <c r="Q551" s="245">
        <v>0</v>
      </c>
      <c r="R551" s="245">
        <f>Q551*H551</f>
        <v>0</v>
      </c>
      <c r="S551" s="245">
        <v>0.068400000000000002</v>
      </c>
      <c r="T551" s="246">
        <f>S551*H551</f>
        <v>0.068400000000000002</v>
      </c>
      <c r="AR551" s="25" t="s">
        <v>181</v>
      </c>
      <c r="AT551" s="25" t="s">
        <v>176</v>
      </c>
      <c r="AU551" s="25" t="s">
        <v>83</v>
      </c>
      <c r="AY551" s="25" t="s">
        <v>174</v>
      </c>
      <c r="BE551" s="247">
        <f>IF(N551="základní",J551,0)</f>
        <v>0</v>
      </c>
      <c r="BF551" s="247">
        <f>IF(N551="snížená",J551,0)</f>
        <v>0</v>
      </c>
      <c r="BG551" s="247">
        <f>IF(N551="zákl. přenesená",J551,0)</f>
        <v>0</v>
      </c>
      <c r="BH551" s="247">
        <f>IF(N551="sníž. přenesená",J551,0)</f>
        <v>0</v>
      </c>
      <c r="BI551" s="247">
        <f>IF(N551="nulová",J551,0)</f>
        <v>0</v>
      </c>
      <c r="BJ551" s="25" t="s">
        <v>83</v>
      </c>
      <c r="BK551" s="247">
        <f>ROUND(I551*H551,2)</f>
        <v>0</v>
      </c>
      <c r="BL551" s="25" t="s">
        <v>181</v>
      </c>
      <c r="BM551" s="25" t="s">
        <v>824</v>
      </c>
    </row>
    <row r="552" s="1" customFormat="1" ht="16.5" customHeight="1">
      <c r="B552" s="47"/>
      <c r="C552" s="236" t="s">
        <v>825</v>
      </c>
      <c r="D552" s="236" t="s">
        <v>176</v>
      </c>
      <c r="E552" s="237" t="s">
        <v>826</v>
      </c>
      <c r="F552" s="238" t="s">
        <v>827</v>
      </c>
      <c r="G552" s="239" t="s">
        <v>179</v>
      </c>
      <c r="H552" s="240">
        <v>55</v>
      </c>
      <c r="I552" s="241"/>
      <c r="J552" s="242">
        <f>ROUND(I552*H552,2)</f>
        <v>0</v>
      </c>
      <c r="K552" s="238" t="s">
        <v>180</v>
      </c>
      <c r="L552" s="73"/>
      <c r="M552" s="243" t="s">
        <v>21</v>
      </c>
      <c r="N552" s="244" t="s">
        <v>44</v>
      </c>
      <c r="O552" s="48"/>
      <c r="P552" s="245">
        <f>O552*H552</f>
        <v>0</v>
      </c>
      <c r="Q552" s="245">
        <v>0</v>
      </c>
      <c r="R552" s="245">
        <f>Q552*H552</f>
        <v>0</v>
      </c>
      <c r="S552" s="245">
        <v>0.17999999999999999</v>
      </c>
      <c r="T552" s="246">
        <f>S552*H552</f>
        <v>9.9000000000000004</v>
      </c>
      <c r="AR552" s="25" t="s">
        <v>181</v>
      </c>
      <c r="AT552" s="25" t="s">
        <v>176</v>
      </c>
      <c r="AU552" s="25" t="s">
        <v>83</v>
      </c>
      <c r="AY552" s="25" t="s">
        <v>174</v>
      </c>
      <c r="BE552" s="247">
        <f>IF(N552="základní",J552,0)</f>
        <v>0</v>
      </c>
      <c r="BF552" s="247">
        <f>IF(N552="snížená",J552,0)</f>
        <v>0</v>
      </c>
      <c r="BG552" s="247">
        <f>IF(N552="zákl. přenesená",J552,0)</f>
        <v>0</v>
      </c>
      <c r="BH552" s="247">
        <f>IF(N552="sníž. přenesená",J552,0)</f>
        <v>0</v>
      </c>
      <c r="BI552" s="247">
        <f>IF(N552="nulová",J552,0)</f>
        <v>0</v>
      </c>
      <c r="BJ552" s="25" t="s">
        <v>83</v>
      </c>
      <c r="BK552" s="247">
        <f>ROUND(I552*H552,2)</f>
        <v>0</v>
      </c>
      <c r="BL552" s="25" t="s">
        <v>181</v>
      </c>
      <c r="BM552" s="25" t="s">
        <v>828</v>
      </c>
    </row>
    <row r="553" s="12" customFormat="1">
      <c r="B553" s="251"/>
      <c r="C553" s="252"/>
      <c r="D553" s="248" t="s">
        <v>185</v>
      </c>
      <c r="E553" s="253" t="s">
        <v>21</v>
      </c>
      <c r="F553" s="254" t="s">
        <v>829</v>
      </c>
      <c r="G553" s="252"/>
      <c r="H553" s="255">
        <v>55</v>
      </c>
      <c r="I553" s="256"/>
      <c r="J553" s="252"/>
      <c r="K553" s="252"/>
      <c r="L553" s="257"/>
      <c r="M553" s="258"/>
      <c r="N553" s="259"/>
      <c r="O553" s="259"/>
      <c r="P553" s="259"/>
      <c r="Q553" s="259"/>
      <c r="R553" s="259"/>
      <c r="S553" s="259"/>
      <c r="T553" s="260"/>
      <c r="AT553" s="261" t="s">
        <v>185</v>
      </c>
      <c r="AU553" s="261" t="s">
        <v>83</v>
      </c>
      <c r="AV553" s="12" t="s">
        <v>83</v>
      </c>
      <c r="AW553" s="12" t="s">
        <v>36</v>
      </c>
      <c r="AX553" s="12" t="s">
        <v>76</v>
      </c>
      <c r="AY553" s="261" t="s">
        <v>174</v>
      </c>
    </row>
    <row r="554" s="1" customFormat="1" ht="16.5" customHeight="1">
      <c r="B554" s="47"/>
      <c r="C554" s="236" t="s">
        <v>830</v>
      </c>
      <c r="D554" s="236" t="s">
        <v>176</v>
      </c>
      <c r="E554" s="237" t="s">
        <v>831</v>
      </c>
      <c r="F554" s="238" t="s">
        <v>832</v>
      </c>
      <c r="G554" s="239" t="s">
        <v>179</v>
      </c>
      <c r="H554" s="240">
        <v>9.3420000000000005</v>
      </c>
      <c r="I554" s="241"/>
      <c r="J554" s="242">
        <f>ROUND(I554*H554,2)</f>
        <v>0</v>
      </c>
      <c r="K554" s="238" t="s">
        <v>180</v>
      </c>
      <c r="L554" s="73"/>
      <c r="M554" s="243" t="s">
        <v>21</v>
      </c>
      <c r="N554" s="244" t="s">
        <v>44</v>
      </c>
      <c r="O554" s="48"/>
      <c r="P554" s="245">
        <f>O554*H554</f>
        <v>0</v>
      </c>
      <c r="Q554" s="245">
        <v>0</v>
      </c>
      <c r="R554" s="245">
        <f>Q554*H554</f>
        <v>0</v>
      </c>
      <c r="S554" s="245">
        <v>0.017000000000000001</v>
      </c>
      <c r="T554" s="246">
        <f>S554*H554</f>
        <v>0.15881400000000001</v>
      </c>
      <c r="AR554" s="25" t="s">
        <v>181</v>
      </c>
      <c r="AT554" s="25" t="s">
        <v>176</v>
      </c>
      <c r="AU554" s="25" t="s">
        <v>83</v>
      </c>
      <c r="AY554" s="25" t="s">
        <v>174</v>
      </c>
      <c r="BE554" s="247">
        <f>IF(N554="základní",J554,0)</f>
        <v>0</v>
      </c>
      <c r="BF554" s="247">
        <f>IF(N554="snížená",J554,0)</f>
        <v>0</v>
      </c>
      <c r="BG554" s="247">
        <f>IF(N554="zákl. přenesená",J554,0)</f>
        <v>0</v>
      </c>
      <c r="BH554" s="247">
        <f>IF(N554="sníž. přenesená",J554,0)</f>
        <v>0</v>
      </c>
      <c r="BI554" s="247">
        <f>IF(N554="nulová",J554,0)</f>
        <v>0</v>
      </c>
      <c r="BJ554" s="25" t="s">
        <v>83</v>
      </c>
      <c r="BK554" s="247">
        <f>ROUND(I554*H554,2)</f>
        <v>0</v>
      </c>
      <c r="BL554" s="25" t="s">
        <v>181</v>
      </c>
      <c r="BM554" s="25" t="s">
        <v>833</v>
      </c>
    </row>
    <row r="555" s="12" customFormat="1">
      <c r="B555" s="251"/>
      <c r="C555" s="252"/>
      <c r="D555" s="248" t="s">
        <v>185</v>
      </c>
      <c r="E555" s="253" t="s">
        <v>21</v>
      </c>
      <c r="F555" s="254" t="s">
        <v>834</v>
      </c>
      <c r="G555" s="252"/>
      <c r="H555" s="255">
        <v>1.4930000000000001</v>
      </c>
      <c r="I555" s="256"/>
      <c r="J555" s="252"/>
      <c r="K555" s="252"/>
      <c r="L555" s="257"/>
      <c r="M555" s="258"/>
      <c r="N555" s="259"/>
      <c r="O555" s="259"/>
      <c r="P555" s="259"/>
      <c r="Q555" s="259"/>
      <c r="R555" s="259"/>
      <c r="S555" s="259"/>
      <c r="T555" s="260"/>
      <c r="AT555" s="261" t="s">
        <v>185</v>
      </c>
      <c r="AU555" s="261" t="s">
        <v>83</v>
      </c>
      <c r="AV555" s="12" t="s">
        <v>83</v>
      </c>
      <c r="AW555" s="12" t="s">
        <v>36</v>
      </c>
      <c r="AX555" s="12" t="s">
        <v>72</v>
      </c>
      <c r="AY555" s="261" t="s">
        <v>174</v>
      </c>
    </row>
    <row r="556" s="12" customFormat="1">
      <c r="B556" s="251"/>
      <c r="C556" s="252"/>
      <c r="D556" s="248" t="s">
        <v>185</v>
      </c>
      <c r="E556" s="253" t="s">
        <v>21</v>
      </c>
      <c r="F556" s="254" t="s">
        <v>835</v>
      </c>
      <c r="G556" s="252"/>
      <c r="H556" s="255">
        <v>2.702</v>
      </c>
      <c r="I556" s="256"/>
      <c r="J556" s="252"/>
      <c r="K556" s="252"/>
      <c r="L556" s="257"/>
      <c r="M556" s="258"/>
      <c r="N556" s="259"/>
      <c r="O556" s="259"/>
      <c r="P556" s="259"/>
      <c r="Q556" s="259"/>
      <c r="R556" s="259"/>
      <c r="S556" s="259"/>
      <c r="T556" s="260"/>
      <c r="AT556" s="261" t="s">
        <v>185</v>
      </c>
      <c r="AU556" s="261" t="s">
        <v>83</v>
      </c>
      <c r="AV556" s="12" t="s">
        <v>83</v>
      </c>
      <c r="AW556" s="12" t="s">
        <v>36</v>
      </c>
      <c r="AX556" s="12" t="s">
        <v>72</v>
      </c>
      <c r="AY556" s="261" t="s">
        <v>174</v>
      </c>
    </row>
    <row r="557" s="12" customFormat="1">
      <c r="B557" s="251"/>
      <c r="C557" s="252"/>
      <c r="D557" s="248" t="s">
        <v>185</v>
      </c>
      <c r="E557" s="253" t="s">
        <v>21</v>
      </c>
      <c r="F557" s="254" t="s">
        <v>836</v>
      </c>
      <c r="G557" s="252"/>
      <c r="H557" s="255">
        <v>2.5939999999999999</v>
      </c>
      <c r="I557" s="256"/>
      <c r="J557" s="252"/>
      <c r="K557" s="252"/>
      <c r="L557" s="257"/>
      <c r="M557" s="258"/>
      <c r="N557" s="259"/>
      <c r="O557" s="259"/>
      <c r="P557" s="259"/>
      <c r="Q557" s="259"/>
      <c r="R557" s="259"/>
      <c r="S557" s="259"/>
      <c r="T557" s="260"/>
      <c r="AT557" s="261" t="s">
        <v>185</v>
      </c>
      <c r="AU557" s="261" t="s">
        <v>83</v>
      </c>
      <c r="AV557" s="12" t="s">
        <v>83</v>
      </c>
      <c r="AW557" s="12" t="s">
        <v>36</v>
      </c>
      <c r="AX557" s="12" t="s">
        <v>72</v>
      </c>
      <c r="AY557" s="261" t="s">
        <v>174</v>
      </c>
    </row>
    <row r="558" s="12" customFormat="1">
      <c r="B558" s="251"/>
      <c r="C558" s="252"/>
      <c r="D558" s="248" t="s">
        <v>185</v>
      </c>
      <c r="E558" s="253" t="s">
        <v>21</v>
      </c>
      <c r="F558" s="254" t="s">
        <v>837</v>
      </c>
      <c r="G558" s="252"/>
      <c r="H558" s="255">
        <v>2.5529999999999999</v>
      </c>
      <c r="I558" s="256"/>
      <c r="J558" s="252"/>
      <c r="K558" s="252"/>
      <c r="L558" s="257"/>
      <c r="M558" s="258"/>
      <c r="N558" s="259"/>
      <c r="O558" s="259"/>
      <c r="P558" s="259"/>
      <c r="Q558" s="259"/>
      <c r="R558" s="259"/>
      <c r="S558" s="259"/>
      <c r="T558" s="260"/>
      <c r="AT558" s="261" t="s">
        <v>185</v>
      </c>
      <c r="AU558" s="261" t="s">
        <v>83</v>
      </c>
      <c r="AV558" s="12" t="s">
        <v>83</v>
      </c>
      <c r="AW558" s="12" t="s">
        <v>36</v>
      </c>
      <c r="AX558" s="12" t="s">
        <v>72</v>
      </c>
      <c r="AY558" s="261" t="s">
        <v>174</v>
      </c>
    </row>
    <row r="559" s="13" customFormat="1">
      <c r="B559" s="272"/>
      <c r="C559" s="273"/>
      <c r="D559" s="248" t="s">
        <v>185</v>
      </c>
      <c r="E559" s="274" t="s">
        <v>21</v>
      </c>
      <c r="F559" s="275" t="s">
        <v>264</v>
      </c>
      <c r="G559" s="273"/>
      <c r="H559" s="276">
        <v>9.3420000000000005</v>
      </c>
      <c r="I559" s="277"/>
      <c r="J559" s="273"/>
      <c r="K559" s="273"/>
      <c r="L559" s="278"/>
      <c r="M559" s="279"/>
      <c r="N559" s="280"/>
      <c r="O559" s="280"/>
      <c r="P559" s="280"/>
      <c r="Q559" s="280"/>
      <c r="R559" s="280"/>
      <c r="S559" s="280"/>
      <c r="T559" s="281"/>
      <c r="AT559" s="282" t="s">
        <v>185</v>
      </c>
      <c r="AU559" s="282" t="s">
        <v>83</v>
      </c>
      <c r="AV559" s="13" t="s">
        <v>181</v>
      </c>
      <c r="AW559" s="13" t="s">
        <v>36</v>
      </c>
      <c r="AX559" s="13" t="s">
        <v>76</v>
      </c>
      <c r="AY559" s="282" t="s">
        <v>174</v>
      </c>
    </row>
    <row r="560" s="1" customFormat="1" ht="25.5" customHeight="1">
      <c r="B560" s="47"/>
      <c r="C560" s="236" t="s">
        <v>838</v>
      </c>
      <c r="D560" s="236" t="s">
        <v>176</v>
      </c>
      <c r="E560" s="237" t="s">
        <v>839</v>
      </c>
      <c r="F560" s="238" t="s">
        <v>840</v>
      </c>
      <c r="G560" s="239" t="s">
        <v>179</v>
      </c>
      <c r="H560" s="240">
        <v>78.400000000000006</v>
      </c>
      <c r="I560" s="241"/>
      <c r="J560" s="242">
        <f>ROUND(I560*H560,2)</f>
        <v>0</v>
      </c>
      <c r="K560" s="238" t="s">
        <v>180</v>
      </c>
      <c r="L560" s="73"/>
      <c r="M560" s="243" t="s">
        <v>21</v>
      </c>
      <c r="N560" s="244" t="s">
        <v>44</v>
      </c>
      <c r="O560" s="48"/>
      <c r="P560" s="245">
        <f>O560*H560</f>
        <v>0</v>
      </c>
      <c r="Q560" s="245">
        <v>0</v>
      </c>
      <c r="R560" s="245">
        <f>Q560*H560</f>
        <v>0</v>
      </c>
      <c r="S560" s="245">
        <v>0.087999999999999995</v>
      </c>
      <c r="T560" s="246">
        <f>S560*H560</f>
        <v>6.8992000000000004</v>
      </c>
      <c r="AR560" s="25" t="s">
        <v>181</v>
      </c>
      <c r="AT560" s="25" t="s">
        <v>176</v>
      </c>
      <c r="AU560" s="25" t="s">
        <v>83</v>
      </c>
      <c r="AY560" s="25" t="s">
        <v>174</v>
      </c>
      <c r="BE560" s="247">
        <f>IF(N560="základní",J560,0)</f>
        <v>0</v>
      </c>
      <c r="BF560" s="247">
        <f>IF(N560="snížená",J560,0)</f>
        <v>0</v>
      </c>
      <c r="BG560" s="247">
        <f>IF(N560="zákl. přenesená",J560,0)</f>
        <v>0</v>
      </c>
      <c r="BH560" s="247">
        <f>IF(N560="sníž. přenesená",J560,0)</f>
        <v>0</v>
      </c>
      <c r="BI560" s="247">
        <f>IF(N560="nulová",J560,0)</f>
        <v>0</v>
      </c>
      <c r="BJ560" s="25" t="s">
        <v>83</v>
      </c>
      <c r="BK560" s="247">
        <f>ROUND(I560*H560,2)</f>
        <v>0</v>
      </c>
      <c r="BL560" s="25" t="s">
        <v>181</v>
      </c>
      <c r="BM560" s="25" t="s">
        <v>841</v>
      </c>
    </row>
    <row r="561" s="1" customFormat="1">
      <c r="B561" s="47"/>
      <c r="C561" s="75"/>
      <c r="D561" s="248" t="s">
        <v>183</v>
      </c>
      <c r="E561" s="75"/>
      <c r="F561" s="249" t="s">
        <v>842</v>
      </c>
      <c r="G561" s="75"/>
      <c r="H561" s="75"/>
      <c r="I561" s="204"/>
      <c r="J561" s="75"/>
      <c r="K561" s="75"/>
      <c r="L561" s="73"/>
      <c r="M561" s="250"/>
      <c r="N561" s="48"/>
      <c r="O561" s="48"/>
      <c r="P561" s="48"/>
      <c r="Q561" s="48"/>
      <c r="R561" s="48"/>
      <c r="S561" s="48"/>
      <c r="T561" s="96"/>
      <c r="AT561" s="25" t="s">
        <v>183</v>
      </c>
      <c r="AU561" s="25" t="s">
        <v>83</v>
      </c>
    </row>
    <row r="562" s="12" customFormat="1">
      <c r="B562" s="251"/>
      <c r="C562" s="252"/>
      <c r="D562" s="248" t="s">
        <v>185</v>
      </c>
      <c r="E562" s="253" t="s">
        <v>21</v>
      </c>
      <c r="F562" s="254" t="s">
        <v>843</v>
      </c>
      <c r="G562" s="252"/>
      <c r="H562" s="255">
        <v>3.6000000000000001</v>
      </c>
      <c r="I562" s="256"/>
      <c r="J562" s="252"/>
      <c r="K562" s="252"/>
      <c r="L562" s="257"/>
      <c r="M562" s="258"/>
      <c r="N562" s="259"/>
      <c r="O562" s="259"/>
      <c r="P562" s="259"/>
      <c r="Q562" s="259"/>
      <c r="R562" s="259"/>
      <c r="S562" s="259"/>
      <c r="T562" s="260"/>
      <c r="AT562" s="261" t="s">
        <v>185</v>
      </c>
      <c r="AU562" s="261" t="s">
        <v>83</v>
      </c>
      <c r="AV562" s="12" t="s">
        <v>83</v>
      </c>
      <c r="AW562" s="12" t="s">
        <v>36</v>
      </c>
      <c r="AX562" s="12" t="s">
        <v>72</v>
      </c>
      <c r="AY562" s="261" t="s">
        <v>174</v>
      </c>
    </row>
    <row r="563" s="12" customFormat="1">
      <c r="B563" s="251"/>
      <c r="C563" s="252"/>
      <c r="D563" s="248" t="s">
        <v>185</v>
      </c>
      <c r="E563" s="253" t="s">
        <v>21</v>
      </c>
      <c r="F563" s="254" t="s">
        <v>844</v>
      </c>
      <c r="G563" s="252"/>
      <c r="H563" s="255">
        <v>27.199999999999999</v>
      </c>
      <c r="I563" s="256"/>
      <c r="J563" s="252"/>
      <c r="K563" s="252"/>
      <c r="L563" s="257"/>
      <c r="M563" s="258"/>
      <c r="N563" s="259"/>
      <c r="O563" s="259"/>
      <c r="P563" s="259"/>
      <c r="Q563" s="259"/>
      <c r="R563" s="259"/>
      <c r="S563" s="259"/>
      <c r="T563" s="260"/>
      <c r="AT563" s="261" t="s">
        <v>185</v>
      </c>
      <c r="AU563" s="261" t="s">
        <v>83</v>
      </c>
      <c r="AV563" s="12" t="s">
        <v>83</v>
      </c>
      <c r="AW563" s="12" t="s">
        <v>36</v>
      </c>
      <c r="AX563" s="12" t="s">
        <v>72</v>
      </c>
      <c r="AY563" s="261" t="s">
        <v>174</v>
      </c>
    </row>
    <row r="564" s="12" customFormat="1">
      <c r="B564" s="251"/>
      <c r="C564" s="252"/>
      <c r="D564" s="248" t="s">
        <v>185</v>
      </c>
      <c r="E564" s="253" t="s">
        <v>21</v>
      </c>
      <c r="F564" s="254" t="s">
        <v>845</v>
      </c>
      <c r="G564" s="252"/>
      <c r="H564" s="255">
        <v>23.600000000000001</v>
      </c>
      <c r="I564" s="256"/>
      <c r="J564" s="252"/>
      <c r="K564" s="252"/>
      <c r="L564" s="257"/>
      <c r="M564" s="258"/>
      <c r="N564" s="259"/>
      <c r="O564" s="259"/>
      <c r="P564" s="259"/>
      <c r="Q564" s="259"/>
      <c r="R564" s="259"/>
      <c r="S564" s="259"/>
      <c r="T564" s="260"/>
      <c r="AT564" s="261" t="s">
        <v>185</v>
      </c>
      <c r="AU564" s="261" t="s">
        <v>83</v>
      </c>
      <c r="AV564" s="12" t="s">
        <v>83</v>
      </c>
      <c r="AW564" s="12" t="s">
        <v>36</v>
      </c>
      <c r="AX564" s="12" t="s">
        <v>72</v>
      </c>
      <c r="AY564" s="261" t="s">
        <v>174</v>
      </c>
    </row>
    <row r="565" s="12" customFormat="1">
      <c r="B565" s="251"/>
      <c r="C565" s="252"/>
      <c r="D565" s="248" t="s">
        <v>185</v>
      </c>
      <c r="E565" s="253" t="s">
        <v>21</v>
      </c>
      <c r="F565" s="254" t="s">
        <v>846</v>
      </c>
      <c r="G565" s="252"/>
      <c r="H565" s="255">
        <v>24</v>
      </c>
      <c r="I565" s="256"/>
      <c r="J565" s="252"/>
      <c r="K565" s="252"/>
      <c r="L565" s="257"/>
      <c r="M565" s="258"/>
      <c r="N565" s="259"/>
      <c r="O565" s="259"/>
      <c r="P565" s="259"/>
      <c r="Q565" s="259"/>
      <c r="R565" s="259"/>
      <c r="S565" s="259"/>
      <c r="T565" s="260"/>
      <c r="AT565" s="261" t="s">
        <v>185</v>
      </c>
      <c r="AU565" s="261" t="s">
        <v>83</v>
      </c>
      <c r="AV565" s="12" t="s">
        <v>83</v>
      </c>
      <c r="AW565" s="12" t="s">
        <v>36</v>
      </c>
      <c r="AX565" s="12" t="s">
        <v>72</v>
      </c>
      <c r="AY565" s="261" t="s">
        <v>174</v>
      </c>
    </row>
    <row r="566" s="13" customFormat="1">
      <c r="B566" s="272"/>
      <c r="C566" s="273"/>
      <c r="D566" s="248" t="s">
        <v>185</v>
      </c>
      <c r="E566" s="274" t="s">
        <v>21</v>
      </c>
      <c r="F566" s="275" t="s">
        <v>264</v>
      </c>
      <c r="G566" s="273"/>
      <c r="H566" s="276">
        <v>78.400000000000006</v>
      </c>
      <c r="I566" s="277"/>
      <c r="J566" s="273"/>
      <c r="K566" s="273"/>
      <c r="L566" s="278"/>
      <c r="M566" s="279"/>
      <c r="N566" s="280"/>
      <c r="O566" s="280"/>
      <c r="P566" s="280"/>
      <c r="Q566" s="280"/>
      <c r="R566" s="280"/>
      <c r="S566" s="280"/>
      <c r="T566" s="281"/>
      <c r="AT566" s="282" t="s">
        <v>185</v>
      </c>
      <c r="AU566" s="282" t="s">
        <v>83</v>
      </c>
      <c r="AV566" s="13" t="s">
        <v>181</v>
      </c>
      <c r="AW566" s="13" t="s">
        <v>36</v>
      </c>
      <c r="AX566" s="13" t="s">
        <v>76</v>
      </c>
      <c r="AY566" s="282" t="s">
        <v>174</v>
      </c>
    </row>
    <row r="567" s="1" customFormat="1" ht="25.5" customHeight="1">
      <c r="B567" s="47"/>
      <c r="C567" s="236" t="s">
        <v>847</v>
      </c>
      <c r="D567" s="236" t="s">
        <v>176</v>
      </c>
      <c r="E567" s="237" t="s">
        <v>848</v>
      </c>
      <c r="F567" s="238" t="s">
        <v>849</v>
      </c>
      <c r="G567" s="239" t="s">
        <v>179</v>
      </c>
      <c r="H567" s="240">
        <v>3.52</v>
      </c>
      <c r="I567" s="241"/>
      <c r="J567" s="242">
        <f>ROUND(I567*H567,2)</f>
        <v>0</v>
      </c>
      <c r="K567" s="238" t="s">
        <v>180</v>
      </c>
      <c r="L567" s="73"/>
      <c r="M567" s="243" t="s">
        <v>21</v>
      </c>
      <c r="N567" s="244" t="s">
        <v>44</v>
      </c>
      <c r="O567" s="48"/>
      <c r="P567" s="245">
        <f>O567*H567</f>
        <v>0</v>
      </c>
      <c r="Q567" s="245">
        <v>0</v>
      </c>
      <c r="R567" s="245">
        <f>Q567*H567</f>
        <v>0</v>
      </c>
      <c r="S567" s="245">
        <v>0.067000000000000004</v>
      </c>
      <c r="T567" s="246">
        <f>S567*H567</f>
        <v>0.23584000000000002</v>
      </c>
      <c r="AR567" s="25" t="s">
        <v>181</v>
      </c>
      <c r="AT567" s="25" t="s">
        <v>176</v>
      </c>
      <c r="AU567" s="25" t="s">
        <v>83</v>
      </c>
      <c r="AY567" s="25" t="s">
        <v>174</v>
      </c>
      <c r="BE567" s="247">
        <f>IF(N567="základní",J567,0)</f>
        <v>0</v>
      </c>
      <c r="BF567" s="247">
        <f>IF(N567="snížená",J567,0)</f>
        <v>0</v>
      </c>
      <c r="BG567" s="247">
        <f>IF(N567="zákl. přenesená",J567,0)</f>
        <v>0</v>
      </c>
      <c r="BH567" s="247">
        <f>IF(N567="sníž. přenesená",J567,0)</f>
        <v>0</v>
      </c>
      <c r="BI567" s="247">
        <f>IF(N567="nulová",J567,0)</f>
        <v>0</v>
      </c>
      <c r="BJ567" s="25" t="s">
        <v>83</v>
      </c>
      <c r="BK567" s="247">
        <f>ROUND(I567*H567,2)</f>
        <v>0</v>
      </c>
      <c r="BL567" s="25" t="s">
        <v>181</v>
      </c>
      <c r="BM567" s="25" t="s">
        <v>850</v>
      </c>
    </row>
    <row r="568" s="1" customFormat="1">
      <c r="B568" s="47"/>
      <c r="C568" s="75"/>
      <c r="D568" s="248" t="s">
        <v>183</v>
      </c>
      <c r="E568" s="75"/>
      <c r="F568" s="249" t="s">
        <v>842</v>
      </c>
      <c r="G568" s="75"/>
      <c r="H568" s="75"/>
      <c r="I568" s="204"/>
      <c r="J568" s="75"/>
      <c r="K568" s="75"/>
      <c r="L568" s="73"/>
      <c r="M568" s="250"/>
      <c r="N568" s="48"/>
      <c r="O568" s="48"/>
      <c r="P568" s="48"/>
      <c r="Q568" s="48"/>
      <c r="R568" s="48"/>
      <c r="S568" s="48"/>
      <c r="T568" s="96"/>
      <c r="AT568" s="25" t="s">
        <v>183</v>
      </c>
      <c r="AU568" s="25" t="s">
        <v>83</v>
      </c>
    </row>
    <row r="569" s="12" customFormat="1">
      <c r="B569" s="251"/>
      <c r="C569" s="252"/>
      <c r="D569" s="248" t="s">
        <v>185</v>
      </c>
      <c r="E569" s="253" t="s">
        <v>21</v>
      </c>
      <c r="F569" s="254" t="s">
        <v>851</v>
      </c>
      <c r="G569" s="252"/>
      <c r="H569" s="255">
        <v>3.52</v>
      </c>
      <c r="I569" s="256"/>
      <c r="J569" s="252"/>
      <c r="K569" s="252"/>
      <c r="L569" s="257"/>
      <c r="M569" s="258"/>
      <c r="N569" s="259"/>
      <c r="O569" s="259"/>
      <c r="P569" s="259"/>
      <c r="Q569" s="259"/>
      <c r="R569" s="259"/>
      <c r="S569" s="259"/>
      <c r="T569" s="260"/>
      <c r="AT569" s="261" t="s">
        <v>185</v>
      </c>
      <c r="AU569" s="261" t="s">
        <v>83</v>
      </c>
      <c r="AV569" s="12" t="s">
        <v>83</v>
      </c>
      <c r="AW569" s="12" t="s">
        <v>36</v>
      </c>
      <c r="AX569" s="12" t="s">
        <v>76</v>
      </c>
      <c r="AY569" s="261" t="s">
        <v>174</v>
      </c>
    </row>
    <row r="570" s="1" customFormat="1" ht="16.5" customHeight="1">
      <c r="B570" s="47"/>
      <c r="C570" s="236" t="s">
        <v>852</v>
      </c>
      <c r="D570" s="236" t="s">
        <v>176</v>
      </c>
      <c r="E570" s="237" t="s">
        <v>853</v>
      </c>
      <c r="F570" s="238" t="s">
        <v>854</v>
      </c>
      <c r="G570" s="239" t="s">
        <v>179</v>
      </c>
      <c r="H570" s="240">
        <v>63.200000000000003</v>
      </c>
      <c r="I570" s="241"/>
      <c r="J570" s="242">
        <f>ROUND(I570*H570,2)</f>
        <v>0</v>
      </c>
      <c r="K570" s="238" t="s">
        <v>21</v>
      </c>
      <c r="L570" s="73"/>
      <c r="M570" s="243" t="s">
        <v>21</v>
      </c>
      <c r="N570" s="244" t="s">
        <v>44</v>
      </c>
      <c r="O570" s="48"/>
      <c r="P570" s="245">
        <f>O570*H570</f>
        <v>0</v>
      </c>
      <c r="Q570" s="245">
        <v>0</v>
      </c>
      <c r="R570" s="245">
        <f>Q570*H570</f>
        <v>0</v>
      </c>
      <c r="S570" s="245">
        <v>0</v>
      </c>
      <c r="T570" s="246">
        <f>S570*H570</f>
        <v>0</v>
      </c>
      <c r="AR570" s="25" t="s">
        <v>181</v>
      </c>
      <c r="AT570" s="25" t="s">
        <v>176</v>
      </c>
      <c r="AU570" s="25" t="s">
        <v>83</v>
      </c>
      <c r="AY570" s="25" t="s">
        <v>174</v>
      </c>
      <c r="BE570" s="247">
        <f>IF(N570="základní",J570,0)</f>
        <v>0</v>
      </c>
      <c r="BF570" s="247">
        <f>IF(N570="snížená",J570,0)</f>
        <v>0</v>
      </c>
      <c r="BG570" s="247">
        <f>IF(N570="zákl. přenesená",J570,0)</f>
        <v>0</v>
      </c>
      <c r="BH570" s="247">
        <f>IF(N570="sníž. přenesená",J570,0)</f>
        <v>0</v>
      </c>
      <c r="BI570" s="247">
        <f>IF(N570="nulová",J570,0)</f>
        <v>0</v>
      </c>
      <c r="BJ570" s="25" t="s">
        <v>83</v>
      </c>
      <c r="BK570" s="247">
        <f>ROUND(I570*H570,2)</f>
        <v>0</v>
      </c>
      <c r="BL570" s="25" t="s">
        <v>181</v>
      </c>
      <c r="BM570" s="25" t="s">
        <v>855</v>
      </c>
    </row>
    <row r="571" s="12" customFormat="1">
      <c r="B571" s="251"/>
      <c r="C571" s="252"/>
      <c r="D571" s="248" t="s">
        <v>185</v>
      </c>
      <c r="E571" s="253" t="s">
        <v>21</v>
      </c>
      <c r="F571" s="254" t="s">
        <v>856</v>
      </c>
      <c r="G571" s="252"/>
      <c r="H571" s="255">
        <v>12</v>
      </c>
      <c r="I571" s="256"/>
      <c r="J571" s="252"/>
      <c r="K571" s="252"/>
      <c r="L571" s="257"/>
      <c r="M571" s="258"/>
      <c r="N571" s="259"/>
      <c r="O571" s="259"/>
      <c r="P571" s="259"/>
      <c r="Q571" s="259"/>
      <c r="R571" s="259"/>
      <c r="S571" s="259"/>
      <c r="T571" s="260"/>
      <c r="AT571" s="261" t="s">
        <v>185</v>
      </c>
      <c r="AU571" s="261" t="s">
        <v>83</v>
      </c>
      <c r="AV571" s="12" t="s">
        <v>83</v>
      </c>
      <c r="AW571" s="12" t="s">
        <v>36</v>
      </c>
      <c r="AX571" s="12" t="s">
        <v>72</v>
      </c>
      <c r="AY571" s="261" t="s">
        <v>174</v>
      </c>
    </row>
    <row r="572" s="12" customFormat="1">
      <c r="B572" s="251"/>
      <c r="C572" s="252"/>
      <c r="D572" s="248" t="s">
        <v>185</v>
      </c>
      <c r="E572" s="253" t="s">
        <v>21</v>
      </c>
      <c r="F572" s="254" t="s">
        <v>857</v>
      </c>
      <c r="G572" s="252"/>
      <c r="H572" s="255">
        <v>27.600000000000001</v>
      </c>
      <c r="I572" s="256"/>
      <c r="J572" s="252"/>
      <c r="K572" s="252"/>
      <c r="L572" s="257"/>
      <c r="M572" s="258"/>
      <c r="N572" s="259"/>
      <c r="O572" s="259"/>
      <c r="P572" s="259"/>
      <c r="Q572" s="259"/>
      <c r="R572" s="259"/>
      <c r="S572" s="259"/>
      <c r="T572" s="260"/>
      <c r="AT572" s="261" t="s">
        <v>185</v>
      </c>
      <c r="AU572" s="261" t="s">
        <v>83</v>
      </c>
      <c r="AV572" s="12" t="s">
        <v>83</v>
      </c>
      <c r="AW572" s="12" t="s">
        <v>36</v>
      </c>
      <c r="AX572" s="12" t="s">
        <v>72</v>
      </c>
      <c r="AY572" s="261" t="s">
        <v>174</v>
      </c>
    </row>
    <row r="573" s="12" customFormat="1">
      <c r="B573" s="251"/>
      <c r="C573" s="252"/>
      <c r="D573" s="248" t="s">
        <v>185</v>
      </c>
      <c r="E573" s="253" t="s">
        <v>21</v>
      </c>
      <c r="F573" s="254" t="s">
        <v>858</v>
      </c>
      <c r="G573" s="252"/>
      <c r="H573" s="255">
        <v>23.600000000000001</v>
      </c>
      <c r="I573" s="256"/>
      <c r="J573" s="252"/>
      <c r="K573" s="252"/>
      <c r="L573" s="257"/>
      <c r="M573" s="258"/>
      <c r="N573" s="259"/>
      <c r="O573" s="259"/>
      <c r="P573" s="259"/>
      <c r="Q573" s="259"/>
      <c r="R573" s="259"/>
      <c r="S573" s="259"/>
      <c r="T573" s="260"/>
      <c r="AT573" s="261" t="s">
        <v>185</v>
      </c>
      <c r="AU573" s="261" t="s">
        <v>83</v>
      </c>
      <c r="AV573" s="12" t="s">
        <v>83</v>
      </c>
      <c r="AW573" s="12" t="s">
        <v>36</v>
      </c>
      <c r="AX573" s="12" t="s">
        <v>72</v>
      </c>
      <c r="AY573" s="261" t="s">
        <v>174</v>
      </c>
    </row>
    <row r="574" s="13" customFormat="1">
      <c r="B574" s="272"/>
      <c r="C574" s="273"/>
      <c r="D574" s="248" t="s">
        <v>185</v>
      </c>
      <c r="E574" s="274" t="s">
        <v>21</v>
      </c>
      <c r="F574" s="275" t="s">
        <v>264</v>
      </c>
      <c r="G574" s="273"/>
      <c r="H574" s="276">
        <v>63.200000000000003</v>
      </c>
      <c r="I574" s="277"/>
      <c r="J574" s="273"/>
      <c r="K574" s="273"/>
      <c r="L574" s="278"/>
      <c r="M574" s="279"/>
      <c r="N574" s="280"/>
      <c r="O574" s="280"/>
      <c r="P574" s="280"/>
      <c r="Q574" s="280"/>
      <c r="R574" s="280"/>
      <c r="S574" s="280"/>
      <c r="T574" s="281"/>
      <c r="AT574" s="282" t="s">
        <v>185</v>
      </c>
      <c r="AU574" s="282" t="s">
        <v>83</v>
      </c>
      <c r="AV574" s="13" t="s">
        <v>181</v>
      </c>
      <c r="AW574" s="13" t="s">
        <v>36</v>
      </c>
      <c r="AX574" s="13" t="s">
        <v>76</v>
      </c>
      <c r="AY574" s="282" t="s">
        <v>174</v>
      </c>
    </row>
    <row r="575" s="1" customFormat="1" ht="25.5" customHeight="1">
      <c r="B575" s="47"/>
      <c r="C575" s="236" t="s">
        <v>859</v>
      </c>
      <c r="D575" s="236" t="s">
        <v>176</v>
      </c>
      <c r="E575" s="237" t="s">
        <v>860</v>
      </c>
      <c r="F575" s="238" t="s">
        <v>861</v>
      </c>
      <c r="G575" s="239" t="s">
        <v>179</v>
      </c>
      <c r="H575" s="240">
        <v>3.52</v>
      </c>
      <c r="I575" s="241"/>
      <c r="J575" s="242">
        <f>ROUND(I575*H575,2)</f>
        <v>0</v>
      </c>
      <c r="K575" s="238" t="s">
        <v>180</v>
      </c>
      <c r="L575" s="73"/>
      <c r="M575" s="243" t="s">
        <v>21</v>
      </c>
      <c r="N575" s="244" t="s">
        <v>44</v>
      </c>
      <c r="O575" s="48"/>
      <c r="P575" s="245">
        <f>O575*H575</f>
        <v>0</v>
      </c>
      <c r="Q575" s="245">
        <v>0</v>
      </c>
      <c r="R575" s="245">
        <f>Q575*H575</f>
        <v>0</v>
      </c>
      <c r="S575" s="245">
        <v>0.063</v>
      </c>
      <c r="T575" s="246">
        <f>S575*H575</f>
        <v>0.22176000000000001</v>
      </c>
      <c r="AR575" s="25" t="s">
        <v>181</v>
      </c>
      <c r="AT575" s="25" t="s">
        <v>176</v>
      </c>
      <c r="AU575" s="25" t="s">
        <v>83</v>
      </c>
      <c r="AY575" s="25" t="s">
        <v>174</v>
      </c>
      <c r="BE575" s="247">
        <f>IF(N575="základní",J575,0)</f>
        <v>0</v>
      </c>
      <c r="BF575" s="247">
        <f>IF(N575="snížená",J575,0)</f>
        <v>0</v>
      </c>
      <c r="BG575" s="247">
        <f>IF(N575="zákl. přenesená",J575,0)</f>
        <v>0</v>
      </c>
      <c r="BH575" s="247">
        <f>IF(N575="sníž. přenesená",J575,0)</f>
        <v>0</v>
      </c>
      <c r="BI575" s="247">
        <f>IF(N575="nulová",J575,0)</f>
        <v>0</v>
      </c>
      <c r="BJ575" s="25" t="s">
        <v>83</v>
      </c>
      <c r="BK575" s="247">
        <f>ROUND(I575*H575,2)</f>
        <v>0</v>
      </c>
      <c r="BL575" s="25" t="s">
        <v>181</v>
      </c>
      <c r="BM575" s="25" t="s">
        <v>862</v>
      </c>
    </row>
    <row r="576" s="1" customFormat="1">
      <c r="B576" s="47"/>
      <c r="C576" s="75"/>
      <c r="D576" s="248" t="s">
        <v>183</v>
      </c>
      <c r="E576" s="75"/>
      <c r="F576" s="249" t="s">
        <v>863</v>
      </c>
      <c r="G576" s="75"/>
      <c r="H576" s="75"/>
      <c r="I576" s="204"/>
      <c r="J576" s="75"/>
      <c r="K576" s="75"/>
      <c r="L576" s="73"/>
      <c r="M576" s="250"/>
      <c r="N576" s="48"/>
      <c r="O576" s="48"/>
      <c r="P576" s="48"/>
      <c r="Q576" s="48"/>
      <c r="R576" s="48"/>
      <c r="S576" s="48"/>
      <c r="T576" s="96"/>
      <c r="AT576" s="25" t="s">
        <v>183</v>
      </c>
      <c r="AU576" s="25" t="s">
        <v>83</v>
      </c>
    </row>
    <row r="577" s="12" customFormat="1">
      <c r="B577" s="251"/>
      <c r="C577" s="252"/>
      <c r="D577" s="248" t="s">
        <v>185</v>
      </c>
      <c r="E577" s="253" t="s">
        <v>21</v>
      </c>
      <c r="F577" s="254" t="s">
        <v>864</v>
      </c>
      <c r="G577" s="252"/>
      <c r="H577" s="255">
        <v>3.52</v>
      </c>
      <c r="I577" s="256"/>
      <c r="J577" s="252"/>
      <c r="K577" s="252"/>
      <c r="L577" s="257"/>
      <c r="M577" s="258"/>
      <c r="N577" s="259"/>
      <c r="O577" s="259"/>
      <c r="P577" s="259"/>
      <c r="Q577" s="259"/>
      <c r="R577" s="259"/>
      <c r="S577" s="259"/>
      <c r="T577" s="260"/>
      <c r="AT577" s="261" t="s">
        <v>185</v>
      </c>
      <c r="AU577" s="261" t="s">
        <v>83</v>
      </c>
      <c r="AV577" s="12" t="s">
        <v>83</v>
      </c>
      <c r="AW577" s="12" t="s">
        <v>36</v>
      </c>
      <c r="AX577" s="12" t="s">
        <v>76</v>
      </c>
      <c r="AY577" s="261" t="s">
        <v>174</v>
      </c>
    </row>
    <row r="578" s="1" customFormat="1" ht="38.25" customHeight="1">
      <c r="B578" s="47"/>
      <c r="C578" s="236" t="s">
        <v>865</v>
      </c>
      <c r="D578" s="236" t="s">
        <v>176</v>
      </c>
      <c r="E578" s="237" t="s">
        <v>866</v>
      </c>
      <c r="F578" s="238" t="s">
        <v>867</v>
      </c>
      <c r="G578" s="239" t="s">
        <v>269</v>
      </c>
      <c r="H578" s="240">
        <v>1</v>
      </c>
      <c r="I578" s="241"/>
      <c r="J578" s="242">
        <f>ROUND(I578*H578,2)</f>
        <v>0</v>
      </c>
      <c r="K578" s="238" t="s">
        <v>180</v>
      </c>
      <c r="L578" s="73"/>
      <c r="M578" s="243" t="s">
        <v>21</v>
      </c>
      <c r="N578" s="244" t="s">
        <v>44</v>
      </c>
      <c r="O578" s="48"/>
      <c r="P578" s="245">
        <f>O578*H578</f>
        <v>0</v>
      </c>
      <c r="Q578" s="245">
        <v>0</v>
      </c>
      <c r="R578" s="245">
        <f>Q578*H578</f>
        <v>0</v>
      </c>
      <c r="S578" s="245">
        <v>0.053999999999999999</v>
      </c>
      <c r="T578" s="246">
        <f>S578*H578</f>
        <v>0.053999999999999999</v>
      </c>
      <c r="AR578" s="25" t="s">
        <v>181</v>
      </c>
      <c r="AT578" s="25" t="s">
        <v>176</v>
      </c>
      <c r="AU578" s="25" t="s">
        <v>83</v>
      </c>
      <c r="AY578" s="25" t="s">
        <v>174</v>
      </c>
      <c r="BE578" s="247">
        <f>IF(N578="základní",J578,0)</f>
        <v>0</v>
      </c>
      <c r="BF578" s="247">
        <f>IF(N578="snížená",J578,0)</f>
        <v>0</v>
      </c>
      <c r="BG578" s="247">
        <f>IF(N578="zákl. přenesená",J578,0)</f>
        <v>0</v>
      </c>
      <c r="BH578" s="247">
        <f>IF(N578="sníž. přenesená",J578,0)</f>
        <v>0</v>
      </c>
      <c r="BI578" s="247">
        <f>IF(N578="nulová",J578,0)</f>
        <v>0</v>
      </c>
      <c r="BJ578" s="25" t="s">
        <v>83</v>
      </c>
      <c r="BK578" s="247">
        <f>ROUND(I578*H578,2)</f>
        <v>0</v>
      </c>
      <c r="BL578" s="25" t="s">
        <v>181</v>
      </c>
      <c r="BM578" s="25" t="s">
        <v>868</v>
      </c>
    </row>
    <row r="579" s="12" customFormat="1">
      <c r="B579" s="251"/>
      <c r="C579" s="252"/>
      <c r="D579" s="248" t="s">
        <v>185</v>
      </c>
      <c r="E579" s="253" t="s">
        <v>21</v>
      </c>
      <c r="F579" s="254" t="s">
        <v>869</v>
      </c>
      <c r="G579" s="252"/>
      <c r="H579" s="255">
        <v>1</v>
      </c>
      <c r="I579" s="256"/>
      <c r="J579" s="252"/>
      <c r="K579" s="252"/>
      <c r="L579" s="257"/>
      <c r="M579" s="258"/>
      <c r="N579" s="259"/>
      <c r="O579" s="259"/>
      <c r="P579" s="259"/>
      <c r="Q579" s="259"/>
      <c r="R579" s="259"/>
      <c r="S579" s="259"/>
      <c r="T579" s="260"/>
      <c r="AT579" s="261" t="s">
        <v>185</v>
      </c>
      <c r="AU579" s="261" t="s">
        <v>83</v>
      </c>
      <c r="AV579" s="12" t="s">
        <v>83</v>
      </c>
      <c r="AW579" s="12" t="s">
        <v>36</v>
      </c>
      <c r="AX579" s="12" t="s">
        <v>76</v>
      </c>
      <c r="AY579" s="261" t="s">
        <v>174</v>
      </c>
    </row>
    <row r="580" s="1" customFormat="1" ht="25.5" customHeight="1">
      <c r="B580" s="47"/>
      <c r="C580" s="236" t="s">
        <v>870</v>
      </c>
      <c r="D580" s="236" t="s">
        <v>176</v>
      </c>
      <c r="E580" s="237" t="s">
        <v>871</v>
      </c>
      <c r="F580" s="238" t="s">
        <v>872</v>
      </c>
      <c r="G580" s="239" t="s">
        <v>269</v>
      </c>
      <c r="H580" s="240">
        <v>13</v>
      </c>
      <c r="I580" s="241"/>
      <c r="J580" s="242">
        <f>ROUND(I580*H580,2)</f>
        <v>0</v>
      </c>
      <c r="K580" s="238" t="s">
        <v>180</v>
      </c>
      <c r="L580" s="73"/>
      <c r="M580" s="243" t="s">
        <v>21</v>
      </c>
      <c r="N580" s="244" t="s">
        <v>44</v>
      </c>
      <c r="O580" s="48"/>
      <c r="P580" s="245">
        <f>O580*H580</f>
        <v>0</v>
      </c>
      <c r="Q580" s="245">
        <v>0</v>
      </c>
      <c r="R580" s="245">
        <f>Q580*H580</f>
        <v>0</v>
      </c>
      <c r="S580" s="245">
        <v>0.049000000000000002</v>
      </c>
      <c r="T580" s="246">
        <f>S580*H580</f>
        <v>0.63700000000000001</v>
      </c>
      <c r="AR580" s="25" t="s">
        <v>181</v>
      </c>
      <c r="AT580" s="25" t="s">
        <v>176</v>
      </c>
      <c r="AU580" s="25" t="s">
        <v>83</v>
      </c>
      <c r="AY580" s="25" t="s">
        <v>174</v>
      </c>
      <c r="BE580" s="247">
        <f>IF(N580="základní",J580,0)</f>
        <v>0</v>
      </c>
      <c r="BF580" s="247">
        <f>IF(N580="snížená",J580,0)</f>
        <v>0</v>
      </c>
      <c r="BG580" s="247">
        <f>IF(N580="zákl. přenesená",J580,0)</f>
        <v>0</v>
      </c>
      <c r="BH580" s="247">
        <f>IF(N580="sníž. přenesená",J580,0)</f>
        <v>0</v>
      </c>
      <c r="BI580" s="247">
        <f>IF(N580="nulová",J580,0)</f>
        <v>0</v>
      </c>
      <c r="BJ580" s="25" t="s">
        <v>83</v>
      </c>
      <c r="BK580" s="247">
        <f>ROUND(I580*H580,2)</f>
        <v>0</v>
      </c>
      <c r="BL580" s="25" t="s">
        <v>181</v>
      </c>
      <c r="BM580" s="25" t="s">
        <v>873</v>
      </c>
    </row>
    <row r="581" s="12" customFormat="1">
      <c r="B581" s="251"/>
      <c r="C581" s="252"/>
      <c r="D581" s="248" t="s">
        <v>185</v>
      </c>
      <c r="E581" s="253" t="s">
        <v>21</v>
      </c>
      <c r="F581" s="254" t="s">
        <v>874</v>
      </c>
      <c r="G581" s="252"/>
      <c r="H581" s="255">
        <v>5</v>
      </c>
      <c r="I581" s="256"/>
      <c r="J581" s="252"/>
      <c r="K581" s="252"/>
      <c r="L581" s="257"/>
      <c r="M581" s="258"/>
      <c r="N581" s="259"/>
      <c r="O581" s="259"/>
      <c r="P581" s="259"/>
      <c r="Q581" s="259"/>
      <c r="R581" s="259"/>
      <c r="S581" s="259"/>
      <c r="T581" s="260"/>
      <c r="AT581" s="261" t="s">
        <v>185</v>
      </c>
      <c r="AU581" s="261" t="s">
        <v>83</v>
      </c>
      <c r="AV581" s="12" t="s">
        <v>83</v>
      </c>
      <c r="AW581" s="12" t="s">
        <v>36</v>
      </c>
      <c r="AX581" s="12" t="s">
        <v>72</v>
      </c>
      <c r="AY581" s="261" t="s">
        <v>174</v>
      </c>
    </row>
    <row r="582" s="12" customFormat="1">
      <c r="B582" s="251"/>
      <c r="C582" s="252"/>
      <c r="D582" s="248" t="s">
        <v>185</v>
      </c>
      <c r="E582" s="253" t="s">
        <v>21</v>
      </c>
      <c r="F582" s="254" t="s">
        <v>875</v>
      </c>
      <c r="G582" s="252"/>
      <c r="H582" s="255">
        <v>3</v>
      </c>
      <c r="I582" s="256"/>
      <c r="J582" s="252"/>
      <c r="K582" s="252"/>
      <c r="L582" s="257"/>
      <c r="M582" s="258"/>
      <c r="N582" s="259"/>
      <c r="O582" s="259"/>
      <c r="P582" s="259"/>
      <c r="Q582" s="259"/>
      <c r="R582" s="259"/>
      <c r="S582" s="259"/>
      <c r="T582" s="260"/>
      <c r="AT582" s="261" t="s">
        <v>185</v>
      </c>
      <c r="AU582" s="261" t="s">
        <v>83</v>
      </c>
      <c r="AV582" s="12" t="s">
        <v>83</v>
      </c>
      <c r="AW582" s="12" t="s">
        <v>36</v>
      </c>
      <c r="AX582" s="12" t="s">
        <v>72</v>
      </c>
      <c r="AY582" s="261" t="s">
        <v>174</v>
      </c>
    </row>
    <row r="583" s="12" customFormat="1">
      <c r="B583" s="251"/>
      <c r="C583" s="252"/>
      <c r="D583" s="248" t="s">
        <v>185</v>
      </c>
      <c r="E583" s="253" t="s">
        <v>21</v>
      </c>
      <c r="F583" s="254" t="s">
        <v>876</v>
      </c>
      <c r="G583" s="252"/>
      <c r="H583" s="255">
        <v>5</v>
      </c>
      <c r="I583" s="256"/>
      <c r="J583" s="252"/>
      <c r="K583" s="252"/>
      <c r="L583" s="257"/>
      <c r="M583" s="258"/>
      <c r="N583" s="259"/>
      <c r="O583" s="259"/>
      <c r="P583" s="259"/>
      <c r="Q583" s="259"/>
      <c r="R583" s="259"/>
      <c r="S583" s="259"/>
      <c r="T583" s="260"/>
      <c r="AT583" s="261" t="s">
        <v>185</v>
      </c>
      <c r="AU583" s="261" t="s">
        <v>83</v>
      </c>
      <c r="AV583" s="12" t="s">
        <v>83</v>
      </c>
      <c r="AW583" s="12" t="s">
        <v>36</v>
      </c>
      <c r="AX583" s="12" t="s">
        <v>72</v>
      </c>
      <c r="AY583" s="261" t="s">
        <v>174</v>
      </c>
    </row>
    <row r="584" s="13" customFormat="1">
      <c r="B584" s="272"/>
      <c r="C584" s="273"/>
      <c r="D584" s="248" t="s">
        <v>185</v>
      </c>
      <c r="E584" s="274" t="s">
        <v>21</v>
      </c>
      <c r="F584" s="275" t="s">
        <v>264</v>
      </c>
      <c r="G584" s="273"/>
      <c r="H584" s="276">
        <v>13</v>
      </c>
      <c r="I584" s="277"/>
      <c r="J584" s="273"/>
      <c r="K584" s="273"/>
      <c r="L584" s="278"/>
      <c r="M584" s="279"/>
      <c r="N584" s="280"/>
      <c r="O584" s="280"/>
      <c r="P584" s="280"/>
      <c r="Q584" s="280"/>
      <c r="R584" s="280"/>
      <c r="S584" s="280"/>
      <c r="T584" s="281"/>
      <c r="AT584" s="282" t="s">
        <v>185</v>
      </c>
      <c r="AU584" s="282" t="s">
        <v>83</v>
      </c>
      <c r="AV584" s="13" t="s">
        <v>181</v>
      </c>
      <c r="AW584" s="13" t="s">
        <v>36</v>
      </c>
      <c r="AX584" s="13" t="s">
        <v>76</v>
      </c>
      <c r="AY584" s="282" t="s">
        <v>174</v>
      </c>
    </row>
    <row r="585" s="1" customFormat="1" ht="25.5" customHeight="1">
      <c r="B585" s="47"/>
      <c r="C585" s="236" t="s">
        <v>877</v>
      </c>
      <c r="D585" s="236" t="s">
        <v>176</v>
      </c>
      <c r="E585" s="237" t="s">
        <v>878</v>
      </c>
      <c r="F585" s="238" t="s">
        <v>879</v>
      </c>
      <c r="G585" s="239" t="s">
        <v>256</v>
      </c>
      <c r="H585" s="240">
        <v>96.079999999999998</v>
      </c>
      <c r="I585" s="241"/>
      <c r="J585" s="242">
        <f>ROUND(I585*H585,2)</f>
        <v>0</v>
      </c>
      <c r="K585" s="238" t="s">
        <v>180</v>
      </c>
      <c r="L585" s="73"/>
      <c r="M585" s="243" t="s">
        <v>21</v>
      </c>
      <c r="N585" s="244" t="s">
        <v>44</v>
      </c>
      <c r="O585" s="48"/>
      <c r="P585" s="245">
        <f>O585*H585</f>
        <v>0</v>
      </c>
      <c r="Q585" s="245">
        <v>0</v>
      </c>
      <c r="R585" s="245">
        <f>Q585*H585</f>
        <v>0</v>
      </c>
      <c r="S585" s="245">
        <v>0.081000000000000003</v>
      </c>
      <c r="T585" s="246">
        <f>S585*H585</f>
        <v>7.7824800000000005</v>
      </c>
      <c r="AR585" s="25" t="s">
        <v>181</v>
      </c>
      <c r="AT585" s="25" t="s">
        <v>176</v>
      </c>
      <c r="AU585" s="25" t="s">
        <v>83</v>
      </c>
      <c r="AY585" s="25" t="s">
        <v>174</v>
      </c>
      <c r="BE585" s="247">
        <f>IF(N585="základní",J585,0)</f>
        <v>0</v>
      </c>
      <c r="BF585" s="247">
        <f>IF(N585="snížená",J585,0)</f>
        <v>0</v>
      </c>
      <c r="BG585" s="247">
        <f>IF(N585="zákl. přenesená",J585,0)</f>
        <v>0</v>
      </c>
      <c r="BH585" s="247">
        <f>IF(N585="sníž. přenesená",J585,0)</f>
        <v>0</v>
      </c>
      <c r="BI585" s="247">
        <f>IF(N585="nulová",J585,0)</f>
        <v>0</v>
      </c>
      <c r="BJ585" s="25" t="s">
        <v>83</v>
      </c>
      <c r="BK585" s="247">
        <f>ROUND(I585*H585,2)</f>
        <v>0</v>
      </c>
      <c r="BL585" s="25" t="s">
        <v>181</v>
      </c>
      <c r="BM585" s="25" t="s">
        <v>880</v>
      </c>
    </row>
    <row r="586" s="12" customFormat="1">
      <c r="B586" s="251"/>
      <c r="C586" s="252"/>
      <c r="D586" s="248" t="s">
        <v>185</v>
      </c>
      <c r="E586" s="253" t="s">
        <v>21</v>
      </c>
      <c r="F586" s="254" t="s">
        <v>881</v>
      </c>
      <c r="G586" s="252"/>
      <c r="H586" s="255">
        <v>19</v>
      </c>
      <c r="I586" s="256"/>
      <c r="J586" s="252"/>
      <c r="K586" s="252"/>
      <c r="L586" s="257"/>
      <c r="M586" s="258"/>
      <c r="N586" s="259"/>
      <c r="O586" s="259"/>
      <c r="P586" s="259"/>
      <c r="Q586" s="259"/>
      <c r="R586" s="259"/>
      <c r="S586" s="259"/>
      <c r="T586" s="260"/>
      <c r="AT586" s="261" t="s">
        <v>185</v>
      </c>
      <c r="AU586" s="261" t="s">
        <v>83</v>
      </c>
      <c r="AV586" s="12" t="s">
        <v>83</v>
      </c>
      <c r="AW586" s="12" t="s">
        <v>36</v>
      </c>
      <c r="AX586" s="12" t="s">
        <v>72</v>
      </c>
      <c r="AY586" s="261" t="s">
        <v>174</v>
      </c>
    </row>
    <row r="587" s="12" customFormat="1">
      <c r="B587" s="251"/>
      <c r="C587" s="252"/>
      <c r="D587" s="248" t="s">
        <v>185</v>
      </c>
      <c r="E587" s="253" t="s">
        <v>21</v>
      </c>
      <c r="F587" s="254" t="s">
        <v>882</v>
      </c>
      <c r="G587" s="252"/>
      <c r="H587" s="255">
        <v>15.6</v>
      </c>
      <c r="I587" s="256"/>
      <c r="J587" s="252"/>
      <c r="K587" s="252"/>
      <c r="L587" s="257"/>
      <c r="M587" s="258"/>
      <c r="N587" s="259"/>
      <c r="O587" s="259"/>
      <c r="P587" s="259"/>
      <c r="Q587" s="259"/>
      <c r="R587" s="259"/>
      <c r="S587" s="259"/>
      <c r="T587" s="260"/>
      <c r="AT587" s="261" t="s">
        <v>185</v>
      </c>
      <c r="AU587" s="261" t="s">
        <v>83</v>
      </c>
      <c r="AV587" s="12" t="s">
        <v>83</v>
      </c>
      <c r="AW587" s="12" t="s">
        <v>36</v>
      </c>
      <c r="AX587" s="12" t="s">
        <v>72</v>
      </c>
      <c r="AY587" s="261" t="s">
        <v>174</v>
      </c>
    </row>
    <row r="588" s="12" customFormat="1">
      <c r="B588" s="251"/>
      <c r="C588" s="252"/>
      <c r="D588" s="248" t="s">
        <v>185</v>
      </c>
      <c r="E588" s="253" t="s">
        <v>21</v>
      </c>
      <c r="F588" s="254" t="s">
        <v>883</v>
      </c>
      <c r="G588" s="252"/>
      <c r="H588" s="255">
        <v>7.5999999999999996</v>
      </c>
      <c r="I588" s="256"/>
      <c r="J588" s="252"/>
      <c r="K588" s="252"/>
      <c r="L588" s="257"/>
      <c r="M588" s="258"/>
      <c r="N588" s="259"/>
      <c r="O588" s="259"/>
      <c r="P588" s="259"/>
      <c r="Q588" s="259"/>
      <c r="R588" s="259"/>
      <c r="S588" s="259"/>
      <c r="T588" s="260"/>
      <c r="AT588" s="261" t="s">
        <v>185</v>
      </c>
      <c r="AU588" s="261" t="s">
        <v>83</v>
      </c>
      <c r="AV588" s="12" t="s">
        <v>83</v>
      </c>
      <c r="AW588" s="12" t="s">
        <v>36</v>
      </c>
      <c r="AX588" s="12" t="s">
        <v>72</v>
      </c>
      <c r="AY588" s="261" t="s">
        <v>174</v>
      </c>
    </row>
    <row r="589" s="12" customFormat="1">
      <c r="B589" s="251"/>
      <c r="C589" s="252"/>
      <c r="D589" s="248" t="s">
        <v>185</v>
      </c>
      <c r="E589" s="253" t="s">
        <v>21</v>
      </c>
      <c r="F589" s="254" t="s">
        <v>884</v>
      </c>
      <c r="G589" s="252"/>
      <c r="H589" s="255">
        <v>7.7999999999999998</v>
      </c>
      <c r="I589" s="256"/>
      <c r="J589" s="252"/>
      <c r="K589" s="252"/>
      <c r="L589" s="257"/>
      <c r="M589" s="258"/>
      <c r="N589" s="259"/>
      <c r="O589" s="259"/>
      <c r="P589" s="259"/>
      <c r="Q589" s="259"/>
      <c r="R589" s="259"/>
      <c r="S589" s="259"/>
      <c r="T589" s="260"/>
      <c r="AT589" s="261" t="s">
        <v>185</v>
      </c>
      <c r="AU589" s="261" t="s">
        <v>83</v>
      </c>
      <c r="AV589" s="12" t="s">
        <v>83</v>
      </c>
      <c r="AW589" s="12" t="s">
        <v>36</v>
      </c>
      <c r="AX589" s="12" t="s">
        <v>72</v>
      </c>
      <c r="AY589" s="261" t="s">
        <v>174</v>
      </c>
    </row>
    <row r="590" s="12" customFormat="1">
      <c r="B590" s="251"/>
      <c r="C590" s="252"/>
      <c r="D590" s="248" t="s">
        <v>185</v>
      </c>
      <c r="E590" s="253" t="s">
        <v>21</v>
      </c>
      <c r="F590" s="254" t="s">
        <v>885</v>
      </c>
      <c r="G590" s="252"/>
      <c r="H590" s="255">
        <v>8.0999999999999996</v>
      </c>
      <c r="I590" s="256"/>
      <c r="J590" s="252"/>
      <c r="K590" s="252"/>
      <c r="L590" s="257"/>
      <c r="M590" s="258"/>
      <c r="N590" s="259"/>
      <c r="O590" s="259"/>
      <c r="P590" s="259"/>
      <c r="Q590" s="259"/>
      <c r="R590" s="259"/>
      <c r="S590" s="259"/>
      <c r="T590" s="260"/>
      <c r="AT590" s="261" t="s">
        <v>185</v>
      </c>
      <c r="AU590" s="261" t="s">
        <v>83</v>
      </c>
      <c r="AV590" s="12" t="s">
        <v>83</v>
      </c>
      <c r="AW590" s="12" t="s">
        <v>36</v>
      </c>
      <c r="AX590" s="12" t="s">
        <v>72</v>
      </c>
      <c r="AY590" s="261" t="s">
        <v>174</v>
      </c>
    </row>
    <row r="591" s="12" customFormat="1">
      <c r="B591" s="251"/>
      <c r="C591" s="252"/>
      <c r="D591" s="248" t="s">
        <v>185</v>
      </c>
      <c r="E591" s="253" t="s">
        <v>21</v>
      </c>
      <c r="F591" s="254" t="s">
        <v>886</v>
      </c>
      <c r="G591" s="252"/>
      <c r="H591" s="255">
        <v>11.48</v>
      </c>
      <c r="I591" s="256"/>
      <c r="J591" s="252"/>
      <c r="K591" s="252"/>
      <c r="L591" s="257"/>
      <c r="M591" s="258"/>
      <c r="N591" s="259"/>
      <c r="O591" s="259"/>
      <c r="P591" s="259"/>
      <c r="Q591" s="259"/>
      <c r="R591" s="259"/>
      <c r="S591" s="259"/>
      <c r="T591" s="260"/>
      <c r="AT591" s="261" t="s">
        <v>185</v>
      </c>
      <c r="AU591" s="261" t="s">
        <v>83</v>
      </c>
      <c r="AV591" s="12" t="s">
        <v>83</v>
      </c>
      <c r="AW591" s="12" t="s">
        <v>36</v>
      </c>
      <c r="AX591" s="12" t="s">
        <v>72</v>
      </c>
      <c r="AY591" s="261" t="s">
        <v>174</v>
      </c>
    </row>
    <row r="592" s="12" customFormat="1">
      <c r="B592" s="251"/>
      <c r="C592" s="252"/>
      <c r="D592" s="248" t="s">
        <v>185</v>
      </c>
      <c r="E592" s="253" t="s">
        <v>21</v>
      </c>
      <c r="F592" s="254" t="s">
        <v>887</v>
      </c>
      <c r="G592" s="252"/>
      <c r="H592" s="255">
        <v>8.6999999999999993</v>
      </c>
      <c r="I592" s="256"/>
      <c r="J592" s="252"/>
      <c r="K592" s="252"/>
      <c r="L592" s="257"/>
      <c r="M592" s="258"/>
      <c r="N592" s="259"/>
      <c r="O592" s="259"/>
      <c r="P592" s="259"/>
      <c r="Q592" s="259"/>
      <c r="R592" s="259"/>
      <c r="S592" s="259"/>
      <c r="T592" s="260"/>
      <c r="AT592" s="261" t="s">
        <v>185</v>
      </c>
      <c r="AU592" s="261" t="s">
        <v>83</v>
      </c>
      <c r="AV592" s="12" t="s">
        <v>83</v>
      </c>
      <c r="AW592" s="12" t="s">
        <v>36</v>
      </c>
      <c r="AX592" s="12" t="s">
        <v>72</v>
      </c>
      <c r="AY592" s="261" t="s">
        <v>174</v>
      </c>
    </row>
    <row r="593" s="12" customFormat="1">
      <c r="B593" s="251"/>
      <c r="C593" s="252"/>
      <c r="D593" s="248" t="s">
        <v>185</v>
      </c>
      <c r="E593" s="253" t="s">
        <v>21</v>
      </c>
      <c r="F593" s="254" t="s">
        <v>888</v>
      </c>
      <c r="G593" s="252"/>
      <c r="H593" s="255">
        <v>17.800000000000001</v>
      </c>
      <c r="I593" s="256"/>
      <c r="J593" s="252"/>
      <c r="K593" s="252"/>
      <c r="L593" s="257"/>
      <c r="M593" s="258"/>
      <c r="N593" s="259"/>
      <c r="O593" s="259"/>
      <c r="P593" s="259"/>
      <c r="Q593" s="259"/>
      <c r="R593" s="259"/>
      <c r="S593" s="259"/>
      <c r="T593" s="260"/>
      <c r="AT593" s="261" t="s">
        <v>185</v>
      </c>
      <c r="AU593" s="261" t="s">
        <v>83</v>
      </c>
      <c r="AV593" s="12" t="s">
        <v>83</v>
      </c>
      <c r="AW593" s="12" t="s">
        <v>36</v>
      </c>
      <c r="AX593" s="12" t="s">
        <v>72</v>
      </c>
      <c r="AY593" s="261" t="s">
        <v>174</v>
      </c>
    </row>
    <row r="594" s="13" customFormat="1">
      <c r="B594" s="272"/>
      <c r="C594" s="273"/>
      <c r="D594" s="248" t="s">
        <v>185</v>
      </c>
      <c r="E594" s="274" t="s">
        <v>21</v>
      </c>
      <c r="F594" s="275" t="s">
        <v>264</v>
      </c>
      <c r="G594" s="273"/>
      <c r="H594" s="276">
        <v>96.079999999999998</v>
      </c>
      <c r="I594" s="277"/>
      <c r="J594" s="273"/>
      <c r="K594" s="273"/>
      <c r="L594" s="278"/>
      <c r="M594" s="279"/>
      <c r="N594" s="280"/>
      <c r="O594" s="280"/>
      <c r="P594" s="280"/>
      <c r="Q594" s="280"/>
      <c r="R594" s="280"/>
      <c r="S594" s="280"/>
      <c r="T594" s="281"/>
      <c r="AT594" s="282" t="s">
        <v>185</v>
      </c>
      <c r="AU594" s="282" t="s">
        <v>83</v>
      </c>
      <c r="AV594" s="13" t="s">
        <v>181</v>
      </c>
      <c r="AW594" s="13" t="s">
        <v>36</v>
      </c>
      <c r="AX594" s="13" t="s">
        <v>76</v>
      </c>
      <c r="AY594" s="282" t="s">
        <v>174</v>
      </c>
    </row>
    <row r="595" s="1" customFormat="1" ht="38.25" customHeight="1">
      <c r="B595" s="47"/>
      <c r="C595" s="236" t="s">
        <v>889</v>
      </c>
      <c r="D595" s="236" t="s">
        <v>176</v>
      </c>
      <c r="E595" s="237" t="s">
        <v>890</v>
      </c>
      <c r="F595" s="238" t="s">
        <v>891</v>
      </c>
      <c r="G595" s="239" t="s">
        <v>256</v>
      </c>
      <c r="H595" s="240">
        <v>26.329999999999998</v>
      </c>
      <c r="I595" s="241"/>
      <c r="J595" s="242">
        <f>ROUND(I595*H595,2)</f>
        <v>0</v>
      </c>
      <c r="K595" s="238" t="s">
        <v>180</v>
      </c>
      <c r="L595" s="73"/>
      <c r="M595" s="243" t="s">
        <v>21</v>
      </c>
      <c r="N595" s="244" t="s">
        <v>44</v>
      </c>
      <c r="O595" s="48"/>
      <c r="P595" s="245">
        <f>O595*H595</f>
        <v>0</v>
      </c>
      <c r="Q595" s="245">
        <v>0</v>
      </c>
      <c r="R595" s="245">
        <f>Q595*H595</f>
        <v>0</v>
      </c>
      <c r="S595" s="245">
        <v>0.040000000000000001</v>
      </c>
      <c r="T595" s="246">
        <f>S595*H595</f>
        <v>1.0531999999999999</v>
      </c>
      <c r="AR595" s="25" t="s">
        <v>181</v>
      </c>
      <c r="AT595" s="25" t="s">
        <v>176</v>
      </c>
      <c r="AU595" s="25" t="s">
        <v>83</v>
      </c>
      <c r="AY595" s="25" t="s">
        <v>174</v>
      </c>
      <c r="BE595" s="247">
        <f>IF(N595="základní",J595,0)</f>
        <v>0</v>
      </c>
      <c r="BF595" s="247">
        <f>IF(N595="snížená",J595,0)</f>
        <v>0</v>
      </c>
      <c r="BG595" s="247">
        <f>IF(N595="zákl. přenesená",J595,0)</f>
        <v>0</v>
      </c>
      <c r="BH595" s="247">
        <f>IF(N595="sníž. přenesená",J595,0)</f>
        <v>0</v>
      </c>
      <c r="BI595" s="247">
        <f>IF(N595="nulová",J595,0)</f>
        <v>0</v>
      </c>
      <c r="BJ595" s="25" t="s">
        <v>83</v>
      </c>
      <c r="BK595" s="247">
        <f>ROUND(I595*H595,2)</f>
        <v>0</v>
      </c>
      <c r="BL595" s="25" t="s">
        <v>181</v>
      </c>
      <c r="BM595" s="25" t="s">
        <v>892</v>
      </c>
    </row>
    <row r="596" s="12" customFormat="1">
      <c r="B596" s="251"/>
      <c r="C596" s="252"/>
      <c r="D596" s="248" t="s">
        <v>185</v>
      </c>
      <c r="E596" s="253" t="s">
        <v>21</v>
      </c>
      <c r="F596" s="254" t="s">
        <v>885</v>
      </c>
      <c r="G596" s="252"/>
      <c r="H596" s="255">
        <v>8.0999999999999996</v>
      </c>
      <c r="I596" s="256"/>
      <c r="J596" s="252"/>
      <c r="K596" s="252"/>
      <c r="L596" s="257"/>
      <c r="M596" s="258"/>
      <c r="N596" s="259"/>
      <c r="O596" s="259"/>
      <c r="P596" s="259"/>
      <c r="Q596" s="259"/>
      <c r="R596" s="259"/>
      <c r="S596" s="259"/>
      <c r="T596" s="260"/>
      <c r="AT596" s="261" t="s">
        <v>185</v>
      </c>
      <c r="AU596" s="261" t="s">
        <v>83</v>
      </c>
      <c r="AV596" s="12" t="s">
        <v>83</v>
      </c>
      <c r="AW596" s="12" t="s">
        <v>36</v>
      </c>
      <c r="AX596" s="12" t="s">
        <v>72</v>
      </c>
      <c r="AY596" s="261" t="s">
        <v>174</v>
      </c>
    </row>
    <row r="597" s="12" customFormat="1">
      <c r="B597" s="251"/>
      <c r="C597" s="252"/>
      <c r="D597" s="248" t="s">
        <v>185</v>
      </c>
      <c r="E597" s="253" t="s">
        <v>21</v>
      </c>
      <c r="F597" s="254" t="s">
        <v>886</v>
      </c>
      <c r="G597" s="252"/>
      <c r="H597" s="255">
        <v>11.48</v>
      </c>
      <c r="I597" s="256"/>
      <c r="J597" s="252"/>
      <c r="K597" s="252"/>
      <c r="L597" s="257"/>
      <c r="M597" s="258"/>
      <c r="N597" s="259"/>
      <c r="O597" s="259"/>
      <c r="P597" s="259"/>
      <c r="Q597" s="259"/>
      <c r="R597" s="259"/>
      <c r="S597" s="259"/>
      <c r="T597" s="260"/>
      <c r="AT597" s="261" t="s">
        <v>185</v>
      </c>
      <c r="AU597" s="261" t="s">
        <v>83</v>
      </c>
      <c r="AV597" s="12" t="s">
        <v>83</v>
      </c>
      <c r="AW597" s="12" t="s">
        <v>36</v>
      </c>
      <c r="AX597" s="12" t="s">
        <v>72</v>
      </c>
      <c r="AY597" s="261" t="s">
        <v>174</v>
      </c>
    </row>
    <row r="598" s="12" customFormat="1">
      <c r="B598" s="251"/>
      <c r="C598" s="252"/>
      <c r="D598" s="248" t="s">
        <v>185</v>
      </c>
      <c r="E598" s="253" t="s">
        <v>21</v>
      </c>
      <c r="F598" s="254" t="s">
        <v>893</v>
      </c>
      <c r="G598" s="252"/>
      <c r="H598" s="255">
        <v>6.75</v>
      </c>
      <c r="I598" s="256"/>
      <c r="J598" s="252"/>
      <c r="K598" s="252"/>
      <c r="L598" s="257"/>
      <c r="M598" s="258"/>
      <c r="N598" s="259"/>
      <c r="O598" s="259"/>
      <c r="P598" s="259"/>
      <c r="Q598" s="259"/>
      <c r="R598" s="259"/>
      <c r="S598" s="259"/>
      <c r="T598" s="260"/>
      <c r="AT598" s="261" t="s">
        <v>185</v>
      </c>
      <c r="AU598" s="261" t="s">
        <v>83</v>
      </c>
      <c r="AV598" s="12" t="s">
        <v>83</v>
      </c>
      <c r="AW598" s="12" t="s">
        <v>36</v>
      </c>
      <c r="AX598" s="12" t="s">
        <v>72</v>
      </c>
      <c r="AY598" s="261" t="s">
        <v>174</v>
      </c>
    </row>
    <row r="599" s="13" customFormat="1">
      <c r="B599" s="272"/>
      <c r="C599" s="273"/>
      <c r="D599" s="248" t="s">
        <v>185</v>
      </c>
      <c r="E599" s="274" t="s">
        <v>21</v>
      </c>
      <c r="F599" s="275" t="s">
        <v>264</v>
      </c>
      <c r="G599" s="273"/>
      <c r="H599" s="276">
        <v>26.329999999999998</v>
      </c>
      <c r="I599" s="277"/>
      <c r="J599" s="273"/>
      <c r="K599" s="273"/>
      <c r="L599" s="278"/>
      <c r="M599" s="279"/>
      <c r="N599" s="280"/>
      <c r="O599" s="280"/>
      <c r="P599" s="280"/>
      <c r="Q599" s="280"/>
      <c r="R599" s="280"/>
      <c r="S599" s="280"/>
      <c r="T599" s="281"/>
      <c r="AT599" s="282" t="s">
        <v>185</v>
      </c>
      <c r="AU599" s="282" t="s">
        <v>83</v>
      </c>
      <c r="AV599" s="13" t="s">
        <v>181</v>
      </c>
      <c r="AW599" s="13" t="s">
        <v>36</v>
      </c>
      <c r="AX599" s="13" t="s">
        <v>76</v>
      </c>
      <c r="AY599" s="282" t="s">
        <v>174</v>
      </c>
    </row>
    <row r="600" s="1" customFormat="1" ht="16.5" customHeight="1">
      <c r="B600" s="47"/>
      <c r="C600" s="236" t="s">
        <v>894</v>
      </c>
      <c r="D600" s="236" t="s">
        <v>176</v>
      </c>
      <c r="E600" s="237" t="s">
        <v>895</v>
      </c>
      <c r="F600" s="238" t="s">
        <v>896</v>
      </c>
      <c r="G600" s="239" t="s">
        <v>256</v>
      </c>
      <c r="H600" s="240">
        <v>53.399999999999999</v>
      </c>
      <c r="I600" s="241"/>
      <c r="J600" s="242">
        <f>ROUND(I600*H600,2)</f>
        <v>0</v>
      </c>
      <c r="K600" s="238" t="s">
        <v>21</v>
      </c>
      <c r="L600" s="73"/>
      <c r="M600" s="243" t="s">
        <v>21</v>
      </c>
      <c r="N600" s="244" t="s">
        <v>44</v>
      </c>
      <c r="O600" s="48"/>
      <c r="P600" s="245">
        <f>O600*H600</f>
        <v>0</v>
      </c>
      <c r="Q600" s="245">
        <v>0</v>
      </c>
      <c r="R600" s="245">
        <f>Q600*H600</f>
        <v>0</v>
      </c>
      <c r="S600" s="245">
        <v>0</v>
      </c>
      <c r="T600" s="246">
        <f>S600*H600</f>
        <v>0</v>
      </c>
      <c r="AR600" s="25" t="s">
        <v>181</v>
      </c>
      <c r="AT600" s="25" t="s">
        <v>176</v>
      </c>
      <c r="AU600" s="25" t="s">
        <v>83</v>
      </c>
      <c r="AY600" s="25" t="s">
        <v>174</v>
      </c>
      <c r="BE600" s="247">
        <f>IF(N600="základní",J600,0)</f>
        <v>0</v>
      </c>
      <c r="BF600" s="247">
        <f>IF(N600="snížená",J600,0)</f>
        <v>0</v>
      </c>
      <c r="BG600" s="247">
        <f>IF(N600="zákl. přenesená",J600,0)</f>
        <v>0</v>
      </c>
      <c r="BH600" s="247">
        <f>IF(N600="sníž. přenesená",J600,0)</f>
        <v>0</v>
      </c>
      <c r="BI600" s="247">
        <f>IF(N600="nulová",J600,0)</f>
        <v>0</v>
      </c>
      <c r="BJ600" s="25" t="s">
        <v>83</v>
      </c>
      <c r="BK600" s="247">
        <f>ROUND(I600*H600,2)</f>
        <v>0</v>
      </c>
      <c r="BL600" s="25" t="s">
        <v>181</v>
      </c>
      <c r="BM600" s="25" t="s">
        <v>897</v>
      </c>
    </row>
    <row r="601" s="12" customFormat="1">
      <c r="B601" s="251"/>
      <c r="C601" s="252"/>
      <c r="D601" s="248" t="s">
        <v>185</v>
      </c>
      <c r="E601" s="253" t="s">
        <v>21</v>
      </c>
      <c r="F601" s="254" t="s">
        <v>898</v>
      </c>
      <c r="G601" s="252"/>
      <c r="H601" s="255">
        <v>11</v>
      </c>
      <c r="I601" s="256"/>
      <c r="J601" s="252"/>
      <c r="K601" s="252"/>
      <c r="L601" s="257"/>
      <c r="M601" s="258"/>
      <c r="N601" s="259"/>
      <c r="O601" s="259"/>
      <c r="P601" s="259"/>
      <c r="Q601" s="259"/>
      <c r="R601" s="259"/>
      <c r="S601" s="259"/>
      <c r="T601" s="260"/>
      <c r="AT601" s="261" t="s">
        <v>185</v>
      </c>
      <c r="AU601" s="261" t="s">
        <v>83</v>
      </c>
      <c r="AV601" s="12" t="s">
        <v>83</v>
      </c>
      <c r="AW601" s="12" t="s">
        <v>36</v>
      </c>
      <c r="AX601" s="12" t="s">
        <v>72</v>
      </c>
      <c r="AY601" s="261" t="s">
        <v>174</v>
      </c>
    </row>
    <row r="602" s="12" customFormat="1">
      <c r="B602" s="251"/>
      <c r="C602" s="252"/>
      <c r="D602" s="248" t="s">
        <v>185</v>
      </c>
      <c r="E602" s="253" t="s">
        <v>21</v>
      </c>
      <c r="F602" s="254" t="s">
        <v>899</v>
      </c>
      <c r="G602" s="252"/>
      <c r="H602" s="255">
        <v>21.199999999999999</v>
      </c>
      <c r="I602" s="256"/>
      <c r="J602" s="252"/>
      <c r="K602" s="252"/>
      <c r="L602" s="257"/>
      <c r="M602" s="258"/>
      <c r="N602" s="259"/>
      <c r="O602" s="259"/>
      <c r="P602" s="259"/>
      <c r="Q602" s="259"/>
      <c r="R602" s="259"/>
      <c r="S602" s="259"/>
      <c r="T602" s="260"/>
      <c r="AT602" s="261" t="s">
        <v>185</v>
      </c>
      <c r="AU602" s="261" t="s">
        <v>83</v>
      </c>
      <c r="AV602" s="12" t="s">
        <v>83</v>
      </c>
      <c r="AW602" s="12" t="s">
        <v>36</v>
      </c>
      <c r="AX602" s="12" t="s">
        <v>72</v>
      </c>
      <c r="AY602" s="261" t="s">
        <v>174</v>
      </c>
    </row>
    <row r="603" s="12" customFormat="1">
      <c r="B603" s="251"/>
      <c r="C603" s="252"/>
      <c r="D603" s="248" t="s">
        <v>185</v>
      </c>
      <c r="E603" s="253" t="s">
        <v>21</v>
      </c>
      <c r="F603" s="254" t="s">
        <v>900</v>
      </c>
      <c r="G603" s="252"/>
      <c r="H603" s="255">
        <v>21.199999999999999</v>
      </c>
      <c r="I603" s="256"/>
      <c r="J603" s="252"/>
      <c r="K603" s="252"/>
      <c r="L603" s="257"/>
      <c r="M603" s="258"/>
      <c r="N603" s="259"/>
      <c r="O603" s="259"/>
      <c r="P603" s="259"/>
      <c r="Q603" s="259"/>
      <c r="R603" s="259"/>
      <c r="S603" s="259"/>
      <c r="T603" s="260"/>
      <c r="AT603" s="261" t="s">
        <v>185</v>
      </c>
      <c r="AU603" s="261" t="s">
        <v>83</v>
      </c>
      <c r="AV603" s="12" t="s">
        <v>83</v>
      </c>
      <c r="AW603" s="12" t="s">
        <v>36</v>
      </c>
      <c r="AX603" s="12" t="s">
        <v>72</v>
      </c>
      <c r="AY603" s="261" t="s">
        <v>174</v>
      </c>
    </row>
    <row r="604" s="13" customFormat="1">
      <c r="B604" s="272"/>
      <c r="C604" s="273"/>
      <c r="D604" s="248" t="s">
        <v>185</v>
      </c>
      <c r="E604" s="274" t="s">
        <v>21</v>
      </c>
      <c r="F604" s="275" t="s">
        <v>264</v>
      </c>
      <c r="G604" s="273"/>
      <c r="H604" s="276">
        <v>53.399999999999999</v>
      </c>
      <c r="I604" s="277"/>
      <c r="J604" s="273"/>
      <c r="K604" s="273"/>
      <c r="L604" s="278"/>
      <c r="M604" s="279"/>
      <c r="N604" s="280"/>
      <c r="O604" s="280"/>
      <c r="P604" s="280"/>
      <c r="Q604" s="280"/>
      <c r="R604" s="280"/>
      <c r="S604" s="280"/>
      <c r="T604" s="281"/>
      <c r="AT604" s="282" t="s">
        <v>185</v>
      </c>
      <c r="AU604" s="282" t="s">
        <v>83</v>
      </c>
      <c r="AV604" s="13" t="s">
        <v>181</v>
      </c>
      <c r="AW604" s="13" t="s">
        <v>36</v>
      </c>
      <c r="AX604" s="13" t="s">
        <v>76</v>
      </c>
      <c r="AY604" s="282" t="s">
        <v>174</v>
      </c>
    </row>
    <row r="605" s="1" customFormat="1" ht="16.5" customHeight="1">
      <c r="B605" s="47"/>
      <c r="C605" s="236" t="s">
        <v>901</v>
      </c>
      <c r="D605" s="236" t="s">
        <v>176</v>
      </c>
      <c r="E605" s="237" t="s">
        <v>902</v>
      </c>
      <c r="F605" s="238" t="s">
        <v>903</v>
      </c>
      <c r="G605" s="239" t="s">
        <v>193</v>
      </c>
      <c r="H605" s="240">
        <v>0.5</v>
      </c>
      <c r="I605" s="241"/>
      <c r="J605" s="242">
        <f>ROUND(I605*H605,2)</f>
        <v>0</v>
      </c>
      <c r="K605" s="238" t="s">
        <v>180</v>
      </c>
      <c r="L605" s="73"/>
      <c r="M605" s="243" t="s">
        <v>21</v>
      </c>
      <c r="N605" s="244" t="s">
        <v>44</v>
      </c>
      <c r="O605" s="48"/>
      <c r="P605" s="245">
        <f>O605*H605</f>
        <v>0</v>
      </c>
      <c r="Q605" s="245">
        <v>0.54034000000000004</v>
      </c>
      <c r="R605" s="245">
        <f>Q605*H605</f>
        <v>0.27017000000000002</v>
      </c>
      <c r="S605" s="245">
        <v>0</v>
      </c>
      <c r="T605" s="246">
        <f>S605*H605</f>
        <v>0</v>
      </c>
      <c r="AR605" s="25" t="s">
        <v>181</v>
      </c>
      <c r="AT605" s="25" t="s">
        <v>176</v>
      </c>
      <c r="AU605" s="25" t="s">
        <v>83</v>
      </c>
      <c r="AY605" s="25" t="s">
        <v>174</v>
      </c>
      <c r="BE605" s="247">
        <f>IF(N605="základní",J605,0)</f>
        <v>0</v>
      </c>
      <c r="BF605" s="247">
        <f>IF(N605="snížená",J605,0)</f>
        <v>0</v>
      </c>
      <c r="BG605" s="247">
        <f>IF(N605="zákl. přenesená",J605,0)</f>
        <v>0</v>
      </c>
      <c r="BH605" s="247">
        <f>IF(N605="sníž. přenesená",J605,0)</f>
        <v>0</v>
      </c>
      <c r="BI605" s="247">
        <f>IF(N605="nulová",J605,0)</f>
        <v>0</v>
      </c>
      <c r="BJ605" s="25" t="s">
        <v>83</v>
      </c>
      <c r="BK605" s="247">
        <f>ROUND(I605*H605,2)</f>
        <v>0</v>
      </c>
      <c r="BL605" s="25" t="s">
        <v>181</v>
      </c>
      <c r="BM605" s="25" t="s">
        <v>904</v>
      </c>
    </row>
    <row r="606" s="1" customFormat="1">
      <c r="B606" s="47"/>
      <c r="C606" s="75"/>
      <c r="D606" s="248" t="s">
        <v>183</v>
      </c>
      <c r="E606" s="75"/>
      <c r="F606" s="249" t="s">
        <v>905</v>
      </c>
      <c r="G606" s="75"/>
      <c r="H606" s="75"/>
      <c r="I606" s="204"/>
      <c r="J606" s="75"/>
      <c r="K606" s="75"/>
      <c r="L606" s="73"/>
      <c r="M606" s="250"/>
      <c r="N606" s="48"/>
      <c r="O606" s="48"/>
      <c r="P606" s="48"/>
      <c r="Q606" s="48"/>
      <c r="R606" s="48"/>
      <c r="S606" s="48"/>
      <c r="T606" s="96"/>
      <c r="AT606" s="25" t="s">
        <v>183</v>
      </c>
      <c r="AU606" s="25" t="s">
        <v>83</v>
      </c>
    </row>
    <row r="607" s="12" customFormat="1">
      <c r="B607" s="251"/>
      <c r="C607" s="252"/>
      <c r="D607" s="248" t="s">
        <v>185</v>
      </c>
      <c r="E607" s="253" t="s">
        <v>21</v>
      </c>
      <c r="F607" s="254" t="s">
        <v>906</v>
      </c>
      <c r="G607" s="252"/>
      <c r="H607" s="255">
        <v>0.5</v>
      </c>
      <c r="I607" s="256"/>
      <c r="J607" s="252"/>
      <c r="K607" s="252"/>
      <c r="L607" s="257"/>
      <c r="M607" s="258"/>
      <c r="N607" s="259"/>
      <c r="O607" s="259"/>
      <c r="P607" s="259"/>
      <c r="Q607" s="259"/>
      <c r="R607" s="259"/>
      <c r="S607" s="259"/>
      <c r="T607" s="260"/>
      <c r="AT607" s="261" t="s">
        <v>185</v>
      </c>
      <c r="AU607" s="261" t="s">
        <v>83</v>
      </c>
      <c r="AV607" s="12" t="s">
        <v>83</v>
      </c>
      <c r="AW607" s="12" t="s">
        <v>36</v>
      </c>
      <c r="AX607" s="12" t="s">
        <v>76</v>
      </c>
      <c r="AY607" s="261" t="s">
        <v>174</v>
      </c>
    </row>
    <row r="608" s="1" customFormat="1" ht="16.5" customHeight="1">
      <c r="B608" s="47"/>
      <c r="C608" s="236" t="s">
        <v>907</v>
      </c>
      <c r="D608" s="236" t="s">
        <v>176</v>
      </c>
      <c r="E608" s="237" t="s">
        <v>908</v>
      </c>
      <c r="F608" s="238" t="s">
        <v>909</v>
      </c>
      <c r="G608" s="239" t="s">
        <v>193</v>
      </c>
      <c r="H608" s="240">
        <v>0.86899999999999999</v>
      </c>
      <c r="I608" s="241"/>
      <c r="J608" s="242">
        <f>ROUND(I608*H608,2)</f>
        <v>0</v>
      </c>
      <c r="K608" s="238" t="s">
        <v>180</v>
      </c>
      <c r="L608" s="73"/>
      <c r="M608" s="243" t="s">
        <v>21</v>
      </c>
      <c r="N608" s="244" t="s">
        <v>44</v>
      </c>
      <c r="O608" s="48"/>
      <c r="P608" s="245">
        <f>O608*H608</f>
        <v>0</v>
      </c>
      <c r="Q608" s="245">
        <v>0.50375000000000003</v>
      </c>
      <c r="R608" s="245">
        <f>Q608*H608</f>
        <v>0.43775875000000003</v>
      </c>
      <c r="S608" s="245">
        <v>1.95</v>
      </c>
      <c r="T608" s="246">
        <f>S608*H608</f>
        <v>1.69455</v>
      </c>
      <c r="AR608" s="25" t="s">
        <v>181</v>
      </c>
      <c r="AT608" s="25" t="s">
        <v>176</v>
      </c>
      <c r="AU608" s="25" t="s">
        <v>83</v>
      </c>
      <c r="AY608" s="25" t="s">
        <v>174</v>
      </c>
      <c r="BE608" s="247">
        <f>IF(N608="základní",J608,0)</f>
        <v>0</v>
      </c>
      <c r="BF608" s="247">
        <f>IF(N608="snížená",J608,0)</f>
        <v>0</v>
      </c>
      <c r="BG608" s="247">
        <f>IF(N608="zákl. přenesená",J608,0)</f>
        <v>0</v>
      </c>
      <c r="BH608" s="247">
        <f>IF(N608="sníž. přenesená",J608,0)</f>
        <v>0</v>
      </c>
      <c r="BI608" s="247">
        <f>IF(N608="nulová",J608,0)</f>
        <v>0</v>
      </c>
      <c r="BJ608" s="25" t="s">
        <v>83</v>
      </c>
      <c r="BK608" s="247">
        <f>ROUND(I608*H608,2)</f>
        <v>0</v>
      </c>
      <c r="BL608" s="25" t="s">
        <v>181</v>
      </c>
      <c r="BM608" s="25" t="s">
        <v>910</v>
      </c>
    </row>
    <row r="609" s="1" customFormat="1">
      <c r="B609" s="47"/>
      <c r="C609" s="75"/>
      <c r="D609" s="248" t="s">
        <v>183</v>
      </c>
      <c r="E609" s="75"/>
      <c r="F609" s="249" t="s">
        <v>911</v>
      </c>
      <c r="G609" s="75"/>
      <c r="H609" s="75"/>
      <c r="I609" s="204"/>
      <c r="J609" s="75"/>
      <c r="K609" s="75"/>
      <c r="L609" s="73"/>
      <c r="M609" s="250"/>
      <c r="N609" s="48"/>
      <c r="O609" s="48"/>
      <c r="P609" s="48"/>
      <c r="Q609" s="48"/>
      <c r="R609" s="48"/>
      <c r="S609" s="48"/>
      <c r="T609" s="96"/>
      <c r="AT609" s="25" t="s">
        <v>183</v>
      </c>
      <c r="AU609" s="25" t="s">
        <v>83</v>
      </c>
    </row>
    <row r="610" s="12" customFormat="1">
      <c r="B610" s="251"/>
      <c r="C610" s="252"/>
      <c r="D610" s="248" t="s">
        <v>185</v>
      </c>
      <c r="E610" s="253" t="s">
        <v>21</v>
      </c>
      <c r="F610" s="254" t="s">
        <v>912</v>
      </c>
      <c r="G610" s="252"/>
      <c r="H610" s="255">
        <v>0.79400000000000004</v>
      </c>
      <c r="I610" s="256"/>
      <c r="J610" s="252"/>
      <c r="K610" s="252"/>
      <c r="L610" s="257"/>
      <c r="M610" s="258"/>
      <c r="N610" s="259"/>
      <c r="O610" s="259"/>
      <c r="P610" s="259"/>
      <c r="Q610" s="259"/>
      <c r="R610" s="259"/>
      <c r="S610" s="259"/>
      <c r="T610" s="260"/>
      <c r="AT610" s="261" t="s">
        <v>185</v>
      </c>
      <c r="AU610" s="261" t="s">
        <v>83</v>
      </c>
      <c r="AV610" s="12" t="s">
        <v>83</v>
      </c>
      <c r="AW610" s="12" t="s">
        <v>36</v>
      </c>
      <c r="AX610" s="12" t="s">
        <v>72</v>
      </c>
      <c r="AY610" s="261" t="s">
        <v>174</v>
      </c>
    </row>
    <row r="611" s="12" customFormat="1">
      <c r="B611" s="251"/>
      <c r="C611" s="252"/>
      <c r="D611" s="248" t="s">
        <v>185</v>
      </c>
      <c r="E611" s="253" t="s">
        <v>21</v>
      </c>
      <c r="F611" s="254" t="s">
        <v>913</v>
      </c>
      <c r="G611" s="252"/>
      <c r="H611" s="255">
        <v>0.074999999999999997</v>
      </c>
      <c r="I611" s="256"/>
      <c r="J611" s="252"/>
      <c r="K611" s="252"/>
      <c r="L611" s="257"/>
      <c r="M611" s="258"/>
      <c r="N611" s="259"/>
      <c r="O611" s="259"/>
      <c r="P611" s="259"/>
      <c r="Q611" s="259"/>
      <c r="R611" s="259"/>
      <c r="S611" s="259"/>
      <c r="T611" s="260"/>
      <c r="AT611" s="261" t="s">
        <v>185</v>
      </c>
      <c r="AU611" s="261" t="s">
        <v>83</v>
      </c>
      <c r="AV611" s="12" t="s">
        <v>83</v>
      </c>
      <c r="AW611" s="12" t="s">
        <v>36</v>
      </c>
      <c r="AX611" s="12" t="s">
        <v>72</v>
      </c>
      <c r="AY611" s="261" t="s">
        <v>174</v>
      </c>
    </row>
    <row r="612" s="13" customFormat="1">
      <c r="B612" s="272"/>
      <c r="C612" s="273"/>
      <c r="D612" s="248" t="s">
        <v>185</v>
      </c>
      <c r="E612" s="274" t="s">
        <v>21</v>
      </c>
      <c r="F612" s="275" t="s">
        <v>264</v>
      </c>
      <c r="G612" s="273"/>
      <c r="H612" s="276">
        <v>0.86899999999999999</v>
      </c>
      <c r="I612" s="277"/>
      <c r="J612" s="273"/>
      <c r="K612" s="273"/>
      <c r="L612" s="278"/>
      <c r="M612" s="279"/>
      <c r="N612" s="280"/>
      <c r="O612" s="280"/>
      <c r="P612" s="280"/>
      <c r="Q612" s="280"/>
      <c r="R612" s="280"/>
      <c r="S612" s="280"/>
      <c r="T612" s="281"/>
      <c r="AT612" s="282" t="s">
        <v>185</v>
      </c>
      <c r="AU612" s="282" t="s">
        <v>83</v>
      </c>
      <c r="AV612" s="13" t="s">
        <v>181</v>
      </c>
      <c r="AW612" s="13" t="s">
        <v>36</v>
      </c>
      <c r="AX612" s="13" t="s">
        <v>76</v>
      </c>
      <c r="AY612" s="282" t="s">
        <v>174</v>
      </c>
    </row>
    <row r="613" s="1" customFormat="1" ht="16.5" customHeight="1">
      <c r="B613" s="47"/>
      <c r="C613" s="262" t="s">
        <v>914</v>
      </c>
      <c r="D613" s="262" t="s">
        <v>248</v>
      </c>
      <c r="E613" s="263" t="s">
        <v>915</v>
      </c>
      <c r="F613" s="264" t="s">
        <v>916</v>
      </c>
      <c r="G613" s="265" t="s">
        <v>917</v>
      </c>
      <c r="H613" s="266">
        <v>0.41999999999999998</v>
      </c>
      <c r="I613" s="267"/>
      <c r="J613" s="268">
        <f>ROUND(I613*H613,2)</f>
        <v>0</v>
      </c>
      <c r="K613" s="264" t="s">
        <v>180</v>
      </c>
      <c r="L613" s="269"/>
      <c r="M613" s="270" t="s">
        <v>21</v>
      </c>
      <c r="N613" s="271" t="s">
        <v>44</v>
      </c>
      <c r="O613" s="48"/>
      <c r="P613" s="245">
        <f>O613*H613</f>
        <v>0</v>
      </c>
      <c r="Q613" s="245">
        <v>4.0999999999999996</v>
      </c>
      <c r="R613" s="245">
        <f>Q613*H613</f>
        <v>1.7219999999999998</v>
      </c>
      <c r="S613" s="245">
        <v>0</v>
      </c>
      <c r="T613" s="246">
        <f>S613*H613</f>
        <v>0</v>
      </c>
      <c r="AR613" s="25" t="s">
        <v>217</v>
      </c>
      <c r="AT613" s="25" t="s">
        <v>248</v>
      </c>
      <c r="AU613" s="25" t="s">
        <v>83</v>
      </c>
      <c r="AY613" s="25" t="s">
        <v>174</v>
      </c>
      <c r="BE613" s="247">
        <f>IF(N613="základní",J613,0)</f>
        <v>0</v>
      </c>
      <c r="BF613" s="247">
        <f>IF(N613="snížená",J613,0)</f>
        <v>0</v>
      </c>
      <c r="BG613" s="247">
        <f>IF(N613="zákl. přenesená",J613,0)</f>
        <v>0</v>
      </c>
      <c r="BH613" s="247">
        <f>IF(N613="sníž. přenesená",J613,0)</f>
        <v>0</v>
      </c>
      <c r="BI613" s="247">
        <f>IF(N613="nulová",J613,0)</f>
        <v>0</v>
      </c>
      <c r="BJ613" s="25" t="s">
        <v>83</v>
      </c>
      <c r="BK613" s="247">
        <f>ROUND(I613*H613,2)</f>
        <v>0</v>
      </c>
      <c r="BL613" s="25" t="s">
        <v>181</v>
      </c>
      <c r="BM613" s="25" t="s">
        <v>918</v>
      </c>
    </row>
    <row r="614" s="12" customFormat="1">
      <c r="B614" s="251"/>
      <c r="C614" s="252"/>
      <c r="D614" s="248" t="s">
        <v>185</v>
      </c>
      <c r="E614" s="253" t="s">
        <v>21</v>
      </c>
      <c r="F614" s="254" t="s">
        <v>919</v>
      </c>
      <c r="G614" s="252"/>
      <c r="H614" s="255">
        <v>0.41999999999999998</v>
      </c>
      <c r="I614" s="256"/>
      <c r="J614" s="252"/>
      <c r="K614" s="252"/>
      <c r="L614" s="257"/>
      <c r="M614" s="258"/>
      <c r="N614" s="259"/>
      <c r="O614" s="259"/>
      <c r="P614" s="259"/>
      <c r="Q614" s="259"/>
      <c r="R614" s="259"/>
      <c r="S614" s="259"/>
      <c r="T614" s="260"/>
      <c r="AT614" s="261" t="s">
        <v>185</v>
      </c>
      <c r="AU614" s="261" t="s">
        <v>83</v>
      </c>
      <c r="AV614" s="12" t="s">
        <v>83</v>
      </c>
      <c r="AW614" s="12" t="s">
        <v>36</v>
      </c>
      <c r="AX614" s="12" t="s">
        <v>76</v>
      </c>
      <c r="AY614" s="261" t="s">
        <v>174</v>
      </c>
    </row>
    <row r="615" s="1" customFormat="1" ht="25.5" customHeight="1">
      <c r="B615" s="47"/>
      <c r="C615" s="236" t="s">
        <v>920</v>
      </c>
      <c r="D615" s="236" t="s">
        <v>176</v>
      </c>
      <c r="E615" s="237" t="s">
        <v>921</v>
      </c>
      <c r="F615" s="238" t="s">
        <v>922</v>
      </c>
      <c r="G615" s="239" t="s">
        <v>179</v>
      </c>
      <c r="H615" s="240">
        <v>4</v>
      </c>
      <c r="I615" s="241"/>
      <c r="J615" s="242">
        <f>ROUND(I615*H615,2)</f>
        <v>0</v>
      </c>
      <c r="K615" s="238" t="s">
        <v>180</v>
      </c>
      <c r="L615" s="73"/>
      <c r="M615" s="243" t="s">
        <v>21</v>
      </c>
      <c r="N615" s="244" t="s">
        <v>44</v>
      </c>
      <c r="O615" s="48"/>
      <c r="P615" s="245">
        <f>O615*H615</f>
        <v>0</v>
      </c>
      <c r="Q615" s="245">
        <v>0.00098999999999999999</v>
      </c>
      <c r="R615" s="245">
        <f>Q615*H615</f>
        <v>0.00396</v>
      </c>
      <c r="S615" s="245">
        <v>0</v>
      </c>
      <c r="T615" s="246">
        <f>S615*H615</f>
        <v>0</v>
      </c>
      <c r="AR615" s="25" t="s">
        <v>181</v>
      </c>
      <c r="AT615" s="25" t="s">
        <v>176</v>
      </c>
      <c r="AU615" s="25" t="s">
        <v>83</v>
      </c>
      <c r="AY615" s="25" t="s">
        <v>174</v>
      </c>
      <c r="BE615" s="247">
        <f>IF(N615="základní",J615,0)</f>
        <v>0</v>
      </c>
      <c r="BF615" s="247">
        <f>IF(N615="snížená",J615,0)</f>
        <v>0</v>
      </c>
      <c r="BG615" s="247">
        <f>IF(N615="zákl. přenesená",J615,0)</f>
        <v>0</v>
      </c>
      <c r="BH615" s="247">
        <f>IF(N615="sníž. přenesená",J615,0)</f>
        <v>0</v>
      </c>
      <c r="BI615" s="247">
        <f>IF(N615="nulová",J615,0)</f>
        <v>0</v>
      </c>
      <c r="BJ615" s="25" t="s">
        <v>83</v>
      </c>
      <c r="BK615" s="247">
        <f>ROUND(I615*H615,2)</f>
        <v>0</v>
      </c>
      <c r="BL615" s="25" t="s">
        <v>181</v>
      </c>
      <c r="BM615" s="25" t="s">
        <v>923</v>
      </c>
    </row>
    <row r="616" s="1" customFormat="1">
      <c r="B616" s="47"/>
      <c r="C616" s="75"/>
      <c r="D616" s="248" t="s">
        <v>183</v>
      </c>
      <c r="E616" s="75"/>
      <c r="F616" s="249" t="s">
        <v>924</v>
      </c>
      <c r="G616" s="75"/>
      <c r="H616" s="75"/>
      <c r="I616" s="204"/>
      <c r="J616" s="75"/>
      <c r="K616" s="75"/>
      <c r="L616" s="73"/>
      <c r="M616" s="250"/>
      <c r="N616" s="48"/>
      <c r="O616" s="48"/>
      <c r="P616" s="48"/>
      <c r="Q616" s="48"/>
      <c r="R616" s="48"/>
      <c r="S616" s="48"/>
      <c r="T616" s="96"/>
      <c r="AT616" s="25" t="s">
        <v>183</v>
      </c>
      <c r="AU616" s="25" t="s">
        <v>83</v>
      </c>
    </row>
    <row r="617" s="12" customFormat="1">
      <c r="B617" s="251"/>
      <c r="C617" s="252"/>
      <c r="D617" s="248" t="s">
        <v>185</v>
      </c>
      <c r="E617" s="253" t="s">
        <v>21</v>
      </c>
      <c r="F617" s="254" t="s">
        <v>925</v>
      </c>
      <c r="G617" s="252"/>
      <c r="H617" s="255">
        <v>4</v>
      </c>
      <c r="I617" s="256"/>
      <c r="J617" s="252"/>
      <c r="K617" s="252"/>
      <c r="L617" s="257"/>
      <c r="M617" s="258"/>
      <c r="N617" s="259"/>
      <c r="O617" s="259"/>
      <c r="P617" s="259"/>
      <c r="Q617" s="259"/>
      <c r="R617" s="259"/>
      <c r="S617" s="259"/>
      <c r="T617" s="260"/>
      <c r="AT617" s="261" t="s">
        <v>185</v>
      </c>
      <c r="AU617" s="261" t="s">
        <v>83</v>
      </c>
      <c r="AV617" s="12" t="s">
        <v>83</v>
      </c>
      <c r="AW617" s="12" t="s">
        <v>36</v>
      </c>
      <c r="AX617" s="12" t="s">
        <v>76</v>
      </c>
      <c r="AY617" s="261" t="s">
        <v>174</v>
      </c>
    </row>
    <row r="618" s="1" customFormat="1" ht="16.5" customHeight="1">
      <c r="B618" s="47"/>
      <c r="C618" s="236" t="s">
        <v>926</v>
      </c>
      <c r="D618" s="236" t="s">
        <v>176</v>
      </c>
      <c r="E618" s="237" t="s">
        <v>927</v>
      </c>
      <c r="F618" s="238" t="s">
        <v>928</v>
      </c>
      <c r="G618" s="239" t="s">
        <v>256</v>
      </c>
      <c r="H618" s="240">
        <v>270.39999999999998</v>
      </c>
      <c r="I618" s="241"/>
      <c r="J618" s="242">
        <f>ROUND(I618*H618,2)</f>
        <v>0</v>
      </c>
      <c r="K618" s="238" t="s">
        <v>21</v>
      </c>
      <c r="L618" s="73"/>
      <c r="M618" s="243" t="s">
        <v>21</v>
      </c>
      <c r="N618" s="244" t="s">
        <v>44</v>
      </c>
      <c r="O618" s="48"/>
      <c r="P618" s="245">
        <f>O618*H618</f>
        <v>0</v>
      </c>
      <c r="Q618" s="245">
        <v>0.0048300000000000001</v>
      </c>
      <c r="R618" s="245">
        <f>Q618*H618</f>
        <v>1.3060319999999999</v>
      </c>
      <c r="S618" s="245">
        <v>0</v>
      </c>
      <c r="T618" s="246">
        <f>S618*H618</f>
        <v>0</v>
      </c>
      <c r="AR618" s="25" t="s">
        <v>181</v>
      </c>
      <c r="AT618" s="25" t="s">
        <v>176</v>
      </c>
      <c r="AU618" s="25" t="s">
        <v>83</v>
      </c>
      <c r="AY618" s="25" t="s">
        <v>174</v>
      </c>
      <c r="BE618" s="247">
        <f>IF(N618="základní",J618,0)</f>
        <v>0</v>
      </c>
      <c r="BF618" s="247">
        <f>IF(N618="snížená",J618,0)</f>
        <v>0</v>
      </c>
      <c r="BG618" s="247">
        <f>IF(N618="zákl. přenesená",J618,0)</f>
        <v>0</v>
      </c>
      <c r="BH618" s="247">
        <f>IF(N618="sníž. přenesená",J618,0)</f>
        <v>0</v>
      </c>
      <c r="BI618" s="247">
        <f>IF(N618="nulová",J618,0)</f>
        <v>0</v>
      </c>
      <c r="BJ618" s="25" t="s">
        <v>83</v>
      </c>
      <c r="BK618" s="247">
        <f>ROUND(I618*H618,2)</f>
        <v>0</v>
      </c>
      <c r="BL618" s="25" t="s">
        <v>181</v>
      </c>
      <c r="BM618" s="25" t="s">
        <v>929</v>
      </c>
    </row>
    <row r="619" s="12" customFormat="1">
      <c r="B619" s="251"/>
      <c r="C619" s="252"/>
      <c r="D619" s="248" t="s">
        <v>185</v>
      </c>
      <c r="E619" s="253" t="s">
        <v>21</v>
      </c>
      <c r="F619" s="254" t="s">
        <v>930</v>
      </c>
      <c r="G619" s="252"/>
      <c r="H619" s="255">
        <v>8.8000000000000007</v>
      </c>
      <c r="I619" s="256"/>
      <c r="J619" s="252"/>
      <c r="K619" s="252"/>
      <c r="L619" s="257"/>
      <c r="M619" s="258"/>
      <c r="N619" s="259"/>
      <c r="O619" s="259"/>
      <c r="P619" s="259"/>
      <c r="Q619" s="259"/>
      <c r="R619" s="259"/>
      <c r="S619" s="259"/>
      <c r="T619" s="260"/>
      <c r="AT619" s="261" t="s">
        <v>185</v>
      </c>
      <c r="AU619" s="261" t="s">
        <v>83</v>
      </c>
      <c r="AV619" s="12" t="s">
        <v>83</v>
      </c>
      <c r="AW619" s="12" t="s">
        <v>36</v>
      </c>
      <c r="AX619" s="12" t="s">
        <v>72</v>
      </c>
      <c r="AY619" s="261" t="s">
        <v>174</v>
      </c>
    </row>
    <row r="620" s="12" customFormat="1">
      <c r="B620" s="251"/>
      <c r="C620" s="252"/>
      <c r="D620" s="248" t="s">
        <v>185</v>
      </c>
      <c r="E620" s="253" t="s">
        <v>21</v>
      </c>
      <c r="F620" s="254" t="s">
        <v>931</v>
      </c>
      <c r="G620" s="252"/>
      <c r="H620" s="255">
        <v>87.200000000000003</v>
      </c>
      <c r="I620" s="256"/>
      <c r="J620" s="252"/>
      <c r="K620" s="252"/>
      <c r="L620" s="257"/>
      <c r="M620" s="258"/>
      <c r="N620" s="259"/>
      <c r="O620" s="259"/>
      <c r="P620" s="259"/>
      <c r="Q620" s="259"/>
      <c r="R620" s="259"/>
      <c r="S620" s="259"/>
      <c r="T620" s="260"/>
      <c r="AT620" s="261" t="s">
        <v>185</v>
      </c>
      <c r="AU620" s="261" t="s">
        <v>83</v>
      </c>
      <c r="AV620" s="12" t="s">
        <v>83</v>
      </c>
      <c r="AW620" s="12" t="s">
        <v>36</v>
      </c>
      <c r="AX620" s="12" t="s">
        <v>72</v>
      </c>
      <c r="AY620" s="261" t="s">
        <v>174</v>
      </c>
    </row>
    <row r="621" s="12" customFormat="1">
      <c r="B621" s="251"/>
      <c r="C621" s="252"/>
      <c r="D621" s="248" t="s">
        <v>185</v>
      </c>
      <c r="E621" s="253" t="s">
        <v>21</v>
      </c>
      <c r="F621" s="254" t="s">
        <v>932</v>
      </c>
      <c r="G621" s="252"/>
      <c r="H621" s="255">
        <v>87.200000000000003</v>
      </c>
      <c r="I621" s="256"/>
      <c r="J621" s="252"/>
      <c r="K621" s="252"/>
      <c r="L621" s="257"/>
      <c r="M621" s="258"/>
      <c r="N621" s="259"/>
      <c r="O621" s="259"/>
      <c r="P621" s="259"/>
      <c r="Q621" s="259"/>
      <c r="R621" s="259"/>
      <c r="S621" s="259"/>
      <c r="T621" s="260"/>
      <c r="AT621" s="261" t="s">
        <v>185</v>
      </c>
      <c r="AU621" s="261" t="s">
        <v>83</v>
      </c>
      <c r="AV621" s="12" t="s">
        <v>83</v>
      </c>
      <c r="AW621" s="12" t="s">
        <v>36</v>
      </c>
      <c r="AX621" s="12" t="s">
        <v>72</v>
      </c>
      <c r="AY621" s="261" t="s">
        <v>174</v>
      </c>
    </row>
    <row r="622" s="12" customFormat="1">
      <c r="B622" s="251"/>
      <c r="C622" s="252"/>
      <c r="D622" s="248" t="s">
        <v>185</v>
      </c>
      <c r="E622" s="253" t="s">
        <v>21</v>
      </c>
      <c r="F622" s="254" t="s">
        <v>933</v>
      </c>
      <c r="G622" s="252"/>
      <c r="H622" s="255">
        <v>87.200000000000003</v>
      </c>
      <c r="I622" s="256"/>
      <c r="J622" s="252"/>
      <c r="K622" s="252"/>
      <c r="L622" s="257"/>
      <c r="M622" s="258"/>
      <c r="N622" s="259"/>
      <c r="O622" s="259"/>
      <c r="P622" s="259"/>
      <c r="Q622" s="259"/>
      <c r="R622" s="259"/>
      <c r="S622" s="259"/>
      <c r="T622" s="260"/>
      <c r="AT622" s="261" t="s">
        <v>185</v>
      </c>
      <c r="AU622" s="261" t="s">
        <v>83</v>
      </c>
      <c r="AV622" s="12" t="s">
        <v>83</v>
      </c>
      <c r="AW622" s="12" t="s">
        <v>36</v>
      </c>
      <c r="AX622" s="12" t="s">
        <v>72</v>
      </c>
      <c r="AY622" s="261" t="s">
        <v>174</v>
      </c>
    </row>
    <row r="623" s="13" customFormat="1">
      <c r="B623" s="272"/>
      <c r="C623" s="273"/>
      <c r="D623" s="248" t="s">
        <v>185</v>
      </c>
      <c r="E623" s="274" t="s">
        <v>21</v>
      </c>
      <c r="F623" s="275" t="s">
        <v>264</v>
      </c>
      <c r="G623" s="273"/>
      <c r="H623" s="276">
        <v>270.39999999999998</v>
      </c>
      <c r="I623" s="277"/>
      <c r="J623" s="273"/>
      <c r="K623" s="273"/>
      <c r="L623" s="278"/>
      <c r="M623" s="279"/>
      <c r="N623" s="280"/>
      <c r="O623" s="280"/>
      <c r="P623" s="280"/>
      <c r="Q623" s="280"/>
      <c r="R623" s="280"/>
      <c r="S623" s="280"/>
      <c r="T623" s="281"/>
      <c r="AT623" s="282" t="s">
        <v>185</v>
      </c>
      <c r="AU623" s="282" t="s">
        <v>83</v>
      </c>
      <c r="AV623" s="13" t="s">
        <v>181</v>
      </c>
      <c r="AW623" s="13" t="s">
        <v>36</v>
      </c>
      <c r="AX623" s="13" t="s">
        <v>76</v>
      </c>
      <c r="AY623" s="282" t="s">
        <v>174</v>
      </c>
    </row>
    <row r="624" s="11" customFormat="1" ht="29.88" customHeight="1">
      <c r="B624" s="220"/>
      <c r="C624" s="221"/>
      <c r="D624" s="222" t="s">
        <v>71</v>
      </c>
      <c r="E624" s="234" t="s">
        <v>726</v>
      </c>
      <c r="F624" s="234" t="s">
        <v>934</v>
      </c>
      <c r="G624" s="221"/>
      <c r="H624" s="221"/>
      <c r="I624" s="224"/>
      <c r="J624" s="235">
        <f>BK624</f>
        <v>0</v>
      </c>
      <c r="K624" s="221"/>
      <c r="L624" s="226"/>
      <c r="M624" s="227"/>
      <c r="N624" s="228"/>
      <c r="O624" s="228"/>
      <c r="P624" s="229">
        <f>SUM(P625:P651)</f>
        <v>0</v>
      </c>
      <c r="Q624" s="228"/>
      <c r="R624" s="229">
        <f>SUM(R625:R651)</f>
        <v>0.050000000000000003</v>
      </c>
      <c r="S624" s="228"/>
      <c r="T624" s="230">
        <f>SUM(T625:T651)</f>
        <v>0</v>
      </c>
      <c r="AR624" s="231" t="s">
        <v>76</v>
      </c>
      <c r="AT624" s="232" t="s">
        <v>71</v>
      </c>
      <c r="AU624" s="232" t="s">
        <v>76</v>
      </c>
      <c r="AY624" s="231" t="s">
        <v>174</v>
      </c>
      <c r="BK624" s="233">
        <f>SUM(BK625:BK651)</f>
        <v>0</v>
      </c>
    </row>
    <row r="625" s="1" customFormat="1" ht="16.5" customHeight="1">
      <c r="B625" s="47"/>
      <c r="C625" s="236" t="s">
        <v>935</v>
      </c>
      <c r="D625" s="236" t="s">
        <v>176</v>
      </c>
      <c r="E625" s="237" t="s">
        <v>936</v>
      </c>
      <c r="F625" s="238" t="s">
        <v>937</v>
      </c>
      <c r="G625" s="239" t="s">
        <v>179</v>
      </c>
      <c r="H625" s="240">
        <v>1330</v>
      </c>
      <c r="I625" s="241"/>
      <c r="J625" s="242">
        <f>ROUND(I625*H625,2)</f>
        <v>0</v>
      </c>
      <c r="K625" s="238" t="s">
        <v>21</v>
      </c>
      <c r="L625" s="73"/>
      <c r="M625" s="243" t="s">
        <v>21</v>
      </c>
      <c r="N625" s="244" t="s">
        <v>44</v>
      </c>
      <c r="O625" s="48"/>
      <c r="P625" s="245">
        <f>O625*H625</f>
        <v>0</v>
      </c>
      <c r="Q625" s="245">
        <v>0</v>
      </c>
      <c r="R625" s="245">
        <f>Q625*H625</f>
        <v>0</v>
      </c>
      <c r="S625" s="245">
        <v>0</v>
      </c>
      <c r="T625" s="246">
        <f>S625*H625</f>
        <v>0</v>
      </c>
      <c r="AR625" s="25" t="s">
        <v>181</v>
      </c>
      <c r="AT625" s="25" t="s">
        <v>176</v>
      </c>
      <c r="AU625" s="25" t="s">
        <v>83</v>
      </c>
      <c r="AY625" s="25" t="s">
        <v>174</v>
      </c>
      <c r="BE625" s="247">
        <f>IF(N625="základní",J625,0)</f>
        <v>0</v>
      </c>
      <c r="BF625" s="247">
        <f>IF(N625="snížená",J625,0)</f>
        <v>0</v>
      </c>
      <c r="BG625" s="247">
        <f>IF(N625="zákl. přenesená",J625,0)</f>
        <v>0</v>
      </c>
      <c r="BH625" s="247">
        <f>IF(N625="sníž. přenesená",J625,0)</f>
        <v>0</v>
      </c>
      <c r="BI625" s="247">
        <f>IF(N625="nulová",J625,0)</f>
        <v>0</v>
      </c>
      <c r="BJ625" s="25" t="s">
        <v>83</v>
      </c>
      <c r="BK625" s="247">
        <f>ROUND(I625*H625,2)</f>
        <v>0</v>
      </c>
      <c r="BL625" s="25" t="s">
        <v>181</v>
      </c>
      <c r="BM625" s="25" t="s">
        <v>938</v>
      </c>
    </row>
    <row r="626" s="12" customFormat="1">
      <c r="B626" s="251"/>
      <c r="C626" s="252"/>
      <c r="D626" s="248" t="s">
        <v>185</v>
      </c>
      <c r="E626" s="253" t="s">
        <v>21</v>
      </c>
      <c r="F626" s="254" t="s">
        <v>939</v>
      </c>
      <c r="G626" s="252"/>
      <c r="H626" s="255">
        <v>1330</v>
      </c>
      <c r="I626" s="256"/>
      <c r="J626" s="252"/>
      <c r="K626" s="252"/>
      <c r="L626" s="257"/>
      <c r="M626" s="258"/>
      <c r="N626" s="259"/>
      <c r="O626" s="259"/>
      <c r="P626" s="259"/>
      <c r="Q626" s="259"/>
      <c r="R626" s="259"/>
      <c r="S626" s="259"/>
      <c r="T626" s="260"/>
      <c r="AT626" s="261" t="s">
        <v>185</v>
      </c>
      <c r="AU626" s="261" t="s">
        <v>83</v>
      </c>
      <c r="AV626" s="12" t="s">
        <v>83</v>
      </c>
      <c r="AW626" s="12" t="s">
        <v>36</v>
      </c>
      <c r="AX626" s="12" t="s">
        <v>76</v>
      </c>
      <c r="AY626" s="261" t="s">
        <v>174</v>
      </c>
    </row>
    <row r="627" s="1" customFormat="1" ht="16.5" customHeight="1">
      <c r="B627" s="47"/>
      <c r="C627" s="236" t="s">
        <v>940</v>
      </c>
      <c r="D627" s="236" t="s">
        <v>176</v>
      </c>
      <c r="E627" s="237" t="s">
        <v>941</v>
      </c>
      <c r="F627" s="238" t="s">
        <v>942</v>
      </c>
      <c r="G627" s="239" t="s">
        <v>269</v>
      </c>
      <c r="H627" s="240">
        <v>2</v>
      </c>
      <c r="I627" s="241"/>
      <c r="J627" s="242">
        <f>ROUND(I627*H627,2)</f>
        <v>0</v>
      </c>
      <c r="K627" s="238" t="s">
        <v>21</v>
      </c>
      <c r="L627" s="73"/>
      <c r="M627" s="243" t="s">
        <v>21</v>
      </c>
      <c r="N627" s="244" t="s">
        <v>44</v>
      </c>
      <c r="O627" s="48"/>
      <c r="P627" s="245">
        <f>O627*H627</f>
        <v>0</v>
      </c>
      <c r="Q627" s="245">
        <v>0</v>
      </c>
      <c r="R627" s="245">
        <f>Q627*H627</f>
        <v>0</v>
      </c>
      <c r="S627" s="245">
        <v>0</v>
      </c>
      <c r="T627" s="246">
        <f>S627*H627</f>
        <v>0</v>
      </c>
      <c r="AR627" s="25" t="s">
        <v>181</v>
      </c>
      <c r="AT627" s="25" t="s">
        <v>176</v>
      </c>
      <c r="AU627" s="25" t="s">
        <v>83</v>
      </c>
      <c r="AY627" s="25" t="s">
        <v>174</v>
      </c>
      <c r="BE627" s="247">
        <f>IF(N627="základní",J627,0)</f>
        <v>0</v>
      </c>
      <c r="BF627" s="247">
        <f>IF(N627="snížená",J627,0)</f>
        <v>0</v>
      </c>
      <c r="BG627" s="247">
        <f>IF(N627="zákl. přenesená",J627,0)</f>
        <v>0</v>
      </c>
      <c r="BH627" s="247">
        <f>IF(N627="sníž. přenesená",J627,0)</f>
        <v>0</v>
      </c>
      <c r="BI627" s="247">
        <f>IF(N627="nulová",J627,0)</f>
        <v>0</v>
      </c>
      <c r="BJ627" s="25" t="s">
        <v>83</v>
      </c>
      <c r="BK627" s="247">
        <f>ROUND(I627*H627,2)</f>
        <v>0</v>
      </c>
      <c r="BL627" s="25" t="s">
        <v>181</v>
      </c>
      <c r="BM627" s="25" t="s">
        <v>943</v>
      </c>
    </row>
    <row r="628" s="12" customFormat="1">
      <c r="B628" s="251"/>
      <c r="C628" s="252"/>
      <c r="D628" s="248" t="s">
        <v>185</v>
      </c>
      <c r="E628" s="253" t="s">
        <v>21</v>
      </c>
      <c r="F628" s="254" t="s">
        <v>944</v>
      </c>
      <c r="G628" s="252"/>
      <c r="H628" s="255">
        <v>2</v>
      </c>
      <c r="I628" s="256"/>
      <c r="J628" s="252"/>
      <c r="K628" s="252"/>
      <c r="L628" s="257"/>
      <c r="M628" s="258"/>
      <c r="N628" s="259"/>
      <c r="O628" s="259"/>
      <c r="P628" s="259"/>
      <c r="Q628" s="259"/>
      <c r="R628" s="259"/>
      <c r="S628" s="259"/>
      <c r="T628" s="260"/>
      <c r="AT628" s="261" t="s">
        <v>185</v>
      </c>
      <c r="AU628" s="261" t="s">
        <v>83</v>
      </c>
      <c r="AV628" s="12" t="s">
        <v>83</v>
      </c>
      <c r="AW628" s="12" t="s">
        <v>36</v>
      </c>
      <c r="AX628" s="12" t="s">
        <v>76</v>
      </c>
      <c r="AY628" s="261" t="s">
        <v>174</v>
      </c>
    </row>
    <row r="629" s="1" customFormat="1" ht="16.5" customHeight="1">
      <c r="B629" s="47"/>
      <c r="C629" s="236" t="s">
        <v>945</v>
      </c>
      <c r="D629" s="236" t="s">
        <v>176</v>
      </c>
      <c r="E629" s="237" t="s">
        <v>946</v>
      </c>
      <c r="F629" s="238" t="s">
        <v>942</v>
      </c>
      <c r="G629" s="239" t="s">
        <v>269</v>
      </c>
      <c r="H629" s="240">
        <v>1</v>
      </c>
      <c r="I629" s="241"/>
      <c r="J629" s="242">
        <f>ROUND(I629*H629,2)</f>
        <v>0</v>
      </c>
      <c r="K629" s="238" t="s">
        <v>21</v>
      </c>
      <c r="L629" s="73"/>
      <c r="M629" s="243" t="s">
        <v>21</v>
      </c>
      <c r="N629" s="244" t="s">
        <v>44</v>
      </c>
      <c r="O629" s="48"/>
      <c r="P629" s="245">
        <f>O629*H629</f>
        <v>0</v>
      </c>
      <c r="Q629" s="245">
        <v>0</v>
      </c>
      <c r="R629" s="245">
        <f>Q629*H629</f>
        <v>0</v>
      </c>
      <c r="S629" s="245">
        <v>0</v>
      </c>
      <c r="T629" s="246">
        <f>S629*H629</f>
        <v>0</v>
      </c>
      <c r="AR629" s="25" t="s">
        <v>181</v>
      </c>
      <c r="AT629" s="25" t="s">
        <v>176</v>
      </c>
      <c r="AU629" s="25" t="s">
        <v>83</v>
      </c>
      <c r="AY629" s="25" t="s">
        <v>174</v>
      </c>
      <c r="BE629" s="247">
        <f>IF(N629="základní",J629,0)</f>
        <v>0</v>
      </c>
      <c r="BF629" s="247">
        <f>IF(N629="snížená",J629,0)</f>
        <v>0</v>
      </c>
      <c r="BG629" s="247">
        <f>IF(N629="zákl. přenesená",J629,0)</f>
        <v>0</v>
      </c>
      <c r="BH629" s="247">
        <f>IF(N629="sníž. přenesená",J629,0)</f>
        <v>0</v>
      </c>
      <c r="BI629" s="247">
        <f>IF(N629="nulová",J629,0)</f>
        <v>0</v>
      </c>
      <c r="BJ629" s="25" t="s">
        <v>83</v>
      </c>
      <c r="BK629" s="247">
        <f>ROUND(I629*H629,2)</f>
        <v>0</v>
      </c>
      <c r="BL629" s="25" t="s">
        <v>181</v>
      </c>
      <c r="BM629" s="25" t="s">
        <v>947</v>
      </c>
    </row>
    <row r="630" s="12" customFormat="1">
      <c r="B630" s="251"/>
      <c r="C630" s="252"/>
      <c r="D630" s="248" t="s">
        <v>185</v>
      </c>
      <c r="E630" s="253" t="s">
        <v>21</v>
      </c>
      <c r="F630" s="254" t="s">
        <v>948</v>
      </c>
      <c r="G630" s="252"/>
      <c r="H630" s="255">
        <v>1</v>
      </c>
      <c r="I630" s="256"/>
      <c r="J630" s="252"/>
      <c r="K630" s="252"/>
      <c r="L630" s="257"/>
      <c r="M630" s="258"/>
      <c r="N630" s="259"/>
      <c r="O630" s="259"/>
      <c r="P630" s="259"/>
      <c r="Q630" s="259"/>
      <c r="R630" s="259"/>
      <c r="S630" s="259"/>
      <c r="T630" s="260"/>
      <c r="AT630" s="261" t="s">
        <v>185</v>
      </c>
      <c r="AU630" s="261" t="s">
        <v>83</v>
      </c>
      <c r="AV630" s="12" t="s">
        <v>83</v>
      </c>
      <c r="AW630" s="12" t="s">
        <v>36</v>
      </c>
      <c r="AX630" s="12" t="s">
        <v>76</v>
      </c>
      <c r="AY630" s="261" t="s">
        <v>174</v>
      </c>
    </row>
    <row r="631" s="1" customFormat="1" ht="16.5" customHeight="1">
      <c r="B631" s="47"/>
      <c r="C631" s="236" t="s">
        <v>949</v>
      </c>
      <c r="D631" s="236" t="s">
        <v>176</v>
      </c>
      <c r="E631" s="237" t="s">
        <v>950</v>
      </c>
      <c r="F631" s="238" t="s">
        <v>942</v>
      </c>
      <c r="G631" s="239" t="s">
        <v>269</v>
      </c>
      <c r="H631" s="240">
        <v>6</v>
      </c>
      <c r="I631" s="241"/>
      <c r="J631" s="242">
        <f>ROUND(I631*H631,2)</f>
        <v>0</v>
      </c>
      <c r="K631" s="238" t="s">
        <v>21</v>
      </c>
      <c r="L631" s="73"/>
      <c r="M631" s="243" t="s">
        <v>21</v>
      </c>
      <c r="N631" s="244" t="s">
        <v>44</v>
      </c>
      <c r="O631" s="48"/>
      <c r="P631" s="245">
        <f>O631*H631</f>
        <v>0</v>
      </c>
      <c r="Q631" s="245">
        <v>0</v>
      </c>
      <c r="R631" s="245">
        <f>Q631*H631</f>
        <v>0</v>
      </c>
      <c r="S631" s="245">
        <v>0</v>
      </c>
      <c r="T631" s="246">
        <f>S631*H631</f>
        <v>0</v>
      </c>
      <c r="AR631" s="25" t="s">
        <v>181</v>
      </c>
      <c r="AT631" s="25" t="s">
        <v>176</v>
      </c>
      <c r="AU631" s="25" t="s">
        <v>83</v>
      </c>
      <c r="AY631" s="25" t="s">
        <v>174</v>
      </c>
      <c r="BE631" s="247">
        <f>IF(N631="základní",J631,0)</f>
        <v>0</v>
      </c>
      <c r="BF631" s="247">
        <f>IF(N631="snížená",J631,0)</f>
        <v>0</v>
      </c>
      <c r="BG631" s="247">
        <f>IF(N631="zákl. přenesená",J631,0)</f>
        <v>0</v>
      </c>
      <c r="BH631" s="247">
        <f>IF(N631="sníž. přenesená",J631,0)</f>
        <v>0</v>
      </c>
      <c r="BI631" s="247">
        <f>IF(N631="nulová",J631,0)</f>
        <v>0</v>
      </c>
      <c r="BJ631" s="25" t="s">
        <v>83</v>
      </c>
      <c r="BK631" s="247">
        <f>ROUND(I631*H631,2)</f>
        <v>0</v>
      </c>
      <c r="BL631" s="25" t="s">
        <v>181</v>
      </c>
      <c r="BM631" s="25" t="s">
        <v>951</v>
      </c>
    </row>
    <row r="632" s="12" customFormat="1">
      <c r="B632" s="251"/>
      <c r="C632" s="252"/>
      <c r="D632" s="248" t="s">
        <v>185</v>
      </c>
      <c r="E632" s="253" t="s">
        <v>21</v>
      </c>
      <c r="F632" s="254" t="s">
        <v>952</v>
      </c>
      <c r="G632" s="252"/>
      <c r="H632" s="255">
        <v>6</v>
      </c>
      <c r="I632" s="256"/>
      <c r="J632" s="252"/>
      <c r="K632" s="252"/>
      <c r="L632" s="257"/>
      <c r="M632" s="258"/>
      <c r="N632" s="259"/>
      <c r="O632" s="259"/>
      <c r="P632" s="259"/>
      <c r="Q632" s="259"/>
      <c r="R632" s="259"/>
      <c r="S632" s="259"/>
      <c r="T632" s="260"/>
      <c r="AT632" s="261" t="s">
        <v>185</v>
      </c>
      <c r="AU632" s="261" t="s">
        <v>83</v>
      </c>
      <c r="AV632" s="12" t="s">
        <v>83</v>
      </c>
      <c r="AW632" s="12" t="s">
        <v>36</v>
      </c>
      <c r="AX632" s="12" t="s">
        <v>76</v>
      </c>
      <c r="AY632" s="261" t="s">
        <v>174</v>
      </c>
    </row>
    <row r="633" s="1" customFormat="1" ht="16.5" customHeight="1">
      <c r="B633" s="47"/>
      <c r="C633" s="236" t="s">
        <v>953</v>
      </c>
      <c r="D633" s="236" t="s">
        <v>176</v>
      </c>
      <c r="E633" s="237" t="s">
        <v>954</v>
      </c>
      <c r="F633" s="238" t="s">
        <v>942</v>
      </c>
      <c r="G633" s="239" t="s">
        <v>269</v>
      </c>
      <c r="H633" s="240">
        <v>11</v>
      </c>
      <c r="I633" s="241"/>
      <c r="J633" s="242">
        <f>ROUND(I633*H633,2)</f>
        <v>0</v>
      </c>
      <c r="K633" s="238" t="s">
        <v>21</v>
      </c>
      <c r="L633" s="73"/>
      <c r="M633" s="243" t="s">
        <v>21</v>
      </c>
      <c r="N633" s="244" t="s">
        <v>44</v>
      </c>
      <c r="O633" s="48"/>
      <c r="P633" s="245">
        <f>O633*H633</f>
        <v>0</v>
      </c>
      <c r="Q633" s="245">
        <v>0</v>
      </c>
      <c r="R633" s="245">
        <f>Q633*H633</f>
        <v>0</v>
      </c>
      <c r="S633" s="245">
        <v>0</v>
      </c>
      <c r="T633" s="246">
        <f>S633*H633</f>
        <v>0</v>
      </c>
      <c r="AR633" s="25" t="s">
        <v>181</v>
      </c>
      <c r="AT633" s="25" t="s">
        <v>176</v>
      </c>
      <c r="AU633" s="25" t="s">
        <v>83</v>
      </c>
      <c r="AY633" s="25" t="s">
        <v>174</v>
      </c>
      <c r="BE633" s="247">
        <f>IF(N633="základní",J633,0)</f>
        <v>0</v>
      </c>
      <c r="BF633" s="247">
        <f>IF(N633="snížená",J633,0)</f>
        <v>0</v>
      </c>
      <c r="BG633" s="247">
        <f>IF(N633="zákl. přenesená",J633,0)</f>
        <v>0</v>
      </c>
      <c r="BH633" s="247">
        <f>IF(N633="sníž. přenesená",J633,0)</f>
        <v>0</v>
      </c>
      <c r="BI633" s="247">
        <f>IF(N633="nulová",J633,0)</f>
        <v>0</v>
      </c>
      <c r="BJ633" s="25" t="s">
        <v>83</v>
      </c>
      <c r="BK633" s="247">
        <f>ROUND(I633*H633,2)</f>
        <v>0</v>
      </c>
      <c r="BL633" s="25" t="s">
        <v>181</v>
      </c>
      <c r="BM633" s="25" t="s">
        <v>955</v>
      </c>
    </row>
    <row r="634" s="12" customFormat="1">
      <c r="B634" s="251"/>
      <c r="C634" s="252"/>
      <c r="D634" s="248" t="s">
        <v>185</v>
      </c>
      <c r="E634" s="253" t="s">
        <v>21</v>
      </c>
      <c r="F634" s="254" t="s">
        <v>956</v>
      </c>
      <c r="G634" s="252"/>
      <c r="H634" s="255">
        <v>11</v>
      </c>
      <c r="I634" s="256"/>
      <c r="J634" s="252"/>
      <c r="K634" s="252"/>
      <c r="L634" s="257"/>
      <c r="M634" s="258"/>
      <c r="N634" s="259"/>
      <c r="O634" s="259"/>
      <c r="P634" s="259"/>
      <c r="Q634" s="259"/>
      <c r="R634" s="259"/>
      <c r="S634" s="259"/>
      <c r="T634" s="260"/>
      <c r="AT634" s="261" t="s">
        <v>185</v>
      </c>
      <c r="AU634" s="261" t="s">
        <v>83</v>
      </c>
      <c r="AV634" s="12" t="s">
        <v>83</v>
      </c>
      <c r="AW634" s="12" t="s">
        <v>36</v>
      </c>
      <c r="AX634" s="12" t="s">
        <v>76</v>
      </c>
      <c r="AY634" s="261" t="s">
        <v>174</v>
      </c>
    </row>
    <row r="635" s="1" customFormat="1" ht="16.5" customHeight="1">
      <c r="B635" s="47"/>
      <c r="C635" s="236" t="s">
        <v>957</v>
      </c>
      <c r="D635" s="236" t="s">
        <v>176</v>
      </c>
      <c r="E635" s="237" t="s">
        <v>958</v>
      </c>
      <c r="F635" s="238" t="s">
        <v>942</v>
      </c>
      <c r="G635" s="239" t="s">
        <v>269</v>
      </c>
      <c r="H635" s="240">
        <v>5</v>
      </c>
      <c r="I635" s="241"/>
      <c r="J635" s="242">
        <f>ROUND(I635*H635,2)</f>
        <v>0</v>
      </c>
      <c r="K635" s="238" t="s">
        <v>21</v>
      </c>
      <c r="L635" s="73"/>
      <c r="M635" s="243" t="s">
        <v>21</v>
      </c>
      <c r="N635" s="244" t="s">
        <v>44</v>
      </c>
      <c r="O635" s="48"/>
      <c r="P635" s="245">
        <f>O635*H635</f>
        <v>0</v>
      </c>
      <c r="Q635" s="245">
        <v>0</v>
      </c>
      <c r="R635" s="245">
        <f>Q635*H635</f>
        <v>0</v>
      </c>
      <c r="S635" s="245">
        <v>0</v>
      </c>
      <c r="T635" s="246">
        <f>S635*H635</f>
        <v>0</v>
      </c>
      <c r="AR635" s="25" t="s">
        <v>181</v>
      </c>
      <c r="AT635" s="25" t="s">
        <v>176</v>
      </c>
      <c r="AU635" s="25" t="s">
        <v>83</v>
      </c>
      <c r="AY635" s="25" t="s">
        <v>174</v>
      </c>
      <c r="BE635" s="247">
        <f>IF(N635="základní",J635,0)</f>
        <v>0</v>
      </c>
      <c r="BF635" s="247">
        <f>IF(N635="snížená",J635,0)</f>
        <v>0</v>
      </c>
      <c r="BG635" s="247">
        <f>IF(N635="zákl. přenesená",J635,0)</f>
        <v>0</v>
      </c>
      <c r="BH635" s="247">
        <f>IF(N635="sníž. přenesená",J635,0)</f>
        <v>0</v>
      </c>
      <c r="BI635" s="247">
        <f>IF(N635="nulová",J635,0)</f>
        <v>0</v>
      </c>
      <c r="BJ635" s="25" t="s">
        <v>83</v>
      </c>
      <c r="BK635" s="247">
        <f>ROUND(I635*H635,2)</f>
        <v>0</v>
      </c>
      <c r="BL635" s="25" t="s">
        <v>181</v>
      </c>
      <c r="BM635" s="25" t="s">
        <v>959</v>
      </c>
    </row>
    <row r="636" s="12" customFormat="1">
      <c r="B636" s="251"/>
      <c r="C636" s="252"/>
      <c r="D636" s="248" t="s">
        <v>185</v>
      </c>
      <c r="E636" s="253" t="s">
        <v>21</v>
      </c>
      <c r="F636" s="254" t="s">
        <v>201</v>
      </c>
      <c r="G636" s="252"/>
      <c r="H636" s="255">
        <v>5</v>
      </c>
      <c r="I636" s="256"/>
      <c r="J636" s="252"/>
      <c r="K636" s="252"/>
      <c r="L636" s="257"/>
      <c r="M636" s="258"/>
      <c r="N636" s="259"/>
      <c r="O636" s="259"/>
      <c r="P636" s="259"/>
      <c r="Q636" s="259"/>
      <c r="R636" s="259"/>
      <c r="S636" s="259"/>
      <c r="T636" s="260"/>
      <c r="AT636" s="261" t="s">
        <v>185</v>
      </c>
      <c r="AU636" s="261" t="s">
        <v>83</v>
      </c>
      <c r="AV636" s="12" t="s">
        <v>83</v>
      </c>
      <c r="AW636" s="12" t="s">
        <v>36</v>
      </c>
      <c r="AX636" s="12" t="s">
        <v>76</v>
      </c>
      <c r="AY636" s="261" t="s">
        <v>174</v>
      </c>
    </row>
    <row r="637" s="1" customFormat="1" ht="16.5" customHeight="1">
      <c r="B637" s="47"/>
      <c r="C637" s="236" t="s">
        <v>960</v>
      </c>
      <c r="D637" s="236" t="s">
        <v>176</v>
      </c>
      <c r="E637" s="237" t="s">
        <v>961</v>
      </c>
      <c r="F637" s="238" t="s">
        <v>942</v>
      </c>
      <c r="G637" s="239" t="s">
        <v>269</v>
      </c>
      <c r="H637" s="240">
        <v>4</v>
      </c>
      <c r="I637" s="241"/>
      <c r="J637" s="242">
        <f>ROUND(I637*H637,2)</f>
        <v>0</v>
      </c>
      <c r="K637" s="238" t="s">
        <v>21</v>
      </c>
      <c r="L637" s="73"/>
      <c r="M637" s="243" t="s">
        <v>21</v>
      </c>
      <c r="N637" s="244" t="s">
        <v>44</v>
      </c>
      <c r="O637" s="48"/>
      <c r="P637" s="245">
        <f>O637*H637</f>
        <v>0</v>
      </c>
      <c r="Q637" s="245">
        <v>0</v>
      </c>
      <c r="R637" s="245">
        <f>Q637*H637</f>
        <v>0</v>
      </c>
      <c r="S637" s="245">
        <v>0</v>
      </c>
      <c r="T637" s="246">
        <f>S637*H637</f>
        <v>0</v>
      </c>
      <c r="AR637" s="25" t="s">
        <v>181</v>
      </c>
      <c r="AT637" s="25" t="s">
        <v>176</v>
      </c>
      <c r="AU637" s="25" t="s">
        <v>83</v>
      </c>
      <c r="AY637" s="25" t="s">
        <v>174</v>
      </c>
      <c r="BE637" s="247">
        <f>IF(N637="základní",J637,0)</f>
        <v>0</v>
      </c>
      <c r="BF637" s="247">
        <f>IF(N637="snížená",J637,0)</f>
        <v>0</v>
      </c>
      <c r="BG637" s="247">
        <f>IF(N637="zákl. přenesená",J637,0)</f>
        <v>0</v>
      </c>
      <c r="BH637" s="247">
        <f>IF(N637="sníž. přenesená",J637,0)</f>
        <v>0</v>
      </c>
      <c r="BI637" s="247">
        <f>IF(N637="nulová",J637,0)</f>
        <v>0</v>
      </c>
      <c r="BJ637" s="25" t="s">
        <v>83</v>
      </c>
      <c r="BK637" s="247">
        <f>ROUND(I637*H637,2)</f>
        <v>0</v>
      </c>
      <c r="BL637" s="25" t="s">
        <v>181</v>
      </c>
      <c r="BM637" s="25" t="s">
        <v>962</v>
      </c>
    </row>
    <row r="638" s="12" customFormat="1">
      <c r="B638" s="251"/>
      <c r="C638" s="252"/>
      <c r="D638" s="248" t="s">
        <v>185</v>
      </c>
      <c r="E638" s="253" t="s">
        <v>21</v>
      </c>
      <c r="F638" s="254" t="s">
        <v>963</v>
      </c>
      <c r="G638" s="252"/>
      <c r="H638" s="255">
        <v>4</v>
      </c>
      <c r="I638" s="256"/>
      <c r="J638" s="252"/>
      <c r="K638" s="252"/>
      <c r="L638" s="257"/>
      <c r="M638" s="258"/>
      <c r="N638" s="259"/>
      <c r="O638" s="259"/>
      <c r="P638" s="259"/>
      <c r="Q638" s="259"/>
      <c r="R638" s="259"/>
      <c r="S638" s="259"/>
      <c r="T638" s="260"/>
      <c r="AT638" s="261" t="s">
        <v>185</v>
      </c>
      <c r="AU638" s="261" t="s">
        <v>83</v>
      </c>
      <c r="AV638" s="12" t="s">
        <v>83</v>
      </c>
      <c r="AW638" s="12" t="s">
        <v>36</v>
      </c>
      <c r="AX638" s="12" t="s">
        <v>76</v>
      </c>
      <c r="AY638" s="261" t="s">
        <v>174</v>
      </c>
    </row>
    <row r="639" s="1" customFormat="1" ht="16.5" customHeight="1">
      <c r="B639" s="47"/>
      <c r="C639" s="236" t="s">
        <v>964</v>
      </c>
      <c r="D639" s="236" t="s">
        <v>176</v>
      </c>
      <c r="E639" s="237" t="s">
        <v>965</v>
      </c>
      <c r="F639" s="238" t="s">
        <v>942</v>
      </c>
      <c r="G639" s="239" t="s">
        <v>269</v>
      </c>
      <c r="H639" s="240">
        <v>9</v>
      </c>
      <c r="I639" s="241"/>
      <c r="J639" s="242">
        <f>ROUND(I639*H639,2)</f>
        <v>0</v>
      </c>
      <c r="K639" s="238" t="s">
        <v>21</v>
      </c>
      <c r="L639" s="73"/>
      <c r="M639" s="243" t="s">
        <v>21</v>
      </c>
      <c r="N639" s="244" t="s">
        <v>44</v>
      </c>
      <c r="O639" s="48"/>
      <c r="P639" s="245">
        <f>O639*H639</f>
        <v>0</v>
      </c>
      <c r="Q639" s="245">
        <v>0</v>
      </c>
      <c r="R639" s="245">
        <f>Q639*H639</f>
        <v>0</v>
      </c>
      <c r="S639" s="245">
        <v>0</v>
      </c>
      <c r="T639" s="246">
        <f>S639*H639</f>
        <v>0</v>
      </c>
      <c r="AR639" s="25" t="s">
        <v>181</v>
      </c>
      <c r="AT639" s="25" t="s">
        <v>176</v>
      </c>
      <c r="AU639" s="25" t="s">
        <v>83</v>
      </c>
      <c r="AY639" s="25" t="s">
        <v>174</v>
      </c>
      <c r="BE639" s="247">
        <f>IF(N639="základní",J639,0)</f>
        <v>0</v>
      </c>
      <c r="BF639" s="247">
        <f>IF(N639="snížená",J639,0)</f>
        <v>0</v>
      </c>
      <c r="BG639" s="247">
        <f>IF(N639="zákl. přenesená",J639,0)</f>
        <v>0</v>
      </c>
      <c r="BH639" s="247">
        <f>IF(N639="sníž. přenesená",J639,0)</f>
        <v>0</v>
      </c>
      <c r="BI639" s="247">
        <f>IF(N639="nulová",J639,0)</f>
        <v>0</v>
      </c>
      <c r="BJ639" s="25" t="s">
        <v>83</v>
      </c>
      <c r="BK639" s="247">
        <f>ROUND(I639*H639,2)</f>
        <v>0</v>
      </c>
      <c r="BL639" s="25" t="s">
        <v>181</v>
      </c>
      <c r="BM639" s="25" t="s">
        <v>966</v>
      </c>
    </row>
    <row r="640" s="12" customFormat="1">
      <c r="B640" s="251"/>
      <c r="C640" s="252"/>
      <c r="D640" s="248" t="s">
        <v>185</v>
      </c>
      <c r="E640" s="253" t="s">
        <v>21</v>
      </c>
      <c r="F640" s="254" t="s">
        <v>967</v>
      </c>
      <c r="G640" s="252"/>
      <c r="H640" s="255">
        <v>9</v>
      </c>
      <c r="I640" s="256"/>
      <c r="J640" s="252"/>
      <c r="K640" s="252"/>
      <c r="L640" s="257"/>
      <c r="M640" s="258"/>
      <c r="N640" s="259"/>
      <c r="O640" s="259"/>
      <c r="P640" s="259"/>
      <c r="Q640" s="259"/>
      <c r="R640" s="259"/>
      <c r="S640" s="259"/>
      <c r="T640" s="260"/>
      <c r="AT640" s="261" t="s">
        <v>185</v>
      </c>
      <c r="AU640" s="261" t="s">
        <v>83</v>
      </c>
      <c r="AV640" s="12" t="s">
        <v>83</v>
      </c>
      <c r="AW640" s="12" t="s">
        <v>36</v>
      </c>
      <c r="AX640" s="12" t="s">
        <v>76</v>
      </c>
      <c r="AY640" s="261" t="s">
        <v>174</v>
      </c>
    </row>
    <row r="641" s="1" customFormat="1" ht="16.5" customHeight="1">
      <c r="B641" s="47"/>
      <c r="C641" s="236" t="s">
        <v>968</v>
      </c>
      <c r="D641" s="236" t="s">
        <v>176</v>
      </c>
      <c r="E641" s="237" t="s">
        <v>969</v>
      </c>
      <c r="F641" s="238" t="s">
        <v>942</v>
      </c>
      <c r="G641" s="239" t="s">
        <v>269</v>
      </c>
      <c r="H641" s="240">
        <v>1</v>
      </c>
      <c r="I641" s="241"/>
      <c r="J641" s="242">
        <f>ROUND(I641*H641,2)</f>
        <v>0</v>
      </c>
      <c r="K641" s="238" t="s">
        <v>21</v>
      </c>
      <c r="L641" s="73"/>
      <c r="M641" s="243" t="s">
        <v>21</v>
      </c>
      <c r="N641" s="244" t="s">
        <v>44</v>
      </c>
      <c r="O641" s="48"/>
      <c r="P641" s="245">
        <f>O641*H641</f>
        <v>0</v>
      </c>
      <c r="Q641" s="245">
        <v>0</v>
      </c>
      <c r="R641" s="245">
        <f>Q641*H641</f>
        <v>0</v>
      </c>
      <c r="S641" s="245">
        <v>0</v>
      </c>
      <c r="T641" s="246">
        <f>S641*H641</f>
        <v>0</v>
      </c>
      <c r="AR641" s="25" t="s">
        <v>181</v>
      </c>
      <c r="AT641" s="25" t="s">
        <v>176</v>
      </c>
      <c r="AU641" s="25" t="s">
        <v>83</v>
      </c>
      <c r="AY641" s="25" t="s">
        <v>174</v>
      </c>
      <c r="BE641" s="247">
        <f>IF(N641="základní",J641,0)</f>
        <v>0</v>
      </c>
      <c r="BF641" s="247">
        <f>IF(N641="snížená",J641,0)</f>
        <v>0</v>
      </c>
      <c r="BG641" s="247">
        <f>IF(N641="zákl. přenesená",J641,0)</f>
        <v>0</v>
      </c>
      <c r="BH641" s="247">
        <f>IF(N641="sníž. přenesená",J641,0)</f>
        <v>0</v>
      </c>
      <c r="BI641" s="247">
        <f>IF(N641="nulová",J641,0)</f>
        <v>0</v>
      </c>
      <c r="BJ641" s="25" t="s">
        <v>83</v>
      </c>
      <c r="BK641" s="247">
        <f>ROUND(I641*H641,2)</f>
        <v>0</v>
      </c>
      <c r="BL641" s="25" t="s">
        <v>181</v>
      </c>
      <c r="BM641" s="25" t="s">
        <v>970</v>
      </c>
    </row>
    <row r="642" s="12" customFormat="1">
      <c r="B642" s="251"/>
      <c r="C642" s="252"/>
      <c r="D642" s="248" t="s">
        <v>185</v>
      </c>
      <c r="E642" s="253" t="s">
        <v>21</v>
      </c>
      <c r="F642" s="254" t="s">
        <v>971</v>
      </c>
      <c r="G642" s="252"/>
      <c r="H642" s="255">
        <v>1</v>
      </c>
      <c r="I642" s="256"/>
      <c r="J642" s="252"/>
      <c r="K642" s="252"/>
      <c r="L642" s="257"/>
      <c r="M642" s="258"/>
      <c r="N642" s="259"/>
      <c r="O642" s="259"/>
      <c r="P642" s="259"/>
      <c r="Q642" s="259"/>
      <c r="R642" s="259"/>
      <c r="S642" s="259"/>
      <c r="T642" s="260"/>
      <c r="AT642" s="261" t="s">
        <v>185</v>
      </c>
      <c r="AU642" s="261" t="s">
        <v>83</v>
      </c>
      <c r="AV642" s="12" t="s">
        <v>83</v>
      </c>
      <c r="AW642" s="12" t="s">
        <v>36</v>
      </c>
      <c r="AX642" s="12" t="s">
        <v>76</v>
      </c>
      <c r="AY642" s="261" t="s">
        <v>174</v>
      </c>
    </row>
    <row r="643" s="1" customFormat="1" ht="16.5" customHeight="1">
      <c r="B643" s="47"/>
      <c r="C643" s="236" t="s">
        <v>972</v>
      </c>
      <c r="D643" s="236" t="s">
        <v>176</v>
      </c>
      <c r="E643" s="237" t="s">
        <v>973</v>
      </c>
      <c r="F643" s="238" t="s">
        <v>942</v>
      </c>
      <c r="G643" s="239" t="s">
        <v>269</v>
      </c>
      <c r="H643" s="240">
        <v>12</v>
      </c>
      <c r="I643" s="241"/>
      <c r="J643" s="242">
        <f>ROUND(I643*H643,2)</f>
        <v>0</v>
      </c>
      <c r="K643" s="238" t="s">
        <v>21</v>
      </c>
      <c r="L643" s="73"/>
      <c r="M643" s="243" t="s">
        <v>21</v>
      </c>
      <c r="N643" s="244" t="s">
        <v>44</v>
      </c>
      <c r="O643" s="48"/>
      <c r="P643" s="245">
        <f>O643*H643</f>
        <v>0</v>
      </c>
      <c r="Q643" s="245">
        <v>0</v>
      </c>
      <c r="R643" s="245">
        <f>Q643*H643</f>
        <v>0</v>
      </c>
      <c r="S643" s="245">
        <v>0</v>
      </c>
      <c r="T643" s="246">
        <f>S643*H643</f>
        <v>0</v>
      </c>
      <c r="AR643" s="25" t="s">
        <v>181</v>
      </c>
      <c r="AT643" s="25" t="s">
        <v>176</v>
      </c>
      <c r="AU643" s="25" t="s">
        <v>83</v>
      </c>
      <c r="AY643" s="25" t="s">
        <v>174</v>
      </c>
      <c r="BE643" s="247">
        <f>IF(N643="základní",J643,0)</f>
        <v>0</v>
      </c>
      <c r="BF643" s="247">
        <f>IF(N643="snížená",J643,0)</f>
        <v>0</v>
      </c>
      <c r="BG643" s="247">
        <f>IF(N643="zákl. přenesená",J643,0)</f>
        <v>0</v>
      </c>
      <c r="BH643" s="247">
        <f>IF(N643="sníž. přenesená",J643,0)</f>
        <v>0</v>
      </c>
      <c r="BI643" s="247">
        <f>IF(N643="nulová",J643,0)</f>
        <v>0</v>
      </c>
      <c r="BJ643" s="25" t="s">
        <v>83</v>
      </c>
      <c r="BK643" s="247">
        <f>ROUND(I643*H643,2)</f>
        <v>0</v>
      </c>
      <c r="BL643" s="25" t="s">
        <v>181</v>
      </c>
      <c r="BM643" s="25" t="s">
        <v>974</v>
      </c>
    </row>
    <row r="644" s="12" customFormat="1">
      <c r="B644" s="251"/>
      <c r="C644" s="252"/>
      <c r="D644" s="248" t="s">
        <v>185</v>
      </c>
      <c r="E644" s="253" t="s">
        <v>21</v>
      </c>
      <c r="F644" s="254" t="s">
        <v>975</v>
      </c>
      <c r="G644" s="252"/>
      <c r="H644" s="255">
        <v>12</v>
      </c>
      <c r="I644" s="256"/>
      <c r="J644" s="252"/>
      <c r="K644" s="252"/>
      <c r="L644" s="257"/>
      <c r="M644" s="258"/>
      <c r="N644" s="259"/>
      <c r="O644" s="259"/>
      <c r="P644" s="259"/>
      <c r="Q644" s="259"/>
      <c r="R644" s="259"/>
      <c r="S644" s="259"/>
      <c r="T644" s="260"/>
      <c r="AT644" s="261" t="s">
        <v>185</v>
      </c>
      <c r="AU644" s="261" t="s">
        <v>83</v>
      </c>
      <c r="AV644" s="12" t="s">
        <v>83</v>
      </c>
      <c r="AW644" s="12" t="s">
        <v>36</v>
      </c>
      <c r="AX644" s="12" t="s">
        <v>76</v>
      </c>
      <c r="AY644" s="261" t="s">
        <v>174</v>
      </c>
    </row>
    <row r="645" s="1" customFormat="1" ht="16.5" customHeight="1">
      <c r="B645" s="47"/>
      <c r="C645" s="236" t="s">
        <v>976</v>
      </c>
      <c r="D645" s="236" t="s">
        <v>176</v>
      </c>
      <c r="E645" s="237" t="s">
        <v>977</v>
      </c>
      <c r="F645" s="238" t="s">
        <v>942</v>
      </c>
      <c r="G645" s="239" t="s">
        <v>269</v>
      </c>
      <c r="H645" s="240">
        <v>1</v>
      </c>
      <c r="I645" s="241"/>
      <c r="J645" s="242">
        <f>ROUND(I645*H645,2)</f>
        <v>0</v>
      </c>
      <c r="K645" s="238" t="s">
        <v>21</v>
      </c>
      <c r="L645" s="73"/>
      <c r="M645" s="243" t="s">
        <v>21</v>
      </c>
      <c r="N645" s="244" t="s">
        <v>44</v>
      </c>
      <c r="O645" s="48"/>
      <c r="P645" s="245">
        <f>O645*H645</f>
        <v>0</v>
      </c>
      <c r="Q645" s="245">
        <v>0</v>
      </c>
      <c r="R645" s="245">
        <f>Q645*H645</f>
        <v>0</v>
      </c>
      <c r="S645" s="245">
        <v>0</v>
      </c>
      <c r="T645" s="246">
        <f>S645*H645</f>
        <v>0</v>
      </c>
      <c r="AR645" s="25" t="s">
        <v>181</v>
      </c>
      <c r="AT645" s="25" t="s">
        <v>176</v>
      </c>
      <c r="AU645" s="25" t="s">
        <v>83</v>
      </c>
      <c r="AY645" s="25" t="s">
        <v>174</v>
      </c>
      <c r="BE645" s="247">
        <f>IF(N645="základní",J645,0)</f>
        <v>0</v>
      </c>
      <c r="BF645" s="247">
        <f>IF(N645="snížená",J645,0)</f>
        <v>0</v>
      </c>
      <c r="BG645" s="247">
        <f>IF(N645="zákl. přenesená",J645,0)</f>
        <v>0</v>
      </c>
      <c r="BH645" s="247">
        <f>IF(N645="sníž. přenesená",J645,0)</f>
        <v>0</v>
      </c>
      <c r="BI645" s="247">
        <f>IF(N645="nulová",J645,0)</f>
        <v>0</v>
      </c>
      <c r="BJ645" s="25" t="s">
        <v>83</v>
      </c>
      <c r="BK645" s="247">
        <f>ROUND(I645*H645,2)</f>
        <v>0</v>
      </c>
      <c r="BL645" s="25" t="s">
        <v>181</v>
      </c>
      <c r="BM645" s="25" t="s">
        <v>978</v>
      </c>
    </row>
    <row r="646" s="12" customFormat="1">
      <c r="B646" s="251"/>
      <c r="C646" s="252"/>
      <c r="D646" s="248" t="s">
        <v>185</v>
      </c>
      <c r="E646" s="253" t="s">
        <v>21</v>
      </c>
      <c r="F646" s="254" t="s">
        <v>979</v>
      </c>
      <c r="G646" s="252"/>
      <c r="H646" s="255">
        <v>1</v>
      </c>
      <c r="I646" s="256"/>
      <c r="J646" s="252"/>
      <c r="K646" s="252"/>
      <c r="L646" s="257"/>
      <c r="M646" s="258"/>
      <c r="N646" s="259"/>
      <c r="O646" s="259"/>
      <c r="P646" s="259"/>
      <c r="Q646" s="259"/>
      <c r="R646" s="259"/>
      <c r="S646" s="259"/>
      <c r="T646" s="260"/>
      <c r="AT646" s="261" t="s">
        <v>185</v>
      </c>
      <c r="AU646" s="261" t="s">
        <v>83</v>
      </c>
      <c r="AV646" s="12" t="s">
        <v>83</v>
      </c>
      <c r="AW646" s="12" t="s">
        <v>36</v>
      </c>
      <c r="AX646" s="12" t="s">
        <v>76</v>
      </c>
      <c r="AY646" s="261" t="s">
        <v>174</v>
      </c>
    </row>
    <row r="647" s="1" customFormat="1" ht="16.5" customHeight="1">
      <c r="B647" s="47"/>
      <c r="C647" s="236" t="s">
        <v>980</v>
      </c>
      <c r="D647" s="236" t="s">
        <v>176</v>
      </c>
      <c r="E647" s="237" t="s">
        <v>981</v>
      </c>
      <c r="F647" s="238" t="s">
        <v>942</v>
      </c>
      <c r="G647" s="239" t="s">
        <v>269</v>
      </c>
      <c r="H647" s="240">
        <v>1</v>
      </c>
      <c r="I647" s="241"/>
      <c r="J647" s="242">
        <f>ROUND(I647*H647,2)</f>
        <v>0</v>
      </c>
      <c r="K647" s="238" t="s">
        <v>21</v>
      </c>
      <c r="L647" s="73"/>
      <c r="M647" s="243" t="s">
        <v>21</v>
      </c>
      <c r="N647" s="244" t="s">
        <v>44</v>
      </c>
      <c r="O647" s="48"/>
      <c r="P647" s="245">
        <f>O647*H647</f>
        <v>0</v>
      </c>
      <c r="Q647" s="245">
        <v>0</v>
      </c>
      <c r="R647" s="245">
        <f>Q647*H647</f>
        <v>0</v>
      </c>
      <c r="S647" s="245">
        <v>0</v>
      </c>
      <c r="T647" s="246">
        <f>S647*H647</f>
        <v>0</v>
      </c>
      <c r="AR647" s="25" t="s">
        <v>181</v>
      </c>
      <c r="AT647" s="25" t="s">
        <v>176</v>
      </c>
      <c r="AU647" s="25" t="s">
        <v>83</v>
      </c>
      <c r="AY647" s="25" t="s">
        <v>174</v>
      </c>
      <c r="BE647" s="247">
        <f>IF(N647="základní",J647,0)</f>
        <v>0</v>
      </c>
      <c r="BF647" s="247">
        <f>IF(N647="snížená",J647,0)</f>
        <v>0</v>
      </c>
      <c r="BG647" s="247">
        <f>IF(N647="zákl. přenesená",J647,0)</f>
        <v>0</v>
      </c>
      <c r="BH647" s="247">
        <f>IF(N647="sníž. přenesená",J647,0)</f>
        <v>0</v>
      </c>
      <c r="BI647" s="247">
        <f>IF(N647="nulová",J647,0)</f>
        <v>0</v>
      </c>
      <c r="BJ647" s="25" t="s">
        <v>83</v>
      </c>
      <c r="BK647" s="247">
        <f>ROUND(I647*H647,2)</f>
        <v>0</v>
      </c>
      <c r="BL647" s="25" t="s">
        <v>181</v>
      </c>
      <c r="BM647" s="25" t="s">
        <v>982</v>
      </c>
    </row>
    <row r="648" s="12" customFormat="1">
      <c r="B648" s="251"/>
      <c r="C648" s="252"/>
      <c r="D648" s="248" t="s">
        <v>185</v>
      </c>
      <c r="E648" s="253" t="s">
        <v>21</v>
      </c>
      <c r="F648" s="254" t="s">
        <v>983</v>
      </c>
      <c r="G648" s="252"/>
      <c r="H648" s="255">
        <v>1</v>
      </c>
      <c r="I648" s="256"/>
      <c r="J648" s="252"/>
      <c r="K648" s="252"/>
      <c r="L648" s="257"/>
      <c r="M648" s="258"/>
      <c r="N648" s="259"/>
      <c r="O648" s="259"/>
      <c r="P648" s="259"/>
      <c r="Q648" s="259"/>
      <c r="R648" s="259"/>
      <c r="S648" s="259"/>
      <c r="T648" s="260"/>
      <c r="AT648" s="261" t="s">
        <v>185</v>
      </c>
      <c r="AU648" s="261" t="s">
        <v>83</v>
      </c>
      <c r="AV648" s="12" t="s">
        <v>83</v>
      </c>
      <c r="AW648" s="12" t="s">
        <v>36</v>
      </c>
      <c r="AX648" s="12" t="s">
        <v>76</v>
      </c>
      <c r="AY648" s="261" t="s">
        <v>174</v>
      </c>
    </row>
    <row r="649" s="1" customFormat="1" ht="16.5" customHeight="1">
      <c r="B649" s="47"/>
      <c r="C649" s="236" t="s">
        <v>984</v>
      </c>
      <c r="D649" s="236" t="s">
        <v>176</v>
      </c>
      <c r="E649" s="237" t="s">
        <v>985</v>
      </c>
      <c r="F649" s="238" t="s">
        <v>942</v>
      </c>
      <c r="G649" s="239" t="s">
        <v>269</v>
      </c>
      <c r="H649" s="240">
        <v>5</v>
      </c>
      <c r="I649" s="241"/>
      <c r="J649" s="242">
        <f>ROUND(I649*H649,2)</f>
        <v>0</v>
      </c>
      <c r="K649" s="238" t="s">
        <v>21</v>
      </c>
      <c r="L649" s="73"/>
      <c r="M649" s="243" t="s">
        <v>21</v>
      </c>
      <c r="N649" s="244" t="s">
        <v>44</v>
      </c>
      <c r="O649" s="48"/>
      <c r="P649" s="245">
        <f>O649*H649</f>
        <v>0</v>
      </c>
      <c r="Q649" s="245">
        <v>0</v>
      </c>
      <c r="R649" s="245">
        <f>Q649*H649</f>
        <v>0</v>
      </c>
      <c r="S649" s="245">
        <v>0</v>
      </c>
      <c r="T649" s="246">
        <f>S649*H649</f>
        <v>0</v>
      </c>
      <c r="AR649" s="25" t="s">
        <v>181</v>
      </c>
      <c r="AT649" s="25" t="s">
        <v>176</v>
      </c>
      <c r="AU649" s="25" t="s">
        <v>83</v>
      </c>
      <c r="AY649" s="25" t="s">
        <v>174</v>
      </c>
      <c r="BE649" s="247">
        <f>IF(N649="základní",J649,0)</f>
        <v>0</v>
      </c>
      <c r="BF649" s="247">
        <f>IF(N649="snížená",J649,0)</f>
        <v>0</v>
      </c>
      <c r="BG649" s="247">
        <f>IF(N649="zákl. přenesená",J649,0)</f>
        <v>0</v>
      </c>
      <c r="BH649" s="247">
        <f>IF(N649="sníž. přenesená",J649,0)</f>
        <v>0</v>
      </c>
      <c r="BI649" s="247">
        <f>IF(N649="nulová",J649,0)</f>
        <v>0</v>
      </c>
      <c r="BJ649" s="25" t="s">
        <v>83</v>
      </c>
      <c r="BK649" s="247">
        <f>ROUND(I649*H649,2)</f>
        <v>0</v>
      </c>
      <c r="BL649" s="25" t="s">
        <v>181</v>
      </c>
      <c r="BM649" s="25" t="s">
        <v>986</v>
      </c>
    </row>
    <row r="650" s="1" customFormat="1" ht="16.5" customHeight="1">
      <c r="B650" s="47"/>
      <c r="C650" s="262" t="s">
        <v>987</v>
      </c>
      <c r="D650" s="262" t="s">
        <v>248</v>
      </c>
      <c r="E650" s="263" t="s">
        <v>988</v>
      </c>
      <c r="F650" s="264" t="s">
        <v>989</v>
      </c>
      <c r="G650" s="265" t="s">
        <v>269</v>
      </c>
      <c r="H650" s="266">
        <v>5</v>
      </c>
      <c r="I650" s="267"/>
      <c r="J650" s="268">
        <f>ROUND(I650*H650,2)</f>
        <v>0</v>
      </c>
      <c r="K650" s="264" t="s">
        <v>180</v>
      </c>
      <c r="L650" s="269"/>
      <c r="M650" s="270" t="s">
        <v>21</v>
      </c>
      <c r="N650" s="271" t="s">
        <v>44</v>
      </c>
      <c r="O650" s="48"/>
      <c r="P650" s="245">
        <f>O650*H650</f>
        <v>0</v>
      </c>
      <c r="Q650" s="245">
        <v>0.01</v>
      </c>
      <c r="R650" s="245">
        <f>Q650*H650</f>
        <v>0.050000000000000003</v>
      </c>
      <c r="S650" s="245">
        <v>0</v>
      </c>
      <c r="T650" s="246">
        <f>S650*H650</f>
        <v>0</v>
      </c>
      <c r="AR650" s="25" t="s">
        <v>364</v>
      </c>
      <c r="AT650" s="25" t="s">
        <v>248</v>
      </c>
      <c r="AU650" s="25" t="s">
        <v>83</v>
      </c>
      <c r="AY650" s="25" t="s">
        <v>174</v>
      </c>
      <c r="BE650" s="247">
        <f>IF(N650="základní",J650,0)</f>
        <v>0</v>
      </c>
      <c r="BF650" s="247">
        <f>IF(N650="snížená",J650,0)</f>
        <v>0</v>
      </c>
      <c r="BG650" s="247">
        <f>IF(N650="zákl. přenesená",J650,0)</f>
        <v>0</v>
      </c>
      <c r="BH650" s="247">
        <f>IF(N650="sníž. přenesená",J650,0)</f>
        <v>0</v>
      </c>
      <c r="BI650" s="247">
        <f>IF(N650="nulová",J650,0)</f>
        <v>0</v>
      </c>
      <c r="BJ650" s="25" t="s">
        <v>83</v>
      </c>
      <c r="BK650" s="247">
        <f>ROUND(I650*H650,2)</f>
        <v>0</v>
      </c>
      <c r="BL650" s="25" t="s">
        <v>266</v>
      </c>
      <c r="BM650" s="25" t="s">
        <v>990</v>
      </c>
    </row>
    <row r="651" s="12" customFormat="1">
      <c r="B651" s="251"/>
      <c r="C651" s="252"/>
      <c r="D651" s="248" t="s">
        <v>185</v>
      </c>
      <c r="E651" s="253" t="s">
        <v>21</v>
      </c>
      <c r="F651" s="254" t="s">
        <v>991</v>
      </c>
      <c r="G651" s="252"/>
      <c r="H651" s="255">
        <v>5</v>
      </c>
      <c r="I651" s="256"/>
      <c r="J651" s="252"/>
      <c r="K651" s="252"/>
      <c r="L651" s="257"/>
      <c r="M651" s="258"/>
      <c r="N651" s="259"/>
      <c r="O651" s="259"/>
      <c r="P651" s="259"/>
      <c r="Q651" s="259"/>
      <c r="R651" s="259"/>
      <c r="S651" s="259"/>
      <c r="T651" s="260"/>
      <c r="AT651" s="261" t="s">
        <v>185</v>
      </c>
      <c r="AU651" s="261" t="s">
        <v>83</v>
      </c>
      <c r="AV651" s="12" t="s">
        <v>83</v>
      </c>
      <c r="AW651" s="12" t="s">
        <v>36</v>
      </c>
      <c r="AX651" s="12" t="s">
        <v>76</v>
      </c>
      <c r="AY651" s="261" t="s">
        <v>174</v>
      </c>
    </row>
    <row r="652" s="11" customFormat="1" ht="29.88" customHeight="1">
      <c r="B652" s="220"/>
      <c r="C652" s="221"/>
      <c r="D652" s="222" t="s">
        <v>71</v>
      </c>
      <c r="E652" s="234" t="s">
        <v>730</v>
      </c>
      <c r="F652" s="234" t="s">
        <v>992</v>
      </c>
      <c r="G652" s="221"/>
      <c r="H652" s="221"/>
      <c r="I652" s="224"/>
      <c r="J652" s="235">
        <f>BK652</f>
        <v>0</v>
      </c>
      <c r="K652" s="221"/>
      <c r="L652" s="226"/>
      <c r="M652" s="227"/>
      <c r="N652" s="228"/>
      <c r="O652" s="228"/>
      <c r="P652" s="229">
        <f>SUM(P653:P691)</f>
        <v>0</v>
      </c>
      <c r="Q652" s="228"/>
      <c r="R652" s="229">
        <f>SUM(R653:R691)</f>
        <v>0</v>
      </c>
      <c r="S652" s="228"/>
      <c r="T652" s="230">
        <f>SUM(T653:T691)</f>
        <v>0</v>
      </c>
      <c r="AR652" s="231" t="s">
        <v>76</v>
      </c>
      <c r="AT652" s="232" t="s">
        <v>71</v>
      </c>
      <c r="AU652" s="232" t="s">
        <v>76</v>
      </c>
      <c r="AY652" s="231" t="s">
        <v>174</v>
      </c>
      <c r="BK652" s="233">
        <f>SUM(BK653:BK691)</f>
        <v>0</v>
      </c>
    </row>
    <row r="653" s="1" customFormat="1" ht="16.5" customHeight="1">
      <c r="B653" s="47"/>
      <c r="C653" s="236" t="s">
        <v>993</v>
      </c>
      <c r="D653" s="236" t="s">
        <v>176</v>
      </c>
      <c r="E653" s="237" t="s">
        <v>994</v>
      </c>
      <c r="F653" s="238" t="s">
        <v>995</v>
      </c>
      <c r="G653" s="239" t="s">
        <v>179</v>
      </c>
      <c r="H653" s="240">
        <v>42.231000000000002</v>
      </c>
      <c r="I653" s="241"/>
      <c r="J653" s="242">
        <f>ROUND(I653*H653,2)</f>
        <v>0</v>
      </c>
      <c r="K653" s="238" t="s">
        <v>21</v>
      </c>
      <c r="L653" s="73"/>
      <c r="M653" s="243" t="s">
        <v>21</v>
      </c>
      <c r="N653" s="244" t="s">
        <v>44</v>
      </c>
      <c r="O653" s="48"/>
      <c r="P653" s="245">
        <f>O653*H653</f>
        <v>0</v>
      </c>
      <c r="Q653" s="245">
        <v>0</v>
      </c>
      <c r="R653" s="245">
        <f>Q653*H653</f>
        <v>0</v>
      </c>
      <c r="S653" s="245">
        <v>0</v>
      </c>
      <c r="T653" s="246">
        <f>S653*H653</f>
        <v>0</v>
      </c>
      <c r="AR653" s="25" t="s">
        <v>181</v>
      </c>
      <c r="AT653" s="25" t="s">
        <v>176</v>
      </c>
      <c r="AU653" s="25" t="s">
        <v>83</v>
      </c>
      <c r="AY653" s="25" t="s">
        <v>174</v>
      </c>
      <c r="BE653" s="247">
        <f>IF(N653="základní",J653,0)</f>
        <v>0</v>
      </c>
      <c r="BF653" s="247">
        <f>IF(N653="snížená",J653,0)</f>
        <v>0</v>
      </c>
      <c r="BG653" s="247">
        <f>IF(N653="zákl. přenesená",J653,0)</f>
        <v>0</v>
      </c>
      <c r="BH653" s="247">
        <f>IF(N653="sníž. přenesená",J653,0)</f>
        <v>0</v>
      </c>
      <c r="BI653" s="247">
        <f>IF(N653="nulová",J653,0)</f>
        <v>0</v>
      </c>
      <c r="BJ653" s="25" t="s">
        <v>83</v>
      </c>
      <c r="BK653" s="247">
        <f>ROUND(I653*H653,2)</f>
        <v>0</v>
      </c>
      <c r="BL653" s="25" t="s">
        <v>181</v>
      </c>
      <c r="BM653" s="25" t="s">
        <v>996</v>
      </c>
    </row>
    <row r="654" s="12" customFormat="1">
      <c r="B654" s="251"/>
      <c r="C654" s="252"/>
      <c r="D654" s="248" t="s">
        <v>185</v>
      </c>
      <c r="E654" s="253" t="s">
        <v>21</v>
      </c>
      <c r="F654" s="254" t="s">
        <v>997</v>
      </c>
      <c r="G654" s="252"/>
      <c r="H654" s="255">
        <v>2.089</v>
      </c>
      <c r="I654" s="256"/>
      <c r="J654" s="252"/>
      <c r="K654" s="252"/>
      <c r="L654" s="257"/>
      <c r="M654" s="258"/>
      <c r="N654" s="259"/>
      <c r="O654" s="259"/>
      <c r="P654" s="259"/>
      <c r="Q654" s="259"/>
      <c r="R654" s="259"/>
      <c r="S654" s="259"/>
      <c r="T654" s="260"/>
      <c r="AT654" s="261" t="s">
        <v>185</v>
      </c>
      <c r="AU654" s="261" t="s">
        <v>83</v>
      </c>
      <c r="AV654" s="12" t="s">
        <v>83</v>
      </c>
      <c r="AW654" s="12" t="s">
        <v>36</v>
      </c>
      <c r="AX654" s="12" t="s">
        <v>72</v>
      </c>
      <c r="AY654" s="261" t="s">
        <v>174</v>
      </c>
    </row>
    <row r="655" s="12" customFormat="1">
      <c r="B655" s="251"/>
      <c r="C655" s="252"/>
      <c r="D655" s="248" t="s">
        <v>185</v>
      </c>
      <c r="E655" s="253" t="s">
        <v>21</v>
      </c>
      <c r="F655" s="254" t="s">
        <v>998</v>
      </c>
      <c r="G655" s="252"/>
      <c r="H655" s="255">
        <v>8</v>
      </c>
      <c r="I655" s="256"/>
      <c r="J655" s="252"/>
      <c r="K655" s="252"/>
      <c r="L655" s="257"/>
      <c r="M655" s="258"/>
      <c r="N655" s="259"/>
      <c r="O655" s="259"/>
      <c r="P655" s="259"/>
      <c r="Q655" s="259"/>
      <c r="R655" s="259"/>
      <c r="S655" s="259"/>
      <c r="T655" s="260"/>
      <c r="AT655" s="261" t="s">
        <v>185</v>
      </c>
      <c r="AU655" s="261" t="s">
        <v>83</v>
      </c>
      <c r="AV655" s="12" t="s">
        <v>83</v>
      </c>
      <c r="AW655" s="12" t="s">
        <v>36</v>
      </c>
      <c r="AX655" s="12" t="s">
        <v>72</v>
      </c>
      <c r="AY655" s="261" t="s">
        <v>174</v>
      </c>
    </row>
    <row r="656" s="12" customFormat="1">
      <c r="B656" s="251"/>
      <c r="C656" s="252"/>
      <c r="D656" s="248" t="s">
        <v>185</v>
      </c>
      <c r="E656" s="253" t="s">
        <v>21</v>
      </c>
      <c r="F656" s="254" t="s">
        <v>999</v>
      </c>
      <c r="G656" s="252"/>
      <c r="H656" s="255">
        <v>15.878</v>
      </c>
      <c r="I656" s="256"/>
      <c r="J656" s="252"/>
      <c r="K656" s="252"/>
      <c r="L656" s="257"/>
      <c r="M656" s="258"/>
      <c r="N656" s="259"/>
      <c r="O656" s="259"/>
      <c r="P656" s="259"/>
      <c r="Q656" s="259"/>
      <c r="R656" s="259"/>
      <c r="S656" s="259"/>
      <c r="T656" s="260"/>
      <c r="AT656" s="261" t="s">
        <v>185</v>
      </c>
      <c r="AU656" s="261" t="s">
        <v>83</v>
      </c>
      <c r="AV656" s="12" t="s">
        <v>83</v>
      </c>
      <c r="AW656" s="12" t="s">
        <v>36</v>
      </c>
      <c r="AX656" s="12" t="s">
        <v>72</v>
      </c>
      <c r="AY656" s="261" t="s">
        <v>174</v>
      </c>
    </row>
    <row r="657" s="12" customFormat="1">
      <c r="B657" s="251"/>
      <c r="C657" s="252"/>
      <c r="D657" s="248" t="s">
        <v>185</v>
      </c>
      <c r="E657" s="253" t="s">
        <v>21</v>
      </c>
      <c r="F657" s="254" t="s">
        <v>1000</v>
      </c>
      <c r="G657" s="252"/>
      <c r="H657" s="255">
        <v>16.263999999999999</v>
      </c>
      <c r="I657" s="256"/>
      <c r="J657" s="252"/>
      <c r="K657" s="252"/>
      <c r="L657" s="257"/>
      <c r="M657" s="258"/>
      <c r="N657" s="259"/>
      <c r="O657" s="259"/>
      <c r="P657" s="259"/>
      <c r="Q657" s="259"/>
      <c r="R657" s="259"/>
      <c r="S657" s="259"/>
      <c r="T657" s="260"/>
      <c r="AT657" s="261" t="s">
        <v>185</v>
      </c>
      <c r="AU657" s="261" t="s">
        <v>83</v>
      </c>
      <c r="AV657" s="12" t="s">
        <v>83</v>
      </c>
      <c r="AW657" s="12" t="s">
        <v>36</v>
      </c>
      <c r="AX657" s="12" t="s">
        <v>72</v>
      </c>
      <c r="AY657" s="261" t="s">
        <v>174</v>
      </c>
    </row>
    <row r="658" s="13" customFormat="1">
      <c r="B658" s="272"/>
      <c r="C658" s="273"/>
      <c r="D658" s="248" t="s">
        <v>185</v>
      </c>
      <c r="E658" s="274" t="s">
        <v>21</v>
      </c>
      <c r="F658" s="275" t="s">
        <v>264</v>
      </c>
      <c r="G658" s="273"/>
      <c r="H658" s="276">
        <v>42.231000000000002</v>
      </c>
      <c r="I658" s="277"/>
      <c r="J658" s="273"/>
      <c r="K658" s="273"/>
      <c r="L658" s="278"/>
      <c r="M658" s="279"/>
      <c r="N658" s="280"/>
      <c r="O658" s="280"/>
      <c r="P658" s="280"/>
      <c r="Q658" s="280"/>
      <c r="R658" s="280"/>
      <c r="S658" s="280"/>
      <c r="T658" s="281"/>
      <c r="AT658" s="282" t="s">
        <v>185</v>
      </c>
      <c r="AU658" s="282" t="s">
        <v>83</v>
      </c>
      <c r="AV658" s="13" t="s">
        <v>181</v>
      </c>
      <c r="AW658" s="13" t="s">
        <v>36</v>
      </c>
      <c r="AX658" s="13" t="s">
        <v>76</v>
      </c>
      <c r="AY658" s="282" t="s">
        <v>174</v>
      </c>
    </row>
    <row r="659" s="1" customFormat="1" ht="16.5" customHeight="1">
      <c r="B659" s="47"/>
      <c r="C659" s="236" t="s">
        <v>1001</v>
      </c>
      <c r="D659" s="236" t="s">
        <v>176</v>
      </c>
      <c r="E659" s="237" t="s">
        <v>1002</v>
      </c>
      <c r="F659" s="238" t="s">
        <v>1003</v>
      </c>
      <c r="G659" s="239" t="s">
        <v>179</v>
      </c>
      <c r="H659" s="240">
        <v>67.769999999999996</v>
      </c>
      <c r="I659" s="241"/>
      <c r="J659" s="242">
        <f>ROUND(I659*H659,2)</f>
        <v>0</v>
      </c>
      <c r="K659" s="238" t="s">
        <v>21</v>
      </c>
      <c r="L659" s="73"/>
      <c r="M659" s="243" t="s">
        <v>21</v>
      </c>
      <c r="N659" s="244" t="s">
        <v>44</v>
      </c>
      <c r="O659" s="48"/>
      <c r="P659" s="245">
        <f>O659*H659</f>
        <v>0</v>
      </c>
      <c r="Q659" s="245">
        <v>0</v>
      </c>
      <c r="R659" s="245">
        <f>Q659*H659</f>
        <v>0</v>
      </c>
      <c r="S659" s="245">
        <v>0</v>
      </c>
      <c r="T659" s="246">
        <f>S659*H659</f>
        <v>0</v>
      </c>
      <c r="AR659" s="25" t="s">
        <v>181</v>
      </c>
      <c r="AT659" s="25" t="s">
        <v>176</v>
      </c>
      <c r="AU659" s="25" t="s">
        <v>83</v>
      </c>
      <c r="AY659" s="25" t="s">
        <v>174</v>
      </c>
      <c r="BE659" s="247">
        <f>IF(N659="základní",J659,0)</f>
        <v>0</v>
      </c>
      <c r="BF659" s="247">
        <f>IF(N659="snížená",J659,0)</f>
        <v>0</v>
      </c>
      <c r="BG659" s="247">
        <f>IF(N659="zákl. přenesená",J659,0)</f>
        <v>0</v>
      </c>
      <c r="BH659" s="247">
        <f>IF(N659="sníž. přenesená",J659,0)</f>
        <v>0</v>
      </c>
      <c r="BI659" s="247">
        <f>IF(N659="nulová",J659,0)</f>
        <v>0</v>
      </c>
      <c r="BJ659" s="25" t="s">
        <v>83</v>
      </c>
      <c r="BK659" s="247">
        <f>ROUND(I659*H659,2)</f>
        <v>0</v>
      </c>
      <c r="BL659" s="25" t="s">
        <v>181</v>
      </c>
      <c r="BM659" s="25" t="s">
        <v>1004</v>
      </c>
    </row>
    <row r="660" s="12" customFormat="1">
      <c r="B660" s="251"/>
      <c r="C660" s="252"/>
      <c r="D660" s="248" t="s">
        <v>185</v>
      </c>
      <c r="E660" s="253" t="s">
        <v>21</v>
      </c>
      <c r="F660" s="254" t="s">
        <v>1005</v>
      </c>
      <c r="G660" s="252"/>
      <c r="H660" s="255">
        <v>6.1100000000000003</v>
      </c>
      <c r="I660" s="256"/>
      <c r="J660" s="252"/>
      <c r="K660" s="252"/>
      <c r="L660" s="257"/>
      <c r="M660" s="258"/>
      <c r="N660" s="259"/>
      <c r="O660" s="259"/>
      <c r="P660" s="259"/>
      <c r="Q660" s="259"/>
      <c r="R660" s="259"/>
      <c r="S660" s="259"/>
      <c r="T660" s="260"/>
      <c r="AT660" s="261" t="s">
        <v>185</v>
      </c>
      <c r="AU660" s="261" t="s">
        <v>83</v>
      </c>
      <c r="AV660" s="12" t="s">
        <v>83</v>
      </c>
      <c r="AW660" s="12" t="s">
        <v>36</v>
      </c>
      <c r="AX660" s="12" t="s">
        <v>72</v>
      </c>
      <c r="AY660" s="261" t="s">
        <v>174</v>
      </c>
    </row>
    <row r="661" s="12" customFormat="1">
      <c r="B661" s="251"/>
      <c r="C661" s="252"/>
      <c r="D661" s="248" t="s">
        <v>185</v>
      </c>
      <c r="E661" s="253" t="s">
        <v>21</v>
      </c>
      <c r="F661" s="254" t="s">
        <v>1006</v>
      </c>
      <c r="G661" s="252"/>
      <c r="H661" s="255">
        <v>22.079999999999998</v>
      </c>
      <c r="I661" s="256"/>
      <c r="J661" s="252"/>
      <c r="K661" s="252"/>
      <c r="L661" s="257"/>
      <c r="M661" s="258"/>
      <c r="N661" s="259"/>
      <c r="O661" s="259"/>
      <c r="P661" s="259"/>
      <c r="Q661" s="259"/>
      <c r="R661" s="259"/>
      <c r="S661" s="259"/>
      <c r="T661" s="260"/>
      <c r="AT661" s="261" t="s">
        <v>185</v>
      </c>
      <c r="AU661" s="261" t="s">
        <v>83</v>
      </c>
      <c r="AV661" s="12" t="s">
        <v>83</v>
      </c>
      <c r="AW661" s="12" t="s">
        <v>36</v>
      </c>
      <c r="AX661" s="12" t="s">
        <v>72</v>
      </c>
      <c r="AY661" s="261" t="s">
        <v>174</v>
      </c>
    </row>
    <row r="662" s="12" customFormat="1">
      <c r="B662" s="251"/>
      <c r="C662" s="252"/>
      <c r="D662" s="248" t="s">
        <v>185</v>
      </c>
      <c r="E662" s="253" t="s">
        <v>21</v>
      </c>
      <c r="F662" s="254" t="s">
        <v>1007</v>
      </c>
      <c r="G662" s="252"/>
      <c r="H662" s="255">
        <v>21.190000000000001</v>
      </c>
      <c r="I662" s="256"/>
      <c r="J662" s="252"/>
      <c r="K662" s="252"/>
      <c r="L662" s="257"/>
      <c r="M662" s="258"/>
      <c r="N662" s="259"/>
      <c r="O662" s="259"/>
      <c r="P662" s="259"/>
      <c r="Q662" s="259"/>
      <c r="R662" s="259"/>
      <c r="S662" s="259"/>
      <c r="T662" s="260"/>
      <c r="AT662" s="261" t="s">
        <v>185</v>
      </c>
      <c r="AU662" s="261" t="s">
        <v>83</v>
      </c>
      <c r="AV662" s="12" t="s">
        <v>83</v>
      </c>
      <c r="AW662" s="12" t="s">
        <v>36</v>
      </c>
      <c r="AX662" s="12" t="s">
        <v>72</v>
      </c>
      <c r="AY662" s="261" t="s">
        <v>174</v>
      </c>
    </row>
    <row r="663" s="12" customFormat="1">
      <c r="B663" s="251"/>
      <c r="C663" s="252"/>
      <c r="D663" s="248" t="s">
        <v>185</v>
      </c>
      <c r="E663" s="253" t="s">
        <v>21</v>
      </c>
      <c r="F663" s="254" t="s">
        <v>1008</v>
      </c>
      <c r="G663" s="252"/>
      <c r="H663" s="255">
        <v>18.390000000000001</v>
      </c>
      <c r="I663" s="256"/>
      <c r="J663" s="252"/>
      <c r="K663" s="252"/>
      <c r="L663" s="257"/>
      <c r="M663" s="258"/>
      <c r="N663" s="259"/>
      <c r="O663" s="259"/>
      <c r="P663" s="259"/>
      <c r="Q663" s="259"/>
      <c r="R663" s="259"/>
      <c r="S663" s="259"/>
      <c r="T663" s="260"/>
      <c r="AT663" s="261" t="s">
        <v>185</v>
      </c>
      <c r="AU663" s="261" t="s">
        <v>83</v>
      </c>
      <c r="AV663" s="12" t="s">
        <v>83</v>
      </c>
      <c r="AW663" s="12" t="s">
        <v>36</v>
      </c>
      <c r="AX663" s="12" t="s">
        <v>72</v>
      </c>
      <c r="AY663" s="261" t="s">
        <v>174</v>
      </c>
    </row>
    <row r="664" s="13" customFormat="1">
      <c r="B664" s="272"/>
      <c r="C664" s="273"/>
      <c r="D664" s="248" t="s">
        <v>185</v>
      </c>
      <c r="E664" s="274" t="s">
        <v>21</v>
      </c>
      <c r="F664" s="275" t="s">
        <v>264</v>
      </c>
      <c r="G664" s="273"/>
      <c r="H664" s="276">
        <v>67.769999999999996</v>
      </c>
      <c r="I664" s="277"/>
      <c r="J664" s="273"/>
      <c r="K664" s="273"/>
      <c r="L664" s="278"/>
      <c r="M664" s="279"/>
      <c r="N664" s="280"/>
      <c r="O664" s="280"/>
      <c r="P664" s="280"/>
      <c r="Q664" s="280"/>
      <c r="R664" s="280"/>
      <c r="S664" s="280"/>
      <c r="T664" s="281"/>
      <c r="AT664" s="282" t="s">
        <v>185</v>
      </c>
      <c r="AU664" s="282" t="s">
        <v>83</v>
      </c>
      <c r="AV664" s="13" t="s">
        <v>181</v>
      </c>
      <c r="AW664" s="13" t="s">
        <v>36</v>
      </c>
      <c r="AX664" s="13" t="s">
        <v>76</v>
      </c>
      <c r="AY664" s="282" t="s">
        <v>174</v>
      </c>
    </row>
    <row r="665" s="1" customFormat="1" ht="16.5" customHeight="1">
      <c r="B665" s="47"/>
      <c r="C665" s="236" t="s">
        <v>1009</v>
      </c>
      <c r="D665" s="236" t="s">
        <v>176</v>
      </c>
      <c r="E665" s="237" t="s">
        <v>1010</v>
      </c>
      <c r="F665" s="238" t="s">
        <v>1011</v>
      </c>
      <c r="G665" s="239" t="s">
        <v>193</v>
      </c>
      <c r="H665" s="240">
        <v>10.125</v>
      </c>
      <c r="I665" s="241"/>
      <c r="J665" s="242">
        <f>ROUND(I665*H665,2)</f>
        <v>0</v>
      </c>
      <c r="K665" s="238" t="s">
        <v>21</v>
      </c>
      <c r="L665" s="73"/>
      <c r="M665" s="243" t="s">
        <v>21</v>
      </c>
      <c r="N665" s="244" t="s">
        <v>44</v>
      </c>
      <c r="O665" s="48"/>
      <c r="P665" s="245">
        <f>O665*H665</f>
        <v>0</v>
      </c>
      <c r="Q665" s="245">
        <v>0</v>
      </c>
      <c r="R665" s="245">
        <f>Q665*H665</f>
        <v>0</v>
      </c>
      <c r="S665" s="245">
        <v>0</v>
      </c>
      <c r="T665" s="246">
        <f>S665*H665</f>
        <v>0</v>
      </c>
      <c r="AR665" s="25" t="s">
        <v>181</v>
      </c>
      <c r="AT665" s="25" t="s">
        <v>176</v>
      </c>
      <c r="AU665" s="25" t="s">
        <v>83</v>
      </c>
      <c r="AY665" s="25" t="s">
        <v>174</v>
      </c>
      <c r="BE665" s="247">
        <f>IF(N665="základní",J665,0)</f>
        <v>0</v>
      </c>
      <c r="BF665" s="247">
        <f>IF(N665="snížená",J665,0)</f>
        <v>0</v>
      </c>
      <c r="BG665" s="247">
        <f>IF(N665="zákl. přenesená",J665,0)</f>
        <v>0</v>
      </c>
      <c r="BH665" s="247">
        <f>IF(N665="sníž. přenesená",J665,0)</f>
        <v>0</v>
      </c>
      <c r="BI665" s="247">
        <f>IF(N665="nulová",J665,0)</f>
        <v>0</v>
      </c>
      <c r="BJ665" s="25" t="s">
        <v>83</v>
      </c>
      <c r="BK665" s="247">
        <f>ROUND(I665*H665,2)</f>
        <v>0</v>
      </c>
      <c r="BL665" s="25" t="s">
        <v>181</v>
      </c>
      <c r="BM665" s="25" t="s">
        <v>1012</v>
      </c>
    </row>
    <row r="666" s="12" customFormat="1">
      <c r="B666" s="251"/>
      <c r="C666" s="252"/>
      <c r="D666" s="248" t="s">
        <v>185</v>
      </c>
      <c r="E666" s="253" t="s">
        <v>21</v>
      </c>
      <c r="F666" s="254" t="s">
        <v>1013</v>
      </c>
      <c r="G666" s="252"/>
      <c r="H666" s="255">
        <v>10.125</v>
      </c>
      <c r="I666" s="256"/>
      <c r="J666" s="252"/>
      <c r="K666" s="252"/>
      <c r="L666" s="257"/>
      <c r="M666" s="258"/>
      <c r="N666" s="259"/>
      <c r="O666" s="259"/>
      <c r="P666" s="259"/>
      <c r="Q666" s="259"/>
      <c r="R666" s="259"/>
      <c r="S666" s="259"/>
      <c r="T666" s="260"/>
      <c r="AT666" s="261" t="s">
        <v>185</v>
      </c>
      <c r="AU666" s="261" t="s">
        <v>83</v>
      </c>
      <c r="AV666" s="12" t="s">
        <v>83</v>
      </c>
      <c r="AW666" s="12" t="s">
        <v>36</v>
      </c>
      <c r="AX666" s="12" t="s">
        <v>76</v>
      </c>
      <c r="AY666" s="261" t="s">
        <v>174</v>
      </c>
    </row>
    <row r="667" s="1" customFormat="1" ht="16.5" customHeight="1">
      <c r="B667" s="47"/>
      <c r="C667" s="236" t="s">
        <v>1014</v>
      </c>
      <c r="D667" s="236" t="s">
        <v>176</v>
      </c>
      <c r="E667" s="237" t="s">
        <v>1015</v>
      </c>
      <c r="F667" s="238" t="s">
        <v>1016</v>
      </c>
      <c r="G667" s="239" t="s">
        <v>193</v>
      </c>
      <c r="H667" s="240">
        <v>5.4400000000000004</v>
      </c>
      <c r="I667" s="241"/>
      <c r="J667" s="242">
        <f>ROUND(I667*H667,2)</f>
        <v>0</v>
      </c>
      <c r="K667" s="238" t="s">
        <v>21</v>
      </c>
      <c r="L667" s="73"/>
      <c r="M667" s="243" t="s">
        <v>21</v>
      </c>
      <c r="N667" s="244" t="s">
        <v>44</v>
      </c>
      <c r="O667" s="48"/>
      <c r="P667" s="245">
        <f>O667*H667</f>
        <v>0</v>
      </c>
      <c r="Q667" s="245">
        <v>0</v>
      </c>
      <c r="R667" s="245">
        <f>Q667*H667</f>
        <v>0</v>
      </c>
      <c r="S667" s="245">
        <v>0</v>
      </c>
      <c r="T667" s="246">
        <f>S667*H667</f>
        <v>0</v>
      </c>
      <c r="AR667" s="25" t="s">
        <v>181</v>
      </c>
      <c r="AT667" s="25" t="s">
        <v>176</v>
      </c>
      <c r="AU667" s="25" t="s">
        <v>83</v>
      </c>
      <c r="AY667" s="25" t="s">
        <v>174</v>
      </c>
      <c r="BE667" s="247">
        <f>IF(N667="základní",J667,0)</f>
        <v>0</v>
      </c>
      <c r="BF667" s="247">
        <f>IF(N667="snížená",J667,0)</f>
        <v>0</v>
      </c>
      <c r="BG667" s="247">
        <f>IF(N667="zákl. přenesená",J667,0)</f>
        <v>0</v>
      </c>
      <c r="BH667" s="247">
        <f>IF(N667="sníž. přenesená",J667,0)</f>
        <v>0</v>
      </c>
      <c r="BI667" s="247">
        <f>IF(N667="nulová",J667,0)</f>
        <v>0</v>
      </c>
      <c r="BJ667" s="25" t="s">
        <v>83</v>
      </c>
      <c r="BK667" s="247">
        <f>ROUND(I667*H667,2)</f>
        <v>0</v>
      </c>
      <c r="BL667" s="25" t="s">
        <v>181</v>
      </c>
      <c r="BM667" s="25" t="s">
        <v>1017</v>
      </c>
    </row>
    <row r="668" s="12" customFormat="1">
      <c r="B668" s="251"/>
      <c r="C668" s="252"/>
      <c r="D668" s="248" t="s">
        <v>185</v>
      </c>
      <c r="E668" s="253" t="s">
        <v>21</v>
      </c>
      <c r="F668" s="254" t="s">
        <v>1018</v>
      </c>
      <c r="G668" s="252"/>
      <c r="H668" s="255">
        <v>0.5</v>
      </c>
      <c r="I668" s="256"/>
      <c r="J668" s="252"/>
      <c r="K668" s="252"/>
      <c r="L668" s="257"/>
      <c r="M668" s="258"/>
      <c r="N668" s="259"/>
      <c r="O668" s="259"/>
      <c r="P668" s="259"/>
      <c r="Q668" s="259"/>
      <c r="R668" s="259"/>
      <c r="S668" s="259"/>
      <c r="T668" s="260"/>
      <c r="AT668" s="261" t="s">
        <v>185</v>
      </c>
      <c r="AU668" s="261" t="s">
        <v>83</v>
      </c>
      <c r="AV668" s="12" t="s">
        <v>83</v>
      </c>
      <c r="AW668" s="12" t="s">
        <v>36</v>
      </c>
      <c r="AX668" s="12" t="s">
        <v>72</v>
      </c>
      <c r="AY668" s="261" t="s">
        <v>174</v>
      </c>
    </row>
    <row r="669" s="12" customFormat="1">
      <c r="B669" s="251"/>
      <c r="C669" s="252"/>
      <c r="D669" s="248" t="s">
        <v>185</v>
      </c>
      <c r="E669" s="253" t="s">
        <v>21</v>
      </c>
      <c r="F669" s="254" t="s">
        <v>227</v>
      </c>
      <c r="G669" s="252"/>
      <c r="H669" s="255">
        <v>4.9400000000000004</v>
      </c>
      <c r="I669" s="256"/>
      <c r="J669" s="252"/>
      <c r="K669" s="252"/>
      <c r="L669" s="257"/>
      <c r="M669" s="258"/>
      <c r="N669" s="259"/>
      <c r="O669" s="259"/>
      <c r="P669" s="259"/>
      <c r="Q669" s="259"/>
      <c r="R669" s="259"/>
      <c r="S669" s="259"/>
      <c r="T669" s="260"/>
      <c r="AT669" s="261" t="s">
        <v>185</v>
      </c>
      <c r="AU669" s="261" t="s">
        <v>83</v>
      </c>
      <c r="AV669" s="12" t="s">
        <v>83</v>
      </c>
      <c r="AW669" s="12" t="s">
        <v>36</v>
      </c>
      <c r="AX669" s="12" t="s">
        <v>72</v>
      </c>
      <c r="AY669" s="261" t="s">
        <v>174</v>
      </c>
    </row>
    <row r="670" s="13" customFormat="1">
      <c r="B670" s="272"/>
      <c r="C670" s="273"/>
      <c r="D670" s="248" t="s">
        <v>185</v>
      </c>
      <c r="E670" s="274" t="s">
        <v>21</v>
      </c>
      <c r="F670" s="275" t="s">
        <v>264</v>
      </c>
      <c r="G670" s="273"/>
      <c r="H670" s="276">
        <v>5.4400000000000004</v>
      </c>
      <c r="I670" s="277"/>
      <c r="J670" s="273"/>
      <c r="K670" s="273"/>
      <c r="L670" s="278"/>
      <c r="M670" s="279"/>
      <c r="N670" s="280"/>
      <c r="O670" s="280"/>
      <c r="P670" s="280"/>
      <c r="Q670" s="280"/>
      <c r="R670" s="280"/>
      <c r="S670" s="280"/>
      <c r="T670" s="281"/>
      <c r="AT670" s="282" t="s">
        <v>185</v>
      </c>
      <c r="AU670" s="282" t="s">
        <v>83</v>
      </c>
      <c r="AV670" s="13" t="s">
        <v>181</v>
      </c>
      <c r="AW670" s="13" t="s">
        <v>36</v>
      </c>
      <c r="AX670" s="13" t="s">
        <v>76</v>
      </c>
      <c r="AY670" s="282" t="s">
        <v>174</v>
      </c>
    </row>
    <row r="671" s="1" customFormat="1" ht="16.5" customHeight="1">
      <c r="B671" s="47"/>
      <c r="C671" s="236" t="s">
        <v>1019</v>
      </c>
      <c r="D671" s="236" t="s">
        <v>176</v>
      </c>
      <c r="E671" s="237" t="s">
        <v>1020</v>
      </c>
      <c r="F671" s="238" t="s">
        <v>1021</v>
      </c>
      <c r="G671" s="239" t="s">
        <v>269</v>
      </c>
      <c r="H671" s="240">
        <v>58</v>
      </c>
      <c r="I671" s="241"/>
      <c r="J671" s="242">
        <f>ROUND(I671*H671,2)</f>
        <v>0</v>
      </c>
      <c r="K671" s="238" t="s">
        <v>21</v>
      </c>
      <c r="L671" s="73"/>
      <c r="M671" s="243" t="s">
        <v>21</v>
      </c>
      <c r="N671" s="244" t="s">
        <v>44</v>
      </c>
      <c r="O671" s="48"/>
      <c r="P671" s="245">
        <f>O671*H671</f>
        <v>0</v>
      </c>
      <c r="Q671" s="245">
        <v>0</v>
      </c>
      <c r="R671" s="245">
        <f>Q671*H671</f>
        <v>0</v>
      </c>
      <c r="S671" s="245">
        <v>0</v>
      </c>
      <c r="T671" s="246">
        <f>S671*H671</f>
        <v>0</v>
      </c>
      <c r="AR671" s="25" t="s">
        <v>181</v>
      </c>
      <c r="AT671" s="25" t="s">
        <v>176</v>
      </c>
      <c r="AU671" s="25" t="s">
        <v>83</v>
      </c>
      <c r="AY671" s="25" t="s">
        <v>174</v>
      </c>
      <c r="BE671" s="247">
        <f>IF(N671="základní",J671,0)</f>
        <v>0</v>
      </c>
      <c r="BF671" s="247">
        <f>IF(N671="snížená",J671,0)</f>
        <v>0</v>
      </c>
      <c r="BG671" s="247">
        <f>IF(N671="zákl. přenesená",J671,0)</f>
        <v>0</v>
      </c>
      <c r="BH671" s="247">
        <f>IF(N671="sníž. přenesená",J671,0)</f>
        <v>0</v>
      </c>
      <c r="BI671" s="247">
        <f>IF(N671="nulová",J671,0)</f>
        <v>0</v>
      </c>
      <c r="BJ671" s="25" t="s">
        <v>83</v>
      </c>
      <c r="BK671" s="247">
        <f>ROUND(I671*H671,2)</f>
        <v>0</v>
      </c>
      <c r="BL671" s="25" t="s">
        <v>181</v>
      </c>
      <c r="BM671" s="25" t="s">
        <v>1022</v>
      </c>
    </row>
    <row r="672" s="12" customFormat="1">
      <c r="B672" s="251"/>
      <c r="C672" s="252"/>
      <c r="D672" s="248" t="s">
        <v>185</v>
      </c>
      <c r="E672" s="253" t="s">
        <v>21</v>
      </c>
      <c r="F672" s="254" t="s">
        <v>1023</v>
      </c>
      <c r="G672" s="252"/>
      <c r="H672" s="255">
        <v>8</v>
      </c>
      <c r="I672" s="256"/>
      <c r="J672" s="252"/>
      <c r="K672" s="252"/>
      <c r="L672" s="257"/>
      <c r="M672" s="258"/>
      <c r="N672" s="259"/>
      <c r="O672" s="259"/>
      <c r="P672" s="259"/>
      <c r="Q672" s="259"/>
      <c r="R672" s="259"/>
      <c r="S672" s="259"/>
      <c r="T672" s="260"/>
      <c r="AT672" s="261" t="s">
        <v>185</v>
      </c>
      <c r="AU672" s="261" t="s">
        <v>83</v>
      </c>
      <c r="AV672" s="12" t="s">
        <v>83</v>
      </c>
      <c r="AW672" s="12" t="s">
        <v>36</v>
      </c>
      <c r="AX672" s="12" t="s">
        <v>72</v>
      </c>
      <c r="AY672" s="261" t="s">
        <v>174</v>
      </c>
    </row>
    <row r="673" s="12" customFormat="1">
      <c r="B673" s="251"/>
      <c r="C673" s="252"/>
      <c r="D673" s="248" t="s">
        <v>185</v>
      </c>
      <c r="E673" s="253" t="s">
        <v>21</v>
      </c>
      <c r="F673" s="254" t="s">
        <v>1024</v>
      </c>
      <c r="G673" s="252"/>
      <c r="H673" s="255">
        <v>18</v>
      </c>
      <c r="I673" s="256"/>
      <c r="J673" s="252"/>
      <c r="K673" s="252"/>
      <c r="L673" s="257"/>
      <c r="M673" s="258"/>
      <c r="N673" s="259"/>
      <c r="O673" s="259"/>
      <c r="P673" s="259"/>
      <c r="Q673" s="259"/>
      <c r="R673" s="259"/>
      <c r="S673" s="259"/>
      <c r="T673" s="260"/>
      <c r="AT673" s="261" t="s">
        <v>185</v>
      </c>
      <c r="AU673" s="261" t="s">
        <v>83</v>
      </c>
      <c r="AV673" s="12" t="s">
        <v>83</v>
      </c>
      <c r="AW673" s="12" t="s">
        <v>36</v>
      </c>
      <c r="AX673" s="12" t="s">
        <v>72</v>
      </c>
      <c r="AY673" s="261" t="s">
        <v>174</v>
      </c>
    </row>
    <row r="674" s="12" customFormat="1">
      <c r="B674" s="251"/>
      <c r="C674" s="252"/>
      <c r="D674" s="248" t="s">
        <v>185</v>
      </c>
      <c r="E674" s="253" t="s">
        <v>21</v>
      </c>
      <c r="F674" s="254" t="s">
        <v>1025</v>
      </c>
      <c r="G674" s="252"/>
      <c r="H674" s="255">
        <v>16</v>
      </c>
      <c r="I674" s="256"/>
      <c r="J674" s="252"/>
      <c r="K674" s="252"/>
      <c r="L674" s="257"/>
      <c r="M674" s="258"/>
      <c r="N674" s="259"/>
      <c r="O674" s="259"/>
      <c r="P674" s="259"/>
      <c r="Q674" s="259"/>
      <c r="R674" s="259"/>
      <c r="S674" s="259"/>
      <c r="T674" s="260"/>
      <c r="AT674" s="261" t="s">
        <v>185</v>
      </c>
      <c r="AU674" s="261" t="s">
        <v>83</v>
      </c>
      <c r="AV674" s="12" t="s">
        <v>83</v>
      </c>
      <c r="AW674" s="12" t="s">
        <v>36</v>
      </c>
      <c r="AX674" s="12" t="s">
        <v>72</v>
      </c>
      <c r="AY674" s="261" t="s">
        <v>174</v>
      </c>
    </row>
    <row r="675" s="12" customFormat="1">
      <c r="B675" s="251"/>
      <c r="C675" s="252"/>
      <c r="D675" s="248" t="s">
        <v>185</v>
      </c>
      <c r="E675" s="253" t="s">
        <v>21</v>
      </c>
      <c r="F675" s="254" t="s">
        <v>1026</v>
      </c>
      <c r="G675" s="252"/>
      <c r="H675" s="255">
        <v>16</v>
      </c>
      <c r="I675" s="256"/>
      <c r="J675" s="252"/>
      <c r="K675" s="252"/>
      <c r="L675" s="257"/>
      <c r="M675" s="258"/>
      <c r="N675" s="259"/>
      <c r="O675" s="259"/>
      <c r="P675" s="259"/>
      <c r="Q675" s="259"/>
      <c r="R675" s="259"/>
      <c r="S675" s="259"/>
      <c r="T675" s="260"/>
      <c r="AT675" s="261" t="s">
        <v>185</v>
      </c>
      <c r="AU675" s="261" t="s">
        <v>83</v>
      </c>
      <c r="AV675" s="12" t="s">
        <v>83</v>
      </c>
      <c r="AW675" s="12" t="s">
        <v>36</v>
      </c>
      <c r="AX675" s="12" t="s">
        <v>72</v>
      </c>
      <c r="AY675" s="261" t="s">
        <v>174</v>
      </c>
    </row>
    <row r="676" s="13" customFormat="1">
      <c r="B676" s="272"/>
      <c r="C676" s="273"/>
      <c r="D676" s="248" t="s">
        <v>185</v>
      </c>
      <c r="E676" s="274" t="s">
        <v>21</v>
      </c>
      <c r="F676" s="275" t="s">
        <v>264</v>
      </c>
      <c r="G676" s="273"/>
      <c r="H676" s="276">
        <v>58</v>
      </c>
      <c r="I676" s="277"/>
      <c r="J676" s="273"/>
      <c r="K676" s="273"/>
      <c r="L676" s="278"/>
      <c r="M676" s="279"/>
      <c r="N676" s="280"/>
      <c r="O676" s="280"/>
      <c r="P676" s="280"/>
      <c r="Q676" s="280"/>
      <c r="R676" s="280"/>
      <c r="S676" s="280"/>
      <c r="T676" s="281"/>
      <c r="AT676" s="282" t="s">
        <v>185</v>
      </c>
      <c r="AU676" s="282" t="s">
        <v>83</v>
      </c>
      <c r="AV676" s="13" t="s">
        <v>181</v>
      </c>
      <c r="AW676" s="13" t="s">
        <v>36</v>
      </c>
      <c r="AX676" s="13" t="s">
        <v>76</v>
      </c>
      <c r="AY676" s="282" t="s">
        <v>174</v>
      </c>
    </row>
    <row r="677" s="1" customFormat="1" ht="16.5" customHeight="1">
      <c r="B677" s="47"/>
      <c r="C677" s="236" t="s">
        <v>1027</v>
      </c>
      <c r="D677" s="236" t="s">
        <v>176</v>
      </c>
      <c r="E677" s="237" t="s">
        <v>1028</v>
      </c>
      <c r="F677" s="238" t="s">
        <v>1029</v>
      </c>
      <c r="G677" s="239" t="s">
        <v>179</v>
      </c>
      <c r="H677" s="240">
        <v>12.891</v>
      </c>
      <c r="I677" s="241"/>
      <c r="J677" s="242">
        <f>ROUND(I677*H677,2)</f>
        <v>0</v>
      </c>
      <c r="K677" s="238" t="s">
        <v>21</v>
      </c>
      <c r="L677" s="73"/>
      <c r="M677" s="243" t="s">
        <v>21</v>
      </c>
      <c r="N677" s="244" t="s">
        <v>44</v>
      </c>
      <c r="O677" s="48"/>
      <c r="P677" s="245">
        <f>O677*H677</f>
        <v>0</v>
      </c>
      <c r="Q677" s="245">
        <v>0</v>
      </c>
      <c r="R677" s="245">
        <f>Q677*H677</f>
        <v>0</v>
      </c>
      <c r="S677" s="245">
        <v>0</v>
      </c>
      <c r="T677" s="246">
        <f>S677*H677</f>
        <v>0</v>
      </c>
      <c r="AR677" s="25" t="s">
        <v>181</v>
      </c>
      <c r="AT677" s="25" t="s">
        <v>176</v>
      </c>
      <c r="AU677" s="25" t="s">
        <v>83</v>
      </c>
      <c r="AY677" s="25" t="s">
        <v>174</v>
      </c>
      <c r="BE677" s="247">
        <f>IF(N677="základní",J677,0)</f>
        <v>0</v>
      </c>
      <c r="BF677" s="247">
        <f>IF(N677="snížená",J677,0)</f>
        <v>0</v>
      </c>
      <c r="BG677" s="247">
        <f>IF(N677="zákl. přenesená",J677,0)</f>
        <v>0</v>
      </c>
      <c r="BH677" s="247">
        <f>IF(N677="sníž. přenesená",J677,0)</f>
        <v>0</v>
      </c>
      <c r="BI677" s="247">
        <f>IF(N677="nulová",J677,0)</f>
        <v>0</v>
      </c>
      <c r="BJ677" s="25" t="s">
        <v>83</v>
      </c>
      <c r="BK677" s="247">
        <f>ROUND(I677*H677,2)</f>
        <v>0</v>
      </c>
      <c r="BL677" s="25" t="s">
        <v>181</v>
      </c>
      <c r="BM677" s="25" t="s">
        <v>1030</v>
      </c>
    </row>
    <row r="678" s="12" customFormat="1">
      <c r="B678" s="251"/>
      <c r="C678" s="252"/>
      <c r="D678" s="248" t="s">
        <v>185</v>
      </c>
      <c r="E678" s="253" t="s">
        <v>21</v>
      </c>
      <c r="F678" s="254" t="s">
        <v>1031</v>
      </c>
      <c r="G678" s="252"/>
      <c r="H678" s="255">
        <v>0.98399999999999999</v>
      </c>
      <c r="I678" s="256"/>
      <c r="J678" s="252"/>
      <c r="K678" s="252"/>
      <c r="L678" s="257"/>
      <c r="M678" s="258"/>
      <c r="N678" s="259"/>
      <c r="O678" s="259"/>
      <c r="P678" s="259"/>
      <c r="Q678" s="259"/>
      <c r="R678" s="259"/>
      <c r="S678" s="259"/>
      <c r="T678" s="260"/>
      <c r="AT678" s="261" t="s">
        <v>185</v>
      </c>
      <c r="AU678" s="261" t="s">
        <v>83</v>
      </c>
      <c r="AV678" s="12" t="s">
        <v>83</v>
      </c>
      <c r="AW678" s="12" t="s">
        <v>36</v>
      </c>
      <c r="AX678" s="12" t="s">
        <v>72</v>
      </c>
      <c r="AY678" s="261" t="s">
        <v>174</v>
      </c>
    </row>
    <row r="679" s="12" customFormat="1">
      <c r="B679" s="251"/>
      <c r="C679" s="252"/>
      <c r="D679" s="248" t="s">
        <v>185</v>
      </c>
      <c r="E679" s="253" t="s">
        <v>21</v>
      </c>
      <c r="F679" s="254" t="s">
        <v>1032</v>
      </c>
      <c r="G679" s="252"/>
      <c r="H679" s="255">
        <v>1.9690000000000001</v>
      </c>
      <c r="I679" s="256"/>
      <c r="J679" s="252"/>
      <c r="K679" s="252"/>
      <c r="L679" s="257"/>
      <c r="M679" s="258"/>
      <c r="N679" s="259"/>
      <c r="O679" s="259"/>
      <c r="P679" s="259"/>
      <c r="Q679" s="259"/>
      <c r="R679" s="259"/>
      <c r="S679" s="259"/>
      <c r="T679" s="260"/>
      <c r="AT679" s="261" t="s">
        <v>185</v>
      </c>
      <c r="AU679" s="261" t="s">
        <v>83</v>
      </c>
      <c r="AV679" s="12" t="s">
        <v>83</v>
      </c>
      <c r="AW679" s="12" t="s">
        <v>36</v>
      </c>
      <c r="AX679" s="12" t="s">
        <v>72</v>
      </c>
      <c r="AY679" s="261" t="s">
        <v>174</v>
      </c>
    </row>
    <row r="680" s="12" customFormat="1">
      <c r="B680" s="251"/>
      <c r="C680" s="252"/>
      <c r="D680" s="248" t="s">
        <v>185</v>
      </c>
      <c r="E680" s="253" t="s">
        <v>21</v>
      </c>
      <c r="F680" s="254" t="s">
        <v>1033</v>
      </c>
      <c r="G680" s="252"/>
      <c r="H680" s="255">
        <v>1.9690000000000001</v>
      </c>
      <c r="I680" s="256"/>
      <c r="J680" s="252"/>
      <c r="K680" s="252"/>
      <c r="L680" s="257"/>
      <c r="M680" s="258"/>
      <c r="N680" s="259"/>
      <c r="O680" s="259"/>
      <c r="P680" s="259"/>
      <c r="Q680" s="259"/>
      <c r="R680" s="259"/>
      <c r="S680" s="259"/>
      <c r="T680" s="260"/>
      <c r="AT680" s="261" t="s">
        <v>185</v>
      </c>
      <c r="AU680" s="261" t="s">
        <v>83</v>
      </c>
      <c r="AV680" s="12" t="s">
        <v>83</v>
      </c>
      <c r="AW680" s="12" t="s">
        <v>36</v>
      </c>
      <c r="AX680" s="12" t="s">
        <v>72</v>
      </c>
      <c r="AY680" s="261" t="s">
        <v>174</v>
      </c>
    </row>
    <row r="681" s="12" customFormat="1">
      <c r="B681" s="251"/>
      <c r="C681" s="252"/>
      <c r="D681" s="248" t="s">
        <v>185</v>
      </c>
      <c r="E681" s="253" t="s">
        <v>21</v>
      </c>
      <c r="F681" s="254" t="s">
        <v>1034</v>
      </c>
      <c r="G681" s="252"/>
      <c r="H681" s="255">
        <v>7.9690000000000003</v>
      </c>
      <c r="I681" s="256"/>
      <c r="J681" s="252"/>
      <c r="K681" s="252"/>
      <c r="L681" s="257"/>
      <c r="M681" s="258"/>
      <c r="N681" s="259"/>
      <c r="O681" s="259"/>
      <c r="P681" s="259"/>
      <c r="Q681" s="259"/>
      <c r="R681" s="259"/>
      <c r="S681" s="259"/>
      <c r="T681" s="260"/>
      <c r="AT681" s="261" t="s">
        <v>185</v>
      </c>
      <c r="AU681" s="261" t="s">
        <v>83</v>
      </c>
      <c r="AV681" s="12" t="s">
        <v>83</v>
      </c>
      <c r="AW681" s="12" t="s">
        <v>36</v>
      </c>
      <c r="AX681" s="12" t="s">
        <v>72</v>
      </c>
      <c r="AY681" s="261" t="s">
        <v>174</v>
      </c>
    </row>
    <row r="682" s="13" customFormat="1">
      <c r="B682" s="272"/>
      <c r="C682" s="273"/>
      <c r="D682" s="248" t="s">
        <v>185</v>
      </c>
      <c r="E682" s="274" t="s">
        <v>21</v>
      </c>
      <c r="F682" s="275" t="s">
        <v>264</v>
      </c>
      <c r="G682" s="273"/>
      <c r="H682" s="276">
        <v>12.891</v>
      </c>
      <c r="I682" s="277"/>
      <c r="J682" s="273"/>
      <c r="K682" s="273"/>
      <c r="L682" s="278"/>
      <c r="M682" s="279"/>
      <c r="N682" s="280"/>
      <c r="O682" s="280"/>
      <c r="P682" s="280"/>
      <c r="Q682" s="280"/>
      <c r="R682" s="280"/>
      <c r="S682" s="280"/>
      <c r="T682" s="281"/>
      <c r="AT682" s="282" t="s">
        <v>185</v>
      </c>
      <c r="AU682" s="282" t="s">
        <v>83</v>
      </c>
      <c r="AV682" s="13" t="s">
        <v>181</v>
      </c>
      <c r="AW682" s="13" t="s">
        <v>36</v>
      </c>
      <c r="AX682" s="13" t="s">
        <v>76</v>
      </c>
      <c r="AY682" s="282" t="s">
        <v>174</v>
      </c>
    </row>
    <row r="683" s="1" customFormat="1" ht="16.5" customHeight="1">
      <c r="B683" s="47"/>
      <c r="C683" s="236" t="s">
        <v>1035</v>
      </c>
      <c r="D683" s="236" t="s">
        <v>176</v>
      </c>
      <c r="E683" s="237" t="s">
        <v>1036</v>
      </c>
      <c r="F683" s="238" t="s">
        <v>1037</v>
      </c>
      <c r="G683" s="239" t="s">
        <v>179</v>
      </c>
      <c r="H683" s="240">
        <v>10.818</v>
      </c>
      <c r="I683" s="241"/>
      <c r="J683" s="242">
        <f>ROUND(I683*H683,2)</f>
        <v>0</v>
      </c>
      <c r="K683" s="238" t="s">
        <v>21</v>
      </c>
      <c r="L683" s="73"/>
      <c r="M683" s="243" t="s">
        <v>21</v>
      </c>
      <c r="N683" s="244" t="s">
        <v>44</v>
      </c>
      <c r="O683" s="48"/>
      <c r="P683" s="245">
        <f>O683*H683</f>
        <v>0</v>
      </c>
      <c r="Q683" s="245">
        <v>0</v>
      </c>
      <c r="R683" s="245">
        <f>Q683*H683</f>
        <v>0</v>
      </c>
      <c r="S683" s="245">
        <v>0</v>
      </c>
      <c r="T683" s="246">
        <f>S683*H683</f>
        <v>0</v>
      </c>
      <c r="AR683" s="25" t="s">
        <v>181</v>
      </c>
      <c r="AT683" s="25" t="s">
        <v>176</v>
      </c>
      <c r="AU683" s="25" t="s">
        <v>83</v>
      </c>
      <c r="AY683" s="25" t="s">
        <v>174</v>
      </c>
      <c r="BE683" s="247">
        <f>IF(N683="základní",J683,0)</f>
        <v>0</v>
      </c>
      <c r="BF683" s="247">
        <f>IF(N683="snížená",J683,0)</f>
        <v>0</v>
      </c>
      <c r="BG683" s="247">
        <f>IF(N683="zákl. přenesená",J683,0)</f>
        <v>0</v>
      </c>
      <c r="BH683" s="247">
        <f>IF(N683="sníž. přenesená",J683,0)</f>
        <v>0</v>
      </c>
      <c r="BI683" s="247">
        <f>IF(N683="nulová",J683,0)</f>
        <v>0</v>
      </c>
      <c r="BJ683" s="25" t="s">
        <v>83</v>
      </c>
      <c r="BK683" s="247">
        <f>ROUND(I683*H683,2)</f>
        <v>0</v>
      </c>
      <c r="BL683" s="25" t="s">
        <v>181</v>
      </c>
      <c r="BM683" s="25" t="s">
        <v>1038</v>
      </c>
    </row>
    <row r="684" s="12" customFormat="1">
      <c r="B684" s="251"/>
      <c r="C684" s="252"/>
      <c r="D684" s="248" t="s">
        <v>185</v>
      </c>
      <c r="E684" s="253" t="s">
        <v>21</v>
      </c>
      <c r="F684" s="254" t="s">
        <v>1039</v>
      </c>
      <c r="G684" s="252"/>
      <c r="H684" s="255">
        <v>9.218</v>
      </c>
      <c r="I684" s="256"/>
      <c r="J684" s="252"/>
      <c r="K684" s="252"/>
      <c r="L684" s="257"/>
      <c r="M684" s="258"/>
      <c r="N684" s="259"/>
      <c r="O684" s="259"/>
      <c r="P684" s="259"/>
      <c r="Q684" s="259"/>
      <c r="R684" s="259"/>
      <c r="S684" s="259"/>
      <c r="T684" s="260"/>
      <c r="AT684" s="261" t="s">
        <v>185</v>
      </c>
      <c r="AU684" s="261" t="s">
        <v>83</v>
      </c>
      <c r="AV684" s="12" t="s">
        <v>83</v>
      </c>
      <c r="AW684" s="12" t="s">
        <v>36</v>
      </c>
      <c r="AX684" s="12" t="s">
        <v>72</v>
      </c>
      <c r="AY684" s="261" t="s">
        <v>174</v>
      </c>
    </row>
    <row r="685" s="12" customFormat="1">
      <c r="B685" s="251"/>
      <c r="C685" s="252"/>
      <c r="D685" s="248" t="s">
        <v>185</v>
      </c>
      <c r="E685" s="253" t="s">
        <v>21</v>
      </c>
      <c r="F685" s="254" t="s">
        <v>1040</v>
      </c>
      <c r="G685" s="252"/>
      <c r="H685" s="255">
        <v>1.6000000000000001</v>
      </c>
      <c r="I685" s="256"/>
      <c r="J685" s="252"/>
      <c r="K685" s="252"/>
      <c r="L685" s="257"/>
      <c r="M685" s="258"/>
      <c r="N685" s="259"/>
      <c r="O685" s="259"/>
      <c r="P685" s="259"/>
      <c r="Q685" s="259"/>
      <c r="R685" s="259"/>
      <c r="S685" s="259"/>
      <c r="T685" s="260"/>
      <c r="AT685" s="261" t="s">
        <v>185</v>
      </c>
      <c r="AU685" s="261" t="s">
        <v>83</v>
      </c>
      <c r="AV685" s="12" t="s">
        <v>83</v>
      </c>
      <c r="AW685" s="12" t="s">
        <v>36</v>
      </c>
      <c r="AX685" s="12" t="s">
        <v>72</v>
      </c>
      <c r="AY685" s="261" t="s">
        <v>174</v>
      </c>
    </row>
    <row r="686" s="13" customFormat="1">
      <c r="B686" s="272"/>
      <c r="C686" s="273"/>
      <c r="D686" s="248" t="s">
        <v>185</v>
      </c>
      <c r="E686" s="274" t="s">
        <v>21</v>
      </c>
      <c r="F686" s="275" t="s">
        <v>264</v>
      </c>
      <c r="G686" s="273"/>
      <c r="H686" s="276">
        <v>10.818</v>
      </c>
      <c r="I686" s="277"/>
      <c r="J686" s="273"/>
      <c r="K686" s="273"/>
      <c r="L686" s="278"/>
      <c r="M686" s="279"/>
      <c r="N686" s="280"/>
      <c r="O686" s="280"/>
      <c r="P686" s="280"/>
      <c r="Q686" s="280"/>
      <c r="R686" s="280"/>
      <c r="S686" s="280"/>
      <c r="T686" s="281"/>
      <c r="AT686" s="282" t="s">
        <v>185</v>
      </c>
      <c r="AU686" s="282" t="s">
        <v>83</v>
      </c>
      <c r="AV686" s="13" t="s">
        <v>181</v>
      </c>
      <c r="AW686" s="13" t="s">
        <v>36</v>
      </c>
      <c r="AX686" s="13" t="s">
        <v>76</v>
      </c>
      <c r="AY686" s="282" t="s">
        <v>174</v>
      </c>
    </row>
    <row r="687" s="1" customFormat="1" ht="16.5" customHeight="1">
      <c r="B687" s="47"/>
      <c r="C687" s="236" t="s">
        <v>1041</v>
      </c>
      <c r="D687" s="236" t="s">
        <v>176</v>
      </c>
      <c r="E687" s="237" t="s">
        <v>1042</v>
      </c>
      <c r="F687" s="238" t="s">
        <v>1043</v>
      </c>
      <c r="G687" s="239" t="s">
        <v>179</v>
      </c>
      <c r="H687" s="240">
        <v>98.762</v>
      </c>
      <c r="I687" s="241"/>
      <c r="J687" s="242">
        <f>ROUND(I687*H687,2)</f>
        <v>0</v>
      </c>
      <c r="K687" s="238" t="s">
        <v>21</v>
      </c>
      <c r="L687" s="73"/>
      <c r="M687" s="243" t="s">
        <v>21</v>
      </c>
      <c r="N687" s="244" t="s">
        <v>44</v>
      </c>
      <c r="O687" s="48"/>
      <c r="P687" s="245">
        <f>O687*H687</f>
        <v>0</v>
      </c>
      <c r="Q687" s="245">
        <v>0</v>
      </c>
      <c r="R687" s="245">
        <f>Q687*H687</f>
        <v>0</v>
      </c>
      <c r="S687" s="245">
        <v>0</v>
      </c>
      <c r="T687" s="246">
        <f>S687*H687</f>
        <v>0</v>
      </c>
      <c r="AR687" s="25" t="s">
        <v>181</v>
      </c>
      <c r="AT687" s="25" t="s">
        <v>176</v>
      </c>
      <c r="AU687" s="25" t="s">
        <v>83</v>
      </c>
      <c r="AY687" s="25" t="s">
        <v>174</v>
      </c>
      <c r="BE687" s="247">
        <f>IF(N687="základní",J687,0)</f>
        <v>0</v>
      </c>
      <c r="BF687" s="247">
        <f>IF(N687="snížená",J687,0)</f>
        <v>0</v>
      </c>
      <c r="BG687" s="247">
        <f>IF(N687="zákl. přenesená",J687,0)</f>
        <v>0</v>
      </c>
      <c r="BH687" s="247">
        <f>IF(N687="sníž. přenesená",J687,0)</f>
        <v>0</v>
      </c>
      <c r="BI687" s="247">
        <f>IF(N687="nulová",J687,0)</f>
        <v>0</v>
      </c>
      <c r="BJ687" s="25" t="s">
        <v>83</v>
      </c>
      <c r="BK687" s="247">
        <f>ROUND(I687*H687,2)</f>
        <v>0</v>
      </c>
      <c r="BL687" s="25" t="s">
        <v>181</v>
      </c>
      <c r="BM687" s="25" t="s">
        <v>1044</v>
      </c>
    </row>
    <row r="688" s="12" customFormat="1">
      <c r="B688" s="251"/>
      <c r="C688" s="252"/>
      <c r="D688" s="248" t="s">
        <v>185</v>
      </c>
      <c r="E688" s="253" t="s">
        <v>21</v>
      </c>
      <c r="F688" s="254" t="s">
        <v>1045</v>
      </c>
      <c r="G688" s="252"/>
      <c r="H688" s="255">
        <v>32.762</v>
      </c>
      <c r="I688" s="256"/>
      <c r="J688" s="252"/>
      <c r="K688" s="252"/>
      <c r="L688" s="257"/>
      <c r="M688" s="258"/>
      <c r="N688" s="259"/>
      <c r="O688" s="259"/>
      <c r="P688" s="259"/>
      <c r="Q688" s="259"/>
      <c r="R688" s="259"/>
      <c r="S688" s="259"/>
      <c r="T688" s="260"/>
      <c r="AT688" s="261" t="s">
        <v>185</v>
      </c>
      <c r="AU688" s="261" t="s">
        <v>83</v>
      </c>
      <c r="AV688" s="12" t="s">
        <v>83</v>
      </c>
      <c r="AW688" s="12" t="s">
        <v>36</v>
      </c>
      <c r="AX688" s="12" t="s">
        <v>72</v>
      </c>
      <c r="AY688" s="261" t="s">
        <v>174</v>
      </c>
    </row>
    <row r="689" s="12" customFormat="1">
      <c r="B689" s="251"/>
      <c r="C689" s="252"/>
      <c r="D689" s="248" t="s">
        <v>185</v>
      </c>
      <c r="E689" s="253" t="s">
        <v>21</v>
      </c>
      <c r="F689" s="254" t="s">
        <v>1046</v>
      </c>
      <c r="G689" s="252"/>
      <c r="H689" s="255">
        <v>34.674999999999997</v>
      </c>
      <c r="I689" s="256"/>
      <c r="J689" s="252"/>
      <c r="K689" s="252"/>
      <c r="L689" s="257"/>
      <c r="M689" s="258"/>
      <c r="N689" s="259"/>
      <c r="O689" s="259"/>
      <c r="P689" s="259"/>
      <c r="Q689" s="259"/>
      <c r="R689" s="259"/>
      <c r="S689" s="259"/>
      <c r="T689" s="260"/>
      <c r="AT689" s="261" t="s">
        <v>185</v>
      </c>
      <c r="AU689" s="261" t="s">
        <v>83</v>
      </c>
      <c r="AV689" s="12" t="s">
        <v>83</v>
      </c>
      <c r="AW689" s="12" t="s">
        <v>36</v>
      </c>
      <c r="AX689" s="12" t="s">
        <v>72</v>
      </c>
      <c r="AY689" s="261" t="s">
        <v>174</v>
      </c>
    </row>
    <row r="690" s="12" customFormat="1">
      <c r="B690" s="251"/>
      <c r="C690" s="252"/>
      <c r="D690" s="248" t="s">
        <v>185</v>
      </c>
      <c r="E690" s="253" t="s">
        <v>21</v>
      </c>
      <c r="F690" s="254" t="s">
        <v>1047</v>
      </c>
      <c r="G690" s="252"/>
      <c r="H690" s="255">
        <v>31.324999999999999</v>
      </c>
      <c r="I690" s="256"/>
      <c r="J690" s="252"/>
      <c r="K690" s="252"/>
      <c r="L690" s="257"/>
      <c r="M690" s="258"/>
      <c r="N690" s="259"/>
      <c r="O690" s="259"/>
      <c r="P690" s="259"/>
      <c r="Q690" s="259"/>
      <c r="R690" s="259"/>
      <c r="S690" s="259"/>
      <c r="T690" s="260"/>
      <c r="AT690" s="261" t="s">
        <v>185</v>
      </c>
      <c r="AU690" s="261" t="s">
        <v>83</v>
      </c>
      <c r="AV690" s="12" t="s">
        <v>83</v>
      </c>
      <c r="AW690" s="12" t="s">
        <v>36</v>
      </c>
      <c r="AX690" s="12" t="s">
        <v>72</v>
      </c>
      <c r="AY690" s="261" t="s">
        <v>174</v>
      </c>
    </row>
    <row r="691" s="13" customFormat="1">
      <c r="B691" s="272"/>
      <c r="C691" s="273"/>
      <c r="D691" s="248" t="s">
        <v>185</v>
      </c>
      <c r="E691" s="274" t="s">
        <v>21</v>
      </c>
      <c r="F691" s="275" t="s">
        <v>264</v>
      </c>
      <c r="G691" s="273"/>
      <c r="H691" s="276">
        <v>98.762</v>
      </c>
      <c r="I691" s="277"/>
      <c r="J691" s="273"/>
      <c r="K691" s="273"/>
      <c r="L691" s="278"/>
      <c r="M691" s="279"/>
      <c r="N691" s="280"/>
      <c r="O691" s="280"/>
      <c r="P691" s="280"/>
      <c r="Q691" s="280"/>
      <c r="R691" s="280"/>
      <c r="S691" s="280"/>
      <c r="T691" s="281"/>
      <c r="AT691" s="282" t="s">
        <v>185</v>
      </c>
      <c r="AU691" s="282" t="s">
        <v>83</v>
      </c>
      <c r="AV691" s="13" t="s">
        <v>181</v>
      </c>
      <c r="AW691" s="13" t="s">
        <v>36</v>
      </c>
      <c r="AX691" s="13" t="s">
        <v>76</v>
      </c>
      <c r="AY691" s="282" t="s">
        <v>174</v>
      </c>
    </row>
    <row r="692" s="11" customFormat="1" ht="29.88" customHeight="1">
      <c r="B692" s="220"/>
      <c r="C692" s="221"/>
      <c r="D692" s="222" t="s">
        <v>71</v>
      </c>
      <c r="E692" s="234" t="s">
        <v>735</v>
      </c>
      <c r="F692" s="234" t="s">
        <v>1048</v>
      </c>
      <c r="G692" s="221"/>
      <c r="H692" s="221"/>
      <c r="I692" s="224"/>
      <c r="J692" s="235">
        <f>BK692</f>
        <v>0</v>
      </c>
      <c r="K692" s="221"/>
      <c r="L692" s="226"/>
      <c r="M692" s="227"/>
      <c r="N692" s="228"/>
      <c r="O692" s="228"/>
      <c r="P692" s="229">
        <f>SUM(P693:P713)</f>
        <v>0</v>
      </c>
      <c r="Q692" s="228"/>
      <c r="R692" s="229">
        <f>SUM(R693:R713)</f>
        <v>0</v>
      </c>
      <c r="S692" s="228"/>
      <c r="T692" s="230">
        <f>SUM(T693:T713)</f>
        <v>0</v>
      </c>
      <c r="AR692" s="231" t="s">
        <v>76</v>
      </c>
      <c r="AT692" s="232" t="s">
        <v>71</v>
      </c>
      <c r="AU692" s="232" t="s">
        <v>76</v>
      </c>
      <c r="AY692" s="231" t="s">
        <v>174</v>
      </c>
      <c r="BK692" s="233">
        <f>SUM(BK693:BK713)</f>
        <v>0</v>
      </c>
    </row>
    <row r="693" s="1" customFormat="1" ht="16.5" customHeight="1">
      <c r="B693" s="47"/>
      <c r="C693" s="236" t="s">
        <v>1049</v>
      </c>
      <c r="D693" s="236" t="s">
        <v>176</v>
      </c>
      <c r="E693" s="237" t="s">
        <v>1050</v>
      </c>
      <c r="F693" s="238" t="s">
        <v>1051</v>
      </c>
      <c r="G693" s="239" t="s">
        <v>179</v>
      </c>
      <c r="H693" s="240">
        <v>2220</v>
      </c>
      <c r="I693" s="241"/>
      <c r="J693" s="242">
        <f>ROUND(I693*H693,2)</f>
        <v>0</v>
      </c>
      <c r="K693" s="238" t="s">
        <v>21</v>
      </c>
      <c r="L693" s="73"/>
      <c r="M693" s="243" t="s">
        <v>21</v>
      </c>
      <c r="N693" s="244" t="s">
        <v>44</v>
      </c>
      <c r="O693" s="48"/>
      <c r="P693" s="245">
        <f>O693*H693</f>
        <v>0</v>
      </c>
      <c r="Q693" s="245">
        <v>0</v>
      </c>
      <c r="R693" s="245">
        <f>Q693*H693</f>
        <v>0</v>
      </c>
      <c r="S693" s="245">
        <v>0</v>
      </c>
      <c r="T693" s="246">
        <f>S693*H693</f>
        <v>0</v>
      </c>
      <c r="AR693" s="25" t="s">
        <v>181</v>
      </c>
      <c r="AT693" s="25" t="s">
        <v>176</v>
      </c>
      <c r="AU693" s="25" t="s">
        <v>83</v>
      </c>
      <c r="AY693" s="25" t="s">
        <v>174</v>
      </c>
      <c r="BE693" s="247">
        <f>IF(N693="základní",J693,0)</f>
        <v>0</v>
      </c>
      <c r="BF693" s="247">
        <f>IF(N693="snížená",J693,0)</f>
        <v>0</v>
      </c>
      <c r="BG693" s="247">
        <f>IF(N693="zákl. přenesená",J693,0)</f>
        <v>0</v>
      </c>
      <c r="BH693" s="247">
        <f>IF(N693="sníž. přenesená",J693,0)</f>
        <v>0</v>
      </c>
      <c r="BI693" s="247">
        <f>IF(N693="nulová",J693,0)</f>
        <v>0</v>
      </c>
      <c r="BJ693" s="25" t="s">
        <v>83</v>
      </c>
      <c r="BK693" s="247">
        <f>ROUND(I693*H693,2)</f>
        <v>0</v>
      </c>
      <c r="BL693" s="25" t="s">
        <v>181</v>
      </c>
      <c r="BM693" s="25" t="s">
        <v>1052</v>
      </c>
    </row>
    <row r="694" s="12" customFormat="1">
      <c r="B694" s="251"/>
      <c r="C694" s="252"/>
      <c r="D694" s="248" t="s">
        <v>185</v>
      </c>
      <c r="E694" s="253" t="s">
        <v>21</v>
      </c>
      <c r="F694" s="254" t="s">
        <v>459</v>
      </c>
      <c r="G694" s="252"/>
      <c r="H694" s="255">
        <v>302.63400000000001</v>
      </c>
      <c r="I694" s="256"/>
      <c r="J694" s="252"/>
      <c r="K694" s="252"/>
      <c r="L694" s="257"/>
      <c r="M694" s="258"/>
      <c r="N694" s="259"/>
      <c r="O694" s="259"/>
      <c r="P694" s="259"/>
      <c r="Q694" s="259"/>
      <c r="R694" s="259"/>
      <c r="S694" s="259"/>
      <c r="T694" s="260"/>
      <c r="AT694" s="261" t="s">
        <v>185</v>
      </c>
      <c r="AU694" s="261" t="s">
        <v>83</v>
      </c>
      <c r="AV694" s="12" t="s">
        <v>83</v>
      </c>
      <c r="AW694" s="12" t="s">
        <v>36</v>
      </c>
      <c r="AX694" s="12" t="s">
        <v>72</v>
      </c>
      <c r="AY694" s="261" t="s">
        <v>174</v>
      </c>
    </row>
    <row r="695" s="12" customFormat="1">
      <c r="B695" s="251"/>
      <c r="C695" s="252"/>
      <c r="D695" s="248" t="s">
        <v>185</v>
      </c>
      <c r="E695" s="253" t="s">
        <v>21</v>
      </c>
      <c r="F695" s="254" t="s">
        <v>1053</v>
      </c>
      <c r="G695" s="252"/>
      <c r="H695" s="255">
        <v>201.124</v>
      </c>
      <c r="I695" s="256"/>
      <c r="J695" s="252"/>
      <c r="K695" s="252"/>
      <c r="L695" s="257"/>
      <c r="M695" s="258"/>
      <c r="N695" s="259"/>
      <c r="O695" s="259"/>
      <c r="P695" s="259"/>
      <c r="Q695" s="259"/>
      <c r="R695" s="259"/>
      <c r="S695" s="259"/>
      <c r="T695" s="260"/>
      <c r="AT695" s="261" t="s">
        <v>185</v>
      </c>
      <c r="AU695" s="261" t="s">
        <v>83</v>
      </c>
      <c r="AV695" s="12" t="s">
        <v>83</v>
      </c>
      <c r="AW695" s="12" t="s">
        <v>36</v>
      </c>
      <c r="AX695" s="12" t="s">
        <v>72</v>
      </c>
      <c r="AY695" s="261" t="s">
        <v>174</v>
      </c>
    </row>
    <row r="696" s="12" customFormat="1">
      <c r="B696" s="251"/>
      <c r="C696" s="252"/>
      <c r="D696" s="248" t="s">
        <v>185</v>
      </c>
      <c r="E696" s="253" t="s">
        <v>21</v>
      </c>
      <c r="F696" s="254" t="s">
        <v>461</v>
      </c>
      <c r="G696" s="252"/>
      <c r="H696" s="255">
        <v>-74.933999999999998</v>
      </c>
      <c r="I696" s="256"/>
      <c r="J696" s="252"/>
      <c r="K696" s="252"/>
      <c r="L696" s="257"/>
      <c r="M696" s="258"/>
      <c r="N696" s="259"/>
      <c r="O696" s="259"/>
      <c r="P696" s="259"/>
      <c r="Q696" s="259"/>
      <c r="R696" s="259"/>
      <c r="S696" s="259"/>
      <c r="T696" s="260"/>
      <c r="AT696" s="261" t="s">
        <v>185</v>
      </c>
      <c r="AU696" s="261" t="s">
        <v>83</v>
      </c>
      <c r="AV696" s="12" t="s">
        <v>83</v>
      </c>
      <c r="AW696" s="12" t="s">
        <v>36</v>
      </c>
      <c r="AX696" s="12" t="s">
        <v>72</v>
      </c>
      <c r="AY696" s="261" t="s">
        <v>174</v>
      </c>
    </row>
    <row r="697" s="12" customFormat="1">
      <c r="B697" s="251"/>
      <c r="C697" s="252"/>
      <c r="D697" s="248" t="s">
        <v>185</v>
      </c>
      <c r="E697" s="253" t="s">
        <v>21</v>
      </c>
      <c r="F697" s="254" t="s">
        <v>450</v>
      </c>
      <c r="G697" s="252"/>
      <c r="H697" s="255">
        <v>4.7800000000000002</v>
      </c>
      <c r="I697" s="256"/>
      <c r="J697" s="252"/>
      <c r="K697" s="252"/>
      <c r="L697" s="257"/>
      <c r="M697" s="258"/>
      <c r="N697" s="259"/>
      <c r="O697" s="259"/>
      <c r="P697" s="259"/>
      <c r="Q697" s="259"/>
      <c r="R697" s="259"/>
      <c r="S697" s="259"/>
      <c r="T697" s="260"/>
      <c r="AT697" s="261" t="s">
        <v>185</v>
      </c>
      <c r="AU697" s="261" t="s">
        <v>83</v>
      </c>
      <c r="AV697" s="12" t="s">
        <v>83</v>
      </c>
      <c r="AW697" s="12" t="s">
        <v>36</v>
      </c>
      <c r="AX697" s="12" t="s">
        <v>72</v>
      </c>
      <c r="AY697" s="261" t="s">
        <v>174</v>
      </c>
    </row>
    <row r="698" s="12" customFormat="1">
      <c r="B698" s="251"/>
      <c r="C698" s="252"/>
      <c r="D698" s="248" t="s">
        <v>185</v>
      </c>
      <c r="E698" s="253" t="s">
        <v>21</v>
      </c>
      <c r="F698" s="254" t="s">
        <v>433</v>
      </c>
      <c r="G698" s="252"/>
      <c r="H698" s="255">
        <v>154.208</v>
      </c>
      <c r="I698" s="256"/>
      <c r="J698" s="252"/>
      <c r="K698" s="252"/>
      <c r="L698" s="257"/>
      <c r="M698" s="258"/>
      <c r="N698" s="259"/>
      <c r="O698" s="259"/>
      <c r="P698" s="259"/>
      <c r="Q698" s="259"/>
      <c r="R698" s="259"/>
      <c r="S698" s="259"/>
      <c r="T698" s="260"/>
      <c r="AT698" s="261" t="s">
        <v>185</v>
      </c>
      <c r="AU698" s="261" t="s">
        <v>83</v>
      </c>
      <c r="AV698" s="12" t="s">
        <v>83</v>
      </c>
      <c r="AW698" s="12" t="s">
        <v>36</v>
      </c>
      <c r="AX698" s="12" t="s">
        <v>72</v>
      </c>
      <c r="AY698" s="261" t="s">
        <v>174</v>
      </c>
    </row>
    <row r="699" s="12" customFormat="1">
      <c r="B699" s="251"/>
      <c r="C699" s="252"/>
      <c r="D699" s="248" t="s">
        <v>185</v>
      </c>
      <c r="E699" s="253" t="s">
        <v>21</v>
      </c>
      <c r="F699" s="254" t="s">
        <v>434</v>
      </c>
      <c r="G699" s="252"/>
      <c r="H699" s="255">
        <v>134.976</v>
      </c>
      <c r="I699" s="256"/>
      <c r="J699" s="252"/>
      <c r="K699" s="252"/>
      <c r="L699" s="257"/>
      <c r="M699" s="258"/>
      <c r="N699" s="259"/>
      <c r="O699" s="259"/>
      <c r="P699" s="259"/>
      <c r="Q699" s="259"/>
      <c r="R699" s="259"/>
      <c r="S699" s="259"/>
      <c r="T699" s="260"/>
      <c r="AT699" s="261" t="s">
        <v>185</v>
      </c>
      <c r="AU699" s="261" t="s">
        <v>83</v>
      </c>
      <c r="AV699" s="12" t="s">
        <v>83</v>
      </c>
      <c r="AW699" s="12" t="s">
        <v>36</v>
      </c>
      <c r="AX699" s="12" t="s">
        <v>72</v>
      </c>
      <c r="AY699" s="261" t="s">
        <v>174</v>
      </c>
    </row>
    <row r="700" s="12" customFormat="1">
      <c r="B700" s="251"/>
      <c r="C700" s="252"/>
      <c r="D700" s="248" t="s">
        <v>185</v>
      </c>
      <c r="E700" s="253" t="s">
        <v>21</v>
      </c>
      <c r="F700" s="254" t="s">
        <v>435</v>
      </c>
      <c r="G700" s="252"/>
      <c r="H700" s="255">
        <v>41.119999999999997</v>
      </c>
      <c r="I700" s="256"/>
      <c r="J700" s="252"/>
      <c r="K700" s="252"/>
      <c r="L700" s="257"/>
      <c r="M700" s="258"/>
      <c r="N700" s="259"/>
      <c r="O700" s="259"/>
      <c r="P700" s="259"/>
      <c r="Q700" s="259"/>
      <c r="R700" s="259"/>
      <c r="S700" s="259"/>
      <c r="T700" s="260"/>
      <c r="AT700" s="261" t="s">
        <v>185</v>
      </c>
      <c r="AU700" s="261" t="s">
        <v>83</v>
      </c>
      <c r="AV700" s="12" t="s">
        <v>83</v>
      </c>
      <c r="AW700" s="12" t="s">
        <v>36</v>
      </c>
      <c r="AX700" s="12" t="s">
        <v>72</v>
      </c>
      <c r="AY700" s="261" t="s">
        <v>174</v>
      </c>
    </row>
    <row r="701" s="12" customFormat="1">
      <c r="B701" s="251"/>
      <c r="C701" s="252"/>
      <c r="D701" s="248" t="s">
        <v>185</v>
      </c>
      <c r="E701" s="253" t="s">
        <v>21</v>
      </c>
      <c r="F701" s="254" t="s">
        <v>436</v>
      </c>
      <c r="G701" s="252"/>
      <c r="H701" s="255">
        <v>-78.965999999999994</v>
      </c>
      <c r="I701" s="256"/>
      <c r="J701" s="252"/>
      <c r="K701" s="252"/>
      <c r="L701" s="257"/>
      <c r="M701" s="258"/>
      <c r="N701" s="259"/>
      <c r="O701" s="259"/>
      <c r="P701" s="259"/>
      <c r="Q701" s="259"/>
      <c r="R701" s="259"/>
      <c r="S701" s="259"/>
      <c r="T701" s="260"/>
      <c r="AT701" s="261" t="s">
        <v>185</v>
      </c>
      <c r="AU701" s="261" t="s">
        <v>83</v>
      </c>
      <c r="AV701" s="12" t="s">
        <v>83</v>
      </c>
      <c r="AW701" s="12" t="s">
        <v>36</v>
      </c>
      <c r="AX701" s="12" t="s">
        <v>72</v>
      </c>
      <c r="AY701" s="261" t="s">
        <v>174</v>
      </c>
    </row>
    <row r="702" s="12" customFormat="1">
      <c r="B702" s="251"/>
      <c r="C702" s="252"/>
      <c r="D702" s="248" t="s">
        <v>185</v>
      </c>
      <c r="E702" s="253" t="s">
        <v>21</v>
      </c>
      <c r="F702" s="254" t="s">
        <v>451</v>
      </c>
      <c r="G702" s="252"/>
      <c r="H702" s="255">
        <v>33.524000000000001</v>
      </c>
      <c r="I702" s="256"/>
      <c r="J702" s="252"/>
      <c r="K702" s="252"/>
      <c r="L702" s="257"/>
      <c r="M702" s="258"/>
      <c r="N702" s="259"/>
      <c r="O702" s="259"/>
      <c r="P702" s="259"/>
      <c r="Q702" s="259"/>
      <c r="R702" s="259"/>
      <c r="S702" s="259"/>
      <c r="T702" s="260"/>
      <c r="AT702" s="261" t="s">
        <v>185</v>
      </c>
      <c r="AU702" s="261" t="s">
        <v>83</v>
      </c>
      <c r="AV702" s="12" t="s">
        <v>83</v>
      </c>
      <c r="AW702" s="12" t="s">
        <v>36</v>
      </c>
      <c r="AX702" s="12" t="s">
        <v>72</v>
      </c>
      <c r="AY702" s="261" t="s">
        <v>174</v>
      </c>
    </row>
    <row r="703" s="14" customFormat="1">
      <c r="B703" s="283"/>
      <c r="C703" s="284"/>
      <c r="D703" s="248" t="s">
        <v>185</v>
      </c>
      <c r="E703" s="285" t="s">
        <v>21</v>
      </c>
      <c r="F703" s="286" t="s">
        <v>437</v>
      </c>
      <c r="G703" s="284"/>
      <c r="H703" s="285" t="s">
        <v>21</v>
      </c>
      <c r="I703" s="287"/>
      <c r="J703" s="284"/>
      <c r="K703" s="284"/>
      <c r="L703" s="288"/>
      <c r="M703" s="289"/>
      <c r="N703" s="290"/>
      <c r="O703" s="290"/>
      <c r="P703" s="290"/>
      <c r="Q703" s="290"/>
      <c r="R703" s="290"/>
      <c r="S703" s="290"/>
      <c r="T703" s="291"/>
      <c r="AT703" s="292" t="s">
        <v>185</v>
      </c>
      <c r="AU703" s="292" t="s">
        <v>83</v>
      </c>
      <c r="AV703" s="14" t="s">
        <v>76</v>
      </c>
      <c r="AW703" s="14" t="s">
        <v>36</v>
      </c>
      <c r="AX703" s="14" t="s">
        <v>72</v>
      </c>
      <c r="AY703" s="292" t="s">
        <v>174</v>
      </c>
    </row>
    <row r="704" s="12" customFormat="1">
      <c r="B704" s="251"/>
      <c r="C704" s="252"/>
      <c r="D704" s="248" t="s">
        <v>185</v>
      </c>
      <c r="E704" s="253" t="s">
        <v>21</v>
      </c>
      <c r="F704" s="254" t="s">
        <v>438</v>
      </c>
      <c r="G704" s="252"/>
      <c r="H704" s="255">
        <v>247.291</v>
      </c>
      <c r="I704" s="256"/>
      <c r="J704" s="252"/>
      <c r="K704" s="252"/>
      <c r="L704" s="257"/>
      <c r="M704" s="258"/>
      <c r="N704" s="259"/>
      <c r="O704" s="259"/>
      <c r="P704" s="259"/>
      <c r="Q704" s="259"/>
      <c r="R704" s="259"/>
      <c r="S704" s="259"/>
      <c r="T704" s="260"/>
      <c r="AT704" s="261" t="s">
        <v>185</v>
      </c>
      <c r="AU704" s="261" t="s">
        <v>83</v>
      </c>
      <c r="AV704" s="12" t="s">
        <v>83</v>
      </c>
      <c r="AW704" s="12" t="s">
        <v>36</v>
      </c>
      <c r="AX704" s="12" t="s">
        <v>72</v>
      </c>
      <c r="AY704" s="261" t="s">
        <v>174</v>
      </c>
    </row>
    <row r="705" s="12" customFormat="1">
      <c r="B705" s="251"/>
      <c r="C705" s="252"/>
      <c r="D705" s="248" t="s">
        <v>185</v>
      </c>
      <c r="E705" s="253" t="s">
        <v>21</v>
      </c>
      <c r="F705" s="254" t="s">
        <v>452</v>
      </c>
      <c r="G705" s="252"/>
      <c r="H705" s="255">
        <v>42.923000000000002</v>
      </c>
      <c r="I705" s="256"/>
      <c r="J705" s="252"/>
      <c r="K705" s="252"/>
      <c r="L705" s="257"/>
      <c r="M705" s="258"/>
      <c r="N705" s="259"/>
      <c r="O705" s="259"/>
      <c r="P705" s="259"/>
      <c r="Q705" s="259"/>
      <c r="R705" s="259"/>
      <c r="S705" s="259"/>
      <c r="T705" s="260"/>
      <c r="AT705" s="261" t="s">
        <v>185</v>
      </c>
      <c r="AU705" s="261" t="s">
        <v>83</v>
      </c>
      <c r="AV705" s="12" t="s">
        <v>83</v>
      </c>
      <c r="AW705" s="12" t="s">
        <v>36</v>
      </c>
      <c r="AX705" s="12" t="s">
        <v>72</v>
      </c>
      <c r="AY705" s="261" t="s">
        <v>174</v>
      </c>
    </row>
    <row r="706" s="12" customFormat="1">
      <c r="B706" s="251"/>
      <c r="C706" s="252"/>
      <c r="D706" s="248" t="s">
        <v>185</v>
      </c>
      <c r="E706" s="253" t="s">
        <v>21</v>
      </c>
      <c r="F706" s="254" t="s">
        <v>439</v>
      </c>
      <c r="G706" s="252"/>
      <c r="H706" s="255">
        <v>-80.602999999999994</v>
      </c>
      <c r="I706" s="256"/>
      <c r="J706" s="252"/>
      <c r="K706" s="252"/>
      <c r="L706" s="257"/>
      <c r="M706" s="258"/>
      <c r="N706" s="259"/>
      <c r="O706" s="259"/>
      <c r="P706" s="259"/>
      <c r="Q706" s="259"/>
      <c r="R706" s="259"/>
      <c r="S706" s="259"/>
      <c r="T706" s="260"/>
      <c r="AT706" s="261" t="s">
        <v>185</v>
      </c>
      <c r="AU706" s="261" t="s">
        <v>83</v>
      </c>
      <c r="AV706" s="12" t="s">
        <v>83</v>
      </c>
      <c r="AW706" s="12" t="s">
        <v>36</v>
      </c>
      <c r="AX706" s="12" t="s">
        <v>72</v>
      </c>
      <c r="AY706" s="261" t="s">
        <v>174</v>
      </c>
    </row>
    <row r="707" s="12" customFormat="1">
      <c r="B707" s="251"/>
      <c r="C707" s="252"/>
      <c r="D707" s="248" t="s">
        <v>185</v>
      </c>
      <c r="E707" s="253" t="s">
        <v>21</v>
      </c>
      <c r="F707" s="254" t="s">
        <v>440</v>
      </c>
      <c r="G707" s="252"/>
      <c r="H707" s="255">
        <v>237.41999999999999</v>
      </c>
      <c r="I707" s="256"/>
      <c r="J707" s="252"/>
      <c r="K707" s="252"/>
      <c r="L707" s="257"/>
      <c r="M707" s="258"/>
      <c r="N707" s="259"/>
      <c r="O707" s="259"/>
      <c r="P707" s="259"/>
      <c r="Q707" s="259"/>
      <c r="R707" s="259"/>
      <c r="S707" s="259"/>
      <c r="T707" s="260"/>
      <c r="AT707" s="261" t="s">
        <v>185</v>
      </c>
      <c r="AU707" s="261" t="s">
        <v>83</v>
      </c>
      <c r="AV707" s="12" t="s">
        <v>83</v>
      </c>
      <c r="AW707" s="12" t="s">
        <v>36</v>
      </c>
      <c r="AX707" s="12" t="s">
        <v>72</v>
      </c>
      <c r="AY707" s="261" t="s">
        <v>174</v>
      </c>
    </row>
    <row r="708" s="12" customFormat="1">
      <c r="B708" s="251"/>
      <c r="C708" s="252"/>
      <c r="D708" s="248" t="s">
        <v>185</v>
      </c>
      <c r="E708" s="253" t="s">
        <v>21</v>
      </c>
      <c r="F708" s="254" t="s">
        <v>441</v>
      </c>
      <c r="G708" s="252"/>
      <c r="H708" s="255">
        <v>153.40100000000001</v>
      </c>
      <c r="I708" s="256"/>
      <c r="J708" s="252"/>
      <c r="K708" s="252"/>
      <c r="L708" s="257"/>
      <c r="M708" s="258"/>
      <c r="N708" s="259"/>
      <c r="O708" s="259"/>
      <c r="P708" s="259"/>
      <c r="Q708" s="259"/>
      <c r="R708" s="259"/>
      <c r="S708" s="259"/>
      <c r="T708" s="260"/>
      <c r="AT708" s="261" t="s">
        <v>185</v>
      </c>
      <c r="AU708" s="261" t="s">
        <v>83</v>
      </c>
      <c r="AV708" s="12" t="s">
        <v>83</v>
      </c>
      <c r="AW708" s="12" t="s">
        <v>36</v>
      </c>
      <c r="AX708" s="12" t="s">
        <v>72</v>
      </c>
      <c r="AY708" s="261" t="s">
        <v>174</v>
      </c>
    </row>
    <row r="709" s="12" customFormat="1">
      <c r="B709" s="251"/>
      <c r="C709" s="252"/>
      <c r="D709" s="248" t="s">
        <v>185</v>
      </c>
      <c r="E709" s="253" t="s">
        <v>21</v>
      </c>
      <c r="F709" s="254" t="s">
        <v>442</v>
      </c>
      <c r="G709" s="252"/>
      <c r="H709" s="255">
        <v>51.084000000000003</v>
      </c>
      <c r="I709" s="256"/>
      <c r="J709" s="252"/>
      <c r="K709" s="252"/>
      <c r="L709" s="257"/>
      <c r="M709" s="258"/>
      <c r="N709" s="259"/>
      <c r="O709" s="259"/>
      <c r="P709" s="259"/>
      <c r="Q709" s="259"/>
      <c r="R709" s="259"/>
      <c r="S709" s="259"/>
      <c r="T709" s="260"/>
      <c r="AT709" s="261" t="s">
        <v>185</v>
      </c>
      <c r="AU709" s="261" t="s">
        <v>83</v>
      </c>
      <c r="AV709" s="12" t="s">
        <v>83</v>
      </c>
      <c r="AW709" s="12" t="s">
        <v>36</v>
      </c>
      <c r="AX709" s="12" t="s">
        <v>72</v>
      </c>
      <c r="AY709" s="261" t="s">
        <v>174</v>
      </c>
    </row>
    <row r="710" s="12" customFormat="1">
      <c r="B710" s="251"/>
      <c r="C710" s="252"/>
      <c r="D710" s="248" t="s">
        <v>185</v>
      </c>
      <c r="E710" s="253" t="s">
        <v>21</v>
      </c>
      <c r="F710" s="254" t="s">
        <v>443</v>
      </c>
      <c r="G710" s="252"/>
      <c r="H710" s="255">
        <v>-78.718000000000004</v>
      </c>
      <c r="I710" s="256"/>
      <c r="J710" s="252"/>
      <c r="K710" s="252"/>
      <c r="L710" s="257"/>
      <c r="M710" s="258"/>
      <c r="N710" s="259"/>
      <c r="O710" s="259"/>
      <c r="P710" s="259"/>
      <c r="Q710" s="259"/>
      <c r="R710" s="259"/>
      <c r="S710" s="259"/>
      <c r="T710" s="260"/>
      <c r="AT710" s="261" t="s">
        <v>185</v>
      </c>
      <c r="AU710" s="261" t="s">
        <v>83</v>
      </c>
      <c r="AV710" s="12" t="s">
        <v>83</v>
      </c>
      <c r="AW710" s="12" t="s">
        <v>36</v>
      </c>
      <c r="AX710" s="12" t="s">
        <v>72</v>
      </c>
      <c r="AY710" s="261" t="s">
        <v>174</v>
      </c>
    </row>
    <row r="711" s="12" customFormat="1">
      <c r="B711" s="251"/>
      <c r="C711" s="252"/>
      <c r="D711" s="248" t="s">
        <v>185</v>
      </c>
      <c r="E711" s="253" t="s">
        <v>21</v>
      </c>
      <c r="F711" s="254" t="s">
        <v>453</v>
      </c>
      <c r="G711" s="252"/>
      <c r="H711" s="255">
        <v>33.869</v>
      </c>
      <c r="I711" s="256"/>
      <c r="J711" s="252"/>
      <c r="K711" s="252"/>
      <c r="L711" s="257"/>
      <c r="M711" s="258"/>
      <c r="N711" s="259"/>
      <c r="O711" s="259"/>
      <c r="P711" s="259"/>
      <c r="Q711" s="259"/>
      <c r="R711" s="259"/>
      <c r="S711" s="259"/>
      <c r="T711" s="260"/>
      <c r="AT711" s="261" t="s">
        <v>185</v>
      </c>
      <c r="AU711" s="261" t="s">
        <v>83</v>
      </c>
      <c r="AV711" s="12" t="s">
        <v>83</v>
      </c>
      <c r="AW711" s="12" t="s">
        <v>36</v>
      </c>
      <c r="AX711" s="12" t="s">
        <v>72</v>
      </c>
      <c r="AY711" s="261" t="s">
        <v>174</v>
      </c>
    </row>
    <row r="712" s="12" customFormat="1">
      <c r="B712" s="251"/>
      <c r="C712" s="252"/>
      <c r="D712" s="248" t="s">
        <v>185</v>
      </c>
      <c r="E712" s="253" t="s">
        <v>21</v>
      </c>
      <c r="F712" s="254" t="s">
        <v>1054</v>
      </c>
      <c r="G712" s="252"/>
      <c r="H712" s="255">
        <v>894.86699999999996</v>
      </c>
      <c r="I712" s="256"/>
      <c r="J712" s="252"/>
      <c r="K712" s="252"/>
      <c r="L712" s="257"/>
      <c r="M712" s="258"/>
      <c r="N712" s="259"/>
      <c r="O712" s="259"/>
      <c r="P712" s="259"/>
      <c r="Q712" s="259"/>
      <c r="R712" s="259"/>
      <c r="S712" s="259"/>
      <c r="T712" s="260"/>
      <c r="AT712" s="261" t="s">
        <v>185</v>
      </c>
      <c r="AU712" s="261" t="s">
        <v>83</v>
      </c>
      <c r="AV712" s="12" t="s">
        <v>83</v>
      </c>
      <c r="AW712" s="12" t="s">
        <v>36</v>
      </c>
      <c r="AX712" s="12" t="s">
        <v>72</v>
      </c>
      <c r="AY712" s="261" t="s">
        <v>174</v>
      </c>
    </row>
    <row r="713" s="13" customFormat="1">
      <c r="B713" s="272"/>
      <c r="C713" s="273"/>
      <c r="D713" s="248" t="s">
        <v>185</v>
      </c>
      <c r="E713" s="274" t="s">
        <v>21</v>
      </c>
      <c r="F713" s="275" t="s">
        <v>264</v>
      </c>
      <c r="G713" s="273"/>
      <c r="H713" s="276">
        <v>2220</v>
      </c>
      <c r="I713" s="277"/>
      <c r="J713" s="273"/>
      <c r="K713" s="273"/>
      <c r="L713" s="278"/>
      <c r="M713" s="279"/>
      <c r="N713" s="280"/>
      <c r="O713" s="280"/>
      <c r="P713" s="280"/>
      <c r="Q713" s="280"/>
      <c r="R713" s="280"/>
      <c r="S713" s="280"/>
      <c r="T713" s="281"/>
      <c r="AT713" s="282" t="s">
        <v>185</v>
      </c>
      <c r="AU713" s="282" t="s">
        <v>83</v>
      </c>
      <c r="AV713" s="13" t="s">
        <v>181</v>
      </c>
      <c r="AW713" s="13" t="s">
        <v>36</v>
      </c>
      <c r="AX713" s="13" t="s">
        <v>76</v>
      </c>
      <c r="AY713" s="282" t="s">
        <v>174</v>
      </c>
    </row>
    <row r="714" s="11" customFormat="1" ht="29.88" customHeight="1">
      <c r="B714" s="220"/>
      <c r="C714" s="221"/>
      <c r="D714" s="222" t="s">
        <v>71</v>
      </c>
      <c r="E714" s="234" t="s">
        <v>1055</v>
      </c>
      <c r="F714" s="234" t="s">
        <v>1056</v>
      </c>
      <c r="G714" s="221"/>
      <c r="H714" s="221"/>
      <c r="I714" s="224"/>
      <c r="J714" s="235">
        <f>BK714</f>
        <v>0</v>
      </c>
      <c r="K714" s="221"/>
      <c r="L714" s="226"/>
      <c r="M714" s="227"/>
      <c r="N714" s="228"/>
      <c r="O714" s="228"/>
      <c r="P714" s="229">
        <f>SUM(P715:P736)</f>
        <v>0</v>
      </c>
      <c r="Q714" s="228"/>
      <c r="R714" s="229">
        <f>SUM(R715:R736)</f>
        <v>0</v>
      </c>
      <c r="S714" s="228"/>
      <c r="T714" s="230">
        <f>SUM(T715:T736)</f>
        <v>0</v>
      </c>
      <c r="AR714" s="231" t="s">
        <v>76</v>
      </c>
      <c r="AT714" s="232" t="s">
        <v>71</v>
      </c>
      <c r="AU714" s="232" t="s">
        <v>76</v>
      </c>
      <c r="AY714" s="231" t="s">
        <v>174</v>
      </c>
      <c r="BK714" s="233">
        <f>SUM(BK715:BK736)</f>
        <v>0</v>
      </c>
    </row>
    <row r="715" s="1" customFormat="1" ht="16.5" customHeight="1">
      <c r="B715" s="47"/>
      <c r="C715" s="236" t="s">
        <v>1057</v>
      </c>
      <c r="D715" s="236" t="s">
        <v>176</v>
      </c>
      <c r="E715" s="237" t="s">
        <v>1058</v>
      </c>
      <c r="F715" s="238" t="s">
        <v>1059</v>
      </c>
      <c r="G715" s="239" t="s">
        <v>256</v>
      </c>
      <c r="H715" s="240">
        <v>25</v>
      </c>
      <c r="I715" s="241"/>
      <c r="J715" s="242">
        <f>ROUND(I715*H715,2)</f>
        <v>0</v>
      </c>
      <c r="K715" s="238" t="s">
        <v>180</v>
      </c>
      <c r="L715" s="73"/>
      <c r="M715" s="243" t="s">
        <v>21</v>
      </c>
      <c r="N715" s="244" t="s">
        <v>44</v>
      </c>
      <c r="O715" s="48"/>
      <c r="P715" s="245">
        <f>O715*H715</f>
        <v>0</v>
      </c>
      <c r="Q715" s="245">
        <v>0</v>
      </c>
      <c r="R715" s="245">
        <f>Q715*H715</f>
        <v>0</v>
      </c>
      <c r="S715" s="245">
        <v>0</v>
      </c>
      <c r="T715" s="246">
        <f>S715*H715</f>
        <v>0</v>
      </c>
      <c r="AR715" s="25" t="s">
        <v>181</v>
      </c>
      <c r="AT715" s="25" t="s">
        <v>176</v>
      </c>
      <c r="AU715" s="25" t="s">
        <v>83</v>
      </c>
      <c r="AY715" s="25" t="s">
        <v>174</v>
      </c>
      <c r="BE715" s="247">
        <f>IF(N715="základní",J715,0)</f>
        <v>0</v>
      </c>
      <c r="BF715" s="247">
        <f>IF(N715="snížená",J715,0)</f>
        <v>0</v>
      </c>
      <c r="BG715" s="247">
        <f>IF(N715="zákl. přenesená",J715,0)</f>
        <v>0</v>
      </c>
      <c r="BH715" s="247">
        <f>IF(N715="sníž. přenesená",J715,0)</f>
        <v>0</v>
      </c>
      <c r="BI715" s="247">
        <f>IF(N715="nulová",J715,0)</f>
        <v>0</v>
      </c>
      <c r="BJ715" s="25" t="s">
        <v>83</v>
      </c>
      <c r="BK715" s="247">
        <f>ROUND(I715*H715,2)</f>
        <v>0</v>
      </c>
      <c r="BL715" s="25" t="s">
        <v>181</v>
      </c>
      <c r="BM715" s="25" t="s">
        <v>1060</v>
      </c>
    </row>
    <row r="716" s="1" customFormat="1">
      <c r="B716" s="47"/>
      <c r="C716" s="75"/>
      <c r="D716" s="248" t="s">
        <v>183</v>
      </c>
      <c r="E716" s="75"/>
      <c r="F716" s="249" t="s">
        <v>1061</v>
      </c>
      <c r="G716" s="75"/>
      <c r="H716" s="75"/>
      <c r="I716" s="204"/>
      <c r="J716" s="75"/>
      <c r="K716" s="75"/>
      <c r="L716" s="73"/>
      <c r="M716" s="250"/>
      <c r="N716" s="48"/>
      <c r="O716" s="48"/>
      <c r="P716" s="48"/>
      <c r="Q716" s="48"/>
      <c r="R716" s="48"/>
      <c r="S716" s="48"/>
      <c r="T716" s="96"/>
      <c r="AT716" s="25" t="s">
        <v>183</v>
      </c>
      <c r="AU716" s="25" t="s">
        <v>83</v>
      </c>
    </row>
    <row r="717" s="1" customFormat="1" ht="25.5" customHeight="1">
      <c r="B717" s="47"/>
      <c r="C717" s="236" t="s">
        <v>1062</v>
      </c>
      <c r="D717" s="236" t="s">
        <v>176</v>
      </c>
      <c r="E717" s="237" t="s">
        <v>1063</v>
      </c>
      <c r="F717" s="238" t="s">
        <v>1064</v>
      </c>
      <c r="G717" s="239" t="s">
        <v>256</v>
      </c>
      <c r="H717" s="240">
        <v>500</v>
      </c>
      <c r="I717" s="241"/>
      <c r="J717" s="242">
        <f>ROUND(I717*H717,2)</f>
        <v>0</v>
      </c>
      <c r="K717" s="238" t="s">
        <v>180</v>
      </c>
      <c r="L717" s="73"/>
      <c r="M717" s="243" t="s">
        <v>21</v>
      </c>
      <c r="N717" s="244" t="s">
        <v>44</v>
      </c>
      <c r="O717" s="48"/>
      <c r="P717" s="245">
        <f>O717*H717</f>
        <v>0</v>
      </c>
      <c r="Q717" s="245">
        <v>0</v>
      </c>
      <c r="R717" s="245">
        <f>Q717*H717</f>
        <v>0</v>
      </c>
      <c r="S717" s="245">
        <v>0</v>
      </c>
      <c r="T717" s="246">
        <f>S717*H717</f>
        <v>0</v>
      </c>
      <c r="AR717" s="25" t="s">
        <v>181</v>
      </c>
      <c r="AT717" s="25" t="s">
        <v>176</v>
      </c>
      <c r="AU717" s="25" t="s">
        <v>83</v>
      </c>
      <c r="AY717" s="25" t="s">
        <v>174</v>
      </c>
      <c r="BE717" s="247">
        <f>IF(N717="základní",J717,0)</f>
        <v>0</v>
      </c>
      <c r="BF717" s="247">
        <f>IF(N717="snížená",J717,0)</f>
        <v>0</v>
      </c>
      <c r="BG717" s="247">
        <f>IF(N717="zákl. přenesená",J717,0)</f>
        <v>0</v>
      </c>
      <c r="BH717" s="247">
        <f>IF(N717="sníž. přenesená",J717,0)</f>
        <v>0</v>
      </c>
      <c r="BI717" s="247">
        <f>IF(N717="nulová",J717,0)</f>
        <v>0</v>
      </c>
      <c r="BJ717" s="25" t="s">
        <v>83</v>
      </c>
      <c r="BK717" s="247">
        <f>ROUND(I717*H717,2)</f>
        <v>0</v>
      </c>
      <c r="BL717" s="25" t="s">
        <v>181</v>
      </c>
      <c r="BM717" s="25" t="s">
        <v>1065</v>
      </c>
    </row>
    <row r="718" s="1" customFormat="1">
      <c r="B718" s="47"/>
      <c r="C718" s="75"/>
      <c r="D718" s="248" t="s">
        <v>183</v>
      </c>
      <c r="E718" s="75"/>
      <c r="F718" s="249" t="s">
        <v>1061</v>
      </c>
      <c r="G718" s="75"/>
      <c r="H718" s="75"/>
      <c r="I718" s="204"/>
      <c r="J718" s="75"/>
      <c r="K718" s="75"/>
      <c r="L718" s="73"/>
      <c r="M718" s="250"/>
      <c r="N718" s="48"/>
      <c r="O718" s="48"/>
      <c r="P718" s="48"/>
      <c r="Q718" s="48"/>
      <c r="R718" s="48"/>
      <c r="S718" s="48"/>
      <c r="T718" s="96"/>
      <c r="AT718" s="25" t="s">
        <v>183</v>
      </c>
      <c r="AU718" s="25" t="s">
        <v>83</v>
      </c>
    </row>
    <row r="719" s="12" customFormat="1">
      <c r="B719" s="251"/>
      <c r="C719" s="252"/>
      <c r="D719" s="248" t="s">
        <v>185</v>
      </c>
      <c r="E719" s="253" t="s">
        <v>21</v>
      </c>
      <c r="F719" s="254" t="s">
        <v>1066</v>
      </c>
      <c r="G719" s="252"/>
      <c r="H719" s="255">
        <v>500</v>
      </c>
      <c r="I719" s="256"/>
      <c r="J719" s="252"/>
      <c r="K719" s="252"/>
      <c r="L719" s="257"/>
      <c r="M719" s="258"/>
      <c r="N719" s="259"/>
      <c r="O719" s="259"/>
      <c r="P719" s="259"/>
      <c r="Q719" s="259"/>
      <c r="R719" s="259"/>
      <c r="S719" s="259"/>
      <c r="T719" s="260"/>
      <c r="AT719" s="261" t="s">
        <v>185</v>
      </c>
      <c r="AU719" s="261" t="s">
        <v>83</v>
      </c>
      <c r="AV719" s="12" t="s">
        <v>83</v>
      </c>
      <c r="AW719" s="12" t="s">
        <v>36</v>
      </c>
      <c r="AX719" s="12" t="s">
        <v>76</v>
      </c>
      <c r="AY719" s="261" t="s">
        <v>174</v>
      </c>
    </row>
    <row r="720" s="1" customFormat="1" ht="25.5" customHeight="1">
      <c r="B720" s="47"/>
      <c r="C720" s="236" t="s">
        <v>1067</v>
      </c>
      <c r="D720" s="236" t="s">
        <v>176</v>
      </c>
      <c r="E720" s="237" t="s">
        <v>1068</v>
      </c>
      <c r="F720" s="238" t="s">
        <v>1069</v>
      </c>
      <c r="G720" s="239" t="s">
        <v>220</v>
      </c>
      <c r="H720" s="240">
        <v>57.912999999999997</v>
      </c>
      <c r="I720" s="241"/>
      <c r="J720" s="242">
        <f>ROUND(I720*H720,2)</f>
        <v>0</v>
      </c>
      <c r="K720" s="238" t="s">
        <v>180</v>
      </c>
      <c r="L720" s="73"/>
      <c r="M720" s="243" t="s">
        <v>21</v>
      </c>
      <c r="N720" s="244" t="s">
        <v>44</v>
      </c>
      <c r="O720" s="48"/>
      <c r="P720" s="245">
        <f>O720*H720</f>
        <v>0</v>
      </c>
      <c r="Q720" s="245">
        <v>0</v>
      </c>
      <c r="R720" s="245">
        <f>Q720*H720</f>
        <v>0</v>
      </c>
      <c r="S720" s="245">
        <v>0</v>
      </c>
      <c r="T720" s="246">
        <f>S720*H720</f>
        <v>0</v>
      </c>
      <c r="AR720" s="25" t="s">
        <v>181</v>
      </c>
      <c r="AT720" s="25" t="s">
        <v>176</v>
      </c>
      <c r="AU720" s="25" t="s">
        <v>83</v>
      </c>
      <c r="AY720" s="25" t="s">
        <v>174</v>
      </c>
      <c r="BE720" s="247">
        <f>IF(N720="základní",J720,0)</f>
        <v>0</v>
      </c>
      <c r="BF720" s="247">
        <f>IF(N720="snížená",J720,0)</f>
        <v>0</v>
      </c>
      <c r="BG720" s="247">
        <f>IF(N720="zákl. přenesená",J720,0)</f>
        <v>0</v>
      </c>
      <c r="BH720" s="247">
        <f>IF(N720="sníž. přenesená",J720,0)</f>
        <v>0</v>
      </c>
      <c r="BI720" s="247">
        <f>IF(N720="nulová",J720,0)</f>
        <v>0</v>
      </c>
      <c r="BJ720" s="25" t="s">
        <v>83</v>
      </c>
      <c r="BK720" s="247">
        <f>ROUND(I720*H720,2)</f>
        <v>0</v>
      </c>
      <c r="BL720" s="25" t="s">
        <v>181</v>
      </c>
      <c r="BM720" s="25" t="s">
        <v>1070</v>
      </c>
    </row>
    <row r="721" s="1" customFormat="1">
      <c r="B721" s="47"/>
      <c r="C721" s="75"/>
      <c r="D721" s="248" t="s">
        <v>183</v>
      </c>
      <c r="E721" s="75"/>
      <c r="F721" s="249" t="s">
        <v>1071</v>
      </c>
      <c r="G721" s="75"/>
      <c r="H721" s="75"/>
      <c r="I721" s="204"/>
      <c r="J721" s="75"/>
      <c r="K721" s="75"/>
      <c r="L721" s="73"/>
      <c r="M721" s="250"/>
      <c r="N721" s="48"/>
      <c r="O721" s="48"/>
      <c r="P721" s="48"/>
      <c r="Q721" s="48"/>
      <c r="R721" s="48"/>
      <c r="S721" s="48"/>
      <c r="T721" s="96"/>
      <c r="AT721" s="25" t="s">
        <v>183</v>
      </c>
      <c r="AU721" s="25" t="s">
        <v>83</v>
      </c>
    </row>
    <row r="722" s="1" customFormat="1" ht="25.5" customHeight="1">
      <c r="B722" s="47"/>
      <c r="C722" s="236" t="s">
        <v>1072</v>
      </c>
      <c r="D722" s="236" t="s">
        <v>176</v>
      </c>
      <c r="E722" s="237" t="s">
        <v>1073</v>
      </c>
      <c r="F722" s="238" t="s">
        <v>1074</v>
      </c>
      <c r="G722" s="239" t="s">
        <v>220</v>
      </c>
      <c r="H722" s="240">
        <v>1037.4190000000001</v>
      </c>
      <c r="I722" s="241"/>
      <c r="J722" s="242">
        <f>ROUND(I722*H722,2)</f>
        <v>0</v>
      </c>
      <c r="K722" s="238" t="s">
        <v>180</v>
      </c>
      <c r="L722" s="73"/>
      <c r="M722" s="243" t="s">
        <v>21</v>
      </c>
      <c r="N722" s="244" t="s">
        <v>44</v>
      </c>
      <c r="O722" s="48"/>
      <c r="P722" s="245">
        <f>O722*H722</f>
        <v>0</v>
      </c>
      <c r="Q722" s="245">
        <v>0</v>
      </c>
      <c r="R722" s="245">
        <f>Q722*H722</f>
        <v>0</v>
      </c>
      <c r="S722" s="245">
        <v>0</v>
      </c>
      <c r="T722" s="246">
        <f>S722*H722</f>
        <v>0</v>
      </c>
      <c r="AR722" s="25" t="s">
        <v>181</v>
      </c>
      <c r="AT722" s="25" t="s">
        <v>176</v>
      </c>
      <c r="AU722" s="25" t="s">
        <v>83</v>
      </c>
      <c r="AY722" s="25" t="s">
        <v>174</v>
      </c>
      <c r="BE722" s="247">
        <f>IF(N722="základní",J722,0)</f>
        <v>0</v>
      </c>
      <c r="BF722" s="247">
        <f>IF(N722="snížená",J722,0)</f>
        <v>0</v>
      </c>
      <c r="BG722" s="247">
        <f>IF(N722="zákl. přenesená",J722,0)</f>
        <v>0</v>
      </c>
      <c r="BH722" s="247">
        <f>IF(N722="sníž. přenesená",J722,0)</f>
        <v>0</v>
      </c>
      <c r="BI722" s="247">
        <f>IF(N722="nulová",J722,0)</f>
        <v>0</v>
      </c>
      <c r="BJ722" s="25" t="s">
        <v>83</v>
      </c>
      <c r="BK722" s="247">
        <f>ROUND(I722*H722,2)</f>
        <v>0</v>
      </c>
      <c r="BL722" s="25" t="s">
        <v>181</v>
      </c>
      <c r="BM722" s="25" t="s">
        <v>1075</v>
      </c>
    </row>
    <row r="723" s="1" customFormat="1">
      <c r="B723" s="47"/>
      <c r="C723" s="75"/>
      <c r="D723" s="248" t="s">
        <v>183</v>
      </c>
      <c r="E723" s="75"/>
      <c r="F723" s="249" t="s">
        <v>1071</v>
      </c>
      <c r="G723" s="75"/>
      <c r="H723" s="75"/>
      <c r="I723" s="204"/>
      <c r="J723" s="75"/>
      <c r="K723" s="75"/>
      <c r="L723" s="73"/>
      <c r="M723" s="250"/>
      <c r="N723" s="48"/>
      <c r="O723" s="48"/>
      <c r="P723" s="48"/>
      <c r="Q723" s="48"/>
      <c r="R723" s="48"/>
      <c r="S723" s="48"/>
      <c r="T723" s="96"/>
      <c r="AT723" s="25" t="s">
        <v>183</v>
      </c>
      <c r="AU723" s="25" t="s">
        <v>83</v>
      </c>
    </row>
    <row r="724" s="12" customFormat="1">
      <c r="B724" s="251"/>
      <c r="C724" s="252"/>
      <c r="D724" s="248" t="s">
        <v>185</v>
      </c>
      <c r="E724" s="253" t="s">
        <v>21</v>
      </c>
      <c r="F724" s="254" t="s">
        <v>1076</v>
      </c>
      <c r="G724" s="252"/>
      <c r="H724" s="255">
        <v>1037.4190000000001</v>
      </c>
      <c r="I724" s="256"/>
      <c r="J724" s="252"/>
      <c r="K724" s="252"/>
      <c r="L724" s="257"/>
      <c r="M724" s="258"/>
      <c r="N724" s="259"/>
      <c r="O724" s="259"/>
      <c r="P724" s="259"/>
      <c r="Q724" s="259"/>
      <c r="R724" s="259"/>
      <c r="S724" s="259"/>
      <c r="T724" s="260"/>
      <c r="AT724" s="261" t="s">
        <v>185</v>
      </c>
      <c r="AU724" s="261" t="s">
        <v>83</v>
      </c>
      <c r="AV724" s="12" t="s">
        <v>83</v>
      </c>
      <c r="AW724" s="12" t="s">
        <v>36</v>
      </c>
      <c r="AX724" s="12" t="s">
        <v>76</v>
      </c>
      <c r="AY724" s="261" t="s">
        <v>174</v>
      </c>
    </row>
    <row r="725" s="1" customFormat="1" ht="25.5" customHeight="1">
      <c r="B725" s="47"/>
      <c r="C725" s="236" t="s">
        <v>1077</v>
      </c>
      <c r="D725" s="236" t="s">
        <v>176</v>
      </c>
      <c r="E725" s="237" t="s">
        <v>1078</v>
      </c>
      <c r="F725" s="238" t="s">
        <v>1079</v>
      </c>
      <c r="G725" s="239" t="s">
        <v>220</v>
      </c>
      <c r="H725" s="240">
        <v>4.0540000000000003</v>
      </c>
      <c r="I725" s="241"/>
      <c r="J725" s="242">
        <f>ROUND(I725*H725,2)</f>
        <v>0</v>
      </c>
      <c r="K725" s="238" t="s">
        <v>180</v>
      </c>
      <c r="L725" s="73"/>
      <c r="M725" s="243" t="s">
        <v>21</v>
      </c>
      <c r="N725" s="244" t="s">
        <v>44</v>
      </c>
      <c r="O725" s="48"/>
      <c r="P725" s="245">
        <f>O725*H725</f>
        <v>0</v>
      </c>
      <c r="Q725" s="245">
        <v>0</v>
      </c>
      <c r="R725" s="245">
        <f>Q725*H725</f>
        <v>0</v>
      </c>
      <c r="S725" s="245">
        <v>0</v>
      </c>
      <c r="T725" s="246">
        <f>S725*H725</f>
        <v>0</v>
      </c>
      <c r="AR725" s="25" t="s">
        <v>181</v>
      </c>
      <c r="AT725" s="25" t="s">
        <v>176</v>
      </c>
      <c r="AU725" s="25" t="s">
        <v>83</v>
      </c>
      <c r="AY725" s="25" t="s">
        <v>174</v>
      </c>
      <c r="BE725" s="247">
        <f>IF(N725="základní",J725,0)</f>
        <v>0</v>
      </c>
      <c r="BF725" s="247">
        <f>IF(N725="snížená",J725,0)</f>
        <v>0</v>
      </c>
      <c r="BG725" s="247">
        <f>IF(N725="zákl. přenesená",J725,0)</f>
        <v>0</v>
      </c>
      <c r="BH725" s="247">
        <f>IF(N725="sníž. přenesená",J725,0)</f>
        <v>0</v>
      </c>
      <c r="BI725" s="247">
        <f>IF(N725="nulová",J725,0)</f>
        <v>0</v>
      </c>
      <c r="BJ725" s="25" t="s">
        <v>83</v>
      </c>
      <c r="BK725" s="247">
        <f>ROUND(I725*H725,2)</f>
        <v>0</v>
      </c>
      <c r="BL725" s="25" t="s">
        <v>181</v>
      </c>
      <c r="BM725" s="25" t="s">
        <v>1080</v>
      </c>
    </row>
    <row r="726" s="1" customFormat="1">
      <c r="B726" s="47"/>
      <c r="C726" s="75"/>
      <c r="D726" s="248" t="s">
        <v>183</v>
      </c>
      <c r="E726" s="75"/>
      <c r="F726" s="249" t="s">
        <v>1081</v>
      </c>
      <c r="G726" s="75"/>
      <c r="H726" s="75"/>
      <c r="I726" s="204"/>
      <c r="J726" s="75"/>
      <c r="K726" s="75"/>
      <c r="L726" s="73"/>
      <c r="M726" s="250"/>
      <c r="N726" s="48"/>
      <c r="O726" s="48"/>
      <c r="P726" s="48"/>
      <c r="Q726" s="48"/>
      <c r="R726" s="48"/>
      <c r="S726" s="48"/>
      <c r="T726" s="96"/>
      <c r="AT726" s="25" t="s">
        <v>183</v>
      </c>
      <c r="AU726" s="25" t="s">
        <v>83</v>
      </c>
    </row>
    <row r="727" s="1" customFormat="1" ht="16.5" customHeight="1">
      <c r="B727" s="47"/>
      <c r="C727" s="236" t="s">
        <v>1082</v>
      </c>
      <c r="D727" s="236" t="s">
        <v>176</v>
      </c>
      <c r="E727" s="237" t="s">
        <v>1083</v>
      </c>
      <c r="F727" s="238" t="s">
        <v>1084</v>
      </c>
      <c r="G727" s="239" t="s">
        <v>220</v>
      </c>
      <c r="H727" s="240">
        <v>3.8260000000000001</v>
      </c>
      <c r="I727" s="241"/>
      <c r="J727" s="242">
        <f>ROUND(I727*H727,2)</f>
        <v>0</v>
      </c>
      <c r="K727" s="238" t="s">
        <v>180</v>
      </c>
      <c r="L727" s="73"/>
      <c r="M727" s="243" t="s">
        <v>21</v>
      </c>
      <c r="N727" s="244" t="s">
        <v>44</v>
      </c>
      <c r="O727" s="48"/>
      <c r="P727" s="245">
        <f>O727*H727</f>
        <v>0</v>
      </c>
      <c r="Q727" s="245">
        <v>0</v>
      </c>
      <c r="R727" s="245">
        <f>Q727*H727</f>
        <v>0</v>
      </c>
      <c r="S727" s="245">
        <v>0</v>
      </c>
      <c r="T727" s="246">
        <f>S727*H727</f>
        <v>0</v>
      </c>
      <c r="AR727" s="25" t="s">
        <v>181</v>
      </c>
      <c r="AT727" s="25" t="s">
        <v>176</v>
      </c>
      <c r="AU727" s="25" t="s">
        <v>83</v>
      </c>
      <c r="AY727" s="25" t="s">
        <v>174</v>
      </c>
      <c r="BE727" s="247">
        <f>IF(N727="základní",J727,0)</f>
        <v>0</v>
      </c>
      <c r="BF727" s="247">
        <f>IF(N727="snížená",J727,0)</f>
        <v>0</v>
      </c>
      <c r="BG727" s="247">
        <f>IF(N727="zákl. přenesená",J727,0)</f>
        <v>0</v>
      </c>
      <c r="BH727" s="247">
        <f>IF(N727="sníž. přenesená",J727,0)</f>
        <v>0</v>
      </c>
      <c r="BI727" s="247">
        <f>IF(N727="nulová",J727,0)</f>
        <v>0</v>
      </c>
      <c r="BJ727" s="25" t="s">
        <v>83</v>
      </c>
      <c r="BK727" s="247">
        <f>ROUND(I727*H727,2)</f>
        <v>0</v>
      </c>
      <c r="BL727" s="25" t="s">
        <v>181</v>
      </c>
      <c r="BM727" s="25" t="s">
        <v>1085</v>
      </c>
    </row>
    <row r="728" s="1" customFormat="1">
      <c r="B728" s="47"/>
      <c r="C728" s="75"/>
      <c r="D728" s="248" t="s">
        <v>183</v>
      </c>
      <c r="E728" s="75"/>
      <c r="F728" s="249" t="s">
        <v>1081</v>
      </c>
      <c r="G728" s="75"/>
      <c r="H728" s="75"/>
      <c r="I728" s="204"/>
      <c r="J728" s="75"/>
      <c r="K728" s="75"/>
      <c r="L728" s="73"/>
      <c r="M728" s="250"/>
      <c r="N728" s="48"/>
      <c r="O728" s="48"/>
      <c r="P728" s="48"/>
      <c r="Q728" s="48"/>
      <c r="R728" s="48"/>
      <c r="S728" s="48"/>
      <c r="T728" s="96"/>
      <c r="AT728" s="25" t="s">
        <v>183</v>
      </c>
      <c r="AU728" s="25" t="s">
        <v>83</v>
      </c>
    </row>
    <row r="729" s="1" customFormat="1" ht="25.5" customHeight="1">
      <c r="B729" s="47"/>
      <c r="C729" s="236" t="s">
        <v>1086</v>
      </c>
      <c r="D729" s="236" t="s">
        <v>176</v>
      </c>
      <c r="E729" s="237" t="s">
        <v>1087</v>
      </c>
      <c r="F729" s="238" t="s">
        <v>1088</v>
      </c>
      <c r="G729" s="239" t="s">
        <v>220</v>
      </c>
      <c r="H729" s="240">
        <v>1.476</v>
      </c>
      <c r="I729" s="241"/>
      <c r="J729" s="242">
        <f>ROUND(I729*H729,2)</f>
        <v>0</v>
      </c>
      <c r="K729" s="238" t="s">
        <v>180</v>
      </c>
      <c r="L729" s="73"/>
      <c r="M729" s="243" t="s">
        <v>21</v>
      </c>
      <c r="N729" s="244" t="s">
        <v>44</v>
      </c>
      <c r="O729" s="48"/>
      <c r="P729" s="245">
        <f>O729*H729</f>
        <v>0</v>
      </c>
      <c r="Q729" s="245">
        <v>0</v>
      </c>
      <c r="R729" s="245">
        <f>Q729*H729</f>
        <v>0</v>
      </c>
      <c r="S729" s="245">
        <v>0</v>
      </c>
      <c r="T729" s="246">
        <f>S729*H729</f>
        <v>0</v>
      </c>
      <c r="AR729" s="25" t="s">
        <v>181</v>
      </c>
      <c r="AT729" s="25" t="s">
        <v>176</v>
      </c>
      <c r="AU729" s="25" t="s">
        <v>83</v>
      </c>
      <c r="AY729" s="25" t="s">
        <v>174</v>
      </c>
      <c r="BE729" s="247">
        <f>IF(N729="základní",J729,0)</f>
        <v>0</v>
      </c>
      <c r="BF729" s="247">
        <f>IF(N729="snížená",J729,0)</f>
        <v>0</v>
      </c>
      <c r="BG729" s="247">
        <f>IF(N729="zákl. přenesená",J729,0)</f>
        <v>0</v>
      </c>
      <c r="BH729" s="247">
        <f>IF(N729="sníž. přenesená",J729,0)</f>
        <v>0</v>
      </c>
      <c r="BI729" s="247">
        <f>IF(N729="nulová",J729,0)</f>
        <v>0</v>
      </c>
      <c r="BJ729" s="25" t="s">
        <v>83</v>
      </c>
      <c r="BK729" s="247">
        <f>ROUND(I729*H729,2)</f>
        <v>0</v>
      </c>
      <c r="BL729" s="25" t="s">
        <v>181</v>
      </c>
      <c r="BM729" s="25" t="s">
        <v>1089</v>
      </c>
    </row>
    <row r="730" s="1" customFormat="1">
      <c r="B730" s="47"/>
      <c r="C730" s="75"/>
      <c r="D730" s="248" t="s">
        <v>183</v>
      </c>
      <c r="E730" s="75"/>
      <c r="F730" s="249" t="s">
        <v>1081</v>
      </c>
      <c r="G730" s="75"/>
      <c r="H730" s="75"/>
      <c r="I730" s="204"/>
      <c r="J730" s="75"/>
      <c r="K730" s="75"/>
      <c r="L730" s="73"/>
      <c r="M730" s="250"/>
      <c r="N730" s="48"/>
      <c r="O730" s="48"/>
      <c r="P730" s="48"/>
      <c r="Q730" s="48"/>
      <c r="R730" s="48"/>
      <c r="S730" s="48"/>
      <c r="T730" s="96"/>
      <c r="AT730" s="25" t="s">
        <v>183</v>
      </c>
      <c r="AU730" s="25" t="s">
        <v>83</v>
      </c>
    </row>
    <row r="731" s="1" customFormat="1" ht="25.5" customHeight="1">
      <c r="B731" s="47"/>
      <c r="C731" s="236" t="s">
        <v>1090</v>
      </c>
      <c r="D731" s="236" t="s">
        <v>176</v>
      </c>
      <c r="E731" s="237" t="s">
        <v>1091</v>
      </c>
      <c r="F731" s="238" t="s">
        <v>1092</v>
      </c>
      <c r="G731" s="239" t="s">
        <v>220</v>
      </c>
      <c r="H731" s="240">
        <v>1.4299999999999999</v>
      </c>
      <c r="I731" s="241"/>
      <c r="J731" s="242">
        <f>ROUND(I731*H731,2)</f>
        <v>0</v>
      </c>
      <c r="K731" s="238" t="s">
        <v>180</v>
      </c>
      <c r="L731" s="73"/>
      <c r="M731" s="243" t="s">
        <v>21</v>
      </c>
      <c r="N731" s="244" t="s">
        <v>44</v>
      </c>
      <c r="O731" s="48"/>
      <c r="P731" s="245">
        <f>O731*H731</f>
        <v>0</v>
      </c>
      <c r="Q731" s="245">
        <v>0</v>
      </c>
      <c r="R731" s="245">
        <f>Q731*H731</f>
        <v>0</v>
      </c>
      <c r="S731" s="245">
        <v>0</v>
      </c>
      <c r="T731" s="246">
        <f>S731*H731</f>
        <v>0</v>
      </c>
      <c r="AR731" s="25" t="s">
        <v>181</v>
      </c>
      <c r="AT731" s="25" t="s">
        <v>176</v>
      </c>
      <c r="AU731" s="25" t="s">
        <v>83</v>
      </c>
      <c r="AY731" s="25" t="s">
        <v>174</v>
      </c>
      <c r="BE731" s="247">
        <f>IF(N731="základní",J731,0)</f>
        <v>0</v>
      </c>
      <c r="BF731" s="247">
        <f>IF(N731="snížená",J731,0)</f>
        <v>0</v>
      </c>
      <c r="BG731" s="247">
        <f>IF(N731="zákl. přenesená",J731,0)</f>
        <v>0</v>
      </c>
      <c r="BH731" s="247">
        <f>IF(N731="sníž. přenesená",J731,0)</f>
        <v>0</v>
      </c>
      <c r="BI731" s="247">
        <f>IF(N731="nulová",J731,0)</f>
        <v>0</v>
      </c>
      <c r="BJ731" s="25" t="s">
        <v>83</v>
      </c>
      <c r="BK731" s="247">
        <f>ROUND(I731*H731,2)</f>
        <v>0</v>
      </c>
      <c r="BL731" s="25" t="s">
        <v>181</v>
      </c>
      <c r="BM731" s="25" t="s">
        <v>1093</v>
      </c>
    </row>
    <row r="732" s="1" customFormat="1">
      <c r="B732" s="47"/>
      <c r="C732" s="75"/>
      <c r="D732" s="248" t="s">
        <v>183</v>
      </c>
      <c r="E732" s="75"/>
      <c r="F732" s="249" t="s">
        <v>1081</v>
      </c>
      <c r="G732" s="75"/>
      <c r="H732" s="75"/>
      <c r="I732" s="204"/>
      <c r="J732" s="75"/>
      <c r="K732" s="75"/>
      <c r="L732" s="73"/>
      <c r="M732" s="250"/>
      <c r="N732" s="48"/>
      <c r="O732" s="48"/>
      <c r="P732" s="48"/>
      <c r="Q732" s="48"/>
      <c r="R732" s="48"/>
      <c r="S732" s="48"/>
      <c r="T732" s="96"/>
      <c r="AT732" s="25" t="s">
        <v>183</v>
      </c>
      <c r="AU732" s="25" t="s">
        <v>83</v>
      </c>
    </row>
    <row r="733" s="12" customFormat="1">
      <c r="B733" s="251"/>
      <c r="C733" s="252"/>
      <c r="D733" s="248" t="s">
        <v>185</v>
      </c>
      <c r="E733" s="253" t="s">
        <v>21</v>
      </c>
      <c r="F733" s="254" t="s">
        <v>1094</v>
      </c>
      <c r="G733" s="252"/>
      <c r="H733" s="255">
        <v>1.4299999999999999</v>
      </c>
      <c r="I733" s="256"/>
      <c r="J733" s="252"/>
      <c r="K733" s="252"/>
      <c r="L733" s="257"/>
      <c r="M733" s="258"/>
      <c r="N733" s="259"/>
      <c r="O733" s="259"/>
      <c r="P733" s="259"/>
      <c r="Q733" s="259"/>
      <c r="R733" s="259"/>
      <c r="S733" s="259"/>
      <c r="T733" s="260"/>
      <c r="AT733" s="261" t="s">
        <v>185</v>
      </c>
      <c r="AU733" s="261" t="s">
        <v>83</v>
      </c>
      <c r="AV733" s="12" t="s">
        <v>83</v>
      </c>
      <c r="AW733" s="12" t="s">
        <v>36</v>
      </c>
      <c r="AX733" s="12" t="s">
        <v>76</v>
      </c>
      <c r="AY733" s="261" t="s">
        <v>174</v>
      </c>
    </row>
    <row r="734" s="1" customFormat="1" ht="16.5" customHeight="1">
      <c r="B734" s="47"/>
      <c r="C734" s="236" t="s">
        <v>1095</v>
      </c>
      <c r="D734" s="236" t="s">
        <v>176</v>
      </c>
      <c r="E734" s="237" t="s">
        <v>1096</v>
      </c>
      <c r="F734" s="238" t="s">
        <v>1097</v>
      </c>
      <c r="G734" s="239" t="s">
        <v>220</v>
      </c>
      <c r="H734" s="240">
        <v>45.557000000000002</v>
      </c>
      <c r="I734" s="241"/>
      <c r="J734" s="242">
        <f>ROUND(I734*H734,2)</f>
        <v>0</v>
      </c>
      <c r="K734" s="238" t="s">
        <v>180</v>
      </c>
      <c r="L734" s="73"/>
      <c r="M734" s="243" t="s">
        <v>21</v>
      </c>
      <c r="N734" s="244" t="s">
        <v>44</v>
      </c>
      <c r="O734" s="48"/>
      <c r="P734" s="245">
        <f>O734*H734</f>
        <v>0</v>
      </c>
      <c r="Q734" s="245">
        <v>0</v>
      </c>
      <c r="R734" s="245">
        <f>Q734*H734</f>
        <v>0</v>
      </c>
      <c r="S734" s="245">
        <v>0</v>
      </c>
      <c r="T734" s="246">
        <f>S734*H734</f>
        <v>0</v>
      </c>
      <c r="AR734" s="25" t="s">
        <v>181</v>
      </c>
      <c r="AT734" s="25" t="s">
        <v>176</v>
      </c>
      <c r="AU734" s="25" t="s">
        <v>83</v>
      </c>
      <c r="AY734" s="25" t="s">
        <v>174</v>
      </c>
      <c r="BE734" s="247">
        <f>IF(N734="základní",J734,0)</f>
        <v>0</v>
      </c>
      <c r="BF734" s="247">
        <f>IF(N734="snížená",J734,0)</f>
        <v>0</v>
      </c>
      <c r="BG734" s="247">
        <f>IF(N734="zákl. přenesená",J734,0)</f>
        <v>0</v>
      </c>
      <c r="BH734" s="247">
        <f>IF(N734="sníž. přenesená",J734,0)</f>
        <v>0</v>
      </c>
      <c r="BI734" s="247">
        <f>IF(N734="nulová",J734,0)</f>
        <v>0</v>
      </c>
      <c r="BJ734" s="25" t="s">
        <v>83</v>
      </c>
      <c r="BK734" s="247">
        <f>ROUND(I734*H734,2)</f>
        <v>0</v>
      </c>
      <c r="BL734" s="25" t="s">
        <v>181</v>
      </c>
      <c r="BM734" s="25" t="s">
        <v>1098</v>
      </c>
    </row>
    <row r="735" s="1" customFormat="1">
      <c r="B735" s="47"/>
      <c r="C735" s="75"/>
      <c r="D735" s="248" t="s">
        <v>183</v>
      </c>
      <c r="E735" s="75"/>
      <c r="F735" s="249" t="s">
        <v>1081</v>
      </c>
      <c r="G735" s="75"/>
      <c r="H735" s="75"/>
      <c r="I735" s="204"/>
      <c r="J735" s="75"/>
      <c r="K735" s="75"/>
      <c r="L735" s="73"/>
      <c r="M735" s="250"/>
      <c r="N735" s="48"/>
      <c r="O735" s="48"/>
      <c r="P735" s="48"/>
      <c r="Q735" s="48"/>
      <c r="R735" s="48"/>
      <c r="S735" s="48"/>
      <c r="T735" s="96"/>
      <c r="AT735" s="25" t="s">
        <v>183</v>
      </c>
      <c r="AU735" s="25" t="s">
        <v>83</v>
      </c>
    </row>
    <row r="736" s="1" customFormat="1" ht="16.5" customHeight="1">
      <c r="B736" s="47"/>
      <c r="C736" s="236" t="s">
        <v>1099</v>
      </c>
      <c r="D736" s="236" t="s">
        <v>176</v>
      </c>
      <c r="E736" s="237" t="s">
        <v>1100</v>
      </c>
      <c r="F736" s="238" t="s">
        <v>1097</v>
      </c>
      <c r="G736" s="239" t="s">
        <v>220</v>
      </c>
      <c r="H736" s="240">
        <v>1.5700000000000001</v>
      </c>
      <c r="I736" s="241"/>
      <c r="J736" s="242">
        <f>ROUND(I736*H736,2)</f>
        <v>0</v>
      </c>
      <c r="K736" s="238" t="s">
        <v>21</v>
      </c>
      <c r="L736" s="73"/>
      <c r="M736" s="243" t="s">
        <v>21</v>
      </c>
      <c r="N736" s="244" t="s">
        <v>44</v>
      </c>
      <c r="O736" s="48"/>
      <c r="P736" s="245">
        <f>O736*H736</f>
        <v>0</v>
      </c>
      <c r="Q736" s="245">
        <v>0</v>
      </c>
      <c r="R736" s="245">
        <f>Q736*H736</f>
        <v>0</v>
      </c>
      <c r="S736" s="245">
        <v>0</v>
      </c>
      <c r="T736" s="246">
        <f>S736*H736</f>
        <v>0</v>
      </c>
      <c r="AR736" s="25" t="s">
        <v>181</v>
      </c>
      <c r="AT736" s="25" t="s">
        <v>176</v>
      </c>
      <c r="AU736" s="25" t="s">
        <v>83</v>
      </c>
      <c r="AY736" s="25" t="s">
        <v>174</v>
      </c>
      <c r="BE736" s="247">
        <f>IF(N736="základní",J736,0)</f>
        <v>0</v>
      </c>
      <c r="BF736" s="247">
        <f>IF(N736="snížená",J736,0)</f>
        <v>0</v>
      </c>
      <c r="BG736" s="247">
        <f>IF(N736="zákl. přenesená",J736,0)</f>
        <v>0</v>
      </c>
      <c r="BH736" s="247">
        <f>IF(N736="sníž. přenesená",J736,0)</f>
        <v>0</v>
      </c>
      <c r="BI736" s="247">
        <f>IF(N736="nulová",J736,0)</f>
        <v>0</v>
      </c>
      <c r="BJ736" s="25" t="s">
        <v>83</v>
      </c>
      <c r="BK736" s="247">
        <f>ROUND(I736*H736,2)</f>
        <v>0</v>
      </c>
      <c r="BL736" s="25" t="s">
        <v>181</v>
      </c>
      <c r="BM736" s="25" t="s">
        <v>1101</v>
      </c>
    </row>
    <row r="737" s="11" customFormat="1" ht="29.88" customHeight="1">
      <c r="B737" s="220"/>
      <c r="C737" s="221"/>
      <c r="D737" s="222" t="s">
        <v>71</v>
      </c>
      <c r="E737" s="234" t="s">
        <v>1102</v>
      </c>
      <c r="F737" s="234" t="s">
        <v>1103</v>
      </c>
      <c r="G737" s="221"/>
      <c r="H737" s="221"/>
      <c r="I737" s="224"/>
      <c r="J737" s="235">
        <f>BK737</f>
        <v>0</v>
      </c>
      <c r="K737" s="221"/>
      <c r="L737" s="226"/>
      <c r="M737" s="227"/>
      <c r="N737" s="228"/>
      <c r="O737" s="228"/>
      <c r="P737" s="229">
        <f>SUM(P738:P739)</f>
        <v>0</v>
      </c>
      <c r="Q737" s="228"/>
      <c r="R737" s="229">
        <f>SUM(R738:R739)</f>
        <v>0</v>
      </c>
      <c r="S737" s="228"/>
      <c r="T737" s="230">
        <f>SUM(T738:T739)</f>
        <v>0</v>
      </c>
      <c r="AR737" s="231" t="s">
        <v>76</v>
      </c>
      <c r="AT737" s="232" t="s">
        <v>71</v>
      </c>
      <c r="AU737" s="232" t="s">
        <v>76</v>
      </c>
      <c r="AY737" s="231" t="s">
        <v>174</v>
      </c>
      <c r="BK737" s="233">
        <f>SUM(BK738:BK739)</f>
        <v>0</v>
      </c>
    </row>
    <row r="738" s="1" customFormat="1" ht="38.25" customHeight="1">
      <c r="B738" s="47"/>
      <c r="C738" s="236" t="s">
        <v>1104</v>
      </c>
      <c r="D738" s="236" t="s">
        <v>176</v>
      </c>
      <c r="E738" s="237" t="s">
        <v>1105</v>
      </c>
      <c r="F738" s="238" t="s">
        <v>1106</v>
      </c>
      <c r="G738" s="239" t="s">
        <v>220</v>
      </c>
      <c r="H738" s="240">
        <v>163.41800000000001</v>
      </c>
      <c r="I738" s="241"/>
      <c r="J738" s="242">
        <f>ROUND(I738*H738,2)</f>
        <v>0</v>
      </c>
      <c r="K738" s="238" t="s">
        <v>180</v>
      </c>
      <c r="L738" s="73"/>
      <c r="M738" s="243" t="s">
        <v>21</v>
      </c>
      <c r="N738" s="244" t="s">
        <v>44</v>
      </c>
      <c r="O738" s="48"/>
      <c r="P738" s="245">
        <f>O738*H738</f>
        <v>0</v>
      </c>
      <c r="Q738" s="245">
        <v>0</v>
      </c>
      <c r="R738" s="245">
        <f>Q738*H738</f>
        <v>0</v>
      </c>
      <c r="S738" s="245">
        <v>0</v>
      </c>
      <c r="T738" s="246">
        <f>S738*H738</f>
        <v>0</v>
      </c>
      <c r="AR738" s="25" t="s">
        <v>181</v>
      </c>
      <c r="AT738" s="25" t="s">
        <v>176</v>
      </c>
      <c r="AU738" s="25" t="s">
        <v>83</v>
      </c>
      <c r="AY738" s="25" t="s">
        <v>174</v>
      </c>
      <c r="BE738" s="247">
        <f>IF(N738="základní",J738,0)</f>
        <v>0</v>
      </c>
      <c r="BF738" s="247">
        <f>IF(N738="snížená",J738,0)</f>
        <v>0</v>
      </c>
      <c r="BG738" s="247">
        <f>IF(N738="zákl. přenesená",J738,0)</f>
        <v>0</v>
      </c>
      <c r="BH738" s="247">
        <f>IF(N738="sníž. přenesená",J738,0)</f>
        <v>0</v>
      </c>
      <c r="BI738" s="247">
        <f>IF(N738="nulová",J738,0)</f>
        <v>0</v>
      </c>
      <c r="BJ738" s="25" t="s">
        <v>83</v>
      </c>
      <c r="BK738" s="247">
        <f>ROUND(I738*H738,2)</f>
        <v>0</v>
      </c>
      <c r="BL738" s="25" t="s">
        <v>181</v>
      </c>
      <c r="BM738" s="25" t="s">
        <v>1107</v>
      </c>
    </row>
    <row r="739" s="1" customFormat="1">
      <c r="B739" s="47"/>
      <c r="C739" s="75"/>
      <c r="D739" s="248" t="s">
        <v>183</v>
      </c>
      <c r="E739" s="75"/>
      <c r="F739" s="249" t="s">
        <v>1108</v>
      </c>
      <c r="G739" s="75"/>
      <c r="H739" s="75"/>
      <c r="I739" s="204"/>
      <c r="J739" s="75"/>
      <c r="K739" s="75"/>
      <c r="L739" s="73"/>
      <c r="M739" s="250"/>
      <c r="N739" s="48"/>
      <c r="O739" s="48"/>
      <c r="P739" s="48"/>
      <c r="Q739" s="48"/>
      <c r="R739" s="48"/>
      <c r="S739" s="48"/>
      <c r="T739" s="96"/>
      <c r="AT739" s="25" t="s">
        <v>183</v>
      </c>
      <c r="AU739" s="25" t="s">
        <v>83</v>
      </c>
    </row>
    <row r="740" s="11" customFormat="1" ht="37.44" customHeight="1">
      <c r="B740" s="220"/>
      <c r="C740" s="221"/>
      <c r="D740" s="222" t="s">
        <v>71</v>
      </c>
      <c r="E740" s="223" t="s">
        <v>1109</v>
      </c>
      <c r="F740" s="223" t="s">
        <v>1110</v>
      </c>
      <c r="G740" s="221"/>
      <c r="H740" s="221"/>
      <c r="I740" s="224"/>
      <c r="J740" s="225">
        <f>BK740</f>
        <v>0</v>
      </c>
      <c r="K740" s="221"/>
      <c r="L740" s="226"/>
      <c r="M740" s="227"/>
      <c r="N740" s="228"/>
      <c r="O740" s="228"/>
      <c r="P740" s="229">
        <f>P741+P787+P845+P873+P910+P936+P964+P995+P1019+P1055+P1079+P1233+P1287+P1360+P1418+P1509+P1563+P1626+P1678+P1695+P1757+P1809+P1823+P1907+P1970</f>
        <v>0</v>
      </c>
      <c r="Q740" s="228"/>
      <c r="R740" s="229">
        <f>R741+R787+R845+R873+R910+R936+R964+R995+R1019+R1055+R1079+R1233+R1287+R1360+R1418+R1509+R1563+R1626+R1678+R1695+R1757+R1809+R1823+R1907+R1970</f>
        <v>58.897896789999997</v>
      </c>
      <c r="S740" s="228"/>
      <c r="T740" s="230">
        <f>T741+T787+T845+T873+T910+T936+T964+T995+T1019+T1055+T1079+T1233+T1287+T1360+T1418+T1509+T1563+T1626+T1678+T1695+T1757+T1809+T1823+T1907+T1970</f>
        <v>12.355544499999999</v>
      </c>
      <c r="AR740" s="231" t="s">
        <v>83</v>
      </c>
      <c r="AT740" s="232" t="s">
        <v>71</v>
      </c>
      <c r="AU740" s="232" t="s">
        <v>72</v>
      </c>
      <c r="AY740" s="231" t="s">
        <v>174</v>
      </c>
      <c r="BK740" s="233">
        <f>BK741+BK787+BK845+BK873+BK910+BK936+BK964+BK995+BK1019+BK1055+BK1079+BK1233+BK1287+BK1360+BK1418+BK1509+BK1563+BK1626+BK1678+BK1695+BK1757+BK1809+BK1823+BK1907+BK1970</f>
        <v>0</v>
      </c>
    </row>
    <row r="741" s="11" customFormat="1" ht="19.92" customHeight="1">
      <c r="B741" s="220"/>
      <c r="C741" s="221"/>
      <c r="D741" s="222" t="s">
        <v>71</v>
      </c>
      <c r="E741" s="234" t="s">
        <v>1111</v>
      </c>
      <c r="F741" s="234" t="s">
        <v>1112</v>
      </c>
      <c r="G741" s="221"/>
      <c r="H741" s="221"/>
      <c r="I741" s="224"/>
      <c r="J741" s="235">
        <f>BK741</f>
        <v>0</v>
      </c>
      <c r="K741" s="221"/>
      <c r="L741" s="226"/>
      <c r="M741" s="227"/>
      <c r="N741" s="228"/>
      <c r="O741" s="228"/>
      <c r="P741" s="229">
        <f>SUM(P742:P786)</f>
        <v>0</v>
      </c>
      <c r="Q741" s="228"/>
      <c r="R741" s="229">
        <f>SUM(R742:R786)</f>
        <v>1.6840843999999999</v>
      </c>
      <c r="S741" s="228"/>
      <c r="T741" s="230">
        <f>SUM(T742:T786)</f>
        <v>0</v>
      </c>
      <c r="AR741" s="231" t="s">
        <v>83</v>
      </c>
      <c r="AT741" s="232" t="s">
        <v>71</v>
      </c>
      <c r="AU741" s="232" t="s">
        <v>76</v>
      </c>
      <c r="AY741" s="231" t="s">
        <v>174</v>
      </c>
      <c r="BK741" s="233">
        <f>SUM(BK742:BK786)</f>
        <v>0</v>
      </c>
    </row>
    <row r="742" s="1" customFormat="1" ht="25.5" customHeight="1">
      <c r="B742" s="47"/>
      <c r="C742" s="236" t="s">
        <v>1113</v>
      </c>
      <c r="D742" s="236" t="s">
        <v>176</v>
      </c>
      <c r="E742" s="237" t="s">
        <v>1114</v>
      </c>
      <c r="F742" s="238" t="s">
        <v>1115</v>
      </c>
      <c r="G742" s="239" t="s">
        <v>179</v>
      </c>
      <c r="H742" s="240">
        <v>185.08000000000001</v>
      </c>
      <c r="I742" s="241"/>
      <c r="J742" s="242">
        <f>ROUND(I742*H742,2)</f>
        <v>0</v>
      </c>
      <c r="K742" s="238" t="s">
        <v>180</v>
      </c>
      <c r="L742" s="73"/>
      <c r="M742" s="243" t="s">
        <v>21</v>
      </c>
      <c r="N742" s="244" t="s">
        <v>44</v>
      </c>
      <c r="O742" s="48"/>
      <c r="P742" s="245">
        <f>O742*H742</f>
        <v>0</v>
      </c>
      <c r="Q742" s="245">
        <v>0</v>
      </c>
      <c r="R742" s="245">
        <f>Q742*H742</f>
        <v>0</v>
      </c>
      <c r="S742" s="245">
        <v>0</v>
      </c>
      <c r="T742" s="246">
        <f>S742*H742</f>
        <v>0</v>
      </c>
      <c r="AR742" s="25" t="s">
        <v>266</v>
      </c>
      <c r="AT742" s="25" t="s">
        <v>176</v>
      </c>
      <c r="AU742" s="25" t="s">
        <v>83</v>
      </c>
      <c r="AY742" s="25" t="s">
        <v>174</v>
      </c>
      <c r="BE742" s="247">
        <f>IF(N742="základní",J742,0)</f>
        <v>0</v>
      </c>
      <c r="BF742" s="247">
        <f>IF(N742="snížená",J742,0)</f>
        <v>0</v>
      </c>
      <c r="BG742" s="247">
        <f>IF(N742="zákl. přenesená",J742,0)</f>
        <v>0</v>
      </c>
      <c r="BH742" s="247">
        <f>IF(N742="sníž. přenesená",J742,0)</f>
        <v>0</v>
      </c>
      <c r="BI742" s="247">
        <f>IF(N742="nulová",J742,0)</f>
        <v>0</v>
      </c>
      <c r="BJ742" s="25" t="s">
        <v>83</v>
      </c>
      <c r="BK742" s="247">
        <f>ROUND(I742*H742,2)</f>
        <v>0</v>
      </c>
      <c r="BL742" s="25" t="s">
        <v>266</v>
      </c>
      <c r="BM742" s="25" t="s">
        <v>1116</v>
      </c>
    </row>
    <row r="743" s="1" customFormat="1">
      <c r="B743" s="47"/>
      <c r="C743" s="75"/>
      <c r="D743" s="248" t="s">
        <v>183</v>
      </c>
      <c r="E743" s="75"/>
      <c r="F743" s="249" t="s">
        <v>1117</v>
      </c>
      <c r="G743" s="75"/>
      <c r="H743" s="75"/>
      <c r="I743" s="204"/>
      <c r="J743" s="75"/>
      <c r="K743" s="75"/>
      <c r="L743" s="73"/>
      <c r="M743" s="250"/>
      <c r="N743" s="48"/>
      <c r="O743" s="48"/>
      <c r="P743" s="48"/>
      <c r="Q743" s="48"/>
      <c r="R743" s="48"/>
      <c r="S743" s="48"/>
      <c r="T743" s="96"/>
      <c r="AT743" s="25" t="s">
        <v>183</v>
      </c>
      <c r="AU743" s="25" t="s">
        <v>83</v>
      </c>
    </row>
    <row r="744" s="12" customFormat="1">
      <c r="B744" s="251"/>
      <c r="C744" s="252"/>
      <c r="D744" s="248" t="s">
        <v>185</v>
      </c>
      <c r="E744" s="253" t="s">
        <v>21</v>
      </c>
      <c r="F744" s="254" t="s">
        <v>646</v>
      </c>
      <c r="G744" s="252"/>
      <c r="H744" s="255">
        <v>185.08000000000001</v>
      </c>
      <c r="I744" s="256"/>
      <c r="J744" s="252"/>
      <c r="K744" s="252"/>
      <c r="L744" s="257"/>
      <c r="M744" s="258"/>
      <c r="N744" s="259"/>
      <c r="O744" s="259"/>
      <c r="P744" s="259"/>
      <c r="Q744" s="259"/>
      <c r="R744" s="259"/>
      <c r="S744" s="259"/>
      <c r="T744" s="260"/>
      <c r="AT744" s="261" t="s">
        <v>185</v>
      </c>
      <c r="AU744" s="261" t="s">
        <v>83</v>
      </c>
      <c r="AV744" s="12" t="s">
        <v>83</v>
      </c>
      <c r="AW744" s="12" t="s">
        <v>36</v>
      </c>
      <c r="AX744" s="12" t="s">
        <v>76</v>
      </c>
      <c r="AY744" s="261" t="s">
        <v>174</v>
      </c>
    </row>
    <row r="745" s="1" customFormat="1" ht="25.5" customHeight="1">
      <c r="B745" s="47"/>
      <c r="C745" s="236" t="s">
        <v>1118</v>
      </c>
      <c r="D745" s="236" t="s">
        <v>176</v>
      </c>
      <c r="E745" s="237" t="s">
        <v>1119</v>
      </c>
      <c r="F745" s="238" t="s">
        <v>1120</v>
      </c>
      <c r="G745" s="239" t="s">
        <v>179</v>
      </c>
      <c r="H745" s="240">
        <v>39.959000000000003</v>
      </c>
      <c r="I745" s="241"/>
      <c r="J745" s="242">
        <f>ROUND(I745*H745,2)</f>
        <v>0</v>
      </c>
      <c r="K745" s="238" t="s">
        <v>180</v>
      </c>
      <c r="L745" s="73"/>
      <c r="M745" s="243" t="s">
        <v>21</v>
      </c>
      <c r="N745" s="244" t="s">
        <v>44</v>
      </c>
      <c r="O745" s="48"/>
      <c r="P745" s="245">
        <f>O745*H745</f>
        <v>0</v>
      </c>
      <c r="Q745" s="245">
        <v>0</v>
      </c>
      <c r="R745" s="245">
        <f>Q745*H745</f>
        <v>0</v>
      </c>
      <c r="S745" s="245">
        <v>0</v>
      </c>
      <c r="T745" s="246">
        <f>S745*H745</f>
        <v>0</v>
      </c>
      <c r="AR745" s="25" t="s">
        <v>266</v>
      </c>
      <c r="AT745" s="25" t="s">
        <v>176</v>
      </c>
      <c r="AU745" s="25" t="s">
        <v>83</v>
      </c>
      <c r="AY745" s="25" t="s">
        <v>174</v>
      </c>
      <c r="BE745" s="247">
        <f>IF(N745="základní",J745,0)</f>
        <v>0</v>
      </c>
      <c r="BF745" s="247">
        <f>IF(N745="snížená",J745,0)</f>
        <v>0</v>
      </c>
      <c r="BG745" s="247">
        <f>IF(N745="zákl. přenesená",J745,0)</f>
        <v>0</v>
      </c>
      <c r="BH745" s="247">
        <f>IF(N745="sníž. přenesená",J745,0)</f>
        <v>0</v>
      </c>
      <c r="BI745" s="247">
        <f>IF(N745="nulová",J745,0)</f>
        <v>0</v>
      </c>
      <c r="BJ745" s="25" t="s">
        <v>83</v>
      </c>
      <c r="BK745" s="247">
        <f>ROUND(I745*H745,2)</f>
        <v>0</v>
      </c>
      <c r="BL745" s="25" t="s">
        <v>266</v>
      </c>
      <c r="BM745" s="25" t="s">
        <v>1121</v>
      </c>
    </row>
    <row r="746" s="1" customFormat="1">
      <c r="B746" s="47"/>
      <c r="C746" s="75"/>
      <c r="D746" s="248" t="s">
        <v>183</v>
      </c>
      <c r="E746" s="75"/>
      <c r="F746" s="249" t="s">
        <v>1117</v>
      </c>
      <c r="G746" s="75"/>
      <c r="H746" s="75"/>
      <c r="I746" s="204"/>
      <c r="J746" s="75"/>
      <c r="K746" s="75"/>
      <c r="L746" s="73"/>
      <c r="M746" s="250"/>
      <c r="N746" s="48"/>
      <c r="O746" s="48"/>
      <c r="P746" s="48"/>
      <c r="Q746" s="48"/>
      <c r="R746" s="48"/>
      <c r="S746" s="48"/>
      <c r="T746" s="96"/>
      <c r="AT746" s="25" t="s">
        <v>183</v>
      </c>
      <c r="AU746" s="25" t="s">
        <v>83</v>
      </c>
    </row>
    <row r="747" s="12" customFormat="1">
      <c r="B747" s="251"/>
      <c r="C747" s="252"/>
      <c r="D747" s="248" t="s">
        <v>185</v>
      </c>
      <c r="E747" s="253" t="s">
        <v>21</v>
      </c>
      <c r="F747" s="254" t="s">
        <v>1122</v>
      </c>
      <c r="G747" s="252"/>
      <c r="H747" s="255">
        <v>39.959000000000003</v>
      </c>
      <c r="I747" s="256"/>
      <c r="J747" s="252"/>
      <c r="K747" s="252"/>
      <c r="L747" s="257"/>
      <c r="M747" s="258"/>
      <c r="N747" s="259"/>
      <c r="O747" s="259"/>
      <c r="P747" s="259"/>
      <c r="Q747" s="259"/>
      <c r="R747" s="259"/>
      <c r="S747" s="259"/>
      <c r="T747" s="260"/>
      <c r="AT747" s="261" t="s">
        <v>185</v>
      </c>
      <c r="AU747" s="261" t="s">
        <v>83</v>
      </c>
      <c r="AV747" s="12" t="s">
        <v>83</v>
      </c>
      <c r="AW747" s="12" t="s">
        <v>36</v>
      </c>
      <c r="AX747" s="12" t="s">
        <v>76</v>
      </c>
      <c r="AY747" s="261" t="s">
        <v>174</v>
      </c>
    </row>
    <row r="748" s="1" customFormat="1" ht="16.5" customHeight="1">
      <c r="B748" s="47"/>
      <c r="C748" s="262" t="s">
        <v>1123</v>
      </c>
      <c r="D748" s="262" t="s">
        <v>248</v>
      </c>
      <c r="E748" s="263" t="s">
        <v>1124</v>
      </c>
      <c r="F748" s="264" t="s">
        <v>1125</v>
      </c>
      <c r="G748" s="265" t="s">
        <v>220</v>
      </c>
      <c r="H748" s="266">
        <v>0.60299999999999998</v>
      </c>
      <c r="I748" s="267"/>
      <c r="J748" s="268">
        <f>ROUND(I748*H748,2)</f>
        <v>0</v>
      </c>
      <c r="K748" s="264" t="s">
        <v>180</v>
      </c>
      <c r="L748" s="269"/>
      <c r="M748" s="270" t="s">
        <v>21</v>
      </c>
      <c r="N748" s="271" t="s">
        <v>44</v>
      </c>
      <c r="O748" s="48"/>
      <c r="P748" s="245">
        <f>O748*H748</f>
        <v>0</v>
      </c>
      <c r="Q748" s="245">
        <v>1</v>
      </c>
      <c r="R748" s="245">
        <f>Q748*H748</f>
        <v>0.60299999999999998</v>
      </c>
      <c r="S748" s="245">
        <v>0</v>
      </c>
      <c r="T748" s="246">
        <f>S748*H748</f>
        <v>0</v>
      </c>
      <c r="AR748" s="25" t="s">
        <v>364</v>
      </c>
      <c r="AT748" s="25" t="s">
        <v>248</v>
      </c>
      <c r="AU748" s="25" t="s">
        <v>83</v>
      </c>
      <c r="AY748" s="25" t="s">
        <v>174</v>
      </c>
      <c r="BE748" s="247">
        <f>IF(N748="základní",J748,0)</f>
        <v>0</v>
      </c>
      <c r="BF748" s="247">
        <f>IF(N748="snížená",J748,0)</f>
        <v>0</v>
      </c>
      <c r="BG748" s="247">
        <f>IF(N748="zákl. přenesená",J748,0)</f>
        <v>0</v>
      </c>
      <c r="BH748" s="247">
        <f>IF(N748="sníž. přenesená",J748,0)</f>
        <v>0</v>
      </c>
      <c r="BI748" s="247">
        <f>IF(N748="nulová",J748,0)</f>
        <v>0</v>
      </c>
      <c r="BJ748" s="25" t="s">
        <v>83</v>
      </c>
      <c r="BK748" s="247">
        <f>ROUND(I748*H748,2)</f>
        <v>0</v>
      </c>
      <c r="BL748" s="25" t="s">
        <v>266</v>
      </c>
      <c r="BM748" s="25" t="s">
        <v>1126</v>
      </c>
    </row>
    <row r="749" s="12" customFormat="1">
      <c r="B749" s="251"/>
      <c r="C749" s="252"/>
      <c r="D749" s="248" t="s">
        <v>185</v>
      </c>
      <c r="E749" s="252"/>
      <c r="F749" s="254" t="s">
        <v>1127</v>
      </c>
      <c r="G749" s="252"/>
      <c r="H749" s="255">
        <v>0.60299999999999998</v>
      </c>
      <c r="I749" s="256"/>
      <c r="J749" s="252"/>
      <c r="K749" s="252"/>
      <c r="L749" s="257"/>
      <c r="M749" s="258"/>
      <c r="N749" s="259"/>
      <c r="O749" s="259"/>
      <c r="P749" s="259"/>
      <c r="Q749" s="259"/>
      <c r="R749" s="259"/>
      <c r="S749" s="259"/>
      <c r="T749" s="260"/>
      <c r="AT749" s="261" t="s">
        <v>185</v>
      </c>
      <c r="AU749" s="261" t="s">
        <v>83</v>
      </c>
      <c r="AV749" s="12" t="s">
        <v>83</v>
      </c>
      <c r="AW749" s="12" t="s">
        <v>6</v>
      </c>
      <c r="AX749" s="12" t="s">
        <v>76</v>
      </c>
      <c r="AY749" s="261" t="s">
        <v>174</v>
      </c>
    </row>
    <row r="750" s="1" customFormat="1" ht="25.5" customHeight="1">
      <c r="B750" s="47"/>
      <c r="C750" s="236" t="s">
        <v>1128</v>
      </c>
      <c r="D750" s="236" t="s">
        <v>176</v>
      </c>
      <c r="E750" s="237" t="s">
        <v>1129</v>
      </c>
      <c r="F750" s="238" t="s">
        <v>1120</v>
      </c>
      <c r="G750" s="239" t="s">
        <v>179</v>
      </c>
      <c r="H750" s="240">
        <v>174</v>
      </c>
      <c r="I750" s="241"/>
      <c r="J750" s="242">
        <f>ROUND(I750*H750,2)</f>
        <v>0</v>
      </c>
      <c r="K750" s="238" t="s">
        <v>21</v>
      </c>
      <c r="L750" s="73"/>
      <c r="M750" s="243" t="s">
        <v>21</v>
      </c>
      <c r="N750" s="244" t="s">
        <v>44</v>
      </c>
      <c r="O750" s="48"/>
      <c r="P750" s="245">
        <f>O750*H750</f>
        <v>0</v>
      </c>
      <c r="Q750" s="245">
        <v>0</v>
      </c>
      <c r="R750" s="245">
        <f>Q750*H750</f>
        <v>0</v>
      </c>
      <c r="S750" s="245">
        <v>0</v>
      </c>
      <c r="T750" s="246">
        <f>S750*H750</f>
        <v>0</v>
      </c>
      <c r="AR750" s="25" t="s">
        <v>266</v>
      </c>
      <c r="AT750" s="25" t="s">
        <v>176</v>
      </c>
      <c r="AU750" s="25" t="s">
        <v>83</v>
      </c>
      <c r="AY750" s="25" t="s">
        <v>174</v>
      </c>
      <c r="BE750" s="247">
        <f>IF(N750="základní",J750,0)</f>
        <v>0</v>
      </c>
      <c r="BF750" s="247">
        <f>IF(N750="snížená",J750,0)</f>
        <v>0</v>
      </c>
      <c r="BG750" s="247">
        <f>IF(N750="zákl. přenesená",J750,0)</f>
        <v>0</v>
      </c>
      <c r="BH750" s="247">
        <f>IF(N750="sníž. přenesená",J750,0)</f>
        <v>0</v>
      </c>
      <c r="BI750" s="247">
        <f>IF(N750="nulová",J750,0)</f>
        <v>0</v>
      </c>
      <c r="BJ750" s="25" t="s">
        <v>83</v>
      </c>
      <c r="BK750" s="247">
        <f>ROUND(I750*H750,2)</f>
        <v>0</v>
      </c>
      <c r="BL750" s="25" t="s">
        <v>266</v>
      </c>
      <c r="BM750" s="25" t="s">
        <v>1130</v>
      </c>
    </row>
    <row r="751" s="12" customFormat="1">
      <c r="B751" s="251"/>
      <c r="C751" s="252"/>
      <c r="D751" s="248" t="s">
        <v>185</v>
      </c>
      <c r="E751" s="253" t="s">
        <v>21</v>
      </c>
      <c r="F751" s="254" t="s">
        <v>1131</v>
      </c>
      <c r="G751" s="252"/>
      <c r="H751" s="255">
        <v>52.5</v>
      </c>
      <c r="I751" s="256"/>
      <c r="J751" s="252"/>
      <c r="K751" s="252"/>
      <c r="L751" s="257"/>
      <c r="M751" s="258"/>
      <c r="N751" s="259"/>
      <c r="O751" s="259"/>
      <c r="P751" s="259"/>
      <c r="Q751" s="259"/>
      <c r="R751" s="259"/>
      <c r="S751" s="259"/>
      <c r="T751" s="260"/>
      <c r="AT751" s="261" t="s">
        <v>185</v>
      </c>
      <c r="AU751" s="261" t="s">
        <v>83</v>
      </c>
      <c r="AV751" s="12" t="s">
        <v>83</v>
      </c>
      <c r="AW751" s="12" t="s">
        <v>36</v>
      </c>
      <c r="AX751" s="12" t="s">
        <v>72</v>
      </c>
      <c r="AY751" s="261" t="s">
        <v>174</v>
      </c>
    </row>
    <row r="752" s="12" customFormat="1">
      <c r="B752" s="251"/>
      <c r="C752" s="252"/>
      <c r="D752" s="248" t="s">
        <v>185</v>
      </c>
      <c r="E752" s="253" t="s">
        <v>21</v>
      </c>
      <c r="F752" s="254" t="s">
        <v>1132</v>
      </c>
      <c r="G752" s="252"/>
      <c r="H752" s="255">
        <v>121.5</v>
      </c>
      <c r="I752" s="256"/>
      <c r="J752" s="252"/>
      <c r="K752" s="252"/>
      <c r="L752" s="257"/>
      <c r="M752" s="258"/>
      <c r="N752" s="259"/>
      <c r="O752" s="259"/>
      <c r="P752" s="259"/>
      <c r="Q752" s="259"/>
      <c r="R752" s="259"/>
      <c r="S752" s="259"/>
      <c r="T752" s="260"/>
      <c r="AT752" s="261" t="s">
        <v>185</v>
      </c>
      <c r="AU752" s="261" t="s">
        <v>83</v>
      </c>
      <c r="AV752" s="12" t="s">
        <v>83</v>
      </c>
      <c r="AW752" s="12" t="s">
        <v>36</v>
      </c>
      <c r="AX752" s="12" t="s">
        <v>72</v>
      </c>
      <c r="AY752" s="261" t="s">
        <v>174</v>
      </c>
    </row>
    <row r="753" s="13" customFormat="1">
      <c r="B753" s="272"/>
      <c r="C753" s="273"/>
      <c r="D753" s="248" t="s">
        <v>185</v>
      </c>
      <c r="E753" s="274" t="s">
        <v>21</v>
      </c>
      <c r="F753" s="275" t="s">
        <v>264</v>
      </c>
      <c r="G753" s="273"/>
      <c r="H753" s="276">
        <v>174</v>
      </c>
      <c r="I753" s="277"/>
      <c r="J753" s="273"/>
      <c r="K753" s="273"/>
      <c r="L753" s="278"/>
      <c r="M753" s="279"/>
      <c r="N753" s="280"/>
      <c r="O753" s="280"/>
      <c r="P753" s="280"/>
      <c r="Q753" s="280"/>
      <c r="R753" s="280"/>
      <c r="S753" s="280"/>
      <c r="T753" s="281"/>
      <c r="AT753" s="282" t="s">
        <v>185</v>
      </c>
      <c r="AU753" s="282" t="s">
        <v>83</v>
      </c>
      <c r="AV753" s="13" t="s">
        <v>181</v>
      </c>
      <c r="AW753" s="13" t="s">
        <v>36</v>
      </c>
      <c r="AX753" s="13" t="s">
        <v>76</v>
      </c>
      <c r="AY753" s="282" t="s">
        <v>174</v>
      </c>
    </row>
    <row r="754" s="1" customFormat="1" ht="25.5" customHeight="1">
      <c r="B754" s="47"/>
      <c r="C754" s="236" t="s">
        <v>1133</v>
      </c>
      <c r="D754" s="236" t="s">
        <v>176</v>
      </c>
      <c r="E754" s="237" t="s">
        <v>1134</v>
      </c>
      <c r="F754" s="238" t="s">
        <v>1120</v>
      </c>
      <c r="G754" s="239" t="s">
        <v>179</v>
      </c>
      <c r="H754" s="240">
        <v>174</v>
      </c>
      <c r="I754" s="241"/>
      <c r="J754" s="242">
        <f>ROUND(I754*H754,2)</f>
        <v>0</v>
      </c>
      <c r="K754" s="238" t="s">
        <v>21</v>
      </c>
      <c r="L754" s="73"/>
      <c r="M754" s="243" t="s">
        <v>21</v>
      </c>
      <c r="N754" s="244" t="s">
        <v>44</v>
      </c>
      <c r="O754" s="48"/>
      <c r="P754" s="245">
        <f>O754*H754</f>
        <v>0</v>
      </c>
      <c r="Q754" s="245">
        <v>0</v>
      </c>
      <c r="R754" s="245">
        <f>Q754*H754</f>
        <v>0</v>
      </c>
      <c r="S754" s="245">
        <v>0</v>
      </c>
      <c r="T754" s="246">
        <f>S754*H754</f>
        <v>0</v>
      </c>
      <c r="AR754" s="25" t="s">
        <v>266</v>
      </c>
      <c r="AT754" s="25" t="s">
        <v>176</v>
      </c>
      <c r="AU754" s="25" t="s">
        <v>83</v>
      </c>
      <c r="AY754" s="25" t="s">
        <v>174</v>
      </c>
      <c r="BE754" s="247">
        <f>IF(N754="základní",J754,0)</f>
        <v>0</v>
      </c>
      <c r="BF754" s="247">
        <f>IF(N754="snížená",J754,0)</f>
        <v>0</v>
      </c>
      <c r="BG754" s="247">
        <f>IF(N754="zákl. přenesená",J754,0)</f>
        <v>0</v>
      </c>
      <c r="BH754" s="247">
        <f>IF(N754="sníž. přenesená",J754,0)</f>
        <v>0</v>
      </c>
      <c r="BI754" s="247">
        <f>IF(N754="nulová",J754,0)</f>
        <v>0</v>
      </c>
      <c r="BJ754" s="25" t="s">
        <v>83</v>
      </c>
      <c r="BK754" s="247">
        <f>ROUND(I754*H754,2)</f>
        <v>0</v>
      </c>
      <c r="BL754" s="25" t="s">
        <v>266</v>
      </c>
      <c r="BM754" s="25" t="s">
        <v>1135</v>
      </c>
    </row>
    <row r="755" s="12" customFormat="1">
      <c r="B755" s="251"/>
      <c r="C755" s="252"/>
      <c r="D755" s="248" t="s">
        <v>185</v>
      </c>
      <c r="E755" s="253" t="s">
        <v>21</v>
      </c>
      <c r="F755" s="254" t="s">
        <v>1131</v>
      </c>
      <c r="G755" s="252"/>
      <c r="H755" s="255">
        <v>52.5</v>
      </c>
      <c r="I755" s="256"/>
      <c r="J755" s="252"/>
      <c r="K755" s="252"/>
      <c r="L755" s="257"/>
      <c r="M755" s="258"/>
      <c r="N755" s="259"/>
      <c r="O755" s="259"/>
      <c r="P755" s="259"/>
      <c r="Q755" s="259"/>
      <c r="R755" s="259"/>
      <c r="S755" s="259"/>
      <c r="T755" s="260"/>
      <c r="AT755" s="261" t="s">
        <v>185</v>
      </c>
      <c r="AU755" s="261" t="s">
        <v>83</v>
      </c>
      <c r="AV755" s="12" t="s">
        <v>83</v>
      </c>
      <c r="AW755" s="12" t="s">
        <v>36</v>
      </c>
      <c r="AX755" s="12" t="s">
        <v>72</v>
      </c>
      <c r="AY755" s="261" t="s">
        <v>174</v>
      </c>
    </row>
    <row r="756" s="12" customFormat="1">
      <c r="B756" s="251"/>
      <c r="C756" s="252"/>
      <c r="D756" s="248" t="s">
        <v>185</v>
      </c>
      <c r="E756" s="253" t="s">
        <v>21</v>
      </c>
      <c r="F756" s="254" t="s">
        <v>1132</v>
      </c>
      <c r="G756" s="252"/>
      <c r="H756" s="255">
        <v>121.5</v>
      </c>
      <c r="I756" s="256"/>
      <c r="J756" s="252"/>
      <c r="K756" s="252"/>
      <c r="L756" s="257"/>
      <c r="M756" s="258"/>
      <c r="N756" s="259"/>
      <c r="O756" s="259"/>
      <c r="P756" s="259"/>
      <c r="Q756" s="259"/>
      <c r="R756" s="259"/>
      <c r="S756" s="259"/>
      <c r="T756" s="260"/>
      <c r="AT756" s="261" t="s">
        <v>185</v>
      </c>
      <c r="AU756" s="261" t="s">
        <v>83</v>
      </c>
      <c r="AV756" s="12" t="s">
        <v>83</v>
      </c>
      <c r="AW756" s="12" t="s">
        <v>36</v>
      </c>
      <c r="AX756" s="12" t="s">
        <v>72</v>
      </c>
      <c r="AY756" s="261" t="s">
        <v>174</v>
      </c>
    </row>
    <row r="757" s="13" customFormat="1">
      <c r="B757" s="272"/>
      <c r="C757" s="273"/>
      <c r="D757" s="248" t="s">
        <v>185</v>
      </c>
      <c r="E757" s="274" t="s">
        <v>21</v>
      </c>
      <c r="F757" s="275" t="s">
        <v>264</v>
      </c>
      <c r="G757" s="273"/>
      <c r="H757" s="276">
        <v>174</v>
      </c>
      <c r="I757" s="277"/>
      <c r="J757" s="273"/>
      <c r="K757" s="273"/>
      <c r="L757" s="278"/>
      <c r="M757" s="279"/>
      <c r="N757" s="280"/>
      <c r="O757" s="280"/>
      <c r="P757" s="280"/>
      <c r="Q757" s="280"/>
      <c r="R757" s="280"/>
      <c r="S757" s="280"/>
      <c r="T757" s="281"/>
      <c r="AT757" s="282" t="s">
        <v>185</v>
      </c>
      <c r="AU757" s="282" t="s">
        <v>83</v>
      </c>
      <c r="AV757" s="13" t="s">
        <v>181</v>
      </c>
      <c r="AW757" s="13" t="s">
        <v>36</v>
      </c>
      <c r="AX757" s="13" t="s">
        <v>76</v>
      </c>
      <c r="AY757" s="282" t="s">
        <v>174</v>
      </c>
    </row>
    <row r="758" s="1" customFormat="1" ht="25.5" customHeight="1">
      <c r="B758" s="47"/>
      <c r="C758" s="236" t="s">
        <v>1136</v>
      </c>
      <c r="D758" s="236" t="s">
        <v>176</v>
      </c>
      <c r="E758" s="237" t="s">
        <v>1137</v>
      </c>
      <c r="F758" s="238" t="s">
        <v>1138</v>
      </c>
      <c r="G758" s="239" t="s">
        <v>179</v>
      </c>
      <c r="H758" s="240">
        <v>185.08000000000001</v>
      </c>
      <c r="I758" s="241"/>
      <c r="J758" s="242">
        <f>ROUND(I758*H758,2)</f>
        <v>0</v>
      </c>
      <c r="K758" s="238" t="s">
        <v>180</v>
      </c>
      <c r="L758" s="73"/>
      <c r="M758" s="243" t="s">
        <v>21</v>
      </c>
      <c r="N758" s="244" t="s">
        <v>44</v>
      </c>
      <c r="O758" s="48"/>
      <c r="P758" s="245">
        <f>O758*H758</f>
        <v>0</v>
      </c>
      <c r="Q758" s="245">
        <v>0.00040000000000000002</v>
      </c>
      <c r="R758" s="245">
        <f>Q758*H758</f>
        <v>0.074032000000000014</v>
      </c>
      <c r="S758" s="245">
        <v>0</v>
      </c>
      <c r="T758" s="246">
        <f>S758*H758</f>
        <v>0</v>
      </c>
      <c r="AR758" s="25" t="s">
        <v>266</v>
      </c>
      <c r="AT758" s="25" t="s">
        <v>176</v>
      </c>
      <c r="AU758" s="25" t="s">
        <v>83</v>
      </c>
      <c r="AY758" s="25" t="s">
        <v>174</v>
      </c>
      <c r="BE758" s="247">
        <f>IF(N758="základní",J758,0)</f>
        <v>0</v>
      </c>
      <c r="BF758" s="247">
        <f>IF(N758="snížená",J758,0)</f>
        <v>0</v>
      </c>
      <c r="BG758" s="247">
        <f>IF(N758="zákl. přenesená",J758,0)</f>
        <v>0</v>
      </c>
      <c r="BH758" s="247">
        <f>IF(N758="sníž. přenesená",J758,0)</f>
        <v>0</v>
      </c>
      <c r="BI758" s="247">
        <f>IF(N758="nulová",J758,0)</f>
        <v>0</v>
      </c>
      <c r="BJ758" s="25" t="s">
        <v>83</v>
      </c>
      <c r="BK758" s="247">
        <f>ROUND(I758*H758,2)</f>
        <v>0</v>
      </c>
      <c r="BL758" s="25" t="s">
        <v>266</v>
      </c>
      <c r="BM758" s="25" t="s">
        <v>1139</v>
      </c>
    </row>
    <row r="759" s="1" customFormat="1">
      <c r="B759" s="47"/>
      <c r="C759" s="75"/>
      <c r="D759" s="248" t="s">
        <v>183</v>
      </c>
      <c r="E759" s="75"/>
      <c r="F759" s="249" t="s">
        <v>1140</v>
      </c>
      <c r="G759" s="75"/>
      <c r="H759" s="75"/>
      <c r="I759" s="204"/>
      <c r="J759" s="75"/>
      <c r="K759" s="75"/>
      <c r="L759" s="73"/>
      <c r="M759" s="250"/>
      <c r="N759" s="48"/>
      <c r="O759" s="48"/>
      <c r="P759" s="48"/>
      <c r="Q759" s="48"/>
      <c r="R759" s="48"/>
      <c r="S759" s="48"/>
      <c r="T759" s="96"/>
      <c r="AT759" s="25" t="s">
        <v>183</v>
      </c>
      <c r="AU759" s="25" t="s">
        <v>83</v>
      </c>
    </row>
    <row r="760" s="12" customFormat="1">
      <c r="B760" s="251"/>
      <c r="C760" s="252"/>
      <c r="D760" s="248" t="s">
        <v>185</v>
      </c>
      <c r="E760" s="253" t="s">
        <v>21</v>
      </c>
      <c r="F760" s="254" t="s">
        <v>646</v>
      </c>
      <c r="G760" s="252"/>
      <c r="H760" s="255">
        <v>185.08000000000001</v>
      </c>
      <c r="I760" s="256"/>
      <c r="J760" s="252"/>
      <c r="K760" s="252"/>
      <c r="L760" s="257"/>
      <c r="M760" s="258"/>
      <c r="N760" s="259"/>
      <c r="O760" s="259"/>
      <c r="P760" s="259"/>
      <c r="Q760" s="259"/>
      <c r="R760" s="259"/>
      <c r="S760" s="259"/>
      <c r="T760" s="260"/>
      <c r="AT760" s="261" t="s">
        <v>185</v>
      </c>
      <c r="AU760" s="261" t="s">
        <v>83</v>
      </c>
      <c r="AV760" s="12" t="s">
        <v>83</v>
      </c>
      <c r="AW760" s="12" t="s">
        <v>36</v>
      </c>
      <c r="AX760" s="12" t="s">
        <v>76</v>
      </c>
      <c r="AY760" s="261" t="s">
        <v>174</v>
      </c>
    </row>
    <row r="761" s="1" customFormat="1" ht="25.5" customHeight="1">
      <c r="B761" s="47"/>
      <c r="C761" s="236" t="s">
        <v>1141</v>
      </c>
      <c r="D761" s="236" t="s">
        <v>176</v>
      </c>
      <c r="E761" s="237" t="s">
        <v>1142</v>
      </c>
      <c r="F761" s="238" t="s">
        <v>1143</v>
      </c>
      <c r="G761" s="239" t="s">
        <v>179</v>
      </c>
      <c r="H761" s="240">
        <v>39.959000000000003</v>
      </c>
      <c r="I761" s="241"/>
      <c r="J761" s="242">
        <f>ROUND(I761*H761,2)</f>
        <v>0</v>
      </c>
      <c r="K761" s="238" t="s">
        <v>180</v>
      </c>
      <c r="L761" s="73"/>
      <c r="M761" s="243" t="s">
        <v>21</v>
      </c>
      <c r="N761" s="244" t="s">
        <v>44</v>
      </c>
      <c r="O761" s="48"/>
      <c r="P761" s="245">
        <f>O761*H761</f>
        <v>0</v>
      </c>
      <c r="Q761" s="245">
        <v>0.00040000000000000002</v>
      </c>
      <c r="R761" s="245">
        <f>Q761*H761</f>
        <v>0.015983600000000001</v>
      </c>
      <c r="S761" s="245">
        <v>0</v>
      </c>
      <c r="T761" s="246">
        <f>S761*H761</f>
        <v>0</v>
      </c>
      <c r="AR761" s="25" t="s">
        <v>266</v>
      </c>
      <c r="AT761" s="25" t="s">
        <v>176</v>
      </c>
      <c r="AU761" s="25" t="s">
        <v>83</v>
      </c>
      <c r="AY761" s="25" t="s">
        <v>174</v>
      </c>
      <c r="BE761" s="247">
        <f>IF(N761="základní",J761,0)</f>
        <v>0</v>
      </c>
      <c r="BF761" s="247">
        <f>IF(N761="snížená",J761,0)</f>
        <v>0</v>
      </c>
      <c r="BG761" s="247">
        <f>IF(N761="zákl. přenesená",J761,0)</f>
        <v>0</v>
      </c>
      <c r="BH761" s="247">
        <f>IF(N761="sníž. přenesená",J761,0)</f>
        <v>0</v>
      </c>
      <c r="BI761" s="247">
        <f>IF(N761="nulová",J761,0)</f>
        <v>0</v>
      </c>
      <c r="BJ761" s="25" t="s">
        <v>83</v>
      </c>
      <c r="BK761" s="247">
        <f>ROUND(I761*H761,2)</f>
        <v>0</v>
      </c>
      <c r="BL761" s="25" t="s">
        <v>266</v>
      </c>
      <c r="BM761" s="25" t="s">
        <v>1144</v>
      </c>
    </row>
    <row r="762" s="1" customFormat="1">
      <c r="B762" s="47"/>
      <c r="C762" s="75"/>
      <c r="D762" s="248" t="s">
        <v>183</v>
      </c>
      <c r="E762" s="75"/>
      <c r="F762" s="249" t="s">
        <v>1140</v>
      </c>
      <c r="G762" s="75"/>
      <c r="H762" s="75"/>
      <c r="I762" s="204"/>
      <c r="J762" s="75"/>
      <c r="K762" s="75"/>
      <c r="L762" s="73"/>
      <c r="M762" s="250"/>
      <c r="N762" s="48"/>
      <c r="O762" s="48"/>
      <c r="P762" s="48"/>
      <c r="Q762" s="48"/>
      <c r="R762" s="48"/>
      <c r="S762" s="48"/>
      <c r="T762" s="96"/>
      <c r="AT762" s="25" t="s">
        <v>183</v>
      </c>
      <c r="AU762" s="25" t="s">
        <v>83</v>
      </c>
    </row>
    <row r="763" s="12" customFormat="1">
      <c r="B763" s="251"/>
      <c r="C763" s="252"/>
      <c r="D763" s="248" t="s">
        <v>185</v>
      </c>
      <c r="E763" s="253" t="s">
        <v>21</v>
      </c>
      <c r="F763" s="254" t="s">
        <v>1145</v>
      </c>
      <c r="G763" s="252"/>
      <c r="H763" s="255">
        <v>39.959000000000003</v>
      </c>
      <c r="I763" s="256"/>
      <c r="J763" s="252"/>
      <c r="K763" s="252"/>
      <c r="L763" s="257"/>
      <c r="M763" s="258"/>
      <c r="N763" s="259"/>
      <c r="O763" s="259"/>
      <c r="P763" s="259"/>
      <c r="Q763" s="259"/>
      <c r="R763" s="259"/>
      <c r="S763" s="259"/>
      <c r="T763" s="260"/>
      <c r="AT763" s="261" t="s">
        <v>185</v>
      </c>
      <c r="AU763" s="261" t="s">
        <v>83</v>
      </c>
      <c r="AV763" s="12" t="s">
        <v>83</v>
      </c>
      <c r="AW763" s="12" t="s">
        <v>36</v>
      </c>
      <c r="AX763" s="12" t="s">
        <v>76</v>
      </c>
      <c r="AY763" s="261" t="s">
        <v>174</v>
      </c>
    </row>
    <row r="764" s="1" customFormat="1" ht="16.5" customHeight="1">
      <c r="B764" s="47"/>
      <c r="C764" s="262" t="s">
        <v>1146</v>
      </c>
      <c r="D764" s="262" t="s">
        <v>248</v>
      </c>
      <c r="E764" s="263" t="s">
        <v>1147</v>
      </c>
      <c r="F764" s="264" t="s">
        <v>1148</v>
      </c>
      <c r="G764" s="265" t="s">
        <v>179</v>
      </c>
      <c r="H764" s="266">
        <v>258.79500000000002</v>
      </c>
      <c r="I764" s="267"/>
      <c r="J764" s="268">
        <f>ROUND(I764*H764,2)</f>
        <v>0</v>
      </c>
      <c r="K764" s="264" t="s">
        <v>180</v>
      </c>
      <c r="L764" s="269"/>
      <c r="M764" s="270" t="s">
        <v>21</v>
      </c>
      <c r="N764" s="271" t="s">
        <v>44</v>
      </c>
      <c r="O764" s="48"/>
      <c r="P764" s="245">
        <f>O764*H764</f>
        <v>0</v>
      </c>
      <c r="Q764" s="245">
        <v>0.0035000000000000001</v>
      </c>
      <c r="R764" s="245">
        <f>Q764*H764</f>
        <v>0.90578250000000005</v>
      </c>
      <c r="S764" s="245">
        <v>0</v>
      </c>
      <c r="T764" s="246">
        <f>S764*H764</f>
        <v>0</v>
      </c>
      <c r="AR764" s="25" t="s">
        <v>364</v>
      </c>
      <c r="AT764" s="25" t="s">
        <v>248</v>
      </c>
      <c r="AU764" s="25" t="s">
        <v>83</v>
      </c>
      <c r="AY764" s="25" t="s">
        <v>174</v>
      </c>
      <c r="BE764" s="247">
        <f>IF(N764="základní",J764,0)</f>
        <v>0</v>
      </c>
      <c r="BF764" s="247">
        <f>IF(N764="snížená",J764,0)</f>
        <v>0</v>
      </c>
      <c r="BG764" s="247">
        <f>IF(N764="zákl. přenesená",J764,0)</f>
        <v>0</v>
      </c>
      <c r="BH764" s="247">
        <f>IF(N764="sníž. přenesená",J764,0)</f>
        <v>0</v>
      </c>
      <c r="BI764" s="247">
        <f>IF(N764="nulová",J764,0)</f>
        <v>0</v>
      </c>
      <c r="BJ764" s="25" t="s">
        <v>83</v>
      </c>
      <c r="BK764" s="247">
        <f>ROUND(I764*H764,2)</f>
        <v>0</v>
      </c>
      <c r="BL764" s="25" t="s">
        <v>266</v>
      </c>
      <c r="BM764" s="25" t="s">
        <v>1149</v>
      </c>
    </row>
    <row r="765" s="12" customFormat="1">
      <c r="B765" s="251"/>
      <c r="C765" s="252"/>
      <c r="D765" s="248" t="s">
        <v>185</v>
      </c>
      <c r="E765" s="253" t="s">
        <v>21</v>
      </c>
      <c r="F765" s="254" t="s">
        <v>646</v>
      </c>
      <c r="G765" s="252"/>
      <c r="H765" s="255">
        <v>185.08000000000001</v>
      </c>
      <c r="I765" s="256"/>
      <c r="J765" s="252"/>
      <c r="K765" s="252"/>
      <c r="L765" s="257"/>
      <c r="M765" s="258"/>
      <c r="N765" s="259"/>
      <c r="O765" s="259"/>
      <c r="P765" s="259"/>
      <c r="Q765" s="259"/>
      <c r="R765" s="259"/>
      <c r="S765" s="259"/>
      <c r="T765" s="260"/>
      <c r="AT765" s="261" t="s">
        <v>185</v>
      </c>
      <c r="AU765" s="261" t="s">
        <v>83</v>
      </c>
      <c r="AV765" s="12" t="s">
        <v>83</v>
      </c>
      <c r="AW765" s="12" t="s">
        <v>36</v>
      </c>
      <c r="AX765" s="12" t="s">
        <v>72</v>
      </c>
      <c r="AY765" s="261" t="s">
        <v>174</v>
      </c>
    </row>
    <row r="766" s="12" customFormat="1">
      <c r="B766" s="251"/>
      <c r="C766" s="252"/>
      <c r="D766" s="248" t="s">
        <v>185</v>
      </c>
      <c r="E766" s="253" t="s">
        <v>21</v>
      </c>
      <c r="F766" s="254" t="s">
        <v>1150</v>
      </c>
      <c r="G766" s="252"/>
      <c r="H766" s="255">
        <v>39.959000000000003</v>
      </c>
      <c r="I766" s="256"/>
      <c r="J766" s="252"/>
      <c r="K766" s="252"/>
      <c r="L766" s="257"/>
      <c r="M766" s="258"/>
      <c r="N766" s="259"/>
      <c r="O766" s="259"/>
      <c r="P766" s="259"/>
      <c r="Q766" s="259"/>
      <c r="R766" s="259"/>
      <c r="S766" s="259"/>
      <c r="T766" s="260"/>
      <c r="AT766" s="261" t="s">
        <v>185</v>
      </c>
      <c r="AU766" s="261" t="s">
        <v>83</v>
      </c>
      <c r="AV766" s="12" t="s">
        <v>83</v>
      </c>
      <c r="AW766" s="12" t="s">
        <v>36</v>
      </c>
      <c r="AX766" s="12" t="s">
        <v>72</v>
      </c>
      <c r="AY766" s="261" t="s">
        <v>174</v>
      </c>
    </row>
    <row r="767" s="13" customFormat="1">
      <c r="B767" s="272"/>
      <c r="C767" s="273"/>
      <c r="D767" s="248" t="s">
        <v>185</v>
      </c>
      <c r="E767" s="274" t="s">
        <v>21</v>
      </c>
      <c r="F767" s="275" t="s">
        <v>264</v>
      </c>
      <c r="G767" s="273"/>
      <c r="H767" s="276">
        <v>225.03899999999999</v>
      </c>
      <c r="I767" s="277"/>
      <c r="J767" s="273"/>
      <c r="K767" s="273"/>
      <c r="L767" s="278"/>
      <c r="M767" s="279"/>
      <c r="N767" s="280"/>
      <c r="O767" s="280"/>
      <c r="P767" s="280"/>
      <c r="Q767" s="280"/>
      <c r="R767" s="280"/>
      <c r="S767" s="280"/>
      <c r="T767" s="281"/>
      <c r="AT767" s="282" t="s">
        <v>185</v>
      </c>
      <c r="AU767" s="282" t="s">
        <v>83</v>
      </c>
      <c r="AV767" s="13" t="s">
        <v>181</v>
      </c>
      <c r="AW767" s="13" t="s">
        <v>36</v>
      </c>
      <c r="AX767" s="13" t="s">
        <v>76</v>
      </c>
      <c r="AY767" s="282" t="s">
        <v>174</v>
      </c>
    </row>
    <row r="768" s="12" customFormat="1">
      <c r="B768" s="251"/>
      <c r="C768" s="252"/>
      <c r="D768" s="248" t="s">
        <v>185</v>
      </c>
      <c r="E768" s="252"/>
      <c r="F768" s="254" t="s">
        <v>1151</v>
      </c>
      <c r="G768" s="252"/>
      <c r="H768" s="255">
        <v>258.79500000000002</v>
      </c>
      <c r="I768" s="256"/>
      <c r="J768" s="252"/>
      <c r="K768" s="252"/>
      <c r="L768" s="257"/>
      <c r="M768" s="258"/>
      <c r="N768" s="259"/>
      <c r="O768" s="259"/>
      <c r="P768" s="259"/>
      <c r="Q768" s="259"/>
      <c r="R768" s="259"/>
      <c r="S768" s="259"/>
      <c r="T768" s="260"/>
      <c r="AT768" s="261" t="s">
        <v>185</v>
      </c>
      <c r="AU768" s="261" t="s">
        <v>83</v>
      </c>
      <c r="AV768" s="12" t="s">
        <v>83</v>
      </c>
      <c r="AW768" s="12" t="s">
        <v>6</v>
      </c>
      <c r="AX768" s="12" t="s">
        <v>76</v>
      </c>
      <c r="AY768" s="261" t="s">
        <v>174</v>
      </c>
    </row>
    <row r="769" s="1" customFormat="1" ht="25.5" customHeight="1">
      <c r="B769" s="47"/>
      <c r="C769" s="236" t="s">
        <v>1152</v>
      </c>
      <c r="D769" s="236" t="s">
        <v>176</v>
      </c>
      <c r="E769" s="237" t="s">
        <v>1153</v>
      </c>
      <c r="F769" s="238" t="s">
        <v>1154</v>
      </c>
      <c r="G769" s="239" t="s">
        <v>179</v>
      </c>
      <c r="H769" s="240">
        <v>52.5</v>
      </c>
      <c r="I769" s="241"/>
      <c r="J769" s="242">
        <f>ROUND(I769*H769,2)</f>
        <v>0</v>
      </c>
      <c r="K769" s="238" t="s">
        <v>180</v>
      </c>
      <c r="L769" s="73"/>
      <c r="M769" s="243" t="s">
        <v>21</v>
      </c>
      <c r="N769" s="244" t="s">
        <v>44</v>
      </c>
      <c r="O769" s="48"/>
      <c r="P769" s="245">
        <f>O769*H769</f>
        <v>0</v>
      </c>
      <c r="Q769" s="245">
        <v>0.00067000000000000002</v>
      </c>
      <c r="R769" s="245">
        <f>Q769*H769</f>
        <v>0.035174999999999998</v>
      </c>
      <c r="S769" s="245">
        <v>0</v>
      </c>
      <c r="T769" s="246">
        <f>S769*H769</f>
        <v>0</v>
      </c>
      <c r="AR769" s="25" t="s">
        <v>266</v>
      </c>
      <c r="AT769" s="25" t="s">
        <v>176</v>
      </c>
      <c r="AU769" s="25" t="s">
        <v>83</v>
      </c>
      <c r="AY769" s="25" t="s">
        <v>174</v>
      </c>
      <c r="BE769" s="247">
        <f>IF(N769="základní",J769,0)</f>
        <v>0</v>
      </c>
      <c r="BF769" s="247">
        <f>IF(N769="snížená",J769,0)</f>
        <v>0</v>
      </c>
      <c r="BG769" s="247">
        <f>IF(N769="zákl. přenesená",J769,0)</f>
        <v>0</v>
      </c>
      <c r="BH769" s="247">
        <f>IF(N769="sníž. přenesená",J769,0)</f>
        <v>0</v>
      </c>
      <c r="BI769" s="247">
        <f>IF(N769="nulová",J769,0)</f>
        <v>0</v>
      </c>
      <c r="BJ769" s="25" t="s">
        <v>83</v>
      </c>
      <c r="BK769" s="247">
        <f>ROUND(I769*H769,2)</f>
        <v>0</v>
      </c>
      <c r="BL769" s="25" t="s">
        <v>266</v>
      </c>
      <c r="BM769" s="25" t="s">
        <v>1155</v>
      </c>
    </row>
    <row r="770" s="1" customFormat="1">
      <c r="B770" s="47"/>
      <c r="C770" s="75"/>
      <c r="D770" s="248" t="s">
        <v>183</v>
      </c>
      <c r="E770" s="75"/>
      <c r="F770" s="249" t="s">
        <v>1156</v>
      </c>
      <c r="G770" s="75"/>
      <c r="H770" s="75"/>
      <c r="I770" s="204"/>
      <c r="J770" s="75"/>
      <c r="K770" s="75"/>
      <c r="L770" s="73"/>
      <c r="M770" s="250"/>
      <c r="N770" s="48"/>
      <c r="O770" s="48"/>
      <c r="P770" s="48"/>
      <c r="Q770" s="48"/>
      <c r="R770" s="48"/>
      <c r="S770" s="48"/>
      <c r="T770" s="96"/>
      <c r="AT770" s="25" t="s">
        <v>183</v>
      </c>
      <c r="AU770" s="25" t="s">
        <v>83</v>
      </c>
    </row>
    <row r="771" s="12" customFormat="1">
      <c r="B771" s="251"/>
      <c r="C771" s="252"/>
      <c r="D771" s="248" t="s">
        <v>185</v>
      </c>
      <c r="E771" s="253" t="s">
        <v>21</v>
      </c>
      <c r="F771" s="254" t="s">
        <v>1157</v>
      </c>
      <c r="G771" s="252"/>
      <c r="H771" s="255">
        <v>52.5</v>
      </c>
      <c r="I771" s="256"/>
      <c r="J771" s="252"/>
      <c r="K771" s="252"/>
      <c r="L771" s="257"/>
      <c r="M771" s="258"/>
      <c r="N771" s="259"/>
      <c r="O771" s="259"/>
      <c r="P771" s="259"/>
      <c r="Q771" s="259"/>
      <c r="R771" s="259"/>
      <c r="S771" s="259"/>
      <c r="T771" s="260"/>
      <c r="AT771" s="261" t="s">
        <v>185</v>
      </c>
      <c r="AU771" s="261" t="s">
        <v>83</v>
      </c>
      <c r="AV771" s="12" t="s">
        <v>83</v>
      </c>
      <c r="AW771" s="12" t="s">
        <v>36</v>
      </c>
      <c r="AX771" s="12" t="s">
        <v>76</v>
      </c>
      <c r="AY771" s="261" t="s">
        <v>174</v>
      </c>
    </row>
    <row r="772" s="1" customFormat="1" ht="25.5" customHeight="1">
      <c r="B772" s="47"/>
      <c r="C772" s="236" t="s">
        <v>1158</v>
      </c>
      <c r="D772" s="236" t="s">
        <v>176</v>
      </c>
      <c r="E772" s="237" t="s">
        <v>1159</v>
      </c>
      <c r="F772" s="238" t="s">
        <v>1160</v>
      </c>
      <c r="G772" s="239" t="s">
        <v>256</v>
      </c>
      <c r="H772" s="240">
        <v>69</v>
      </c>
      <c r="I772" s="241"/>
      <c r="J772" s="242">
        <f>ROUND(I772*H772,2)</f>
        <v>0</v>
      </c>
      <c r="K772" s="238" t="s">
        <v>180</v>
      </c>
      <c r="L772" s="73"/>
      <c r="M772" s="243" t="s">
        <v>21</v>
      </c>
      <c r="N772" s="244" t="s">
        <v>44</v>
      </c>
      <c r="O772" s="48"/>
      <c r="P772" s="245">
        <f>O772*H772</f>
        <v>0</v>
      </c>
      <c r="Q772" s="245">
        <v>0.00027999999999999998</v>
      </c>
      <c r="R772" s="245">
        <f>Q772*H772</f>
        <v>0.019319999999999997</v>
      </c>
      <c r="S772" s="245">
        <v>0</v>
      </c>
      <c r="T772" s="246">
        <f>S772*H772</f>
        <v>0</v>
      </c>
      <c r="AR772" s="25" t="s">
        <v>266</v>
      </c>
      <c r="AT772" s="25" t="s">
        <v>176</v>
      </c>
      <c r="AU772" s="25" t="s">
        <v>83</v>
      </c>
      <c r="AY772" s="25" t="s">
        <v>174</v>
      </c>
      <c r="BE772" s="247">
        <f>IF(N772="základní",J772,0)</f>
        <v>0</v>
      </c>
      <c r="BF772" s="247">
        <f>IF(N772="snížená",J772,0)</f>
        <v>0</v>
      </c>
      <c r="BG772" s="247">
        <f>IF(N772="zákl. přenesená",J772,0)</f>
        <v>0</v>
      </c>
      <c r="BH772" s="247">
        <f>IF(N772="sníž. přenesená",J772,0)</f>
        <v>0</v>
      </c>
      <c r="BI772" s="247">
        <f>IF(N772="nulová",J772,0)</f>
        <v>0</v>
      </c>
      <c r="BJ772" s="25" t="s">
        <v>83</v>
      </c>
      <c r="BK772" s="247">
        <f>ROUND(I772*H772,2)</f>
        <v>0</v>
      </c>
      <c r="BL772" s="25" t="s">
        <v>266</v>
      </c>
      <c r="BM772" s="25" t="s">
        <v>1161</v>
      </c>
    </row>
    <row r="773" s="1" customFormat="1">
      <c r="B773" s="47"/>
      <c r="C773" s="75"/>
      <c r="D773" s="248" t="s">
        <v>183</v>
      </c>
      <c r="E773" s="75"/>
      <c r="F773" s="249" t="s">
        <v>1156</v>
      </c>
      <c r="G773" s="75"/>
      <c r="H773" s="75"/>
      <c r="I773" s="204"/>
      <c r="J773" s="75"/>
      <c r="K773" s="75"/>
      <c r="L773" s="73"/>
      <c r="M773" s="250"/>
      <c r="N773" s="48"/>
      <c r="O773" s="48"/>
      <c r="P773" s="48"/>
      <c r="Q773" s="48"/>
      <c r="R773" s="48"/>
      <c r="S773" s="48"/>
      <c r="T773" s="96"/>
      <c r="AT773" s="25" t="s">
        <v>183</v>
      </c>
      <c r="AU773" s="25" t="s">
        <v>83</v>
      </c>
    </row>
    <row r="774" s="12" customFormat="1">
      <c r="B774" s="251"/>
      <c r="C774" s="252"/>
      <c r="D774" s="248" t="s">
        <v>185</v>
      </c>
      <c r="E774" s="253" t="s">
        <v>21</v>
      </c>
      <c r="F774" s="254" t="s">
        <v>1162</v>
      </c>
      <c r="G774" s="252"/>
      <c r="H774" s="255">
        <v>69</v>
      </c>
      <c r="I774" s="256"/>
      <c r="J774" s="252"/>
      <c r="K774" s="252"/>
      <c r="L774" s="257"/>
      <c r="M774" s="258"/>
      <c r="N774" s="259"/>
      <c r="O774" s="259"/>
      <c r="P774" s="259"/>
      <c r="Q774" s="259"/>
      <c r="R774" s="259"/>
      <c r="S774" s="259"/>
      <c r="T774" s="260"/>
      <c r="AT774" s="261" t="s">
        <v>185</v>
      </c>
      <c r="AU774" s="261" t="s">
        <v>83</v>
      </c>
      <c r="AV774" s="12" t="s">
        <v>83</v>
      </c>
      <c r="AW774" s="12" t="s">
        <v>36</v>
      </c>
      <c r="AX774" s="12" t="s">
        <v>76</v>
      </c>
      <c r="AY774" s="261" t="s">
        <v>174</v>
      </c>
    </row>
    <row r="775" s="1" customFormat="1" ht="25.5" customHeight="1">
      <c r="B775" s="47"/>
      <c r="C775" s="236" t="s">
        <v>1163</v>
      </c>
      <c r="D775" s="236" t="s">
        <v>176</v>
      </c>
      <c r="E775" s="237" t="s">
        <v>1164</v>
      </c>
      <c r="F775" s="238" t="s">
        <v>1165</v>
      </c>
      <c r="G775" s="239" t="s">
        <v>179</v>
      </c>
      <c r="H775" s="240">
        <v>52.5</v>
      </c>
      <c r="I775" s="241"/>
      <c r="J775" s="242">
        <f>ROUND(I775*H775,2)</f>
        <v>0</v>
      </c>
      <c r="K775" s="238" t="s">
        <v>180</v>
      </c>
      <c r="L775" s="73"/>
      <c r="M775" s="243" t="s">
        <v>21</v>
      </c>
      <c r="N775" s="244" t="s">
        <v>44</v>
      </c>
      <c r="O775" s="48"/>
      <c r="P775" s="245">
        <f>O775*H775</f>
        <v>0</v>
      </c>
      <c r="Q775" s="245">
        <v>0</v>
      </c>
      <c r="R775" s="245">
        <f>Q775*H775</f>
        <v>0</v>
      </c>
      <c r="S775" s="245">
        <v>0</v>
      </c>
      <c r="T775" s="246">
        <f>S775*H775</f>
        <v>0</v>
      </c>
      <c r="AR775" s="25" t="s">
        <v>266</v>
      </c>
      <c r="AT775" s="25" t="s">
        <v>176</v>
      </c>
      <c r="AU775" s="25" t="s">
        <v>83</v>
      </c>
      <c r="AY775" s="25" t="s">
        <v>174</v>
      </c>
      <c r="BE775" s="247">
        <f>IF(N775="základní",J775,0)</f>
        <v>0</v>
      </c>
      <c r="BF775" s="247">
        <f>IF(N775="snížená",J775,0)</f>
        <v>0</v>
      </c>
      <c r="BG775" s="247">
        <f>IF(N775="zákl. přenesená",J775,0)</f>
        <v>0</v>
      </c>
      <c r="BH775" s="247">
        <f>IF(N775="sníž. přenesená",J775,0)</f>
        <v>0</v>
      </c>
      <c r="BI775" s="247">
        <f>IF(N775="nulová",J775,0)</f>
        <v>0</v>
      </c>
      <c r="BJ775" s="25" t="s">
        <v>83</v>
      </c>
      <c r="BK775" s="247">
        <f>ROUND(I775*H775,2)</f>
        <v>0</v>
      </c>
      <c r="BL775" s="25" t="s">
        <v>266</v>
      </c>
      <c r="BM775" s="25" t="s">
        <v>1166</v>
      </c>
    </row>
    <row r="776" s="1" customFormat="1">
      <c r="B776" s="47"/>
      <c r="C776" s="75"/>
      <c r="D776" s="248" t="s">
        <v>183</v>
      </c>
      <c r="E776" s="75"/>
      <c r="F776" s="249" t="s">
        <v>1167</v>
      </c>
      <c r="G776" s="75"/>
      <c r="H776" s="75"/>
      <c r="I776" s="204"/>
      <c r="J776" s="75"/>
      <c r="K776" s="75"/>
      <c r="L776" s="73"/>
      <c r="M776" s="250"/>
      <c r="N776" s="48"/>
      <c r="O776" s="48"/>
      <c r="P776" s="48"/>
      <c r="Q776" s="48"/>
      <c r="R776" s="48"/>
      <c r="S776" s="48"/>
      <c r="T776" s="96"/>
      <c r="AT776" s="25" t="s">
        <v>183</v>
      </c>
      <c r="AU776" s="25" t="s">
        <v>83</v>
      </c>
    </row>
    <row r="777" s="12" customFormat="1">
      <c r="B777" s="251"/>
      <c r="C777" s="252"/>
      <c r="D777" s="248" t="s">
        <v>185</v>
      </c>
      <c r="E777" s="253" t="s">
        <v>21</v>
      </c>
      <c r="F777" s="254" t="s">
        <v>1168</v>
      </c>
      <c r="G777" s="252"/>
      <c r="H777" s="255">
        <v>52.5</v>
      </c>
      <c r="I777" s="256"/>
      <c r="J777" s="252"/>
      <c r="K777" s="252"/>
      <c r="L777" s="257"/>
      <c r="M777" s="258"/>
      <c r="N777" s="259"/>
      <c r="O777" s="259"/>
      <c r="P777" s="259"/>
      <c r="Q777" s="259"/>
      <c r="R777" s="259"/>
      <c r="S777" s="259"/>
      <c r="T777" s="260"/>
      <c r="AT777" s="261" t="s">
        <v>185</v>
      </c>
      <c r="AU777" s="261" t="s">
        <v>83</v>
      </c>
      <c r="AV777" s="12" t="s">
        <v>83</v>
      </c>
      <c r="AW777" s="12" t="s">
        <v>36</v>
      </c>
      <c r="AX777" s="12" t="s">
        <v>76</v>
      </c>
      <c r="AY777" s="261" t="s">
        <v>174</v>
      </c>
    </row>
    <row r="778" s="1" customFormat="1" ht="16.5" customHeight="1">
      <c r="B778" s="47"/>
      <c r="C778" s="262" t="s">
        <v>1169</v>
      </c>
      <c r="D778" s="262" t="s">
        <v>248</v>
      </c>
      <c r="E778" s="263" t="s">
        <v>1170</v>
      </c>
      <c r="F778" s="264" t="s">
        <v>1171</v>
      </c>
      <c r="G778" s="265" t="s">
        <v>179</v>
      </c>
      <c r="H778" s="266">
        <v>60.375</v>
      </c>
      <c r="I778" s="267"/>
      <c r="J778" s="268">
        <f>ROUND(I778*H778,2)</f>
        <v>0</v>
      </c>
      <c r="K778" s="264" t="s">
        <v>21</v>
      </c>
      <c r="L778" s="269"/>
      <c r="M778" s="270" t="s">
        <v>21</v>
      </c>
      <c r="N778" s="271" t="s">
        <v>44</v>
      </c>
      <c r="O778" s="48"/>
      <c r="P778" s="245">
        <f>O778*H778</f>
        <v>0</v>
      </c>
      <c r="Q778" s="245">
        <v>0.00029999999999999997</v>
      </c>
      <c r="R778" s="245">
        <f>Q778*H778</f>
        <v>0.0181125</v>
      </c>
      <c r="S778" s="245">
        <v>0</v>
      </c>
      <c r="T778" s="246">
        <f>S778*H778</f>
        <v>0</v>
      </c>
      <c r="AR778" s="25" t="s">
        <v>364</v>
      </c>
      <c r="AT778" s="25" t="s">
        <v>248</v>
      </c>
      <c r="AU778" s="25" t="s">
        <v>83</v>
      </c>
      <c r="AY778" s="25" t="s">
        <v>174</v>
      </c>
      <c r="BE778" s="247">
        <f>IF(N778="základní",J778,0)</f>
        <v>0</v>
      </c>
      <c r="BF778" s="247">
        <f>IF(N778="snížená",J778,0)</f>
        <v>0</v>
      </c>
      <c r="BG778" s="247">
        <f>IF(N778="zákl. přenesená",J778,0)</f>
        <v>0</v>
      </c>
      <c r="BH778" s="247">
        <f>IF(N778="sníž. přenesená",J778,0)</f>
        <v>0</v>
      </c>
      <c r="BI778" s="247">
        <f>IF(N778="nulová",J778,0)</f>
        <v>0</v>
      </c>
      <c r="BJ778" s="25" t="s">
        <v>83</v>
      </c>
      <c r="BK778" s="247">
        <f>ROUND(I778*H778,2)</f>
        <v>0</v>
      </c>
      <c r="BL778" s="25" t="s">
        <v>266</v>
      </c>
      <c r="BM778" s="25" t="s">
        <v>1172</v>
      </c>
    </row>
    <row r="779" s="12" customFormat="1">
      <c r="B779" s="251"/>
      <c r="C779" s="252"/>
      <c r="D779" s="248" t="s">
        <v>185</v>
      </c>
      <c r="E779" s="253" t="s">
        <v>21</v>
      </c>
      <c r="F779" s="254" t="s">
        <v>1173</v>
      </c>
      <c r="G779" s="252"/>
      <c r="H779" s="255">
        <v>60.375</v>
      </c>
      <c r="I779" s="256"/>
      <c r="J779" s="252"/>
      <c r="K779" s="252"/>
      <c r="L779" s="257"/>
      <c r="M779" s="258"/>
      <c r="N779" s="259"/>
      <c r="O779" s="259"/>
      <c r="P779" s="259"/>
      <c r="Q779" s="259"/>
      <c r="R779" s="259"/>
      <c r="S779" s="259"/>
      <c r="T779" s="260"/>
      <c r="AT779" s="261" t="s">
        <v>185</v>
      </c>
      <c r="AU779" s="261" t="s">
        <v>83</v>
      </c>
      <c r="AV779" s="12" t="s">
        <v>83</v>
      </c>
      <c r="AW779" s="12" t="s">
        <v>36</v>
      </c>
      <c r="AX779" s="12" t="s">
        <v>76</v>
      </c>
      <c r="AY779" s="261" t="s">
        <v>174</v>
      </c>
    </row>
    <row r="780" s="1" customFormat="1" ht="25.5" customHeight="1">
      <c r="B780" s="47"/>
      <c r="C780" s="236" t="s">
        <v>1174</v>
      </c>
      <c r="D780" s="236" t="s">
        <v>176</v>
      </c>
      <c r="E780" s="237" t="s">
        <v>1175</v>
      </c>
      <c r="F780" s="238" t="s">
        <v>1176</v>
      </c>
      <c r="G780" s="239" t="s">
        <v>179</v>
      </c>
      <c r="H780" s="240">
        <v>52.5</v>
      </c>
      <c r="I780" s="241"/>
      <c r="J780" s="242">
        <f>ROUND(I780*H780,2)</f>
        <v>0</v>
      </c>
      <c r="K780" s="238" t="s">
        <v>21</v>
      </c>
      <c r="L780" s="73"/>
      <c r="M780" s="243" t="s">
        <v>21</v>
      </c>
      <c r="N780" s="244" t="s">
        <v>44</v>
      </c>
      <c r="O780" s="48"/>
      <c r="P780" s="245">
        <f>O780*H780</f>
        <v>0</v>
      </c>
      <c r="Q780" s="245">
        <v>0</v>
      </c>
      <c r="R780" s="245">
        <f>Q780*H780</f>
        <v>0</v>
      </c>
      <c r="S780" s="245">
        <v>0</v>
      </c>
      <c r="T780" s="246">
        <f>S780*H780</f>
        <v>0</v>
      </c>
      <c r="AR780" s="25" t="s">
        <v>266</v>
      </c>
      <c r="AT780" s="25" t="s">
        <v>176</v>
      </c>
      <c r="AU780" s="25" t="s">
        <v>83</v>
      </c>
      <c r="AY780" s="25" t="s">
        <v>174</v>
      </c>
      <c r="BE780" s="247">
        <f>IF(N780="základní",J780,0)</f>
        <v>0</v>
      </c>
      <c r="BF780" s="247">
        <f>IF(N780="snížená",J780,0)</f>
        <v>0</v>
      </c>
      <c r="BG780" s="247">
        <f>IF(N780="zákl. přenesená",J780,0)</f>
        <v>0</v>
      </c>
      <c r="BH780" s="247">
        <f>IF(N780="sníž. přenesená",J780,0)</f>
        <v>0</v>
      </c>
      <c r="BI780" s="247">
        <f>IF(N780="nulová",J780,0)</f>
        <v>0</v>
      </c>
      <c r="BJ780" s="25" t="s">
        <v>83</v>
      </c>
      <c r="BK780" s="247">
        <f>ROUND(I780*H780,2)</f>
        <v>0</v>
      </c>
      <c r="BL780" s="25" t="s">
        <v>266</v>
      </c>
      <c r="BM780" s="25" t="s">
        <v>1177</v>
      </c>
    </row>
    <row r="781" s="12" customFormat="1">
      <c r="B781" s="251"/>
      <c r="C781" s="252"/>
      <c r="D781" s="248" t="s">
        <v>185</v>
      </c>
      <c r="E781" s="253" t="s">
        <v>21</v>
      </c>
      <c r="F781" s="254" t="s">
        <v>1168</v>
      </c>
      <c r="G781" s="252"/>
      <c r="H781" s="255">
        <v>52.5</v>
      </c>
      <c r="I781" s="256"/>
      <c r="J781" s="252"/>
      <c r="K781" s="252"/>
      <c r="L781" s="257"/>
      <c r="M781" s="258"/>
      <c r="N781" s="259"/>
      <c r="O781" s="259"/>
      <c r="P781" s="259"/>
      <c r="Q781" s="259"/>
      <c r="R781" s="259"/>
      <c r="S781" s="259"/>
      <c r="T781" s="260"/>
      <c r="AT781" s="261" t="s">
        <v>185</v>
      </c>
      <c r="AU781" s="261" t="s">
        <v>83</v>
      </c>
      <c r="AV781" s="12" t="s">
        <v>83</v>
      </c>
      <c r="AW781" s="12" t="s">
        <v>36</v>
      </c>
      <c r="AX781" s="12" t="s">
        <v>76</v>
      </c>
      <c r="AY781" s="261" t="s">
        <v>174</v>
      </c>
    </row>
    <row r="782" s="1" customFormat="1" ht="16.5" customHeight="1">
      <c r="B782" s="47"/>
      <c r="C782" s="262" t="s">
        <v>1178</v>
      </c>
      <c r="D782" s="262" t="s">
        <v>248</v>
      </c>
      <c r="E782" s="263" t="s">
        <v>1179</v>
      </c>
      <c r="F782" s="264" t="s">
        <v>1180</v>
      </c>
      <c r="G782" s="265" t="s">
        <v>179</v>
      </c>
      <c r="H782" s="266">
        <v>63.393999999999998</v>
      </c>
      <c r="I782" s="267"/>
      <c r="J782" s="268">
        <f>ROUND(I782*H782,2)</f>
        <v>0</v>
      </c>
      <c r="K782" s="264" t="s">
        <v>21</v>
      </c>
      <c r="L782" s="269"/>
      <c r="M782" s="270" t="s">
        <v>21</v>
      </c>
      <c r="N782" s="271" t="s">
        <v>44</v>
      </c>
      <c r="O782" s="48"/>
      <c r="P782" s="245">
        <f>O782*H782</f>
        <v>0</v>
      </c>
      <c r="Q782" s="245">
        <v>0.00020000000000000001</v>
      </c>
      <c r="R782" s="245">
        <f>Q782*H782</f>
        <v>0.012678800000000001</v>
      </c>
      <c r="S782" s="245">
        <v>0</v>
      </c>
      <c r="T782" s="246">
        <f>S782*H782</f>
        <v>0</v>
      </c>
      <c r="AR782" s="25" t="s">
        <v>364</v>
      </c>
      <c r="AT782" s="25" t="s">
        <v>248</v>
      </c>
      <c r="AU782" s="25" t="s">
        <v>83</v>
      </c>
      <c r="AY782" s="25" t="s">
        <v>174</v>
      </c>
      <c r="BE782" s="247">
        <f>IF(N782="základní",J782,0)</f>
        <v>0</v>
      </c>
      <c r="BF782" s="247">
        <f>IF(N782="snížená",J782,0)</f>
        <v>0</v>
      </c>
      <c r="BG782" s="247">
        <f>IF(N782="zákl. přenesená",J782,0)</f>
        <v>0</v>
      </c>
      <c r="BH782" s="247">
        <f>IF(N782="sníž. přenesená",J782,0)</f>
        <v>0</v>
      </c>
      <c r="BI782" s="247">
        <f>IF(N782="nulová",J782,0)</f>
        <v>0</v>
      </c>
      <c r="BJ782" s="25" t="s">
        <v>83</v>
      </c>
      <c r="BK782" s="247">
        <f>ROUND(I782*H782,2)</f>
        <v>0</v>
      </c>
      <c r="BL782" s="25" t="s">
        <v>266</v>
      </c>
      <c r="BM782" s="25" t="s">
        <v>1181</v>
      </c>
    </row>
    <row r="783" s="12" customFormat="1">
      <c r="B783" s="251"/>
      <c r="C783" s="252"/>
      <c r="D783" s="248" t="s">
        <v>185</v>
      </c>
      <c r="E783" s="253" t="s">
        <v>21</v>
      </c>
      <c r="F783" s="254" t="s">
        <v>1173</v>
      </c>
      <c r="G783" s="252"/>
      <c r="H783" s="255">
        <v>60.375</v>
      </c>
      <c r="I783" s="256"/>
      <c r="J783" s="252"/>
      <c r="K783" s="252"/>
      <c r="L783" s="257"/>
      <c r="M783" s="258"/>
      <c r="N783" s="259"/>
      <c r="O783" s="259"/>
      <c r="P783" s="259"/>
      <c r="Q783" s="259"/>
      <c r="R783" s="259"/>
      <c r="S783" s="259"/>
      <c r="T783" s="260"/>
      <c r="AT783" s="261" t="s">
        <v>185</v>
      </c>
      <c r="AU783" s="261" t="s">
        <v>83</v>
      </c>
      <c r="AV783" s="12" t="s">
        <v>83</v>
      </c>
      <c r="AW783" s="12" t="s">
        <v>36</v>
      </c>
      <c r="AX783" s="12" t="s">
        <v>76</v>
      </c>
      <c r="AY783" s="261" t="s">
        <v>174</v>
      </c>
    </row>
    <row r="784" s="12" customFormat="1">
      <c r="B784" s="251"/>
      <c r="C784" s="252"/>
      <c r="D784" s="248" t="s">
        <v>185</v>
      </c>
      <c r="E784" s="252"/>
      <c r="F784" s="254" t="s">
        <v>1182</v>
      </c>
      <c r="G784" s="252"/>
      <c r="H784" s="255">
        <v>63.393999999999998</v>
      </c>
      <c r="I784" s="256"/>
      <c r="J784" s="252"/>
      <c r="K784" s="252"/>
      <c r="L784" s="257"/>
      <c r="M784" s="258"/>
      <c r="N784" s="259"/>
      <c r="O784" s="259"/>
      <c r="P784" s="259"/>
      <c r="Q784" s="259"/>
      <c r="R784" s="259"/>
      <c r="S784" s="259"/>
      <c r="T784" s="260"/>
      <c r="AT784" s="261" t="s">
        <v>185</v>
      </c>
      <c r="AU784" s="261" t="s">
        <v>83</v>
      </c>
      <c r="AV784" s="12" t="s">
        <v>83</v>
      </c>
      <c r="AW784" s="12" t="s">
        <v>6</v>
      </c>
      <c r="AX784" s="12" t="s">
        <v>76</v>
      </c>
      <c r="AY784" s="261" t="s">
        <v>174</v>
      </c>
    </row>
    <row r="785" s="1" customFormat="1" ht="38.25" customHeight="1">
      <c r="B785" s="47"/>
      <c r="C785" s="236" t="s">
        <v>1183</v>
      </c>
      <c r="D785" s="236" t="s">
        <v>176</v>
      </c>
      <c r="E785" s="237" t="s">
        <v>1184</v>
      </c>
      <c r="F785" s="238" t="s">
        <v>1185</v>
      </c>
      <c r="G785" s="239" t="s">
        <v>220</v>
      </c>
      <c r="H785" s="240">
        <v>1.6839999999999999</v>
      </c>
      <c r="I785" s="241"/>
      <c r="J785" s="242">
        <f>ROUND(I785*H785,2)</f>
        <v>0</v>
      </c>
      <c r="K785" s="238" t="s">
        <v>180</v>
      </c>
      <c r="L785" s="73"/>
      <c r="M785" s="243" t="s">
        <v>21</v>
      </c>
      <c r="N785" s="244" t="s">
        <v>44</v>
      </c>
      <c r="O785" s="48"/>
      <c r="P785" s="245">
        <f>O785*H785</f>
        <v>0</v>
      </c>
      <c r="Q785" s="245">
        <v>0</v>
      </c>
      <c r="R785" s="245">
        <f>Q785*H785</f>
        <v>0</v>
      </c>
      <c r="S785" s="245">
        <v>0</v>
      </c>
      <c r="T785" s="246">
        <f>S785*H785</f>
        <v>0</v>
      </c>
      <c r="AR785" s="25" t="s">
        <v>266</v>
      </c>
      <c r="AT785" s="25" t="s">
        <v>176</v>
      </c>
      <c r="AU785" s="25" t="s">
        <v>83</v>
      </c>
      <c r="AY785" s="25" t="s">
        <v>174</v>
      </c>
      <c r="BE785" s="247">
        <f>IF(N785="základní",J785,0)</f>
        <v>0</v>
      </c>
      <c r="BF785" s="247">
        <f>IF(N785="snížená",J785,0)</f>
        <v>0</v>
      </c>
      <c r="BG785" s="247">
        <f>IF(N785="zákl. přenesená",J785,0)</f>
        <v>0</v>
      </c>
      <c r="BH785" s="247">
        <f>IF(N785="sníž. přenesená",J785,0)</f>
        <v>0</v>
      </c>
      <c r="BI785" s="247">
        <f>IF(N785="nulová",J785,0)</f>
        <v>0</v>
      </c>
      <c r="BJ785" s="25" t="s">
        <v>83</v>
      </c>
      <c r="BK785" s="247">
        <f>ROUND(I785*H785,2)</f>
        <v>0</v>
      </c>
      <c r="BL785" s="25" t="s">
        <v>266</v>
      </c>
      <c r="BM785" s="25" t="s">
        <v>1186</v>
      </c>
    </row>
    <row r="786" s="1" customFormat="1">
      <c r="B786" s="47"/>
      <c r="C786" s="75"/>
      <c r="D786" s="248" t="s">
        <v>183</v>
      </c>
      <c r="E786" s="75"/>
      <c r="F786" s="249" t="s">
        <v>1187</v>
      </c>
      <c r="G786" s="75"/>
      <c r="H786" s="75"/>
      <c r="I786" s="204"/>
      <c r="J786" s="75"/>
      <c r="K786" s="75"/>
      <c r="L786" s="73"/>
      <c r="M786" s="250"/>
      <c r="N786" s="48"/>
      <c r="O786" s="48"/>
      <c r="P786" s="48"/>
      <c r="Q786" s="48"/>
      <c r="R786" s="48"/>
      <c r="S786" s="48"/>
      <c r="T786" s="96"/>
      <c r="AT786" s="25" t="s">
        <v>183</v>
      </c>
      <c r="AU786" s="25" t="s">
        <v>83</v>
      </c>
    </row>
    <row r="787" s="11" customFormat="1" ht="29.88" customHeight="1">
      <c r="B787" s="220"/>
      <c r="C787" s="221"/>
      <c r="D787" s="222" t="s">
        <v>71</v>
      </c>
      <c r="E787" s="234" t="s">
        <v>1188</v>
      </c>
      <c r="F787" s="234" t="s">
        <v>1189</v>
      </c>
      <c r="G787" s="221"/>
      <c r="H787" s="221"/>
      <c r="I787" s="224"/>
      <c r="J787" s="235">
        <f>BK787</f>
        <v>0</v>
      </c>
      <c r="K787" s="221"/>
      <c r="L787" s="226"/>
      <c r="M787" s="227"/>
      <c r="N787" s="228"/>
      <c r="O787" s="228"/>
      <c r="P787" s="229">
        <f>SUM(P788:P844)</f>
        <v>0</v>
      </c>
      <c r="Q787" s="228"/>
      <c r="R787" s="229">
        <f>SUM(R788:R844)</f>
        <v>1.7860784199999999</v>
      </c>
      <c r="S787" s="228"/>
      <c r="T787" s="230">
        <f>SUM(T788:T844)</f>
        <v>0</v>
      </c>
      <c r="AR787" s="231" t="s">
        <v>83</v>
      </c>
      <c r="AT787" s="232" t="s">
        <v>71</v>
      </c>
      <c r="AU787" s="232" t="s">
        <v>76</v>
      </c>
      <c r="AY787" s="231" t="s">
        <v>174</v>
      </c>
      <c r="BK787" s="233">
        <f>SUM(BK788:BK844)</f>
        <v>0</v>
      </c>
    </row>
    <row r="788" s="1" customFormat="1" ht="25.5" customHeight="1">
      <c r="B788" s="47"/>
      <c r="C788" s="236" t="s">
        <v>1190</v>
      </c>
      <c r="D788" s="236" t="s">
        <v>176</v>
      </c>
      <c r="E788" s="237" t="s">
        <v>1191</v>
      </c>
      <c r="F788" s="238" t="s">
        <v>1192</v>
      </c>
      <c r="G788" s="239" t="s">
        <v>256</v>
      </c>
      <c r="H788" s="240">
        <v>534</v>
      </c>
      <c r="I788" s="241"/>
      <c r="J788" s="242">
        <f>ROUND(I788*H788,2)</f>
        <v>0</v>
      </c>
      <c r="K788" s="238" t="s">
        <v>21</v>
      </c>
      <c r="L788" s="73"/>
      <c r="M788" s="243" t="s">
        <v>21</v>
      </c>
      <c r="N788" s="244" t="s">
        <v>44</v>
      </c>
      <c r="O788" s="48"/>
      <c r="P788" s="245">
        <f>O788*H788</f>
        <v>0</v>
      </c>
      <c r="Q788" s="245">
        <v>0</v>
      </c>
      <c r="R788" s="245">
        <f>Q788*H788</f>
        <v>0</v>
      </c>
      <c r="S788" s="245">
        <v>0</v>
      </c>
      <c r="T788" s="246">
        <f>S788*H788</f>
        <v>0</v>
      </c>
      <c r="AR788" s="25" t="s">
        <v>266</v>
      </c>
      <c r="AT788" s="25" t="s">
        <v>176</v>
      </c>
      <c r="AU788" s="25" t="s">
        <v>83</v>
      </c>
      <c r="AY788" s="25" t="s">
        <v>174</v>
      </c>
      <c r="BE788" s="247">
        <f>IF(N788="základní",J788,0)</f>
        <v>0</v>
      </c>
      <c r="BF788" s="247">
        <f>IF(N788="snížená",J788,0)</f>
        <v>0</v>
      </c>
      <c r="BG788" s="247">
        <f>IF(N788="zákl. přenesená",J788,0)</f>
        <v>0</v>
      </c>
      <c r="BH788" s="247">
        <f>IF(N788="sníž. přenesená",J788,0)</f>
        <v>0</v>
      </c>
      <c r="BI788" s="247">
        <f>IF(N788="nulová",J788,0)</f>
        <v>0</v>
      </c>
      <c r="BJ788" s="25" t="s">
        <v>83</v>
      </c>
      <c r="BK788" s="247">
        <f>ROUND(I788*H788,2)</f>
        <v>0</v>
      </c>
      <c r="BL788" s="25" t="s">
        <v>266</v>
      </c>
      <c r="BM788" s="25" t="s">
        <v>1193</v>
      </c>
    </row>
    <row r="789" s="1" customFormat="1" ht="16.5" customHeight="1">
      <c r="B789" s="47"/>
      <c r="C789" s="262" t="s">
        <v>1194</v>
      </c>
      <c r="D789" s="262" t="s">
        <v>248</v>
      </c>
      <c r="E789" s="263" t="s">
        <v>1195</v>
      </c>
      <c r="F789" s="264" t="s">
        <v>1196</v>
      </c>
      <c r="G789" s="265" t="s">
        <v>256</v>
      </c>
      <c r="H789" s="266">
        <v>120</v>
      </c>
      <c r="I789" s="267"/>
      <c r="J789" s="268">
        <f>ROUND(I789*H789,2)</f>
        <v>0</v>
      </c>
      <c r="K789" s="264" t="s">
        <v>21</v>
      </c>
      <c r="L789" s="269"/>
      <c r="M789" s="270" t="s">
        <v>21</v>
      </c>
      <c r="N789" s="271" t="s">
        <v>44</v>
      </c>
      <c r="O789" s="48"/>
      <c r="P789" s="245">
        <f>O789*H789</f>
        <v>0</v>
      </c>
      <c r="Q789" s="245">
        <v>0</v>
      </c>
      <c r="R789" s="245">
        <f>Q789*H789</f>
        <v>0</v>
      </c>
      <c r="S789" s="245">
        <v>0</v>
      </c>
      <c r="T789" s="246">
        <f>S789*H789</f>
        <v>0</v>
      </c>
      <c r="AR789" s="25" t="s">
        <v>364</v>
      </c>
      <c r="AT789" s="25" t="s">
        <v>248</v>
      </c>
      <c r="AU789" s="25" t="s">
        <v>83</v>
      </c>
      <c r="AY789" s="25" t="s">
        <v>174</v>
      </c>
      <c r="BE789" s="247">
        <f>IF(N789="základní",J789,0)</f>
        <v>0</v>
      </c>
      <c r="BF789" s="247">
        <f>IF(N789="snížená",J789,0)</f>
        <v>0</v>
      </c>
      <c r="BG789" s="247">
        <f>IF(N789="zákl. přenesená",J789,0)</f>
        <v>0</v>
      </c>
      <c r="BH789" s="247">
        <f>IF(N789="sníž. přenesená",J789,0)</f>
        <v>0</v>
      </c>
      <c r="BI789" s="247">
        <f>IF(N789="nulová",J789,0)</f>
        <v>0</v>
      </c>
      <c r="BJ789" s="25" t="s">
        <v>83</v>
      </c>
      <c r="BK789" s="247">
        <f>ROUND(I789*H789,2)</f>
        <v>0</v>
      </c>
      <c r="BL789" s="25" t="s">
        <v>266</v>
      </c>
      <c r="BM789" s="25" t="s">
        <v>1197</v>
      </c>
    </row>
    <row r="790" s="1" customFormat="1" ht="16.5" customHeight="1">
      <c r="B790" s="47"/>
      <c r="C790" s="262" t="s">
        <v>1198</v>
      </c>
      <c r="D790" s="262" t="s">
        <v>248</v>
      </c>
      <c r="E790" s="263" t="s">
        <v>1199</v>
      </c>
      <c r="F790" s="264" t="s">
        <v>1200</v>
      </c>
      <c r="G790" s="265" t="s">
        <v>256</v>
      </c>
      <c r="H790" s="266">
        <v>329</v>
      </c>
      <c r="I790" s="267"/>
      <c r="J790" s="268">
        <f>ROUND(I790*H790,2)</f>
        <v>0</v>
      </c>
      <c r="K790" s="264" t="s">
        <v>21</v>
      </c>
      <c r="L790" s="269"/>
      <c r="M790" s="270" t="s">
        <v>21</v>
      </c>
      <c r="N790" s="271" t="s">
        <v>44</v>
      </c>
      <c r="O790" s="48"/>
      <c r="P790" s="245">
        <f>O790*H790</f>
        <v>0</v>
      </c>
      <c r="Q790" s="245">
        <v>0</v>
      </c>
      <c r="R790" s="245">
        <f>Q790*H790</f>
        <v>0</v>
      </c>
      <c r="S790" s="245">
        <v>0</v>
      </c>
      <c r="T790" s="246">
        <f>S790*H790</f>
        <v>0</v>
      </c>
      <c r="AR790" s="25" t="s">
        <v>364</v>
      </c>
      <c r="AT790" s="25" t="s">
        <v>248</v>
      </c>
      <c r="AU790" s="25" t="s">
        <v>83</v>
      </c>
      <c r="AY790" s="25" t="s">
        <v>174</v>
      </c>
      <c r="BE790" s="247">
        <f>IF(N790="základní",J790,0)</f>
        <v>0</v>
      </c>
      <c r="BF790" s="247">
        <f>IF(N790="snížená",J790,0)</f>
        <v>0</v>
      </c>
      <c r="BG790" s="247">
        <f>IF(N790="zákl. přenesená",J790,0)</f>
        <v>0</v>
      </c>
      <c r="BH790" s="247">
        <f>IF(N790="sníž. přenesená",J790,0)</f>
        <v>0</v>
      </c>
      <c r="BI790" s="247">
        <f>IF(N790="nulová",J790,0)</f>
        <v>0</v>
      </c>
      <c r="BJ790" s="25" t="s">
        <v>83</v>
      </c>
      <c r="BK790" s="247">
        <f>ROUND(I790*H790,2)</f>
        <v>0</v>
      </c>
      <c r="BL790" s="25" t="s">
        <v>266</v>
      </c>
      <c r="BM790" s="25" t="s">
        <v>1201</v>
      </c>
    </row>
    <row r="791" s="1" customFormat="1" ht="16.5" customHeight="1">
      <c r="B791" s="47"/>
      <c r="C791" s="262" t="s">
        <v>1202</v>
      </c>
      <c r="D791" s="262" t="s">
        <v>248</v>
      </c>
      <c r="E791" s="263" t="s">
        <v>1203</v>
      </c>
      <c r="F791" s="264" t="s">
        <v>1204</v>
      </c>
      <c r="G791" s="265" t="s">
        <v>256</v>
      </c>
      <c r="H791" s="266">
        <v>81</v>
      </c>
      <c r="I791" s="267"/>
      <c r="J791" s="268">
        <f>ROUND(I791*H791,2)</f>
        <v>0</v>
      </c>
      <c r="K791" s="264" t="s">
        <v>21</v>
      </c>
      <c r="L791" s="269"/>
      <c r="M791" s="270" t="s">
        <v>21</v>
      </c>
      <c r="N791" s="271" t="s">
        <v>44</v>
      </c>
      <c r="O791" s="48"/>
      <c r="P791" s="245">
        <f>O791*H791</f>
        <v>0</v>
      </c>
      <c r="Q791" s="245">
        <v>0</v>
      </c>
      <c r="R791" s="245">
        <f>Q791*H791</f>
        <v>0</v>
      </c>
      <c r="S791" s="245">
        <v>0</v>
      </c>
      <c r="T791" s="246">
        <f>S791*H791</f>
        <v>0</v>
      </c>
      <c r="AR791" s="25" t="s">
        <v>364</v>
      </c>
      <c r="AT791" s="25" t="s">
        <v>248</v>
      </c>
      <c r="AU791" s="25" t="s">
        <v>83</v>
      </c>
      <c r="AY791" s="25" t="s">
        <v>174</v>
      </c>
      <c r="BE791" s="247">
        <f>IF(N791="základní",J791,0)</f>
        <v>0</v>
      </c>
      <c r="BF791" s="247">
        <f>IF(N791="snížená",J791,0)</f>
        <v>0</v>
      </c>
      <c r="BG791" s="247">
        <f>IF(N791="zákl. přenesená",J791,0)</f>
        <v>0</v>
      </c>
      <c r="BH791" s="247">
        <f>IF(N791="sníž. přenesená",J791,0)</f>
        <v>0</v>
      </c>
      <c r="BI791" s="247">
        <f>IF(N791="nulová",J791,0)</f>
        <v>0</v>
      </c>
      <c r="BJ791" s="25" t="s">
        <v>83</v>
      </c>
      <c r="BK791" s="247">
        <f>ROUND(I791*H791,2)</f>
        <v>0</v>
      </c>
      <c r="BL791" s="25" t="s">
        <v>266</v>
      </c>
      <c r="BM791" s="25" t="s">
        <v>1205</v>
      </c>
    </row>
    <row r="792" s="1" customFormat="1" ht="16.5" customHeight="1">
      <c r="B792" s="47"/>
      <c r="C792" s="262" t="s">
        <v>1206</v>
      </c>
      <c r="D792" s="262" t="s">
        <v>248</v>
      </c>
      <c r="E792" s="263" t="s">
        <v>1207</v>
      </c>
      <c r="F792" s="264" t="s">
        <v>1208</v>
      </c>
      <c r="G792" s="265" t="s">
        <v>256</v>
      </c>
      <c r="H792" s="266">
        <v>4</v>
      </c>
      <c r="I792" s="267"/>
      <c r="J792" s="268">
        <f>ROUND(I792*H792,2)</f>
        <v>0</v>
      </c>
      <c r="K792" s="264" t="s">
        <v>21</v>
      </c>
      <c r="L792" s="269"/>
      <c r="M792" s="270" t="s">
        <v>21</v>
      </c>
      <c r="N792" s="271" t="s">
        <v>44</v>
      </c>
      <c r="O792" s="48"/>
      <c r="P792" s="245">
        <f>O792*H792</f>
        <v>0</v>
      </c>
      <c r="Q792" s="245">
        <v>0</v>
      </c>
      <c r="R792" s="245">
        <f>Q792*H792</f>
        <v>0</v>
      </c>
      <c r="S792" s="245">
        <v>0</v>
      </c>
      <c r="T792" s="246">
        <f>S792*H792</f>
        <v>0</v>
      </c>
      <c r="AR792" s="25" t="s">
        <v>364</v>
      </c>
      <c r="AT792" s="25" t="s">
        <v>248</v>
      </c>
      <c r="AU792" s="25" t="s">
        <v>83</v>
      </c>
      <c r="AY792" s="25" t="s">
        <v>174</v>
      </c>
      <c r="BE792" s="247">
        <f>IF(N792="základní",J792,0)</f>
        <v>0</v>
      </c>
      <c r="BF792" s="247">
        <f>IF(N792="snížená",J792,0)</f>
        <v>0</v>
      </c>
      <c r="BG792" s="247">
        <f>IF(N792="zákl. přenesená",J792,0)</f>
        <v>0</v>
      </c>
      <c r="BH792" s="247">
        <f>IF(N792="sníž. přenesená",J792,0)</f>
        <v>0</v>
      </c>
      <c r="BI792" s="247">
        <f>IF(N792="nulová",J792,0)</f>
        <v>0</v>
      </c>
      <c r="BJ792" s="25" t="s">
        <v>83</v>
      </c>
      <c r="BK792" s="247">
        <f>ROUND(I792*H792,2)</f>
        <v>0</v>
      </c>
      <c r="BL792" s="25" t="s">
        <v>266</v>
      </c>
      <c r="BM792" s="25" t="s">
        <v>1209</v>
      </c>
    </row>
    <row r="793" s="1" customFormat="1" ht="25.5" customHeight="1">
      <c r="B793" s="47"/>
      <c r="C793" s="236" t="s">
        <v>1210</v>
      </c>
      <c r="D793" s="236" t="s">
        <v>176</v>
      </c>
      <c r="E793" s="237" t="s">
        <v>1211</v>
      </c>
      <c r="F793" s="238" t="s">
        <v>1212</v>
      </c>
      <c r="G793" s="239" t="s">
        <v>256</v>
      </c>
      <c r="H793" s="240">
        <v>102</v>
      </c>
      <c r="I793" s="241"/>
      <c r="J793" s="242">
        <f>ROUND(I793*H793,2)</f>
        <v>0</v>
      </c>
      <c r="K793" s="238" t="s">
        <v>21</v>
      </c>
      <c r="L793" s="73"/>
      <c r="M793" s="243" t="s">
        <v>21</v>
      </c>
      <c r="N793" s="244" t="s">
        <v>44</v>
      </c>
      <c r="O793" s="48"/>
      <c r="P793" s="245">
        <f>O793*H793</f>
        <v>0</v>
      </c>
      <c r="Q793" s="245">
        <v>0</v>
      </c>
      <c r="R793" s="245">
        <f>Q793*H793</f>
        <v>0</v>
      </c>
      <c r="S793" s="245">
        <v>0</v>
      </c>
      <c r="T793" s="246">
        <f>S793*H793</f>
        <v>0</v>
      </c>
      <c r="AR793" s="25" t="s">
        <v>266</v>
      </c>
      <c r="AT793" s="25" t="s">
        <v>176</v>
      </c>
      <c r="AU793" s="25" t="s">
        <v>83</v>
      </c>
      <c r="AY793" s="25" t="s">
        <v>174</v>
      </c>
      <c r="BE793" s="247">
        <f>IF(N793="základní",J793,0)</f>
        <v>0</v>
      </c>
      <c r="BF793" s="247">
        <f>IF(N793="snížená",J793,0)</f>
        <v>0</v>
      </c>
      <c r="BG793" s="247">
        <f>IF(N793="zákl. přenesená",J793,0)</f>
        <v>0</v>
      </c>
      <c r="BH793" s="247">
        <f>IF(N793="sníž. přenesená",J793,0)</f>
        <v>0</v>
      </c>
      <c r="BI793" s="247">
        <f>IF(N793="nulová",J793,0)</f>
        <v>0</v>
      </c>
      <c r="BJ793" s="25" t="s">
        <v>83</v>
      </c>
      <c r="BK793" s="247">
        <f>ROUND(I793*H793,2)</f>
        <v>0</v>
      </c>
      <c r="BL793" s="25" t="s">
        <v>266</v>
      </c>
      <c r="BM793" s="25" t="s">
        <v>1213</v>
      </c>
    </row>
    <row r="794" s="1" customFormat="1" ht="16.5" customHeight="1">
      <c r="B794" s="47"/>
      <c r="C794" s="262" t="s">
        <v>1214</v>
      </c>
      <c r="D794" s="262" t="s">
        <v>248</v>
      </c>
      <c r="E794" s="263" t="s">
        <v>1215</v>
      </c>
      <c r="F794" s="264" t="s">
        <v>1216</v>
      </c>
      <c r="G794" s="265" t="s">
        <v>256</v>
      </c>
      <c r="H794" s="266">
        <v>12</v>
      </c>
      <c r="I794" s="267"/>
      <c r="J794" s="268">
        <f>ROUND(I794*H794,2)</f>
        <v>0</v>
      </c>
      <c r="K794" s="264" t="s">
        <v>21</v>
      </c>
      <c r="L794" s="269"/>
      <c r="M794" s="270" t="s">
        <v>21</v>
      </c>
      <c r="N794" s="271" t="s">
        <v>44</v>
      </c>
      <c r="O794" s="48"/>
      <c r="P794" s="245">
        <f>O794*H794</f>
        <v>0</v>
      </c>
      <c r="Q794" s="245">
        <v>0</v>
      </c>
      <c r="R794" s="245">
        <f>Q794*H794</f>
        <v>0</v>
      </c>
      <c r="S794" s="245">
        <v>0</v>
      </c>
      <c r="T794" s="246">
        <f>S794*H794</f>
        <v>0</v>
      </c>
      <c r="AR794" s="25" t="s">
        <v>364</v>
      </c>
      <c r="AT794" s="25" t="s">
        <v>248</v>
      </c>
      <c r="AU794" s="25" t="s">
        <v>83</v>
      </c>
      <c r="AY794" s="25" t="s">
        <v>174</v>
      </c>
      <c r="BE794" s="247">
        <f>IF(N794="základní",J794,0)</f>
        <v>0</v>
      </c>
      <c r="BF794" s="247">
        <f>IF(N794="snížená",J794,0)</f>
        <v>0</v>
      </c>
      <c r="BG794" s="247">
        <f>IF(N794="zákl. přenesená",J794,0)</f>
        <v>0</v>
      </c>
      <c r="BH794" s="247">
        <f>IF(N794="sníž. přenesená",J794,0)</f>
        <v>0</v>
      </c>
      <c r="BI794" s="247">
        <f>IF(N794="nulová",J794,0)</f>
        <v>0</v>
      </c>
      <c r="BJ794" s="25" t="s">
        <v>83</v>
      </c>
      <c r="BK794" s="247">
        <f>ROUND(I794*H794,2)</f>
        <v>0</v>
      </c>
      <c r="BL794" s="25" t="s">
        <v>266</v>
      </c>
      <c r="BM794" s="25" t="s">
        <v>1217</v>
      </c>
    </row>
    <row r="795" s="1" customFormat="1" ht="16.5" customHeight="1">
      <c r="B795" s="47"/>
      <c r="C795" s="262" t="s">
        <v>1218</v>
      </c>
      <c r="D795" s="262" t="s">
        <v>248</v>
      </c>
      <c r="E795" s="263" t="s">
        <v>1219</v>
      </c>
      <c r="F795" s="264" t="s">
        <v>1220</v>
      </c>
      <c r="G795" s="265" t="s">
        <v>256</v>
      </c>
      <c r="H795" s="266">
        <v>16</v>
      </c>
      <c r="I795" s="267"/>
      <c r="J795" s="268">
        <f>ROUND(I795*H795,2)</f>
        <v>0</v>
      </c>
      <c r="K795" s="264" t="s">
        <v>21</v>
      </c>
      <c r="L795" s="269"/>
      <c r="M795" s="270" t="s">
        <v>21</v>
      </c>
      <c r="N795" s="271" t="s">
        <v>44</v>
      </c>
      <c r="O795" s="48"/>
      <c r="P795" s="245">
        <f>O795*H795</f>
        <v>0</v>
      </c>
      <c r="Q795" s="245">
        <v>0</v>
      </c>
      <c r="R795" s="245">
        <f>Q795*H795</f>
        <v>0</v>
      </c>
      <c r="S795" s="245">
        <v>0</v>
      </c>
      <c r="T795" s="246">
        <f>S795*H795</f>
        <v>0</v>
      </c>
      <c r="AR795" s="25" t="s">
        <v>364</v>
      </c>
      <c r="AT795" s="25" t="s">
        <v>248</v>
      </c>
      <c r="AU795" s="25" t="s">
        <v>83</v>
      </c>
      <c r="AY795" s="25" t="s">
        <v>174</v>
      </c>
      <c r="BE795" s="247">
        <f>IF(N795="základní",J795,0)</f>
        <v>0</v>
      </c>
      <c r="BF795" s="247">
        <f>IF(N795="snížená",J795,0)</f>
        <v>0</v>
      </c>
      <c r="BG795" s="247">
        <f>IF(N795="zákl. přenesená",J795,0)</f>
        <v>0</v>
      </c>
      <c r="BH795" s="247">
        <f>IF(N795="sníž. přenesená",J795,0)</f>
        <v>0</v>
      </c>
      <c r="BI795" s="247">
        <f>IF(N795="nulová",J795,0)</f>
        <v>0</v>
      </c>
      <c r="BJ795" s="25" t="s">
        <v>83</v>
      </c>
      <c r="BK795" s="247">
        <f>ROUND(I795*H795,2)</f>
        <v>0</v>
      </c>
      <c r="BL795" s="25" t="s">
        <v>266</v>
      </c>
      <c r="BM795" s="25" t="s">
        <v>1221</v>
      </c>
    </row>
    <row r="796" s="1" customFormat="1" ht="16.5" customHeight="1">
      <c r="B796" s="47"/>
      <c r="C796" s="262" t="s">
        <v>1222</v>
      </c>
      <c r="D796" s="262" t="s">
        <v>248</v>
      </c>
      <c r="E796" s="263" t="s">
        <v>1223</v>
      </c>
      <c r="F796" s="264" t="s">
        <v>1224</v>
      </c>
      <c r="G796" s="265" t="s">
        <v>256</v>
      </c>
      <c r="H796" s="266">
        <v>23</v>
      </c>
      <c r="I796" s="267"/>
      <c r="J796" s="268">
        <f>ROUND(I796*H796,2)</f>
        <v>0</v>
      </c>
      <c r="K796" s="264" t="s">
        <v>21</v>
      </c>
      <c r="L796" s="269"/>
      <c r="M796" s="270" t="s">
        <v>21</v>
      </c>
      <c r="N796" s="271" t="s">
        <v>44</v>
      </c>
      <c r="O796" s="48"/>
      <c r="P796" s="245">
        <f>O796*H796</f>
        <v>0</v>
      </c>
      <c r="Q796" s="245">
        <v>0</v>
      </c>
      <c r="R796" s="245">
        <f>Q796*H796</f>
        <v>0</v>
      </c>
      <c r="S796" s="245">
        <v>0</v>
      </c>
      <c r="T796" s="246">
        <f>S796*H796</f>
        <v>0</v>
      </c>
      <c r="AR796" s="25" t="s">
        <v>364</v>
      </c>
      <c r="AT796" s="25" t="s">
        <v>248</v>
      </c>
      <c r="AU796" s="25" t="s">
        <v>83</v>
      </c>
      <c r="AY796" s="25" t="s">
        <v>174</v>
      </c>
      <c r="BE796" s="247">
        <f>IF(N796="základní",J796,0)</f>
        <v>0</v>
      </c>
      <c r="BF796" s="247">
        <f>IF(N796="snížená",J796,0)</f>
        <v>0</v>
      </c>
      <c r="BG796" s="247">
        <f>IF(N796="zákl. přenesená",J796,0)</f>
        <v>0</v>
      </c>
      <c r="BH796" s="247">
        <f>IF(N796="sníž. přenesená",J796,0)</f>
        <v>0</v>
      </c>
      <c r="BI796" s="247">
        <f>IF(N796="nulová",J796,0)</f>
        <v>0</v>
      </c>
      <c r="BJ796" s="25" t="s">
        <v>83</v>
      </c>
      <c r="BK796" s="247">
        <f>ROUND(I796*H796,2)</f>
        <v>0</v>
      </c>
      <c r="BL796" s="25" t="s">
        <v>266</v>
      </c>
      <c r="BM796" s="25" t="s">
        <v>1225</v>
      </c>
    </row>
    <row r="797" s="1" customFormat="1" ht="16.5" customHeight="1">
      <c r="B797" s="47"/>
      <c r="C797" s="262" t="s">
        <v>1226</v>
      </c>
      <c r="D797" s="262" t="s">
        <v>248</v>
      </c>
      <c r="E797" s="263" t="s">
        <v>1227</v>
      </c>
      <c r="F797" s="264" t="s">
        <v>1228</v>
      </c>
      <c r="G797" s="265" t="s">
        <v>256</v>
      </c>
      <c r="H797" s="266">
        <v>16</v>
      </c>
      <c r="I797" s="267"/>
      <c r="J797" s="268">
        <f>ROUND(I797*H797,2)</f>
        <v>0</v>
      </c>
      <c r="K797" s="264" t="s">
        <v>21</v>
      </c>
      <c r="L797" s="269"/>
      <c r="M797" s="270" t="s">
        <v>21</v>
      </c>
      <c r="N797" s="271" t="s">
        <v>44</v>
      </c>
      <c r="O797" s="48"/>
      <c r="P797" s="245">
        <f>O797*H797</f>
        <v>0</v>
      </c>
      <c r="Q797" s="245">
        <v>0</v>
      </c>
      <c r="R797" s="245">
        <f>Q797*H797</f>
        <v>0</v>
      </c>
      <c r="S797" s="245">
        <v>0</v>
      </c>
      <c r="T797" s="246">
        <f>S797*H797</f>
        <v>0</v>
      </c>
      <c r="AR797" s="25" t="s">
        <v>364</v>
      </c>
      <c r="AT797" s="25" t="s">
        <v>248</v>
      </c>
      <c r="AU797" s="25" t="s">
        <v>83</v>
      </c>
      <c r="AY797" s="25" t="s">
        <v>174</v>
      </c>
      <c r="BE797" s="247">
        <f>IF(N797="základní",J797,0)</f>
        <v>0</v>
      </c>
      <c r="BF797" s="247">
        <f>IF(N797="snížená",J797,0)</f>
        <v>0</v>
      </c>
      <c r="BG797" s="247">
        <f>IF(N797="zákl. přenesená",J797,0)</f>
        <v>0</v>
      </c>
      <c r="BH797" s="247">
        <f>IF(N797="sníž. přenesená",J797,0)</f>
        <v>0</v>
      </c>
      <c r="BI797" s="247">
        <f>IF(N797="nulová",J797,0)</f>
        <v>0</v>
      </c>
      <c r="BJ797" s="25" t="s">
        <v>83</v>
      </c>
      <c r="BK797" s="247">
        <f>ROUND(I797*H797,2)</f>
        <v>0</v>
      </c>
      <c r="BL797" s="25" t="s">
        <v>266</v>
      </c>
      <c r="BM797" s="25" t="s">
        <v>1229</v>
      </c>
    </row>
    <row r="798" s="1" customFormat="1" ht="16.5" customHeight="1">
      <c r="B798" s="47"/>
      <c r="C798" s="262" t="s">
        <v>1230</v>
      </c>
      <c r="D798" s="262" t="s">
        <v>248</v>
      </c>
      <c r="E798" s="263" t="s">
        <v>1231</v>
      </c>
      <c r="F798" s="264" t="s">
        <v>1232</v>
      </c>
      <c r="G798" s="265" t="s">
        <v>256</v>
      </c>
      <c r="H798" s="266">
        <v>20</v>
      </c>
      <c r="I798" s="267"/>
      <c r="J798" s="268">
        <f>ROUND(I798*H798,2)</f>
        <v>0</v>
      </c>
      <c r="K798" s="264" t="s">
        <v>21</v>
      </c>
      <c r="L798" s="269"/>
      <c r="M798" s="270" t="s">
        <v>21</v>
      </c>
      <c r="N798" s="271" t="s">
        <v>44</v>
      </c>
      <c r="O798" s="48"/>
      <c r="P798" s="245">
        <f>O798*H798</f>
        <v>0</v>
      </c>
      <c r="Q798" s="245">
        <v>0</v>
      </c>
      <c r="R798" s="245">
        <f>Q798*H798</f>
        <v>0</v>
      </c>
      <c r="S798" s="245">
        <v>0</v>
      </c>
      <c r="T798" s="246">
        <f>S798*H798</f>
        <v>0</v>
      </c>
      <c r="AR798" s="25" t="s">
        <v>364</v>
      </c>
      <c r="AT798" s="25" t="s">
        <v>248</v>
      </c>
      <c r="AU798" s="25" t="s">
        <v>83</v>
      </c>
      <c r="AY798" s="25" t="s">
        <v>174</v>
      </c>
      <c r="BE798" s="247">
        <f>IF(N798="základní",J798,0)</f>
        <v>0</v>
      </c>
      <c r="BF798" s="247">
        <f>IF(N798="snížená",J798,0)</f>
        <v>0</v>
      </c>
      <c r="BG798" s="247">
        <f>IF(N798="zákl. přenesená",J798,0)</f>
        <v>0</v>
      </c>
      <c r="BH798" s="247">
        <f>IF(N798="sníž. přenesená",J798,0)</f>
        <v>0</v>
      </c>
      <c r="BI798" s="247">
        <f>IF(N798="nulová",J798,0)</f>
        <v>0</v>
      </c>
      <c r="BJ798" s="25" t="s">
        <v>83</v>
      </c>
      <c r="BK798" s="247">
        <f>ROUND(I798*H798,2)</f>
        <v>0</v>
      </c>
      <c r="BL798" s="25" t="s">
        <v>266</v>
      </c>
      <c r="BM798" s="25" t="s">
        <v>1233</v>
      </c>
    </row>
    <row r="799" s="1" customFormat="1" ht="16.5" customHeight="1">
      <c r="B799" s="47"/>
      <c r="C799" s="262" t="s">
        <v>1234</v>
      </c>
      <c r="D799" s="262" t="s">
        <v>248</v>
      </c>
      <c r="E799" s="263" t="s">
        <v>1235</v>
      </c>
      <c r="F799" s="264" t="s">
        <v>1236</v>
      </c>
      <c r="G799" s="265" t="s">
        <v>256</v>
      </c>
      <c r="H799" s="266">
        <v>15</v>
      </c>
      <c r="I799" s="267"/>
      <c r="J799" s="268">
        <f>ROUND(I799*H799,2)</f>
        <v>0</v>
      </c>
      <c r="K799" s="264" t="s">
        <v>21</v>
      </c>
      <c r="L799" s="269"/>
      <c r="M799" s="270" t="s">
        <v>21</v>
      </c>
      <c r="N799" s="271" t="s">
        <v>44</v>
      </c>
      <c r="O799" s="48"/>
      <c r="P799" s="245">
        <f>O799*H799</f>
        <v>0</v>
      </c>
      <c r="Q799" s="245">
        <v>0</v>
      </c>
      <c r="R799" s="245">
        <f>Q799*H799</f>
        <v>0</v>
      </c>
      <c r="S799" s="245">
        <v>0</v>
      </c>
      <c r="T799" s="246">
        <f>S799*H799</f>
        <v>0</v>
      </c>
      <c r="AR799" s="25" t="s">
        <v>364</v>
      </c>
      <c r="AT799" s="25" t="s">
        <v>248</v>
      </c>
      <c r="AU799" s="25" t="s">
        <v>83</v>
      </c>
      <c r="AY799" s="25" t="s">
        <v>174</v>
      </c>
      <c r="BE799" s="247">
        <f>IF(N799="základní",J799,0)</f>
        <v>0</v>
      </c>
      <c r="BF799" s="247">
        <f>IF(N799="snížená",J799,0)</f>
        <v>0</v>
      </c>
      <c r="BG799" s="247">
        <f>IF(N799="zákl. přenesená",J799,0)</f>
        <v>0</v>
      </c>
      <c r="BH799" s="247">
        <f>IF(N799="sníž. přenesená",J799,0)</f>
        <v>0</v>
      </c>
      <c r="BI799" s="247">
        <f>IF(N799="nulová",J799,0)</f>
        <v>0</v>
      </c>
      <c r="BJ799" s="25" t="s">
        <v>83</v>
      </c>
      <c r="BK799" s="247">
        <f>ROUND(I799*H799,2)</f>
        <v>0</v>
      </c>
      <c r="BL799" s="25" t="s">
        <v>266</v>
      </c>
      <c r="BM799" s="25" t="s">
        <v>1237</v>
      </c>
    </row>
    <row r="800" s="1" customFormat="1" ht="25.5" customHeight="1">
      <c r="B800" s="47"/>
      <c r="C800" s="236" t="s">
        <v>1238</v>
      </c>
      <c r="D800" s="236" t="s">
        <v>176</v>
      </c>
      <c r="E800" s="237" t="s">
        <v>1239</v>
      </c>
      <c r="F800" s="238" t="s">
        <v>1240</v>
      </c>
      <c r="G800" s="239" t="s">
        <v>179</v>
      </c>
      <c r="H800" s="240">
        <v>330.14999999999998</v>
      </c>
      <c r="I800" s="241"/>
      <c r="J800" s="242">
        <f>ROUND(I800*H800,2)</f>
        <v>0</v>
      </c>
      <c r="K800" s="238" t="s">
        <v>180</v>
      </c>
      <c r="L800" s="73"/>
      <c r="M800" s="243" t="s">
        <v>21</v>
      </c>
      <c r="N800" s="244" t="s">
        <v>44</v>
      </c>
      <c r="O800" s="48"/>
      <c r="P800" s="245">
        <f>O800*H800</f>
        <v>0</v>
      </c>
      <c r="Q800" s="245">
        <v>0.00029999999999999997</v>
      </c>
      <c r="R800" s="245">
        <f>Q800*H800</f>
        <v>0.09904499999999998</v>
      </c>
      <c r="S800" s="245">
        <v>0</v>
      </c>
      <c r="T800" s="246">
        <f>S800*H800</f>
        <v>0</v>
      </c>
      <c r="AR800" s="25" t="s">
        <v>266</v>
      </c>
      <c r="AT800" s="25" t="s">
        <v>176</v>
      </c>
      <c r="AU800" s="25" t="s">
        <v>83</v>
      </c>
      <c r="AY800" s="25" t="s">
        <v>174</v>
      </c>
      <c r="BE800" s="247">
        <f>IF(N800="základní",J800,0)</f>
        <v>0</v>
      </c>
      <c r="BF800" s="247">
        <f>IF(N800="snížená",J800,0)</f>
        <v>0</v>
      </c>
      <c r="BG800" s="247">
        <f>IF(N800="zákl. přenesená",J800,0)</f>
        <v>0</v>
      </c>
      <c r="BH800" s="247">
        <f>IF(N800="sníž. přenesená",J800,0)</f>
        <v>0</v>
      </c>
      <c r="BI800" s="247">
        <f>IF(N800="nulová",J800,0)</f>
        <v>0</v>
      </c>
      <c r="BJ800" s="25" t="s">
        <v>83</v>
      </c>
      <c r="BK800" s="247">
        <f>ROUND(I800*H800,2)</f>
        <v>0</v>
      </c>
      <c r="BL800" s="25" t="s">
        <v>266</v>
      </c>
      <c r="BM800" s="25" t="s">
        <v>1241</v>
      </c>
    </row>
    <row r="801" s="12" customFormat="1">
      <c r="B801" s="251"/>
      <c r="C801" s="252"/>
      <c r="D801" s="248" t="s">
        <v>185</v>
      </c>
      <c r="E801" s="253" t="s">
        <v>21</v>
      </c>
      <c r="F801" s="254" t="s">
        <v>1242</v>
      </c>
      <c r="G801" s="252"/>
      <c r="H801" s="255">
        <v>111.31999999999999</v>
      </c>
      <c r="I801" s="256"/>
      <c r="J801" s="252"/>
      <c r="K801" s="252"/>
      <c r="L801" s="257"/>
      <c r="M801" s="258"/>
      <c r="N801" s="259"/>
      <c r="O801" s="259"/>
      <c r="P801" s="259"/>
      <c r="Q801" s="259"/>
      <c r="R801" s="259"/>
      <c r="S801" s="259"/>
      <c r="T801" s="260"/>
      <c r="AT801" s="261" t="s">
        <v>185</v>
      </c>
      <c r="AU801" s="261" t="s">
        <v>83</v>
      </c>
      <c r="AV801" s="12" t="s">
        <v>83</v>
      </c>
      <c r="AW801" s="12" t="s">
        <v>36</v>
      </c>
      <c r="AX801" s="12" t="s">
        <v>72</v>
      </c>
      <c r="AY801" s="261" t="s">
        <v>174</v>
      </c>
    </row>
    <row r="802" s="12" customFormat="1">
      <c r="B802" s="251"/>
      <c r="C802" s="252"/>
      <c r="D802" s="248" t="s">
        <v>185</v>
      </c>
      <c r="E802" s="253" t="s">
        <v>21</v>
      </c>
      <c r="F802" s="254" t="s">
        <v>1243</v>
      </c>
      <c r="G802" s="252"/>
      <c r="H802" s="255">
        <v>46.490000000000002</v>
      </c>
      <c r="I802" s="256"/>
      <c r="J802" s="252"/>
      <c r="K802" s="252"/>
      <c r="L802" s="257"/>
      <c r="M802" s="258"/>
      <c r="N802" s="259"/>
      <c r="O802" s="259"/>
      <c r="P802" s="259"/>
      <c r="Q802" s="259"/>
      <c r="R802" s="259"/>
      <c r="S802" s="259"/>
      <c r="T802" s="260"/>
      <c r="AT802" s="261" t="s">
        <v>185</v>
      </c>
      <c r="AU802" s="261" t="s">
        <v>83</v>
      </c>
      <c r="AV802" s="12" t="s">
        <v>83</v>
      </c>
      <c r="AW802" s="12" t="s">
        <v>36</v>
      </c>
      <c r="AX802" s="12" t="s">
        <v>72</v>
      </c>
      <c r="AY802" s="261" t="s">
        <v>174</v>
      </c>
    </row>
    <row r="803" s="12" customFormat="1">
      <c r="B803" s="251"/>
      <c r="C803" s="252"/>
      <c r="D803" s="248" t="s">
        <v>185</v>
      </c>
      <c r="E803" s="253" t="s">
        <v>21</v>
      </c>
      <c r="F803" s="254" t="s">
        <v>1244</v>
      </c>
      <c r="G803" s="252"/>
      <c r="H803" s="255">
        <v>5.5199999999999996</v>
      </c>
      <c r="I803" s="256"/>
      <c r="J803" s="252"/>
      <c r="K803" s="252"/>
      <c r="L803" s="257"/>
      <c r="M803" s="258"/>
      <c r="N803" s="259"/>
      <c r="O803" s="259"/>
      <c r="P803" s="259"/>
      <c r="Q803" s="259"/>
      <c r="R803" s="259"/>
      <c r="S803" s="259"/>
      <c r="T803" s="260"/>
      <c r="AT803" s="261" t="s">
        <v>185</v>
      </c>
      <c r="AU803" s="261" t="s">
        <v>83</v>
      </c>
      <c r="AV803" s="12" t="s">
        <v>83</v>
      </c>
      <c r="AW803" s="12" t="s">
        <v>36</v>
      </c>
      <c r="AX803" s="12" t="s">
        <v>72</v>
      </c>
      <c r="AY803" s="261" t="s">
        <v>174</v>
      </c>
    </row>
    <row r="804" s="12" customFormat="1">
      <c r="B804" s="251"/>
      <c r="C804" s="252"/>
      <c r="D804" s="248" t="s">
        <v>185</v>
      </c>
      <c r="E804" s="253" t="s">
        <v>21</v>
      </c>
      <c r="F804" s="254" t="s">
        <v>1245</v>
      </c>
      <c r="G804" s="252"/>
      <c r="H804" s="255">
        <v>96.780000000000001</v>
      </c>
      <c r="I804" s="256"/>
      <c r="J804" s="252"/>
      <c r="K804" s="252"/>
      <c r="L804" s="257"/>
      <c r="M804" s="258"/>
      <c r="N804" s="259"/>
      <c r="O804" s="259"/>
      <c r="P804" s="259"/>
      <c r="Q804" s="259"/>
      <c r="R804" s="259"/>
      <c r="S804" s="259"/>
      <c r="T804" s="260"/>
      <c r="AT804" s="261" t="s">
        <v>185</v>
      </c>
      <c r="AU804" s="261" t="s">
        <v>83</v>
      </c>
      <c r="AV804" s="12" t="s">
        <v>83</v>
      </c>
      <c r="AW804" s="12" t="s">
        <v>36</v>
      </c>
      <c r="AX804" s="12" t="s">
        <v>72</v>
      </c>
      <c r="AY804" s="261" t="s">
        <v>174</v>
      </c>
    </row>
    <row r="805" s="12" customFormat="1">
      <c r="B805" s="251"/>
      <c r="C805" s="252"/>
      <c r="D805" s="248" t="s">
        <v>185</v>
      </c>
      <c r="E805" s="253" t="s">
        <v>21</v>
      </c>
      <c r="F805" s="254" t="s">
        <v>1246</v>
      </c>
      <c r="G805" s="252"/>
      <c r="H805" s="255">
        <v>70.040000000000006</v>
      </c>
      <c r="I805" s="256"/>
      <c r="J805" s="252"/>
      <c r="K805" s="252"/>
      <c r="L805" s="257"/>
      <c r="M805" s="258"/>
      <c r="N805" s="259"/>
      <c r="O805" s="259"/>
      <c r="P805" s="259"/>
      <c r="Q805" s="259"/>
      <c r="R805" s="259"/>
      <c r="S805" s="259"/>
      <c r="T805" s="260"/>
      <c r="AT805" s="261" t="s">
        <v>185</v>
      </c>
      <c r="AU805" s="261" t="s">
        <v>83</v>
      </c>
      <c r="AV805" s="12" t="s">
        <v>83</v>
      </c>
      <c r="AW805" s="12" t="s">
        <v>36</v>
      </c>
      <c r="AX805" s="12" t="s">
        <v>72</v>
      </c>
      <c r="AY805" s="261" t="s">
        <v>174</v>
      </c>
    </row>
    <row r="806" s="13" customFormat="1">
      <c r="B806" s="272"/>
      <c r="C806" s="273"/>
      <c r="D806" s="248" t="s">
        <v>185</v>
      </c>
      <c r="E806" s="274" t="s">
        <v>21</v>
      </c>
      <c r="F806" s="275" t="s">
        <v>264</v>
      </c>
      <c r="G806" s="273"/>
      <c r="H806" s="276">
        <v>330.14999999999998</v>
      </c>
      <c r="I806" s="277"/>
      <c r="J806" s="273"/>
      <c r="K806" s="273"/>
      <c r="L806" s="278"/>
      <c r="M806" s="279"/>
      <c r="N806" s="280"/>
      <c r="O806" s="280"/>
      <c r="P806" s="280"/>
      <c r="Q806" s="280"/>
      <c r="R806" s="280"/>
      <c r="S806" s="280"/>
      <c r="T806" s="281"/>
      <c r="AT806" s="282" t="s">
        <v>185</v>
      </c>
      <c r="AU806" s="282" t="s">
        <v>83</v>
      </c>
      <c r="AV806" s="13" t="s">
        <v>181</v>
      </c>
      <c r="AW806" s="13" t="s">
        <v>36</v>
      </c>
      <c r="AX806" s="13" t="s">
        <v>76</v>
      </c>
      <c r="AY806" s="282" t="s">
        <v>174</v>
      </c>
    </row>
    <row r="807" s="1" customFormat="1" ht="16.5" customHeight="1">
      <c r="B807" s="47"/>
      <c r="C807" s="262" t="s">
        <v>1247</v>
      </c>
      <c r="D807" s="262" t="s">
        <v>248</v>
      </c>
      <c r="E807" s="263" t="s">
        <v>1248</v>
      </c>
      <c r="F807" s="264" t="s">
        <v>1249</v>
      </c>
      <c r="G807" s="265" t="s">
        <v>179</v>
      </c>
      <c r="H807" s="266">
        <v>334.36900000000003</v>
      </c>
      <c r="I807" s="267"/>
      <c r="J807" s="268">
        <f>ROUND(I807*H807,2)</f>
        <v>0</v>
      </c>
      <c r="K807" s="264" t="s">
        <v>21</v>
      </c>
      <c r="L807" s="269"/>
      <c r="M807" s="270" t="s">
        <v>21</v>
      </c>
      <c r="N807" s="271" t="s">
        <v>44</v>
      </c>
      <c r="O807" s="48"/>
      <c r="P807" s="245">
        <f>O807*H807</f>
        <v>0</v>
      </c>
      <c r="Q807" s="245">
        <v>0.0035000000000000001</v>
      </c>
      <c r="R807" s="245">
        <f>Q807*H807</f>
        <v>1.1702915</v>
      </c>
      <c r="S807" s="245">
        <v>0</v>
      </c>
      <c r="T807" s="246">
        <f>S807*H807</f>
        <v>0</v>
      </c>
      <c r="AR807" s="25" t="s">
        <v>364</v>
      </c>
      <c r="AT807" s="25" t="s">
        <v>248</v>
      </c>
      <c r="AU807" s="25" t="s">
        <v>83</v>
      </c>
      <c r="AY807" s="25" t="s">
        <v>174</v>
      </c>
      <c r="BE807" s="247">
        <f>IF(N807="základní",J807,0)</f>
        <v>0</v>
      </c>
      <c r="BF807" s="247">
        <f>IF(N807="snížená",J807,0)</f>
        <v>0</v>
      </c>
      <c r="BG807" s="247">
        <f>IF(N807="zákl. přenesená",J807,0)</f>
        <v>0</v>
      </c>
      <c r="BH807" s="247">
        <f>IF(N807="sníž. přenesená",J807,0)</f>
        <v>0</v>
      </c>
      <c r="BI807" s="247">
        <f>IF(N807="nulová",J807,0)</f>
        <v>0</v>
      </c>
      <c r="BJ807" s="25" t="s">
        <v>83</v>
      </c>
      <c r="BK807" s="247">
        <f>ROUND(I807*H807,2)</f>
        <v>0</v>
      </c>
      <c r="BL807" s="25" t="s">
        <v>266</v>
      </c>
      <c r="BM807" s="25" t="s">
        <v>1250</v>
      </c>
    </row>
    <row r="808" s="12" customFormat="1">
      <c r="B808" s="251"/>
      <c r="C808" s="252"/>
      <c r="D808" s="248" t="s">
        <v>185</v>
      </c>
      <c r="E808" s="253" t="s">
        <v>21</v>
      </c>
      <c r="F808" s="254" t="s">
        <v>1251</v>
      </c>
      <c r="G808" s="252"/>
      <c r="H808" s="255">
        <v>114.66</v>
      </c>
      <c r="I808" s="256"/>
      <c r="J808" s="252"/>
      <c r="K808" s="252"/>
      <c r="L808" s="257"/>
      <c r="M808" s="258"/>
      <c r="N808" s="259"/>
      <c r="O808" s="259"/>
      <c r="P808" s="259"/>
      <c r="Q808" s="259"/>
      <c r="R808" s="259"/>
      <c r="S808" s="259"/>
      <c r="T808" s="260"/>
      <c r="AT808" s="261" t="s">
        <v>185</v>
      </c>
      <c r="AU808" s="261" t="s">
        <v>83</v>
      </c>
      <c r="AV808" s="12" t="s">
        <v>83</v>
      </c>
      <c r="AW808" s="12" t="s">
        <v>36</v>
      </c>
      <c r="AX808" s="12" t="s">
        <v>72</v>
      </c>
      <c r="AY808" s="261" t="s">
        <v>174</v>
      </c>
    </row>
    <row r="809" s="12" customFormat="1">
      <c r="B809" s="251"/>
      <c r="C809" s="252"/>
      <c r="D809" s="248" t="s">
        <v>185</v>
      </c>
      <c r="E809" s="253" t="s">
        <v>21</v>
      </c>
      <c r="F809" s="254" t="s">
        <v>1252</v>
      </c>
      <c r="G809" s="252"/>
      <c r="H809" s="255">
        <v>47.884999999999998</v>
      </c>
      <c r="I809" s="256"/>
      <c r="J809" s="252"/>
      <c r="K809" s="252"/>
      <c r="L809" s="257"/>
      <c r="M809" s="258"/>
      <c r="N809" s="259"/>
      <c r="O809" s="259"/>
      <c r="P809" s="259"/>
      <c r="Q809" s="259"/>
      <c r="R809" s="259"/>
      <c r="S809" s="259"/>
      <c r="T809" s="260"/>
      <c r="AT809" s="261" t="s">
        <v>185</v>
      </c>
      <c r="AU809" s="261" t="s">
        <v>83</v>
      </c>
      <c r="AV809" s="12" t="s">
        <v>83</v>
      </c>
      <c r="AW809" s="12" t="s">
        <v>36</v>
      </c>
      <c r="AX809" s="12" t="s">
        <v>72</v>
      </c>
      <c r="AY809" s="261" t="s">
        <v>174</v>
      </c>
    </row>
    <row r="810" s="12" customFormat="1">
      <c r="B810" s="251"/>
      <c r="C810" s="252"/>
      <c r="D810" s="248" t="s">
        <v>185</v>
      </c>
      <c r="E810" s="253" t="s">
        <v>21</v>
      </c>
      <c r="F810" s="254" t="s">
        <v>1253</v>
      </c>
      <c r="G810" s="252"/>
      <c r="H810" s="255">
        <v>99.683000000000007</v>
      </c>
      <c r="I810" s="256"/>
      <c r="J810" s="252"/>
      <c r="K810" s="252"/>
      <c r="L810" s="257"/>
      <c r="M810" s="258"/>
      <c r="N810" s="259"/>
      <c r="O810" s="259"/>
      <c r="P810" s="259"/>
      <c r="Q810" s="259"/>
      <c r="R810" s="259"/>
      <c r="S810" s="259"/>
      <c r="T810" s="260"/>
      <c r="AT810" s="261" t="s">
        <v>185</v>
      </c>
      <c r="AU810" s="261" t="s">
        <v>83</v>
      </c>
      <c r="AV810" s="12" t="s">
        <v>83</v>
      </c>
      <c r="AW810" s="12" t="s">
        <v>36</v>
      </c>
      <c r="AX810" s="12" t="s">
        <v>72</v>
      </c>
      <c r="AY810" s="261" t="s">
        <v>174</v>
      </c>
    </row>
    <row r="811" s="12" customFormat="1">
      <c r="B811" s="251"/>
      <c r="C811" s="252"/>
      <c r="D811" s="248" t="s">
        <v>185</v>
      </c>
      <c r="E811" s="253" t="s">
        <v>21</v>
      </c>
      <c r="F811" s="254" t="s">
        <v>1254</v>
      </c>
      <c r="G811" s="252"/>
      <c r="H811" s="255">
        <v>72.141000000000005</v>
      </c>
      <c r="I811" s="256"/>
      <c r="J811" s="252"/>
      <c r="K811" s="252"/>
      <c r="L811" s="257"/>
      <c r="M811" s="258"/>
      <c r="N811" s="259"/>
      <c r="O811" s="259"/>
      <c r="P811" s="259"/>
      <c r="Q811" s="259"/>
      <c r="R811" s="259"/>
      <c r="S811" s="259"/>
      <c r="T811" s="260"/>
      <c r="AT811" s="261" t="s">
        <v>185</v>
      </c>
      <c r="AU811" s="261" t="s">
        <v>83</v>
      </c>
      <c r="AV811" s="12" t="s">
        <v>83</v>
      </c>
      <c r="AW811" s="12" t="s">
        <v>36</v>
      </c>
      <c r="AX811" s="12" t="s">
        <v>72</v>
      </c>
      <c r="AY811" s="261" t="s">
        <v>174</v>
      </c>
    </row>
    <row r="812" s="13" customFormat="1">
      <c r="B812" s="272"/>
      <c r="C812" s="273"/>
      <c r="D812" s="248" t="s">
        <v>185</v>
      </c>
      <c r="E812" s="274" t="s">
        <v>21</v>
      </c>
      <c r="F812" s="275" t="s">
        <v>264</v>
      </c>
      <c r="G812" s="273"/>
      <c r="H812" s="276">
        <v>334.36900000000003</v>
      </c>
      <c r="I812" s="277"/>
      <c r="J812" s="273"/>
      <c r="K812" s="273"/>
      <c r="L812" s="278"/>
      <c r="M812" s="279"/>
      <c r="N812" s="280"/>
      <c r="O812" s="280"/>
      <c r="P812" s="280"/>
      <c r="Q812" s="280"/>
      <c r="R812" s="280"/>
      <c r="S812" s="280"/>
      <c r="T812" s="281"/>
      <c r="AT812" s="282" t="s">
        <v>185</v>
      </c>
      <c r="AU812" s="282" t="s">
        <v>83</v>
      </c>
      <c r="AV812" s="13" t="s">
        <v>181</v>
      </c>
      <c r="AW812" s="13" t="s">
        <v>36</v>
      </c>
      <c r="AX812" s="13" t="s">
        <v>76</v>
      </c>
      <c r="AY812" s="282" t="s">
        <v>174</v>
      </c>
    </row>
    <row r="813" s="1" customFormat="1" ht="16.5" customHeight="1">
      <c r="B813" s="47"/>
      <c r="C813" s="262" t="s">
        <v>1255</v>
      </c>
      <c r="D813" s="262" t="s">
        <v>248</v>
      </c>
      <c r="E813" s="263" t="s">
        <v>1256</v>
      </c>
      <c r="F813" s="264" t="s">
        <v>1257</v>
      </c>
      <c r="G813" s="265" t="s">
        <v>179</v>
      </c>
      <c r="H813" s="266">
        <v>5.6859999999999999</v>
      </c>
      <c r="I813" s="267"/>
      <c r="J813" s="268">
        <f>ROUND(I813*H813,2)</f>
        <v>0</v>
      </c>
      <c r="K813" s="264" t="s">
        <v>21</v>
      </c>
      <c r="L813" s="269"/>
      <c r="M813" s="270" t="s">
        <v>21</v>
      </c>
      <c r="N813" s="271" t="s">
        <v>44</v>
      </c>
      <c r="O813" s="48"/>
      <c r="P813" s="245">
        <f>O813*H813</f>
        <v>0</v>
      </c>
      <c r="Q813" s="245">
        <v>0.0085000000000000006</v>
      </c>
      <c r="R813" s="245">
        <f>Q813*H813</f>
        <v>0.048331000000000006</v>
      </c>
      <c r="S813" s="245">
        <v>0</v>
      </c>
      <c r="T813" s="246">
        <f>S813*H813</f>
        <v>0</v>
      </c>
      <c r="AR813" s="25" t="s">
        <v>364</v>
      </c>
      <c r="AT813" s="25" t="s">
        <v>248</v>
      </c>
      <c r="AU813" s="25" t="s">
        <v>83</v>
      </c>
      <c r="AY813" s="25" t="s">
        <v>174</v>
      </c>
      <c r="BE813" s="247">
        <f>IF(N813="základní",J813,0)</f>
        <v>0</v>
      </c>
      <c r="BF813" s="247">
        <f>IF(N813="snížená",J813,0)</f>
        <v>0</v>
      </c>
      <c r="BG813" s="247">
        <f>IF(N813="zákl. přenesená",J813,0)</f>
        <v>0</v>
      </c>
      <c r="BH813" s="247">
        <f>IF(N813="sníž. přenesená",J813,0)</f>
        <v>0</v>
      </c>
      <c r="BI813" s="247">
        <f>IF(N813="nulová",J813,0)</f>
        <v>0</v>
      </c>
      <c r="BJ813" s="25" t="s">
        <v>83</v>
      </c>
      <c r="BK813" s="247">
        <f>ROUND(I813*H813,2)</f>
        <v>0</v>
      </c>
      <c r="BL813" s="25" t="s">
        <v>266</v>
      </c>
      <c r="BM813" s="25" t="s">
        <v>1258</v>
      </c>
    </row>
    <row r="814" s="12" customFormat="1">
      <c r="B814" s="251"/>
      <c r="C814" s="252"/>
      <c r="D814" s="248" t="s">
        <v>185</v>
      </c>
      <c r="E814" s="253" t="s">
        <v>21</v>
      </c>
      <c r="F814" s="254" t="s">
        <v>1259</v>
      </c>
      <c r="G814" s="252"/>
      <c r="H814" s="255">
        <v>5.6859999999999999</v>
      </c>
      <c r="I814" s="256"/>
      <c r="J814" s="252"/>
      <c r="K814" s="252"/>
      <c r="L814" s="257"/>
      <c r="M814" s="258"/>
      <c r="N814" s="259"/>
      <c r="O814" s="259"/>
      <c r="P814" s="259"/>
      <c r="Q814" s="259"/>
      <c r="R814" s="259"/>
      <c r="S814" s="259"/>
      <c r="T814" s="260"/>
      <c r="AT814" s="261" t="s">
        <v>185</v>
      </c>
      <c r="AU814" s="261" t="s">
        <v>83</v>
      </c>
      <c r="AV814" s="12" t="s">
        <v>83</v>
      </c>
      <c r="AW814" s="12" t="s">
        <v>36</v>
      </c>
      <c r="AX814" s="12" t="s">
        <v>76</v>
      </c>
      <c r="AY814" s="261" t="s">
        <v>174</v>
      </c>
    </row>
    <row r="815" s="1" customFormat="1" ht="16.5" customHeight="1">
      <c r="B815" s="47"/>
      <c r="C815" s="236" t="s">
        <v>1260</v>
      </c>
      <c r="D815" s="236" t="s">
        <v>176</v>
      </c>
      <c r="E815" s="237" t="s">
        <v>1261</v>
      </c>
      <c r="F815" s="238" t="s">
        <v>1262</v>
      </c>
      <c r="G815" s="239" t="s">
        <v>179</v>
      </c>
      <c r="H815" s="240">
        <v>484.80000000000001</v>
      </c>
      <c r="I815" s="241"/>
      <c r="J815" s="242">
        <f>ROUND(I815*H815,2)</f>
        <v>0</v>
      </c>
      <c r="K815" s="238" t="s">
        <v>21</v>
      </c>
      <c r="L815" s="73"/>
      <c r="M815" s="243" t="s">
        <v>21</v>
      </c>
      <c r="N815" s="244" t="s">
        <v>44</v>
      </c>
      <c r="O815" s="48"/>
      <c r="P815" s="245">
        <f>O815*H815</f>
        <v>0</v>
      </c>
      <c r="Q815" s="245">
        <v>0</v>
      </c>
      <c r="R815" s="245">
        <f>Q815*H815</f>
        <v>0</v>
      </c>
      <c r="S815" s="245">
        <v>0</v>
      </c>
      <c r="T815" s="246">
        <f>S815*H815</f>
        <v>0</v>
      </c>
      <c r="AR815" s="25" t="s">
        <v>266</v>
      </c>
      <c r="AT815" s="25" t="s">
        <v>176</v>
      </c>
      <c r="AU815" s="25" t="s">
        <v>83</v>
      </c>
      <c r="AY815" s="25" t="s">
        <v>174</v>
      </c>
      <c r="BE815" s="247">
        <f>IF(N815="základní",J815,0)</f>
        <v>0</v>
      </c>
      <c r="BF815" s="247">
        <f>IF(N815="snížená",J815,0)</f>
        <v>0</v>
      </c>
      <c r="BG815" s="247">
        <f>IF(N815="zákl. přenesená",J815,0)</f>
        <v>0</v>
      </c>
      <c r="BH815" s="247">
        <f>IF(N815="sníž. přenesená",J815,0)</f>
        <v>0</v>
      </c>
      <c r="BI815" s="247">
        <f>IF(N815="nulová",J815,0)</f>
        <v>0</v>
      </c>
      <c r="BJ815" s="25" t="s">
        <v>83</v>
      </c>
      <c r="BK815" s="247">
        <f>ROUND(I815*H815,2)</f>
        <v>0</v>
      </c>
      <c r="BL815" s="25" t="s">
        <v>266</v>
      </c>
      <c r="BM815" s="25" t="s">
        <v>1263</v>
      </c>
    </row>
    <row r="816" s="12" customFormat="1">
      <c r="B816" s="251"/>
      <c r="C816" s="252"/>
      <c r="D816" s="248" t="s">
        <v>185</v>
      </c>
      <c r="E816" s="253" t="s">
        <v>21</v>
      </c>
      <c r="F816" s="254" t="s">
        <v>1264</v>
      </c>
      <c r="G816" s="252"/>
      <c r="H816" s="255">
        <v>150.81</v>
      </c>
      <c r="I816" s="256"/>
      <c r="J816" s="252"/>
      <c r="K816" s="252"/>
      <c r="L816" s="257"/>
      <c r="M816" s="258"/>
      <c r="N816" s="259"/>
      <c r="O816" s="259"/>
      <c r="P816" s="259"/>
      <c r="Q816" s="259"/>
      <c r="R816" s="259"/>
      <c r="S816" s="259"/>
      <c r="T816" s="260"/>
      <c r="AT816" s="261" t="s">
        <v>185</v>
      </c>
      <c r="AU816" s="261" t="s">
        <v>83</v>
      </c>
      <c r="AV816" s="12" t="s">
        <v>83</v>
      </c>
      <c r="AW816" s="12" t="s">
        <v>36</v>
      </c>
      <c r="AX816" s="12" t="s">
        <v>72</v>
      </c>
      <c r="AY816" s="261" t="s">
        <v>174</v>
      </c>
    </row>
    <row r="817" s="12" customFormat="1">
      <c r="B817" s="251"/>
      <c r="C817" s="252"/>
      <c r="D817" s="248" t="s">
        <v>185</v>
      </c>
      <c r="E817" s="253" t="s">
        <v>21</v>
      </c>
      <c r="F817" s="254" t="s">
        <v>1265</v>
      </c>
      <c r="G817" s="252"/>
      <c r="H817" s="255">
        <v>165.22</v>
      </c>
      <c r="I817" s="256"/>
      <c r="J817" s="252"/>
      <c r="K817" s="252"/>
      <c r="L817" s="257"/>
      <c r="M817" s="258"/>
      <c r="N817" s="259"/>
      <c r="O817" s="259"/>
      <c r="P817" s="259"/>
      <c r="Q817" s="259"/>
      <c r="R817" s="259"/>
      <c r="S817" s="259"/>
      <c r="T817" s="260"/>
      <c r="AT817" s="261" t="s">
        <v>185</v>
      </c>
      <c r="AU817" s="261" t="s">
        <v>83</v>
      </c>
      <c r="AV817" s="12" t="s">
        <v>83</v>
      </c>
      <c r="AW817" s="12" t="s">
        <v>36</v>
      </c>
      <c r="AX817" s="12" t="s">
        <v>72</v>
      </c>
      <c r="AY817" s="261" t="s">
        <v>174</v>
      </c>
    </row>
    <row r="818" s="12" customFormat="1">
      <c r="B818" s="251"/>
      <c r="C818" s="252"/>
      <c r="D818" s="248" t="s">
        <v>185</v>
      </c>
      <c r="E818" s="253" t="s">
        <v>21</v>
      </c>
      <c r="F818" s="254" t="s">
        <v>1266</v>
      </c>
      <c r="G818" s="252"/>
      <c r="H818" s="255">
        <v>168.77000000000001</v>
      </c>
      <c r="I818" s="256"/>
      <c r="J818" s="252"/>
      <c r="K818" s="252"/>
      <c r="L818" s="257"/>
      <c r="M818" s="258"/>
      <c r="N818" s="259"/>
      <c r="O818" s="259"/>
      <c r="P818" s="259"/>
      <c r="Q818" s="259"/>
      <c r="R818" s="259"/>
      <c r="S818" s="259"/>
      <c r="T818" s="260"/>
      <c r="AT818" s="261" t="s">
        <v>185</v>
      </c>
      <c r="AU818" s="261" t="s">
        <v>83</v>
      </c>
      <c r="AV818" s="12" t="s">
        <v>83</v>
      </c>
      <c r="AW818" s="12" t="s">
        <v>36</v>
      </c>
      <c r="AX818" s="12" t="s">
        <v>72</v>
      </c>
      <c r="AY818" s="261" t="s">
        <v>174</v>
      </c>
    </row>
    <row r="819" s="13" customFormat="1">
      <c r="B819" s="272"/>
      <c r="C819" s="273"/>
      <c r="D819" s="248" t="s">
        <v>185</v>
      </c>
      <c r="E819" s="274" t="s">
        <v>21</v>
      </c>
      <c r="F819" s="275" t="s">
        <v>264</v>
      </c>
      <c r="G819" s="273"/>
      <c r="H819" s="276">
        <v>484.80000000000001</v>
      </c>
      <c r="I819" s="277"/>
      <c r="J819" s="273"/>
      <c r="K819" s="273"/>
      <c r="L819" s="278"/>
      <c r="M819" s="279"/>
      <c r="N819" s="280"/>
      <c r="O819" s="280"/>
      <c r="P819" s="280"/>
      <c r="Q819" s="280"/>
      <c r="R819" s="280"/>
      <c r="S819" s="280"/>
      <c r="T819" s="281"/>
      <c r="AT819" s="282" t="s">
        <v>185</v>
      </c>
      <c r="AU819" s="282" t="s">
        <v>83</v>
      </c>
      <c r="AV819" s="13" t="s">
        <v>181</v>
      </c>
      <c r="AW819" s="13" t="s">
        <v>36</v>
      </c>
      <c r="AX819" s="13" t="s">
        <v>76</v>
      </c>
      <c r="AY819" s="282" t="s">
        <v>174</v>
      </c>
    </row>
    <row r="820" s="1" customFormat="1" ht="16.5" customHeight="1">
      <c r="B820" s="47"/>
      <c r="C820" s="262" t="s">
        <v>1267</v>
      </c>
      <c r="D820" s="262" t="s">
        <v>248</v>
      </c>
      <c r="E820" s="263" t="s">
        <v>1268</v>
      </c>
      <c r="F820" s="264" t="s">
        <v>1269</v>
      </c>
      <c r="G820" s="265" t="s">
        <v>179</v>
      </c>
      <c r="H820" s="266">
        <v>509.041</v>
      </c>
      <c r="I820" s="267"/>
      <c r="J820" s="268">
        <f>ROUND(I820*H820,2)</f>
        <v>0</v>
      </c>
      <c r="K820" s="264" t="s">
        <v>21</v>
      </c>
      <c r="L820" s="269"/>
      <c r="M820" s="270" t="s">
        <v>21</v>
      </c>
      <c r="N820" s="271" t="s">
        <v>44</v>
      </c>
      <c r="O820" s="48"/>
      <c r="P820" s="245">
        <f>O820*H820</f>
        <v>0</v>
      </c>
      <c r="Q820" s="245">
        <v>0</v>
      </c>
      <c r="R820" s="245">
        <f>Q820*H820</f>
        <v>0</v>
      </c>
      <c r="S820" s="245">
        <v>0</v>
      </c>
      <c r="T820" s="246">
        <f>S820*H820</f>
        <v>0</v>
      </c>
      <c r="AR820" s="25" t="s">
        <v>364</v>
      </c>
      <c r="AT820" s="25" t="s">
        <v>248</v>
      </c>
      <c r="AU820" s="25" t="s">
        <v>83</v>
      </c>
      <c r="AY820" s="25" t="s">
        <v>174</v>
      </c>
      <c r="BE820" s="247">
        <f>IF(N820="základní",J820,0)</f>
        <v>0</v>
      </c>
      <c r="BF820" s="247">
        <f>IF(N820="snížená",J820,0)</f>
        <v>0</v>
      </c>
      <c r="BG820" s="247">
        <f>IF(N820="zákl. přenesená",J820,0)</f>
        <v>0</v>
      </c>
      <c r="BH820" s="247">
        <f>IF(N820="sníž. přenesená",J820,0)</f>
        <v>0</v>
      </c>
      <c r="BI820" s="247">
        <f>IF(N820="nulová",J820,0)</f>
        <v>0</v>
      </c>
      <c r="BJ820" s="25" t="s">
        <v>83</v>
      </c>
      <c r="BK820" s="247">
        <f>ROUND(I820*H820,2)</f>
        <v>0</v>
      </c>
      <c r="BL820" s="25" t="s">
        <v>266</v>
      </c>
      <c r="BM820" s="25" t="s">
        <v>1270</v>
      </c>
    </row>
    <row r="821" s="12" customFormat="1">
      <c r="B821" s="251"/>
      <c r="C821" s="252"/>
      <c r="D821" s="248" t="s">
        <v>185</v>
      </c>
      <c r="E821" s="253" t="s">
        <v>21</v>
      </c>
      <c r="F821" s="254" t="s">
        <v>1271</v>
      </c>
      <c r="G821" s="252"/>
      <c r="H821" s="255">
        <v>158.351</v>
      </c>
      <c r="I821" s="256"/>
      <c r="J821" s="252"/>
      <c r="K821" s="252"/>
      <c r="L821" s="257"/>
      <c r="M821" s="258"/>
      <c r="N821" s="259"/>
      <c r="O821" s="259"/>
      <c r="P821" s="259"/>
      <c r="Q821" s="259"/>
      <c r="R821" s="259"/>
      <c r="S821" s="259"/>
      <c r="T821" s="260"/>
      <c r="AT821" s="261" t="s">
        <v>185</v>
      </c>
      <c r="AU821" s="261" t="s">
        <v>83</v>
      </c>
      <c r="AV821" s="12" t="s">
        <v>83</v>
      </c>
      <c r="AW821" s="12" t="s">
        <v>36</v>
      </c>
      <c r="AX821" s="12" t="s">
        <v>72</v>
      </c>
      <c r="AY821" s="261" t="s">
        <v>174</v>
      </c>
    </row>
    <row r="822" s="12" customFormat="1">
      <c r="B822" s="251"/>
      <c r="C822" s="252"/>
      <c r="D822" s="248" t="s">
        <v>185</v>
      </c>
      <c r="E822" s="253" t="s">
        <v>21</v>
      </c>
      <c r="F822" s="254" t="s">
        <v>1272</v>
      </c>
      <c r="G822" s="252"/>
      <c r="H822" s="255">
        <v>173.481</v>
      </c>
      <c r="I822" s="256"/>
      <c r="J822" s="252"/>
      <c r="K822" s="252"/>
      <c r="L822" s="257"/>
      <c r="M822" s="258"/>
      <c r="N822" s="259"/>
      <c r="O822" s="259"/>
      <c r="P822" s="259"/>
      <c r="Q822" s="259"/>
      <c r="R822" s="259"/>
      <c r="S822" s="259"/>
      <c r="T822" s="260"/>
      <c r="AT822" s="261" t="s">
        <v>185</v>
      </c>
      <c r="AU822" s="261" t="s">
        <v>83</v>
      </c>
      <c r="AV822" s="12" t="s">
        <v>83</v>
      </c>
      <c r="AW822" s="12" t="s">
        <v>36</v>
      </c>
      <c r="AX822" s="12" t="s">
        <v>72</v>
      </c>
      <c r="AY822" s="261" t="s">
        <v>174</v>
      </c>
    </row>
    <row r="823" s="12" customFormat="1">
      <c r="B823" s="251"/>
      <c r="C823" s="252"/>
      <c r="D823" s="248" t="s">
        <v>185</v>
      </c>
      <c r="E823" s="253" t="s">
        <v>21</v>
      </c>
      <c r="F823" s="254" t="s">
        <v>1273</v>
      </c>
      <c r="G823" s="252"/>
      <c r="H823" s="255">
        <v>177.209</v>
      </c>
      <c r="I823" s="256"/>
      <c r="J823" s="252"/>
      <c r="K823" s="252"/>
      <c r="L823" s="257"/>
      <c r="M823" s="258"/>
      <c r="N823" s="259"/>
      <c r="O823" s="259"/>
      <c r="P823" s="259"/>
      <c r="Q823" s="259"/>
      <c r="R823" s="259"/>
      <c r="S823" s="259"/>
      <c r="T823" s="260"/>
      <c r="AT823" s="261" t="s">
        <v>185</v>
      </c>
      <c r="AU823" s="261" t="s">
        <v>83</v>
      </c>
      <c r="AV823" s="12" t="s">
        <v>83</v>
      </c>
      <c r="AW823" s="12" t="s">
        <v>36</v>
      </c>
      <c r="AX823" s="12" t="s">
        <v>72</v>
      </c>
      <c r="AY823" s="261" t="s">
        <v>174</v>
      </c>
    </row>
    <row r="824" s="13" customFormat="1">
      <c r="B824" s="272"/>
      <c r="C824" s="273"/>
      <c r="D824" s="248" t="s">
        <v>185</v>
      </c>
      <c r="E824" s="274" t="s">
        <v>21</v>
      </c>
      <c r="F824" s="275" t="s">
        <v>264</v>
      </c>
      <c r="G824" s="273"/>
      <c r="H824" s="276">
        <v>509.041</v>
      </c>
      <c r="I824" s="277"/>
      <c r="J824" s="273"/>
      <c r="K824" s="273"/>
      <c r="L824" s="278"/>
      <c r="M824" s="279"/>
      <c r="N824" s="280"/>
      <c r="O824" s="280"/>
      <c r="P824" s="280"/>
      <c r="Q824" s="280"/>
      <c r="R824" s="280"/>
      <c r="S824" s="280"/>
      <c r="T824" s="281"/>
      <c r="AT824" s="282" t="s">
        <v>185</v>
      </c>
      <c r="AU824" s="282" t="s">
        <v>83</v>
      </c>
      <c r="AV824" s="13" t="s">
        <v>181</v>
      </c>
      <c r="AW824" s="13" t="s">
        <v>36</v>
      </c>
      <c r="AX824" s="13" t="s">
        <v>76</v>
      </c>
      <c r="AY824" s="282" t="s">
        <v>174</v>
      </c>
    </row>
    <row r="825" s="1" customFormat="1" ht="16.5" customHeight="1">
      <c r="B825" s="47"/>
      <c r="C825" s="236" t="s">
        <v>1274</v>
      </c>
      <c r="D825" s="236" t="s">
        <v>176</v>
      </c>
      <c r="E825" s="237" t="s">
        <v>1275</v>
      </c>
      <c r="F825" s="238" t="s">
        <v>1276</v>
      </c>
      <c r="G825" s="239" t="s">
        <v>256</v>
      </c>
      <c r="H825" s="240">
        <v>199.79599999999999</v>
      </c>
      <c r="I825" s="241"/>
      <c r="J825" s="242">
        <f>ROUND(I825*H825,2)</f>
        <v>0</v>
      </c>
      <c r="K825" s="238" t="s">
        <v>180</v>
      </c>
      <c r="L825" s="73"/>
      <c r="M825" s="243" t="s">
        <v>21</v>
      </c>
      <c r="N825" s="244" t="s">
        <v>44</v>
      </c>
      <c r="O825" s="48"/>
      <c r="P825" s="245">
        <f>O825*H825</f>
        <v>0</v>
      </c>
      <c r="Q825" s="245">
        <v>0</v>
      </c>
      <c r="R825" s="245">
        <f>Q825*H825</f>
        <v>0</v>
      </c>
      <c r="S825" s="245">
        <v>0</v>
      </c>
      <c r="T825" s="246">
        <f>S825*H825</f>
        <v>0</v>
      </c>
      <c r="AR825" s="25" t="s">
        <v>266</v>
      </c>
      <c r="AT825" s="25" t="s">
        <v>176</v>
      </c>
      <c r="AU825" s="25" t="s">
        <v>83</v>
      </c>
      <c r="AY825" s="25" t="s">
        <v>174</v>
      </c>
      <c r="BE825" s="247">
        <f>IF(N825="základní",J825,0)</f>
        <v>0</v>
      </c>
      <c r="BF825" s="247">
        <f>IF(N825="snížená",J825,0)</f>
        <v>0</v>
      </c>
      <c r="BG825" s="247">
        <f>IF(N825="zákl. přenesená",J825,0)</f>
        <v>0</v>
      </c>
      <c r="BH825" s="247">
        <f>IF(N825="sníž. přenesená",J825,0)</f>
        <v>0</v>
      </c>
      <c r="BI825" s="247">
        <f>IF(N825="nulová",J825,0)</f>
        <v>0</v>
      </c>
      <c r="BJ825" s="25" t="s">
        <v>83</v>
      </c>
      <c r="BK825" s="247">
        <f>ROUND(I825*H825,2)</f>
        <v>0</v>
      </c>
      <c r="BL825" s="25" t="s">
        <v>266</v>
      </c>
      <c r="BM825" s="25" t="s">
        <v>1277</v>
      </c>
    </row>
    <row r="826" s="1" customFormat="1">
      <c r="B826" s="47"/>
      <c r="C826" s="75"/>
      <c r="D826" s="248" t="s">
        <v>183</v>
      </c>
      <c r="E826" s="75"/>
      <c r="F826" s="249" t="s">
        <v>1278</v>
      </c>
      <c r="G826" s="75"/>
      <c r="H826" s="75"/>
      <c r="I826" s="204"/>
      <c r="J826" s="75"/>
      <c r="K826" s="75"/>
      <c r="L826" s="73"/>
      <c r="M826" s="250"/>
      <c r="N826" s="48"/>
      <c r="O826" s="48"/>
      <c r="P826" s="48"/>
      <c r="Q826" s="48"/>
      <c r="R826" s="48"/>
      <c r="S826" s="48"/>
      <c r="T826" s="96"/>
      <c r="AT826" s="25" t="s">
        <v>183</v>
      </c>
      <c r="AU826" s="25" t="s">
        <v>83</v>
      </c>
    </row>
    <row r="827" s="14" customFormat="1">
      <c r="B827" s="283"/>
      <c r="C827" s="284"/>
      <c r="D827" s="248" t="s">
        <v>185</v>
      </c>
      <c r="E827" s="285" t="s">
        <v>21</v>
      </c>
      <c r="F827" s="286" t="s">
        <v>1279</v>
      </c>
      <c r="G827" s="284"/>
      <c r="H827" s="285" t="s">
        <v>21</v>
      </c>
      <c r="I827" s="287"/>
      <c r="J827" s="284"/>
      <c r="K827" s="284"/>
      <c r="L827" s="288"/>
      <c r="M827" s="289"/>
      <c r="N827" s="290"/>
      <c r="O827" s="290"/>
      <c r="P827" s="290"/>
      <c r="Q827" s="290"/>
      <c r="R827" s="290"/>
      <c r="S827" s="290"/>
      <c r="T827" s="291"/>
      <c r="AT827" s="292" t="s">
        <v>185</v>
      </c>
      <c r="AU827" s="292" t="s">
        <v>83</v>
      </c>
      <c r="AV827" s="14" t="s">
        <v>76</v>
      </c>
      <c r="AW827" s="14" t="s">
        <v>36</v>
      </c>
      <c r="AX827" s="14" t="s">
        <v>72</v>
      </c>
      <c r="AY827" s="292" t="s">
        <v>174</v>
      </c>
    </row>
    <row r="828" s="12" customFormat="1">
      <c r="B828" s="251"/>
      <c r="C828" s="252"/>
      <c r="D828" s="248" t="s">
        <v>185</v>
      </c>
      <c r="E828" s="253" t="s">
        <v>21</v>
      </c>
      <c r="F828" s="254" t="s">
        <v>1280</v>
      </c>
      <c r="G828" s="252"/>
      <c r="H828" s="255">
        <v>131.58000000000001</v>
      </c>
      <c r="I828" s="256"/>
      <c r="J828" s="252"/>
      <c r="K828" s="252"/>
      <c r="L828" s="257"/>
      <c r="M828" s="258"/>
      <c r="N828" s="259"/>
      <c r="O828" s="259"/>
      <c r="P828" s="259"/>
      <c r="Q828" s="259"/>
      <c r="R828" s="259"/>
      <c r="S828" s="259"/>
      <c r="T828" s="260"/>
      <c r="AT828" s="261" t="s">
        <v>185</v>
      </c>
      <c r="AU828" s="261" t="s">
        <v>83</v>
      </c>
      <c r="AV828" s="12" t="s">
        <v>83</v>
      </c>
      <c r="AW828" s="12" t="s">
        <v>36</v>
      </c>
      <c r="AX828" s="12" t="s">
        <v>72</v>
      </c>
      <c r="AY828" s="261" t="s">
        <v>174</v>
      </c>
    </row>
    <row r="829" s="12" customFormat="1">
      <c r="B829" s="251"/>
      <c r="C829" s="252"/>
      <c r="D829" s="248" t="s">
        <v>185</v>
      </c>
      <c r="E829" s="253" t="s">
        <v>21</v>
      </c>
      <c r="F829" s="254" t="s">
        <v>1281</v>
      </c>
      <c r="G829" s="252"/>
      <c r="H829" s="255">
        <v>68.215999999999994</v>
      </c>
      <c r="I829" s="256"/>
      <c r="J829" s="252"/>
      <c r="K829" s="252"/>
      <c r="L829" s="257"/>
      <c r="M829" s="258"/>
      <c r="N829" s="259"/>
      <c r="O829" s="259"/>
      <c r="P829" s="259"/>
      <c r="Q829" s="259"/>
      <c r="R829" s="259"/>
      <c r="S829" s="259"/>
      <c r="T829" s="260"/>
      <c r="AT829" s="261" t="s">
        <v>185</v>
      </c>
      <c r="AU829" s="261" t="s">
        <v>83</v>
      </c>
      <c r="AV829" s="12" t="s">
        <v>83</v>
      </c>
      <c r="AW829" s="12" t="s">
        <v>36</v>
      </c>
      <c r="AX829" s="12" t="s">
        <v>72</v>
      </c>
      <c r="AY829" s="261" t="s">
        <v>174</v>
      </c>
    </row>
    <row r="830" s="15" customFormat="1">
      <c r="B830" s="293"/>
      <c r="C830" s="294"/>
      <c r="D830" s="248" t="s">
        <v>185</v>
      </c>
      <c r="E830" s="295" t="s">
        <v>21</v>
      </c>
      <c r="F830" s="296" t="s">
        <v>463</v>
      </c>
      <c r="G830" s="294"/>
      <c r="H830" s="297">
        <v>199.79599999999999</v>
      </c>
      <c r="I830" s="298"/>
      <c r="J830" s="294"/>
      <c r="K830" s="294"/>
      <c r="L830" s="299"/>
      <c r="M830" s="300"/>
      <c r="N830" s="301"/>
      <c r="O830" s="301"/>
      <c r="P830" s="301"/>
      <c r="Q830" s="301"/>
      <c r="R830" s="301"/>
      <c r="S830" s="301"/>
      <c r="T830" s="302"/>
      <c r="AT830" s="303" t="s">
        <v>185</v>
      </c>
      <c r="AU830" s="303" t="s">
        <v>83</v>
      </c>
      <c r="AV830" s="15" t="s">
        <v>93</v>
      </c>
      <c r="AW830" s="15" t="s">
        <v>36</v>
      </c>
      <c r="AX830" s="15" t="s">
        <v>76</v>
      </c>
      <c r="AY830" s="303" t="s">
        <v>174</v>
      </c>
    </row>
    <row r="831" s="1" customFormat="1" ht="16.5" customHeight="1">
      <c r="B831" s="47"/>
      <c r="C831" s="262" t="s">
        <v>1282</v>
      </c>
      <c r="D831" s="262" t="s">
        <v>248</v>
      </c>
      <c r="E831" s="263" t="s">
        <v>1283</v>
      </c>
      <c r="F831" s="264" t="s">
        <v>1284</v>
      </c>
      <c r="G831" s="265" t="s">
        <v>256</v>
      </c>
      <c r="H831" s="266">
        <v>199.79599999999999</v>
      </c>
      <c r="I831" s="267"/>
      <c r="J831" s="268">
        <f>ROUND(I831*H831,2)</f>
        <v>0</v>
      </c>
      <c r="K831" s="264" t="s">
        <v>21</v>
      </c>
      <c r="L831" s="269"/>
      <c r="M831" s="270" t="s">
        <v>21</v>
      </c>
      <c r="N831" s="271" t="s">
        <v>44</v>
      </c>
      <c r="O831" s="48"/>
      <c r="P831" s="245">
        <f>O831*H831</f>
        <v>0</v>
      </c>
      <c r="Q831" s="245">
        <v>2.0000000000000002E-05</v>
      </c>
      <c r="R831" s="245">
        <f>Q831*H831</f>
        <v>0.00399592</v>
      </c>
      <c r="S831" s="245">
        <v>0</v>
      </c>
      <c r="T831" s="246">
        <f>S831*H831</f>
        <v>0</v>
      </c>
      <c r="AR831" s="25" t="s">
        <v>364</v>
      </c>
      <c r="AT831" s="25" t="s">
        <v>248</v>
      </c>
      <c r="AU831" s="25" t="s">
        <v>83</v>
      </c>
      <c r="AY831" s="25" t="s">
        <v>174</v>
      </c>
      <c r="BE831" s="247">
        <f>IF(N831="základní",J831,0)</f>
        <v>0</v>
      </c>
      <c r="BF831" s="247">
        <f>IF(N831="snížená",J831,0)</f>
        <v>0</v>
      </c>
      <c r="BG831" s="247">
        <f>IF(N831="zákl. přenesená",J831,0)</f>
        <v>0</v>
      </c>
      <c r="BH831" s="247">
        <f>IF(N831="sníž. přenesená",J831,0)</f>
        <v>0</v>
      </c>
      <c r="BI831" s="247">
        <f>IF(N831="nulová",J831,0)</f>
        <v>0</v>
      </c>
      <c r="BJ831" s="25" t="s">
        <v>83</v>
      </c>
      <c r="BK831" s="247">
        <f>ROUND(I831*H831,2)</f>
        <v>0</v>
      </c>
      <c r="BL831" s="25" t="s">
        <v>266</v>
      </c>
      <c r="BM831" s="25" t="s">
        <v>1285</v>
      </c>
    </row>
    <row r="832" s="12" customFormat="1">
      <c r="B832" s="251"/>
      <c r="C832" s="252"/>
      <c r="D832" s="248" t="s">
        <v>185</v>
      </c>
      <c r="E832" s="253" t="s">
        <v>21</v>
      </c>
      <c r="F832" s="254" t="s">
        <v>1286</v>
      </c>
      <c r="G832" s="252"/>
      <c r="H832" s="255">
        <v>199.79599999999999</v>
      </c>
      <c r="I832" s="256"/>
      <c r="J832" s="252"/>
      <c r="K832" s="252"/>
      <c r="L832" s="257"/>
      <c r="M832" s="258"/>
      <c r="N832" s="259"/>
      <c r="O832" s="259"/>
      <c r="P832" s="259"/>
      <c r="Q832" s="259"/>
      <c r="R832" s="259"/>
      <c r="S832" s="259"/>
      <c r="T832" s="260"/>
      <c r="AT832" s="261" t="s">
        <v>185</v>
      </c>
      <c r="AU832" s="261" t="s">
        <v>83</v>
      </c>
      <c r="AV832" s="12" t="s">
        <v>83</v>
      </c>
      <c r="AW832" s="12" t="s">
        <v>36</v>
      </c>
      <c r="AX832" s="12" t="s">
        <v>76</v>
      </c>
      <c r="AY832" s="261" t="s">
        <v>174</v>
      </c>
    </row>
    <row r="833" s="1" customFormat="1" ht="16.5" customHeight="1">
      <c r="B833" s="47"/>
      <c r="C833" s="236" t="s">
        <v>1287</v>
      </c>
      <c r="D833" s="236" t="s">
        <v>176</v>
      </c>
      <c r="E833" s="237" t="s">
        <v>1288</v>
      </c>
      <c r="F833" s="238" t="s">
        <v>1289</v>
      </c>
      <c r="G833" s="239" t="s">
        <v>179</v>
      </c>
      <c r="H833" s="240">
        <v>174</v>
      </c>
      <c r="I833" s="241"/>
      <c r="J833" s="242">
        <f>ROUND(I833*H833,2)</f>
        <v>0</v>
      </c>
      <c r="K833" s="238" t="s">
        <v>21</v>
      </c>
      <c r="L833" s="73"/>
      <c r="M833" s="243" t="s">
        <v>21</v>
      </c>
      <c r="N833" s="244" t="s">
        <v>44</v>
      </c>
      <c r="O833" s="48"/>
      <c r="P833" s="245">
        <f>O833*H833</f>
        <v>0</v>
      </c>
      <c r="Q833" s="245">
        <v>0</v>
      </c>
      <c r="R833" s="245">
        <f>Q833*H833</f>
        <v>0</v>
      </c>
      <c r="S833" s="245">
        <v>0</v>
      </c>
      <c r="T833" s="246">
        <f>S833*H833</f>
        <v>0</v>
      </c>
      <c r="AR833" s="25" t="s">
        <v>266</v>
      </c>
      <c r="AT833" s="25" t="s">
        <v>176</v>
      </c>
      <c r="AU833" s="25" t="s">
        <v>83</v>
      </c>
      <c r="AY833" s="25" t="s">
        <v>174</v>
      </c>
      <c r="BE833" s="247">
        <f>IF(N833="základní",J833,0)</f>
        <v>0</v>
      </c>
      <c r="BF833" s="247">
        <f>IF(N833="snížená",J833,0)</f>
        <v>0</v>
      </c>
      <c r="BG833" s="247">
        <f>IF(N833="zákl. přenesená",J833,0)</f>
        <v>0</v>
      </c>
      <c r="BH833" s="247">
        <f>IF(N833="sníž. přenesená",J833,0)</f>
        <v>0</v>
      </c>
      <c r="BI833" s="247">
        <f>IF(N833="nulová",J833,0)</f>
        <v>0</v>
      </c>
      <c r="BJ833" s="25" t="s">
        <v>83</v>
      </c>
      <c r="BK833" s="247">
        <f>ROUND(I833*H833,2)</f>
        <v>0</v>
      </c>
      <c r="BL833" s="25" t="s">
        <v>266</v>
      </c>
      <c r="BM833" s="25" t="s">
        <v>1290</v>
      </c>
    </row>
    <row r="834" s="12" customFormat="1">
      <c r="B834" s="251"/>
      <c r="C834" s="252"/>
      <c r="D834" s="248" t="s">
        <v>185</v>
      </c>
      <c r="E834" s="253" t="s">
        <v>21</v>
      </c>
      <c r="F834" s="254" t="s">
        <v>1131</v>
      </c>
      <c r="G834" s="252"/>
      <c r="H834" s="255">
        <v>52.5</v>
      </c>
      <c r="I834" s="256"/>
      <c r="J834" s="252"/>
      <c r="K834" s="252"/>
      <c r="L834" s="257"/>
      <c r="M834" s="258"/>
      <c r="N834" s="259"/>
      <c r="O834" s="259"/>
      <c r="P834" s="259"/>
      <c r="Q834" s="259"/>
      <c r="R834" s="259"/>
      <c r="S834" s="259"/>
      <c r="T834" s="260"/>
      <c r="AT834" s="261" t="s">
        <v>185</v>
      </c>
      <c r="AU834" s="261" t="s">
        <v>83</v>
      </c>
      <c r="AV834" s="12" t="s">
        <v>83</v>
      </c>
      <c r="AW834" s="12" t="s">
        <v>36</v>
      </c>
      <c r="AX834" s="12" t="s">
        <v>72</v>
      </c>
      <c r="AY834" s="261" t="s">
        <v>174</v>
      </c>
    </row>
    <row r="835" s="12" customFormat="1">
      <c r="B835" s="251"/>
      <c r="C835" s="252"/>
      <c r="D835" s="248" t="s">
        <v>185</v>
      </c>
      <c r="E835" s="253" t="s">
        <v>21</v>
      </c>
      <c r="F835" s="254" t="s">
        <v>1132</v>
      </c>
      <c r="G835" s="252"/>
      <c r="H835" s="255">
        <v>121.5</v>
      </c>
      <c r="I835" s="256"/>
      <c r="J835" s="252"/>
      <c r="K835" s="252"/>
      <c r="L835" s="257"/>
      <c r="M835" s="258"/>
      <c r="N835" s="259"/>
      <c r="O835" s="259"/>
      <c r="P835" s="259"/>
      <c r="Q835" s="259"/>
      <c r="R835" s="259"/>
      <c r="S835" s="259"/>
      <c r="T835" s="260"/>
      <c r="AT835" s="261" t="s">
        <v>185</v>
      </c>
      <c r="AU835" s="261" t="s">
        <v>83</v>
      </c>
      <c r="AV835" s="12" t="s">
        <v>83</v>
      </c>
      <c r="AW835" s="12" t="s">
        <v>36</v>
      </c>
      <c r="AX835" s="12" t="s">
        <v>72</v>
      </c>
      <c r="AY835" s="261" t="s">
        <v>174</v>
      </c>
    </row>
    <row r="836" s="13" customFormat="1">
      <c r="B836" s="272"/>
      <c r="C836" s="273"/>
      <c r="D836" s="248" t="s">
        <v>185</v>
      </c>
      <c r="E836" s="274" t="s">
        <v>21</v>
      </c>
      <c r="F836" s="275" t="s">
        <v>264</v>
      </c>
      <c r="G836" s="273"/>
      <c r="H836" s="276">
        <v>174</v>
      </c>
      <c r="I836" s="277"/>
      <c r="J836" s="273"/>
      <c r="K836" s="273"/>
      <c r="L836" s="278"/>
      <c r="M836" s="279"/>
      <c r="N836" s="280"/>
      <c r="O836" s="280"/>
      <c r="P836" s="280"/>
      <c r="Q836" s="280"/>
      <c r="R836" s="280"/>
      <c r="S836" s="280"/>
      <c r="T836" s="281"/>
      <c r="AT836" s="282" t="s">
        <v>185</v>
      </c>
      <c r="AU836" s="282" t="s">
        <v>83</v>
      </c>
      <c r="AV836" s="13" t="s">
        <v>181</v>
      </c>
      <c r="AW836" s="13" t="s">
        <v>36</v>
      </c>
      <c r="AX836" s="13" t="s">
        <v>76</v>
      </c>
      <c r="AY836" s="282" t="s">
        <v>174</v>
      </c>
    </row>
    <row r="837" s="1" customFormat="1" ht="25.5" customHeight="1">
      <c r="B837" s="47"/>
      <c r="C837" s="262" t="s">
        <v>1291</v>
      </c>
      <c r="D837" s="262" t="s">
        <v>248</v>
      </c>
      <c r="E837" s="263" t="s">
        <v>1292</v>
      </c>
      <c r="F837" s="264" t="s">
        <v>1293</v>
      </c>
      <c r="G837" s="265" t="s">
        <v>179</v>
      </c>
      <c r="H837" s="266">
        <v>52.5</v>
      </c>
      <c r="I837" s="267"/>
      <c r="J837" s="268">
        <f>ROUND(I837*H837,2)</f>
        <v>0</v>
      </c>
      <c r="K837" s="264" t="s">
        <v>180</v>
      </c>
      <c r="L837" s="269"/>
      <c r="M837" s="270" t="s">
        <v>21</v>
      </c>
      <c r="N837" s="271" t="s">
        <v>44</v>
      </c>
      <c r="O837" s="48"/>
      <c r="P837" s="245">
        <f>O837*H837</f>
        <v>0</v>
      </c>
      <c r="Q837" s="245">
        <v>0.0035000000000000001</v>
      </c>
      <c r="R837" s="245">
        <f>Q837*H837</f>
        <v>0.18375</v>
      </c>
      <c r="S837" s="245">
        <v>0</v>
      </c>
      <c r="T837" s="246">
        <f>S837*H837</f>
        <v>0</v>
      </c>
      <c r="AR837" s="25" t="s">
        <v>364</v>
      </c>
      <c r="AT837" s="25" t="s">
        <v>248</v>
      </c>
      <c r="AU837" s="25" t="s">
        <v>83</v>
      </c>
      <c r="AY837" s="25" t="s">
        <v>174</v>
      </c>
      <c r="BE837" s="247">
        <f>IF(N837="základní",J837,0)</f>
        <v>0</v>
      </c>
      <c r="BF837" s="247">
        <f>IF(N837="snížená",J837,0)</f>
        <v>0</v>
      </c>
      <c r="BG837" s="247">
        <f>IF(N837="zákl. přenesená",J837,0)</f>
        <v>0</v>
      </c>
      <c r="BH837" s="247">
        <f>IF(N837="sníž. přenesená",J837,0)</f>
        <v>0</v>
      </c>
      <c r="BI837" s="247">
        <f>IF(N837="nulová",J837,0)</f>
        <v>0</v>
      </c>
      <c r="BJ837" s="25" t="s">
        <v>83</v>
      </c>
      <c r="BK837" s="247">
        <f>ROUND(I837*H837,2)</f>
        <v>0</v>
      </c>
      <c r="BL837" s="25" t="s">
        <v>266</v>
      </c>
      <c r="BM837" s="25" t="s">
        <v>1294</v>
      </c>
    </row>
    <row r="838" s="12" customFormat="1">
      <c r="B838" s="251"/>
      <c r="C838" s="252"/>
      <c r="D838" s="248" t="s">
        <v>185</v>
      </c>
      <c r="E838" s="253" t="s">
        <v>21</v>
      </c>
      <c r="F838" s="254" t="s">
        <v>1131</v>
      </c>
      <c r="G838" s="252"/>
      <c r="H838" s="255">
        <v>52.5</v>
      </c>
      <c r="I838" s="256"/>
      <c r="J838" s="252"/>
      <c r="K838" s="252"/>
      <c r="L838" s="257"/>
      <c r="M838" s="258"/>
      <c r="N838" s="259"/>
      <c r="O838" s="259"/>
      <c r="P838" s="259"/>
      <c r="Q838" s="259"/>
      <c r="R838" s="259"/>
      <c r="S838" s="259"/>
      <c r="T838" s="260"/>
      <c r="AT838" s="261" t="s">
        <v>185</v>
      </c>
      <c r="AU838" s="261" t="s">
        <v>83</v>
      </c>
      <c r="AV838" s="12" t="s">
        <v>83</v>
      </c>
      <c r="AW838" s="12" t="s">
        <v>36</v>
      </c>
      <c r="AX838" s="12" t="s">
        <v>76</v>
      </c>
      <c r="AY838" s="261" t="s">
        <v>174</v>
      </c>
    </row>
    <row r="839" s="1" customFormat="1" ht="16.5" customHeight="1">
      <c r="B839" s="47"/>
      <c r="C839" s="262" t="s">
        <v>1295</v>
      </c>
      <c r="D839" s="262" t="s">
        <v>248</v>
      </c>
      <c r="E839" s="263" t="s">
        <v>1296</v>
      </c>
      <c r="F839" s="264" t="s">
        <v>1297</v>
      </c>
      <c r="G839" s="265" t="s">
        <v>179</v>
      </c>
      <c r="H839" s="266">
        <v>42.524999999999999</v>
      </c>
      <c r="I839" s="267"/>
      <c r="J839" s="268">
        <f>ROUND(I839*H839,2)</f>
        <v>0</v>
      </c>
      <c r="K839" s="264" t="s">
        <v>21</v>
      </c>
      <c r="L839" s="269"/>
      <c r="M839" s="270" t="s">
        <v>21</v>
      </c>
      <c r="N839" s="271" t="s">
        <v>44</v>
      </c>
      <c r="O839" s="48"/>
      <c r="P839" s="245">
        <f>O839*H839</f>
        <v>0</v>
      </c>
      <c r="Q839" s="245">
        <v>0.0018</v>
      </c>
      <c r="R839" s="245">
        <f>Q839*H839</f>
        <v>0.076545000000000002</v>
      </c>
      <c r="S839" s="245">
        <v>0</v>
      </c>
      <c r="T839" s="246">
        <f>S839*H839</f>
        <v>0</v>
      </c>
      <c r="AR839" s="25" t="s">
        <v>364</v>
      </c>
      <c r="AT839" s="25" t="s">
        <v>248</v>
      </c>
      <c r="AU839" s="25" t="s">
        <v>83</v>
      </c>
      <c r="AY839" s="25" t="s">
        <v>174</v>
      </c>
      <c r="BE839" s="247">
        <f>IF(N839="základní",J839,0)</f>
        <v>0</v>
      </c>
      <c r="BF839" s="247">
        <f>IF(N839="snížená",J839,0)</f>
        <v>0</v>
      </c>
      <c r="BG839" s="247">
        <f>IF(N839="zákl. přenesená",J839,0)</f>
        <v>0</v>
      </c>
      <c r="BH839" s="247">
        <f>IF(N839="sníž. přenesená",J839,0)</f>
        <v>0</v>
      </c>
      <c r="BI839" s="247">
        <f>IF(N839="nulová",J839,0)</f>
        <v>0</v>
      </c>
      <c r="BJ839" s="25" t="s">
        <v>83</v>
      </c>
      <c r="BK839" s="247">
        <f>ROUND(I839*H839,2)</f>
        <v>0</v>
      </c>
      <c r="BL839" s="25" t="s">
        <v>266</v>
      </c>
      <c r="BM839" s="25" t="s">
        <v>1298</v>
      </c>
    </row>
    <row r="840" s="12" customFormat="1">
      <c r="B840" s="251"/>
      <c r="C840" s="252"/>
      <c r="D840" s="248" t="s">
        <v>185</v>
      </c>
      <c r="E840" s="253" t="s">
        <v>21</v>
      </c>
      <c r="F840" s="254" t="s">
        <v>1299</v>
      </c>
      <c r="G840" s="252"/>
      <c r="H840" s="255">
        <v>42.524999999999999</v>
      </c>
      <c r="I840" s="256"/>
      <c r="J840" s="252"/>
      <c r="K840" s="252"/>
      <c r="L840" s="257"/>
      <c r="M840" s="258"/>
      <c r="N840" s="259"/>
      <c r="O840" s="259"/>
      <c r="P840" s="259"/>
      <c r="Q840" s="259"/>
      <c r="R840" s="259"/>
      <c r="S840" s="259"/>
      <c r="T840" s="260"/>
      <c r="AT840" s="261" t="s">
        <v>185</v>
      </c>
      <c r="AU840" s="261" t="s">
        <v>83</v>
      </c>
      <c r="AV840" s="12" t="s">
        <v>83</v>
      </c>
      <c r="AW840" s="12" t="s">
        <v>36</v>
      </c>
      <c r="AX840" s="12" t="s">
        <v>76</v>
      </c>
      <c r="AY840" s="261" t="s">
        <v>174</v>
      </c>
    </row>
    <row r="841" s="1" customFormat="1" ht="16.5" customHeight="1">
      <c r="B841" s="47"/>
      <c r="C841" s="262" t="s">
        <v>1300</v>
      </c>
      <c r="D841" s="262" t="s">
        <v>248</v>
      </c>
      <c r="E841" s="263" t="s">
        <v>1301</v>
      </c>
      <c r="F841" s="264" t="s">
        <v>1302</v>
      </c>
      <c r="G841" s="265" t="s">
        <v>179</v>
      </c>
      <c r="H841" s="266">
        <v>85.049999999999997</v>
      </c>
      <c r="I841" s="267"/>
      <c r="J841" s="268">
        <f>ROUND(I841*H841,2)</f>
        <v>0</v>
      </c>
      <c r="K841" s="264" t="s">
        <v>21</v>
      </c>
      <c r="L841" s="269"/>
      <c r="M841" s="270" t="s">
        <v>21</v>
      </c>
      <c r="N841" s="271" t="s">
        <v>44</v>
      </c>
      <c r="O841" s="48"/>
      <c r="P841" s="245">
        <f>O841*H841</f>
        <v>0</v>
      </c>
      <c r="Q841" s="245">
        <v>0.0023999999999999998</v>
      </c>
      <c r="R841" s="245">
        <f>Q841*H841</f>
        <v>0.20411999999999997</v>
      </c>
      <c r="S841" s="245">
        <v>0</v>
      </c>
      <c r="T841" s="246">
        <f>S841*H841</f>
        <v>0</v>
      </c>
      <c r="AR841" s="25" t="s">
        <v>364</v>
      </c>
      <c r="AT841" s="25" t="s">
        <v>248</v>
      </c>
      <c r="AU841" s="25" t="s">
        <v>83</v>
      </c>
      <c r="AY841" s="25" t="s">
        <v>174</v>
      </c>
      <c r="BE841" s="247">
        <f>IF(N841="základní",J841,0)</f>
        <v>0</v>
      </c>
      <c r="BF841" s="247">
        <f>IF(N841="snížená",J841,0)</f>
        <v>0</v>
      </c>
      <c r="BG841" s="247">
        <f>IF(N841="zákl. přenesená",J841,0)</f>
        <v>0</v>
      </c>
      <c r="BH841" s="247">
        <f>IF(N841="sníž. přenesená",J841,0)</f>
        <v>0</v>
      </c>
      <c r="BI841" s="247">
        <f>IF(N841="nulová",J841,0)</f>
        <v>0</v>
      </c>
      <c r="BJ841" s="25" t="s">
        <v>83</v>
      </c>
      <c r="BK841" s="247">
        <f>ROUND(I841*H841,2)</f>
        <v>0</v>
      </c>
      <c r="BL841" s="25" t="s">
        <v>266</v>
      </c>
      <c r="BM841" s="25" t="s">
        <v>1303</v>
      </c>
    </row>
    <row r="842" s="12" customFormat="1">
      <c r="B842" s="251"/>
      <c r="C842" s="252"/>
      <c r="D842" s="248" t="s">
        <v>185</v>
      </c>
      <c r="E842" s="253" t="s">
        <v>21</v>
      </c>
      <c r="F842" s="254" t="s">
        <v>1304</v>
      </c>
      <c r="G842" s="252"/>
      <c r="H842" s="255">
        <v>85.049999999999997</v>
      </c>
      <c r="I842" s="256"/>
      <c r="J842" s="252"/>
      <c r="K842" s="252"/>
      <c r="L842" s="257"/>
      <c r="M842" s="258"/>
      <c r="N842" s="259"/>
      <c r="O842" s="259"/>
      <c r="P842" s="259"/>
      <c r="Q842" s="259"/>
      <c r="R842" s="259"/>
      <c r="S842" s="259"/>
      <c r="T842" s="260"/>
      <c r="AT842" s="261" t="s">
        <v>185</v>
      </c>
      <c r="AU842" s="261" t="s">
        <v>83</v>
      </c>
      <c r="AV842" s="12" t="s">
        <v>83</v>
      </c>
      <c r="AW842" s="12" t="s">
        <v>36</v>
      </c>
      <c r="AX842" s="12" t="s">
        <v>76</v>
      </c>
      <c r="AY842" s="261" t="s">
        <v>174</v>
      </c>
    </row>
    <row r="843" s="1" customFormat="1" ht="38.25" customHeight="1">
      <c r="B843" s="47"/>
      <c r="C843" s="236" t="s">
        <v>1305</v>
      </c>
      <c r="D843" s="236" t="s">
        <v>176</v>
      </c>
      <c r="E843" s="237" t="s">
        <v>1306</v>
      </c>
      <c r="F843" s="238" t="s">
        <v>1307</v>
      </c>
      <c r="G843" s="239" t="s">
        <v>220</v>
      </c>
      <c r="H843" s="240">
        <v>1.786</v>
      </c>
      <c r="I843" s="241"/>
      <c r="J843" s="242">
        <f>ROUND(I843*H843,2)</f>
        <v>0</v>
      </c>
      <c r="K843" s="238" t="s">
        <v>180</v>
      </c>
      <c r="L843" s="73"/>
      <c r="M843" s="243" t="s">
        <v>21</v>
      </c>
      <c r="N843" s="244" t="s">
        <v>44</v>
      </c>
      <c r="O843" s="48"/>
      <c r="P843" s="245">
        <f>O843*H843</f>
        <v>0</v>
      </c>
      <c r="Q843" s="245">
        <v>0</v>
      </c>
      <c r="R843" s="245">
        <f>Q843*H843</f>
        <v>0</v>
      </c>
      <c r="S843" s="245">
        <v>0</v>
      </c>
      <c r="T843" s="246">
        <f>S843*H843</f>
        <v>0</v>
      </c>
      <c r="AR843" s="25" t="s">
        <v>266</v>
      </c>
      <c r="AT843" s="25" t="s">
        <v>176</v>
      </c>
      <c r="AU843" s="25" t="s">
        <v>83</v>
      </c>
      <c r="AY843" s="25" t="s">
        <v>174</v>
      </c>
      <c r="BE843" s="247">
        <f>IF(N843="základní",J843,0)</f>
        <v>0</v>
      </c>
      <c r="BF843" s="247">
        <f>IF(N843="snížená",J843,0)</f>
        <v>0</v>
      </c>
      <c r="BG843" s="247">
        <f>IF(N843="zákl. přenesená",J843,0)</f>
        <v>0</v>
      </c>
      <c r="BH843" s="247">
        <f>IF(N843="sníž. přenesená",J843,0)</f>
        <v>0</v>
      </c>
      <c r="BI843" s="247">
        <f>IF(N843="nulová",J843,0)</f>
        <v>0</v>
      </c>
      <c r="BJ843" s="25" t="s">
        <v>83</v>
      </c>
      <c r="BK843" s="247">
        <f>ROUND(I843*H843,2)</f>
        <v>0</v>
      </c>
      <c r="BL843" s="25" t="s">
        <v>266</v>
      </c>
      <c r="BM843" s="25" t="s">
        <v>1308</v>
      </c>
    </row>
    <row r="844" s="1" customFormat="1">
      <c r="B844" s="47"/>
      <c r="C844" s="75"/>
      <c r="D844" s="248" t="s">
        <v>183</v>
      </c>
      <c r="E844" s="75"/>
      <c r="F844" s="249" t="s">
        <v>1309</v>
      </c>
      <c r="G844" s="75"/>
      <c r="H844" s="75"/>
      <c r="I844" s="204"/>
      <c r="J844" s="75"/>
      <c r="K844" s="75"/>
      <c r="L844" s="73"/>
      <c r="M844" s="250"/>
      <c r="N844" s="48"/>
      <c r="O844" s="48"/>
      <c r="P844" s="48"/>
      <c r="Q844" s="48"/>
      <c r="R844" s="48"/>
      <c r="S844" s="48"/>
      <c r="T844" s="96"/>
      <c r="AT844" s="25" t="s">
        <v>183</v>
      </c>
      <c r="AU844" s="25" t="s">
        <v>83</v>
      </c>
    </row>
    <row r="845" s="11" customFormat="1" ht="29.88" customHeight="1">
      <c r="B845" s="220"/>
      <c r="C845" s="221"/>
      <c r="D845" s="222" t="s">
        <v>71</v>
      </c>
      <c r="E845" s="234" t="s">
        <v>1310</v>
      </c>
      <c r="F845" s="234" t="s">
        <v>1311</v>
      </c>
      <c r="G845" s="221"/>
      <c r="H845" s="221"/>
      <c r="I845" s="224"/>
      <c r="J845" s="235">
        <f>BK845</f>
        <v>0</v>
      </c>
      <c r="K845" s="221"/>
      <c r="L845" s="226"/>
      <c r="M845" s="227"/>
      <c r="N845" s="228"/>
      <c r="O845" s="228"/>
      <c r="P845" s="229">
        <f>SUM(P846:P872)</f>
        <v>0</v>
      </c>
      <c r="Q845" s="228"/>
      <c r="R845" s="229">
        <f>SUM(R846:R872)</f>
        <v>0</v>
      </c>
      <c r="S845" s="228"/>
      <c r="T845" s="230">
        <f>SUM(T846:T872)</f>
        <v>0.084519999999999998</v>
      </c>
      <c r="AR845" s="231" t="s">
        <v>83</v>
      </c>
      <c r="AT845" s="232" t="s">
        <v>71</v>
      </c>
      <c r="AU845" s="232" t="s">
        <v>76</v>
      </c>
      <c r="AY845" s="231" t="s">
        <v>174</v>
      </c>
      <c r="BK845" s="233">
        <f>SUM(BK846:BK872)</f>
        <v>0</v>
      </c>
    </row>
    <row r="846" s="1" customFormat="1" ht="16.5" customHeight="1">
      <c r="B846" s="47"/>
      <c r="C846" s="236" t="s">
        <v>1312</v>
      </c>
      <c r="D846" s="236" t="s">
        <v>176</v>
      </c>
      <c r="E846" s="237" t="s">
        <v>1313</v>
      </c>
      <c r="F846" s="238" t="s">
        <v>1314</v>
      </c>
      <c r="G846" s="239" t="s">
        <v>256</v>
      </c>
      <c r="H846" s="240">
        <v>1</v>
      </c>
      <c r="I846" s="241"/>
      <c r="J846" s="242">
        <f>ROUND(I846*H846,2)</f>
        <v>0</v>
      </c>
      <c r="K846" s="238" t="s">
        <v>21</v>
      </c>
      <c r="L846" s="73"/>
      <c r="M846" s="243" t="s">
        <v>21</v>
      </c>
      <c r="N846" s="244" t="s">
        <v>44</v>
      </c>
      <c r="O846" s="48"/>
      <c r="P846" s="245">
        <f>O846*H846</f>
        <v>0</v>
      </c>
      <c r="Q846" s="245">
        <v>0</v>
      </c>
      <c r="R846" s="245">
        <f>Q846*H846</f>
        <v>0</v>
      </c>
      <c r="S846" s="245">
        <v>0</v>
      </c>
      <c r="T846" s="246">
        <f>S846*H846</f>
        <v>0</v>
      </c>
      <c r="AR846" s="25" t="s">
        <v>266</v>
      </c>
      <c r="AT846" s="25" t="s">
        <v>176</v>
      </c>
      <c r="AU846" s="25" t="s">
        <v>83</v>
      </c>
      <c r="AY846" s="25" t="s">
        <v>174</v>
      </c>
      <c r="BE846" s="247">
        <f>IF(N846="základní",J846,0)</f>
        <v>0</v>
      </c>
      <c r="BF846" s="247">
        <f>IF(N846="snížená",J846,0)</f>
        <v>0</v>
      </c>
      <c r="BG846" s="247">
        <f>IF(N846="zákl. přenesená",J846,0)</f>
        <v>0</v>
      </c>
      <c r="BH846" s="247">
        <f>IF(N846="sníž. přenesená",J846,0)</f>
        <v>0</v>
      </c>
      <c r="BI846" s="247">
        <f>IF(N846="nulová",J846,0)</f>
        <v>0</v>
      </c>
      <c r="BJ846" s="25" t="s">
        <v>83</v>
      </c>
      <c r="BK846" s="247">
        <f>ROUND(I846*H846,2)</f>
        <v>0</v>
      </c>
      <c r="BL846" s="25" t="s">
        <v>266</v>
      </c>
      <c r="BM846" s="25" t="s">
        <v>1315</v>
      </c>
    </row>
    <row r="847" s="1" customFormat="1" ht="16.5" customHeight="1">
      <c r="B847" s="47"/>
      <c r="C847" s="236" t="s">
        <v>1316</v>
      </c>
      <c r="D847" s="236" t="s">
        <v>176</v>
      </c>
      <c r="E847" s="237" t="s">
        <v>1317</v>
      </c>
      <c r="F847" s="238" t="s">
        <v>1318</v>
      </c>
      <c r="G847" s="239" t="s">
        <v>256</v>
      </c>
      <c r="H847" s="240">
        <v>20</v>
      </c>
      <c r="I847" s="241"/>
      <c r="J847" s="242">
        <f>ROUND(I847*H847,2)</f>
        <v>0</v>
      </c>
      <c r="K847" s="238" t="s">
        <v>21</v>
      </c>
      <c r="L847" s="73"/>
      <c r="M847" s="243" t="s">
        <v>21</v>
      </c>
      <c r="N847" s="244" t="s">
        <v>44</v>
      </c>
      <c r="O847" s="48"/>
      <c r="P847" s="245">
        <f>O847*H847</f>
        <v>0</v>
      </c>
      <c r="Q847" s="245">
        <v>0</v>
      </c>
      <c r="R847" s="245">
        <f>Q847*H847</f>
        <v>0</v>
      </c>
      <c r="S847" s="245">
        <v>0</v>
      </c>
      <c r="T847" s="246">
        <f>S847*H847</f>
        <v>0</v>
      </c>
      <c r="AR847" s="25" t="s">
        <v>266</v>
      </c>
      <c r="AT847" s="25" t="s">
        <v>176</v>
      </c>
      <c r="AU847" s="25" t="s">
        <v>83</v>
      </c>
      <c r="AY847" s="25" t="s">
        <v>174</v>
      </c>
      <c r="BE847" s="247">
        <f>IF(N847="základní",J847,0)</f>
        <v>0</v>
      </c>
      <c r="BF847" s="247">
        <f>IF(N847="snížená",J847,0)</f>
        <v>0</v>
      </c>
      <c r="BG847" s="247">
        <f>IF(N847="zákl. přenesená",J847,0)</f>
        <v>0</v>
      </c>
      <c r="BH847" s="247">
        <f>IF(N847="sníž. přenesená",J847,0)</f>
        <v>0</v>
      </c>
      <c r="BI847" s="247">
        <f>IF(N847="nulová",J847,0)</f>
        <v>0</v>
      </c>
      <c r="BJ847" s="25" t="s">
        <v>83</v>
      </c>
      <c r="BK847" s="247">
        <f>ROUND(I847*H847,2)</f>
        <v>0</v>
      </c>
      <c r="BL847" s="25" t="s">
        <v>266</v>
      </c>
      <c r="BM847" s="25" t="s">
        <v>1319</v>
      </c>
    </row>
    <row r="848" s="1" customFormat="1" ht="16.5" customHeight="1">
      <c r="B848" s="47"/>
      <c r="C848" s="236" t="s">
        <v>1320</v>
      </c>
      <c r="D848" s="236" t="s">
        <v>176</v>
      </c>
      <c r="E848" s="237" t="s">
        <v>1321</v>
      </c>
      <c r="F848" s="238" t="s">
        <v>1322</v>
      </c>
      <c r="G848" s="239" t="s">
        <v>256</v>
      </c>
      <c r="H848" s="240">
        <v>15</v>
      </c>
      <c r="I848" s="241"/>
      <c r="J848" s="242">
        <f>ROUND(I848*H848,2)</f>
        <v>0</v>
      </c>
      <c r="K848" s="238" t="s">
        <v>21</v>
      </c>
      <c r="L848" s="73"/>
      <c r="M848" s="243" t="s">
        <v>21</v>
      </c>
      <c r="N848" s="244" t="s">
        <v>44</v>
      </c>
      <c r="O848" s="48"/>
      <c r="P848" s="245">
        <f>O848*H848</f>
        <v>0</v>
      </c>
      <c r="Q848" s="245">
        <v>0</v>
      </c>
      <c r="R848" s="245">
        <f>Q848*H848</f>
        <v>0</v>
      </c>
      <c r="S848" s="245">
        <v>0</v>
      </c>
      <c r="T848" s="246">
        <f>S848*H848</f>
        <v>0</v>
      </c>
      <c r="AR848" s="25" t="s">
        <v>266</v>
      </c>
      <c r="AT848" s="25" t="s">
        <v>176</v>
      </c>
      <c r="AU848" s="25" t="s">
        <v>83</v>
      </c>
      <c r="AY848" s="25" t="s">
        <v>174</v>
      </c>
      <c r="BE848" s="247">
        <f>IF(N848="základní",J848,0)</f>
        <v>0</v>
      </c>
      <c r="BF848" s="247">
        <f>IF(N848="snížená",J848,0)</f>
        <v>0</v>
      </c>
      <c r="BG848" s="247">
        <f>IF(N848="zákl. přenesená",J848,0)</f>
        <v>0</v>
      </c>
      <c r="BH848" s="247">
        <f>IF(N848="sníž. přenesená",J848,0)</f>
        <v>0</v>
      </c>
      <c r="BI848" s="247">
        <f>IF(N848="nulová",J848,0)</f>
        <v>0</v>
      </c>
      <c r="BJ848" s="25" t="s">
        <v>83</v>
      </c>
      <c r="BK848" s="247">
        <f>ROUND(I848*H848,2)</f>
        <v>0</v>
      </c>
      <c r="BL848" s="25" t="s">
        <v>266</v>
      </c>
      <c r="BM848" s="25" t="s">
        <v>1323</v>
      </c>
    </row>
    <row r="849" s="1" customFormat="1" ht="16.5" customHeight="1">
      <c r="B849" s="47"/>
      <c r="C849" s="236" t="s">
        <v>1324</v>
      </c>
      <c r="D849" s="236" t="s">
        <v>176</v>
      </c>
      <c r="E849" s="237" t="s">
        <v>1325</v>
      </c>
      <c r="F849" s="238" t="s">
        <v>1326</v>
      </c>
      <c r="G849" s="239" t="s">
        <v>256</v>
      </c>
      <c r="H849" s="240">
        <v>6</v>
      </c>
      <c r="I849" s="241"/>
      <c r="J849" s="242">
        <f>ROUND(I849*H849,2)</f>
        <v>0</v>
      </c>
      <c r="K849" s="238" t="s">
        <v>21</v>
      </c>
      <c r="L849" s="73"/>
      <c r="M849" s="243" t="s">
        <v>21</v>
      </c>
      <c r="N849" s="244" t="s">
        <v>44</v>
      </c>
      <c r="O849" s="48"/>
      <c r="P849" s="245">
        <f>O849*H849</f>
        <v>0</v>
      </c>
      <c r="Q849" s="245">
        <v>0</v>
      </c>
      <c r="R849" s="245">
        <f>Q849*H849</f>
        <v>0</v>
      </c>
      <c r="S849" s="245">
        <v>0</v>
      </c>
      <c r="T849" s="246">
        <f>S849*H849</f>
        <v>0</v>
      </c>
      <c r="AR849" s="25" t="s">
        <v>266</v>
      </c>
      <c r="AT849" s="25" t="s">
        <v>176</v>
      </c>
      <c r="AU849" s="25" t="s">
        <v>83</v>
      </c>
      <c r="AY849" s="25" t="s">
        <v>174</v>
      </c>
      <c r="BE849" s="247">
        <f>IF(N849="základní",J849,0)</f>
        <v>0</v>
      </c>
      <c r="BF849" s="247">
        <f>IF(N849="snížená",J849,0)</f>
        <v>0</v>
      </c>
      <c r="BG849" s="247">
        <f>IF(N849="zákl. přenesená",J849,0)</f>
        <v>0</v>
      </c>
      <c r="BH849" s="247">
        <f>IF(N849="sníž. přenesená",J849,0)</f>
        <v>0</v>
      </c>
      <c r="BI849" s="247">
        <f>IF(N849="nulová",J849,0)</f>
        <v>0</v>
      </c>
      <c r="BJ849" s="25" t="s">
        <v>83</v>
      </c>
      <c r="BK849" s="247">
        <f>ROUND(I849*H849,2)</f>
        <v>0</v>
      </c>
      <c r="BL849" s="25" t="s">
        <v>266</v>
      </c>
      <c r="BM849" s="25" t="s">
        <v>1327</v>
      </c>
    </row>
    <row r="850" s="1" customFormat="1" ht="16.5" customHeight="1">
      <c r="B850" s="47"/>
      <c r="C850" s="236" t="s">
        <v>1328</v>
      </c>
      <c r="D850" s="236" t="s">
        <v>176</v>
      </c>
      <c r="E850" s="237" t="s">
        <v>1329</v>
      </c>
      <c r="F850" s="238" t="s">
        <v>1330</v>
      </c>
      <c r="G850" s="239" t="s">
        <v>256</v>
      </c>
      <c r="H850" s="240">
        <v>33</v>
      </c>
      <c r="I850" s="241"/>
      <c r="J850" s="242">
        <f>ROUND(I850*H850,2)</f>
        <v>0</v>
      </c>
      <c r="K850" s="238" t="s">
        <v>21</v>
      </c>
      <c r="L850" s="73"/>
      <c r="M850" s="243" t="s">
        <v>21</v>
      </c>
      <c r="N850" s="244" t="s">
        <v>44</v>
      </c>
      <c r="O850" s="48"/>
      <c r="P850" s="245">
        <f>O850*H850</f>
        <v>0</v>
      </c>
      <c r="Q850" s="245">
        <v>0</v>
      </c>
      <c r="R850" s="245">
        <f>Q850*H850</f>
        <v>0</v>
      </c>
      <c r="S850" s="245">
        <v>0</v>
      </c>
      <c r="T850" s="246">
        <f>S850*H850</f>
        <v>0</v>
      </c>
      <c r="AR850" s="25" t="s">
        <v>266</v>
      </c>
      <c r="AT850" s="25" t="s">
        <v>176</v>
      </c>
      <c r="AU850" s="25" t="s">
        <v>83</v>
      </c>
      <c r="AY850" s="25" t="s">
        <v>174</v>
      </c>
      <c r="BE850" s="247">
        <f>IF(N850="základní",J850,0)</f>
        <v>0</v>
      </c>
      <c r="BF850" s="247">
        <f>IF(N850="snížená",J850,0)</f>
        <v>0</v>
      </c>
      <c r="BG850" s="247">
        <f>IF(N850="zákl. přenesená",J850,0)</f>
        <v>0</v>
      </c>
      <c r="BH850" s="247">
        <f>IF(N850="sníž. přenesená",J850,0)</f>
        <v>0</v>
      </c>
      <c r="BI850" s="247">
        <f>IF(N850="nulová",J850,0)</f>
        <v>0</v>
      </c>
      <c r="BJ850" s="25" t="s">
        <v>83</v>
      </c>
      <c r="BK850" s="247">
        <f>ROUND(I850*H850,2)</f>
        <v>0</v>
      </c>
      <c r="BL850" s="25" t="s">
        <v>266</v>
      </c>
      <c r="BM850" s="25" t="s">
        <v>1331</v>
      </c>
    </row>
    <row r="851" s="1" customFormat="1" ht="16.5" customHeight="1">
      <c r="B851" s="47"/>
      <c r="C851" s="236" t="s">
        <v>1332</v>
      </c>
      <c r="D851" s="236" t="s">
        <v>176</v>
      </c>
      <c r="E851" s="237" t="s">
        <v>1333</v>
      </c>
      <c r="F851" s="238" t="s">
        <v>1334</v>
      </c>
      <c r="G851" s="239" t="s">
        <v>256</v>
      </c>
      <c r="H851" s="240">
        <v>44</v>
      </c>
      <c r="I851" s="241"/>
      <c r="J851" s="242">
        <f>ROUND(I851*H851,2)</f>
        <v>0</v>
      </c>
      <c r="K851" s="238" t="s">
        <v>21</v>
      </c>
      <c r="L851" s="73"/>
      <c r="M851" s="243" t="s">
        <v>21</v>
      </c>
      <c r="N851" s="244" t="s">
        <v>44</v>
      </c>
      <c r="O851" s="48"/>
      <c r="P851" s="245">
        <f>O851*H851</f>
        <v>0</v>
      </c>
      <c r="Q851" s="245">
        <v>0</v>
      </c>
      <c r="R851" s="245">
        <f>Q851*H851</f>
        <v>0</v>
      </c>
      <c r="S851" s="245">
        <v>0</v>
      </c>
      <c r="T851" s="246">
        <f>S851*H851</f>
        <v>0</v>
      </c>
      <c r="AR851" s="25" t="s">
        <v>266</v>
      </c>
      <c r="AT851" s="25" t="s">
        <v>176</v>
      </c>
      <c r="AU851" s="25" t="s">
        <v>83</v>
      </c>
      <c r="AY851" s="25" t="s">
        <v>174</v>
      </c>
      <c r="BE851" s="247">
        <f>IF(N851="základní",J851,0)</f>
        <v>0</v>
      </c>
      <c r="BF851" s="247">
        <f>IF(N851="snížená",J851,0)</f>
        <v>0</v>
      </c>
      <c r="BG851" s="247">
        <f>IF(N851="zákl. přenesená",J851,0)</f>
        <v>0</v>
      </c>
      <c r="BH851" s="247">
        <f>IF(N851="sníž. přenesená",J851,0)</f>
        <v>0</v>
      </c>
      <c r="BI851" s="247">
        <f>IF(N851="nulová",J851,0)</f>
        <v>0</v>
      </c>
      <c r="BJ851" s="25" t="s">
        <v>83</v>
      </c>
      <c r="BK851" s="247">
        <f>ROUND(I851*H851,2)</f>
        <v>0</v>
      </c>
      <c r="BL851" s="25" t="s">
        <v>266</v>
      </c>
      <c r="BM851" s="25" t="s">
        <v>1335</v>
      </c>
    </row>
    <row r="852" s="1" customFormat="1" ht="16.5" customHeight="1">
      <c r="B852" s="47"/>
      <c r="C852" s="236" t="s">
        <v>1336</v>
      </c>
      <c r="D852" s="236" t="s">
        <v>176</v>
      </c>
      <c r="E852" s="237" t="s">
        <v>1337</v>
      </c>
      <c r="F852" s="238" t="s">
        <v>1338</v>
      </c>
      <c r="G852" s="239" t="s">
        <v>256</v>
      </c>
      <c r="H852" s="240">
        <v>21</v>
      </c>
      <c r="I852" s="241"/>
      <c r="J852" s="242">
        <f>ROUND(I852*H852,2)</f>
        <v>0</v>
      </c>
      <c r="K852" s="238" t="s">
        <v>21</v>
      </c>
      <c r="L852" s="73"/>
      <c r="M852" s="243" t="s">
        <v>21</v>
      </c>
      <c r="N852" s="244" t="s">
        <v>44</v>
      </c>
      <c r="O852" s="48"/>
      <c r="P852" s="245">
        <f>O852*H852</f>
        <v>0</v>
      </c>
      <c r="Q852" s="245">
        <v>0</v>
      </c>
      <c r="R852" s="245">
        <f>Q852*H852</f>
        <v>0</v>
      </c>
      <c r="S852" s="245">
        <v>0</v>
      </c>
      <c r="T852" s="246">
        <f>S852*H852</f>
        <v>0</v>
      </c>
      <c r="AR852" s="25" t="s">
        <v>266</v>
      </c>
      <c r="AT852" s="25" t="s">
        <v>176</v>
      </c>
      <c r="AU852" s="25" t="s">
        <v>83</v>
      </c>
      <c r="AY852" s="25" t="s">
        <v>174</v>
      </c>
      <c r="BE852" s="247">
        <f>IF(N852="základní",J852,0)</f>
        <v>0</v>
      </c>
      <c r="BF852" s="247">
        <f>IF(N852="snížená",J852,0)</f>
        <v>0</v>
      </c>
      <c r="BG852" s="247">
        <f>IF(N852="zákl. přenesená",J852,0)</f>
        <v>0</v>
      </c>
      <c r="BH852" s="247">
        <f>IF(N852="sníž. přenesená",J852,0)</f>
        <v>0</v>
      </c>
      <c r="BI852" s="247">
        <f>IF(N852="nulová",J852,0)</f>
        <v>0</v>
      </c>
      <c r="BJ852" s="25" t="s">
        <v>83</v>
      </c>
      <c r="BK852" s="247">
        <f>ROUND(I852*H852,2)</f>
        <v>0</v>
      </c>
      <c r="BL852" s="25" t="s">
        <v>266</v>
      </c>
      <c r="BM852" s="25" t="s">
        <v>1339</v>
      </c>
    </row>
    <row r="853" s="1" customFormat="1" ht="16.5" customHeight="1">
      <c r="B853" s="47"/>
      <c r="C853" s="236" t="s">
        <v>1340</v>
      </c>
      <c r="D853" s="236" t="s">
        <v>176</v>
      </c>
      <c r="E853" s="237" t="s">
        <v>1341</v>
      </c>
      <c r="F853" s="238" t="s">
        <v>1342</v>
      </c>
      <c r="G853" s="239" t="s">
        <v>256</v>
      </c>
      <c r="H853" s="240">
        <v>93</v>
      </c>
      <c r="I853" s="241"/>
      <c r="J853" s="242">
        <f>ROUND(I853*H853,2)</f>
        <v>0</v>
      </c>
      <c r="K853" s="238" t="s">
        <v>21</v>
      </c>
      <c r="L853" s="73"/>
      <c r="M853" s="243" t="s">
        <v>21</v>
      </c>
      <c r="N853" s="244" t="s">
        <v>44</v>
      </c>
      <c r="O853" s="48"/>
      <c r="P853" s="245">
        <f>O853*H853</f>
        <v>0</v>
      </c>
      <c r="Q853" s="245">
        <v>0</v>
      </c>
      <c r="R853" s="245">
        <f>Q853*H853</f>
        <v>0</v>
      </c>
      <c r="S853" s="245">
        <v>0</v>
      </c>
      <c r="T853" s="246">
        <f>S853*H853</f>
        <v>0</v>
      </c>
      <c r="AR853" s="25" t="s">
        <v>266</v>
      </c>
      <c r="AT853" s="25" t="s">
        <v>176</v>
      </c>
      <c r="AU853" s="25" t="s">
        <v>83</v>
      </c>
      <c r="AY853" s="25" t="s">
        <v>174</v>
      </c>
      <c r="BE853" s="247">
        <f>IF(N853="základní",J853,0)</f>
        <v>0</v>
      </c>
      <c r="BF853" s="247">
        <f>IF(N853="snížená",J853,0)</f>
        <v>0</v>
      </c>
      <c r="BG853" s="247">
        <f>IF(N853="zákl. přenesená",J853,0)</f>
        <v>0</v>
      </c>
      <c r="BH853" s="247">
        <f>IF(N853="sníž. přenesená",J853,0)</f>
        <v>0</v>
      </c>
      <c r="BI853" s="247">
        <f>IF(N853="nulová",J853,0)</f>
        <v>0</v>
      </c>
      <c r="BJ853" s="25" t="s">
        <v>83</v>
      </c>
      <c r="BK853" s="247">
        <f>ROUND(I853*H853,2)</f>
        <v>0</v>
      </c>
      <c r="BL853" s="25" t="s">
        <v>266</v>
      </c>
      <c r="BM853" s="25" t="s">
        <v>1343</v>
      </c>
    </row>
    <row r="854" s="1" customFormat="1" ht="16.5" customHeight="1">
      <c r="B854" s="47"/>
      <c r="C854" s="236" t="s">
        <v>1344</v>
      </c>
      <c r="D854" s="236" t="s">
        <v>176</v>
      </c>
      <c r="E854" s="237" t="s">
        <v>1345</v>
      </c>
      <c r="F854" s="238" t="s">
        <v>1346</v>
      </c>
      <c r="G854" s="239" t="s">
        <v>1347</v>
      </c>
      <c r="H854" s="240">
        <v>4</v>
      </c>
      <c r="I854" s="241"/>
      <c r="J854" s="242">
        <f>ROUND(I854*H854,2)</f>
        <v>0</v>
      </c>
      <c r="K854" s="238" t="s">
        <v>21</v>
      </c>
      <c r="L854" s="73"/>
      <c r="M854" s="243" t="s">
        <v>21</v>
      </c>
      <c r="N854" s="244" t="s">
        <v>44</v>
      </c>
      <c r="O854" s="48"/>
      <c r="P854" s="245">
        <f>O854*H854</f>
        <v>0</v>
      </c>
      <c r="Q854" s="245">
        <v>0</v>
      </c>
      <c r="R854" s="245">
        <f>Q854*H854</f>
        <v>0</v>
      </c>
      <c r="S854" s="245">
        <v>0</v>
      </c>
      <c r="T854" s="246">
        <f>S854*H854</f>
        <v>0</v>
      </c>
      <c r="AR854" s="25" t="s">
        <v>266</v>
      </c>
      <c r="AT854" s="25" t="s">
        <v>176</v>
      </c>
      <c r="AU854" s="25" t="s">
        <v>83</v>
      </c>
      <c r="AY854" s="25" t="s">
        <v>174</v>
      </c>
      <c r="BE854" s="247">
        <f>IF(N854="základní",J854,0)</f>
        <v>0</v>
      </c>
      <c r="BF854" s="247">
        <f>IF(N854="snížená",J854,0)</f>
        <v>0</v>
      </c>
      <c r="BG854" s="247">
        <f>IF(N854="zákl. přenesená",J854,0)</f>
        <v>0</v>
      </c>
      <c r="BH854" s="247">
        <f>IF(N854="sníž. přenesená",J854,0)</f>
        <v>0</v>
      </c>
      <c r="BI854" s="247">
        <f>IF(N854="nulová",J854,0)</f>
        <v>0</v>
      </c>
      <c r="BJ854" s="25" t="s">
        <v>83</v>
      </c>
      <c r="BK854" s="247">
        <f>ROUND(I854*H854,2)</f>
        <v>0</v>
      </c>
      <c r="BL854" s="25" t="s">
        <v>266</v>
      </c>
      <c r="BM854" s="25" t="s">
        <v>1348</v>
      </c>
    </row>
    <row r="855" s="1" customFormat="1" ht="16.5" customHeight="1">
      <c r="B855" s="47"/>
      <c r="C855" s="236" t="s">
        <v>1349</v>
      </c>
      <c r="D855" s="236" t="s">
        <v>176</v>
      </c>
      <c r="E855" s="237" t="s">
        <v>1350</v>
      </c>
      <c r="F855" s="238" t="s">
        <v>1351</v>
      </c>
      <c r="G855" s="239" t="s">
        <v>256</v>
      </c>
      <c r="H855" s="240">
        <v>12</v>
      </c>
      <c r="I855" s="241"/>
      <c r="J855" s="242">
        <f>ROUND(I855*H855,2)</f>
        <v>0</v>
      </c>
      <c r="K855" s="238" t="s">
        <v>21</v>
      </c>
      <c r="L855" s="73"/>
      <c r="M855" s="243" t="s">
        <v>21</v>
      </c>
      <c r="N855" s="244" t="s">
        <v>44</v>
      </c>
      <c r="O855" s="48"/>
      <c r="P855" s="245">
        <f>O855*H855</f>
        <v>0</v>
      </c>
      <c r="Q855" s="245">
        <v>0</v>
      </c>
      <c r="R855" s="245">
        <f>Q855*H855</f>
        <v>0</v>
      </c>
      <c r="S855" s="245">
        <v>0</v>
      </c>
      <c r="T855" s="246">
        <f>S855*H855</f>
        <v>0</v>
      </c>
      <c r="AR855" s="25" t="s">
        <v>266</v>
      </c>
      <c r="AT855" s="25" t="s">
        <v>176</v>
      </c>
      <c r="AU855" s="25" t="s">
        <v>83</v>
      </c>
      <c r="AY855" s="25" t="s">
        <v>174</v>
      </c>
      <c r="BE855" s="247">
        <f>IF(N855="základní",J855,0)</f>
        <v>0</v>
      </c>
      <c r="BF855" s="247">
        <f>IF(N855="snížená",J855,0)</f>
        <v>0</v>
      </c>
      <c r="BG855" s="247">
        <f>IF(N855="zákl. přenesená",J855,0)</f>
        <v>0</v>
      </c>
      <c r="BH855" s="247">
        <f>IF(N855="sníž. přenesená",J855,0)</f>
        <v>0</v>
      </c>
      <c r="BI855" s="247">
        <f>IF(N855="nulová",J855,0)</f>
        <v>0</v>
      </c>
      <c r="BJ855" s="25" t="s">
        <v>83</v>
      </c>
      <c r="BK855" s="247">
        <f>ROUND(I855*H855,2)</f>
        <v>0</v>
      </c>
      <c r="BL855" s="25" t="s">
        <v>266</v>
      </c>
      <c r="BM855" s="25" t="s">
        <v>1352</v>
      </c>
    </row>
    <row r="856" s="1" customFormat="1" ht="16.5" customHeight="1">
      <c r="B856" s="47"/>
      <c r="C856" s="236" t="s">
        <v>1353</v>
      </c>
      <c r="D856" s="236" t="s">
        <v>176</v>
      </c>
      <c r="E856" s="237" t="s">
        <v>1354</v>
      </c>
      <c r="F856" s="238" t="s">
        <v>1355</v>
      </c>
      <c r="G856" s="239" t="s">
        <v>269</v>
      </c>
      <c r="H856" s="240">
        <v>14</v>
      </c>
      <c r="I856" s="241"/>
      <c r="J856" s="242">
        <f>ROUND(I856*H856,2)</f>
        <v>0</v>
      </c>
      <c r="K856" s="238" t="s">
        <v>21</v>
      </c>
      <c r="L856" s="73"/>
      <c r="M856" s="243" t="s">
        <v>21</v>
      </c>
      <c r="N856" s="244" t="s">
        <v>44</v>
      </c>
      <c r="O856" s="48"/>
      <c r="P856" s="245">
        <f>O856*H856</f>
        <v>0</v>
      </c>
      <c r="Q856" s="245">
        <v>0</v>
      </c>
      <c r="R856" s="245">
        <f>Q856*H856</f>
        <v>0</v>
      </c>
      <c r="S856" s="245">
        <v>0</v>
      </c>
      <c r="T856" s="246">
        <f>S856*H856</f>
        <v>0</v>
      </c>
      <c r="AR856" s="25" t="s">
        <v>266</v>
      </c>
      <c r="AT856" s="25" t="s">
        <v>176</v>
      </c>
      <c r="AU856" s="25" t="s">
        <v>83</v>
      </c>
      <c r="AY856" s="25" t="s">
        <v>174</v>
      </c>
      <c r="BE856" s="247">
        <f>IF(N856="základní",J856,0)</f>
        <v>0</v>
      </c>
      <c r="BF856" s="247">
        <f>IF(N856="snížená",J856,0)</f>
        <v>0</v>
      </c>
      <c r="BG856" s="247">
        <f>IF(N856="zákl. přenesená",J856,0)</f>
        <v>0</v>
      </c>
      <c r="BH856" s="247">
        <f>IF(N856="sníž. přenesená",J856,0)</f>
        <v>0</v>
      </c>
      <c r="BI856" s="247">
        <f>IF(N856="nulová",J856,0)</f>
        <v>0</v>
      </c>
      <c r="BJ856" s="25" t="s">
        <v>83</v>
      </c>
      <c r="BK856" s="247">
        <f>ROUND(I856*H856,2)</f>
        <v>0</v>
      </c>
      <c r="BL856" s="25" t="s">
        <v>266</v>
      </c>
      <c r="BM856" s="25" t="s">
        <v>1356</v>
      </c>
    </row>
    <row r="857" s="1" customFormat="1" ht="16.5" customHeight="1">
      <c r="B857" s="47"/>
      <c r="C857" s="236" t="s">
        <v>1357</v>
      </c>
      <c r="D857" s="236" t="s">
        <v>176</v>
      </c>
      <c r="E857" s="237" t="s">
        <v>1358</v>
      </c>
      <c r="F857" s="238" t="s">
        <v>1359</v>
      </c>
      <c r="G857" s="239" t="s">
        <v>269</v>
      </c>
      <c r="H857" s="240">
        <v>22</v>
      </c>
      <c r="I857" s="241"/>
      <c r="J857" s="242">
        <f>ROUND(I857*H857,2)</f>
        <v>0</v>
      </c>
      <c r="K857" s="238" t="s">
        <v>21</v>
      </c>
      <c r="L857" s="73"/>
      <c r="M857" s="243" t="s">
        <v>21</v>
      </c>
      <c r="N857" s="244" t="s">
        <v>44</v>
      </c>
      <c r="O857" s="48"/>
      <c r="P857" s="245">
        <f>O857*H857</f>
        <v>0</v>
      </c>
      <c r="Q857" s="245">
        <v>0</v>
      </c>
      <c r="R857" s="245">
        <f>Q857*H857</f>
        <v>0</v>
      </c>
      <c r="S857" s="245">
        <v>0</v>
      </c>
      <c r="T857" s="246">
        <f>S857*H857</f>
        <v>0</v>
      </c>
      <c r="AR857" s="25" t="s">
        <v>266</v>
      </c>
      <c r="AT857" s="25" t="s">
        <v>176</v>
      </c>
      <c r="AU857" s="25" t="s">
        <v>83</v>
      </c>
      <c r="AY857" s="25" t="s">
        <v>174</v>
      </c>
      <c r="BE857" s="247">
        <f>IF(N857="základní",J857,0)</f>
        <v>0</v>
      </c>
      <c r="BF857" s="247">
        <f>IF(N857="snížená",J857,0)</f>
        <v>0</v>
      </c>
      <c r="BG857" s="247">
        <f>IF(N857="zákl. přenesená",J857,0)</f>
        <v>0</v>
      </c>
      <c r="BH857" s="247">
        <f>IF(N857="sníž. přenesená",J857,0)</f>
        <v>0</v>
      </c>
      <c r="BI857" s="247">
        <f>IF(N857="nulová",J857,0)</f>
        <v>0</v>
      </c>
      <c r="BJ857" s="25" t="s">
        <v>83</v>
      </c>
      <c r="BK857" s="247">
        <f>ROUND(I857*H857,2)</f>
        <v>0</v>
      </c>
      <c r="BL857" s="25" t="s">
        <v>266</v>
      </c>
      <c r="BM857" s="25" t="s">
        <v>1360</v>
      </c>
    </row>
    <row r="858" s="1" customFormat="1" ht="16.5" customHeight="1">
      <c r="B858" s="47"/>
      <c r="C858" s="236" t="s">
        <v>1361</v>
      </c>
      <c r="D858" s="236" t="s">
        <v>176</v>
      </c>
      <c r="E858" s="237" t="s">
        <v>1362</v>
      </c>
      <c r="F858" s="238" t="s">
        <v>1363</v>
      </c>
      <c r="G858" s="239" t="s">
        <v>269</v>
      </c>
      <c r="H858" s="240">
        <v>11</v>
      </c>
      <c r="I858" s="241"/>
      <c r="J858" s="242">
        <f>ROUND(I858*H858,2)</f>
        <v>0</v>
      </c>
      <c r="K858" s="238" t="s">
        <v>21</v>
      </c>
      <c r="L858" s="73"/>
      <c r="M858" s="243" t="s">
        <v>21</v>
      </c>
      <c r="N858" s="244" t="s">
        <v>44</v>
      </c>
      <c r="O858" s="48"/>
      <c r="P858" s="245">
        <f>O858*H858</f>
        <v>0</v>
      </c>
      <c r="Q858" s="245">
        <v>0</v>
      </c>
      <c r="R858" s="245">
        <f>Q858*H858</f>
        <v>0</v>
      </c>
      <c r="S858" s="245">
        <v>0</v>
      </c>
      <c r="T858" s="246">
        <f>S858*H858</f>
        <v>0</v>
      </c>
      <c r="AR858" s="25" t="s">
        <v>266</v>
      </c>
      <c r="AT858" s="25" t="s">
        <v>176</v>
      </c>
      <c r="AU858" s="25" t="s">
        <v>83</v>
      </c>
      <c r="AY858" s="25" t="s">
        <v>174</v>
      </c>
      <c r="BE858" s="247">
        <f>IF(N858="základní",J858,0)</f>
        <v>0</v>
      </c>
      <c r="BF858" s="247">
        <f>IF(N858="snížená",J858,0)</f>
        <v>0</v>
      </c>
      <c r="BG858" s="247">
        <f>IF(N858="zákl. přenesená",J858,0)</f>
        <v>0</v>
      </c>
      <c r="BH858" s="247">
        <f>IF(N858="sníž. přenesená",J858,0)</f>
        <v>0</v>
      </c>
      <c r="BI858" s="247">
        <f>IF(N858="nulová",J858,0)</f>
        <v>0</v>
      </c>
      <c r="BJ858" s="25" t="s">
        <v>83</v>
      </c>
      <c r="BK858" s="247">
        <f>ROUND(I858*H858,2)</f>
        <v>0</v>
      </c>
      <c r="BL858" s="25" t="s">
        <v>266</v>
      </c>
      <c r="BM858" s="25" t="s">
        <v>1364</v>
      </c>
    </row>
    <row r="859" s="1" customFormat="1" ht="16.5" customHeight="1">
      <c r="B859" s="47"/>
      <c r="C859" s="236" t="s">
        <v>1365</v>
      </c>
      <c r="D859" s="236" t="s">
        <v>176</v>
      </c>
      <c r="E859" s="237" t="s">
        <v>1366</v>
      </c>
      <c r="F859" s="238" t="s">
        <v>1367</v>
      </c>
      <c r="G859" s="239" t="s">
        <v>269</v>
      </c>
      <c r="H859" s="240">
        <v>1</v>
      </c>
      <c r="I859" s="241"/>
      <c r="J859" s="242">
        <f>ROUND(I859*H859,2)</f>
        <v>0</v>
      </c>
      <c r="K859" s="238" t="s">
        <v>21</v>
      </c>
      <c r="L859" s="73"/>
      <c r="M859" s="243" t="s">
        <v>21</v>
      </c>
      <c r="N859" s="244" t="s">
        <v>44</v>
      </c>
      <c r="O859" s="48"/>
      <c r="P859" s="245">
        <f>O859*H859</f>
        <v>0</v>
      </c>
      <c r="Q859" s="245">
        <v>0</v>
      </c>
      <c r="R859" s="245">
        <f>Q859*H859</f>
        <v>0</v>
      </c>
      <c r="S859" s="245">
        <v>0</v>
      </c>
      <c r="T859" s="246">
        <f>S859*H859</f>
        <v>0</v>
      </c>
      <c r="AR859" s="25" t="s">
        <v>266</v>
      </c>
      <c r="AT859" s="25" t="s">
        <v>176</v>
      </c>
      <c r="AU859" s="25" t="s">
        <v>83</v>
      </c>
      <c r="AY859" s="25" t="s">
        <v>174</v>
      </c>
      <c r="BE859" s="247">
        <f>IF(N859="základní",J859,0)</f>
        <v>0</v>
      </c>
      <c r="BF859" s="247">
        <f>IF(N859="snížená",J859,0)</f>
        <v>0</v>
      </c>
      <c r="BG859" s="247">
        <f>IF(N859="zákl. přenesená",J859,0)</f>
        <v>0</v>
      </c>
      <c r="BH859" s="247">
        <f>IF(N859="sníž. přenesená",J859,0)</f>
        <v>0</v>
      </c>
      <c r="BI859" s="247">
        <f>IF(N859="nulová",J859,0)</f>
        <v>0</v>
      </c>
      <c r="BJ859" s="25" t="s">
        <v>83</v>
      </c>
      <c r="BK859" s="247">
        <f>ROUND(I859*H859,2)</f>
        <v>0</v>
      </c>
      <c r="BL859" s="25" t="s">
        <v>266</v>
      </c>
      <c r="BM859" s="25" t="s">
        <v>1368</v>
      </c>
    </row>
    <row r="860" s="1" customFormat="1" ht="16.5" customHeight="1">
      <c r="B860" s="47"/>
      <c r="C860" s="236" t="s">
        <v>1369</v>
      </c>
      <c r="D860" s="236" t="s">
        <v>176</v>
      </c>
      <c r="E860" s="237" t="s">
        <v>1370</v>
      </c>
      <c r="F860" s="238" t="s">
        <v>1371</v>
      </c>
      <c r="G860" s="239" t="s">
        <v>1347</v>
      </c>
      <c r="H860" s="240">
        <v>18</v>
      </c>
      <c r="I860" s="241"/>
      <c r="J860" s="242">
        <f>ROUND(I860*H860,2)</f>
        <v>0</v>
      </c>
      <c r="K860" s="238" t="s">
        <v>21</v>
      </c>
      <c r="L860" s="73"/>
      <c r="M860" s="243" t="s">
        <v>21</v>
      </c>
      <c r="N860" s="244" t="s">
        <v>44</v>
      </c>
      <c r="O860" s="48"/>
      <c r="P860" s="245">
        <f>O860*H860</f>
        <v>0</v>
      </c>
      <c r="Q860" s="245">
        <v>0</v>
      </c>
      <c r="R860" s="245">
        <f>Q860*H860</f>
        <v>0</v>
      </c>
      <c r="S860" s="245">
        <v>0</v>
      </c>
      <c r="T860" s="246">
        <f>S860*H860</f>
        <v>0</v>
      </c>
      <c r="AR860" s="25" t="s">
        <v>266</v>
      </c>
      <c r="AT860" s="25" t="s">
        <v>176</v>
      </c>
      <c r="AU860" s="25" t="s">
        <v>83</v>
      </c>
      <c r="AY860" s="25" t="s">
        <v>174</v>
      </c>
      <c r="BE860" s="247">
        <f>IF(N860="základní",J860,0)</f>
        <v>0</v>
      </c>
      <c r="BF860" s="247">
        <f>IF(N860="snížená",J860,0)</f>
        <v>0</v>
      </c>
      <c r="BG860" s="247">
        <f>IF(N860="zákl. přenesená",J860,0)</f>
        <v>0</v>
      </c>
      <c r="BH860" s="247">
        <f>IF(N860="sníž. přenesená",J860,0)</f>
        <v>0</v>
      </c>
      <c r="BI860" s="247">
        <f>IF(N860="nulová",J860,0)</f>
        <v>0</v>
      </c>
      <c r="BJ860" s="25" t="s">
        <v>83</v>
      </c>
      <c r="BK860" s="247">
        <f>ROUND(I860*H860,2)</f>
        <v>0</v>
      </c>
      <c r="BL860" s="25" t="s">
        <v>266</v>
      </c>
      <c r="BM860" s="25" t="s">
        <v>1372</v>
      </c>
    </row>
    <row r="861" s="1" customFormat="1" ht="16.5" customHeight="1">
      <c r="B861" s="47"/>
      <c r="C861" s="236" t="s">
        <v>1373</v>
      </c>
      <c r="D861" s="236" t="s">
        <v>176</v>
      </c>
      <c r="E861" s="237" t="s">
        <v>1374</v>
      </c>
      <c r="F861" s="238" t="s">
        <v>1375</v>
      </c>
      <c r="G861" s="239" t="s">
        <v>1347</v>
      </c>
      <c r="H861" s="240">
        <v>4</v>
      </c>
      <c r="I861" s="241"/>
      <c r="J861" s="242">
        <f>ROUND(I861*H861,2)</f>
        <v>0</v>
      </c>
      <c r="K861" s="238" t="s">
        <v>21</v>
      </c>
      <c r="L861" s="73"/>
      <c r="M861" s="243" t="s">
        <v>21</v>
      </c>
      <c r="N861" s="244" t="s">
        <v>44</v>
      </c>
      <c r="O861" s="48"/>
      <c r="P861" s="245">
        <f>O861*H861</f>
        <v>0</v>
      </c>
      <c r="Q861" s="245">
        <v>0</v>
      </c>
      <c r="R861" s="245">
        <f>Q861*H861</f>
        <v>0</v>
      </c>
      <c r="S861" s="245">
        <v>0</v>
      </c>
      <c r="T861" s="246">
        <f>S861*H861</f>
        <v>0</v>
      </c>
      <c r="AR861" s="25" t="s">
        <v>266</v>
      </c>
      <c r="AT861" s="25" t="s">
        <v>176</v>
      </c>
      <c r="AU861" s="25" t="s">
        <v>83</v>
      </c>
      <c r="AY861" s="25" t="s">
        <v>174</v>
      </c>
      <c r="BE861" s="247">
        <f>IF(N861="základní",J861,0)</f>
        <v>0</v>
      </c>
      <c r="BF861" s="247">
        <f>IF(N861="snížená",J861,0)</f>
        <v>0</v>
      </c>
      <c r="BG861" s="247">
        <f>IF(N861="zákl. přenesená",J861,0)</f>
        <v>0</v>
      </c>
      <c r="BH861" s="247">
        <f>IF(N861="sníž. přenesená",J861,0)</f>
        <v>0</v>
      </c>
      <c r="BI861" s="247">
        <f>IF(N861="nulová",J861,0)</f>
        <v>0</v>
      </c>
      <c r="BJ861" s="25" t="s">
        <v>83</v>
      </c>
      <c r="BK861" s="247">
        <f>ROUND(I861*H861,2)</f>
        <v>0</v>
      </c>
      <c r="BL861" s="25" t="s">
        <v>266</v>
      </c>
      <c r="BM861" s="25" t="s">
        <v>1376</v>
      </c>
    </row>
    <row r="862" s="1" customFormat="1" ht="16.5" customHeight="1">
      <c r="B862" s="47"/>
      <c r="C862" s="236" t="s">
        <v>1377</v>
      </c>
      <c r="D862" s="236" t="s">
        <v>176</v>
      </c>
      <c r="E862" s="237" t="s">
        <v>1378</v>
      </c>
      <c r="F862" s="238" t="s">
        <v>1379</v>
      </c>
      <c r="G862" s="239" t="s">
        <v>269</v>
      </c>
      <c r="H862" s="240">
        <v>5</v>
      </c>
      <c r="I862" s="241"/>
      <c r="J862" s="242">
        <f>ROUND(I862*H862,2)</f>
        <v>0</v>
      </c>
      <c r="K862" s="238" t="s">
        <v>21</v>
      </c>
      <c r="L862" s="73"/>
      <c r="M862" s="243" t="s">
        <v>21</v>
      </c>
      <c r="N862" s="244" t="s">
        <v>44</v>
      </c>
      <c r="O862" s="48"/>
      <c r="P862" s="245">
        <f>O862*H862</f>
        <v>0</v>
      </c>
      <c r="Q862" s="245">
        <v>0</v>
      </c>
      <c r="R862" s="245">
        <f>Q862*H862</f>
        <v>0</v>
      </c>
      <c r="S862" s="245">
        <v>0</v>
      </c>
      <c r="T862" s="246">
        <f>S862*H862</f>
        <v>0</v>
      </c>
      <c r="AR862" s="25" t="s">
        <v>266</v>
      </c>
      <c r="AT862" s="25" t="s">
        <v>176</v>
      </c>
      <c r="AU862" s="25" t="s">
        <v>83</v>
      </c>
      <c r="AY862" s="25" t="s">
        <v>174</v>
      </c>
      <c r="BE862" s="247">
        <f>IF(N862="základní",J862,0)</f>
        <v>0</v>
      </c>
      <c r="BF862" s="247">
        <f>IF(N862="snížená",J862,0)</f>
        <v>0</v>
      </c>
      <c r="BG862" s="247">
        <f>IF(N862="zákl. přenesená",J862,0)</f>
        <v>0</v>
      </c>
      <c r="BH862" s="247">
        <f>IF(N862="sníž. přenesená",J862,0)</f>
        <v>0</v>
      </c>
      <c r="BI862" s="247">
        <f>IF(N862="nulová",J862,0)</f>
        <v>0</v>
      </c>
      <c r="BJ862" s="25" t="s">
        <v>83</v>
      </c>
      <c r="BK862" s="247">
        <f>ROUND(I862*H862,2)</f>
        <v>0</v>
      </c>
      <c r="BL862" s="25" t="s">
        <v>266</v>
      </c>
      <c r="BM862" s="25" t="s">
        <v>1380</v>
      </c>
    </row>
    <row r="863" s="1" customFormat="1" ht="16.5" customHeight="1">
      <c r="B863" s="47"/>
      <c r="C863" s="236" t="s">
        <v>1381</v>
      </c>
      <c r="D863" s="236" t="s">
        <v>176</v>
      </c>
      <c r="E863" s="237" t="s">
        <v>1382</v>
      </c>
      <c r="F863" s="238" t="s">
        <v>1383</v>
      </c>
      <c r="G863" s="239" t="s">
        <v>256</v>
      </c>
      <c r="H863" s="240">
        <v>223</v>
      </c>
      <c r="I863" s="241"/>
      <c r="J863" s="242">
        <f>ROUND(I863*H863,2)</f>
        <v>0</v>
      </c>
      <c r="K863" s="238" t="s">
        <v>21</v>
      </c>
      <c r="L863" s="73"/>
      <c r="M863" s="243" t="s">
        <v>21</v>
      </c>
      <c r="N863" s="244" t="s">
        <v>44</v>
      </c>
      <c r="O863" s="48"/>
      <c r="P863" s="245">
        <f>O863*H863</f>
        <v>0</v>
      </c>
      <c r="Q863" s="245">
        <v>0</v>
      </c>
      <c r="R863" s="245">
        <f>Q863*H863</f>
        <v>0</v>
      </c>
      <c r="S863" s="245">
        <v>0</v>
      </c>
      <c r="T863" s="246">
        <f>S863*H863</f>
        <v>0</v>
      </c>
      <c r="AR863" s="25" t="s">
        <v>266</v>
      </c>
      <c r="AT863" s="25" t="s">
        <v>176</v>
      </c>
      <c r="AU863" s="25" t="s">
        <v>83</v>
      </c>
      <c r="AY863" s="25" t="s">
        <v>174</v>
      </c>
      <c r="BE863" s="247">
        <f>IF(N863="základní",J863,0)</f>
        <v>0</v>
      </c>
      <c r="BF863" s="247">
        <f>IF(N863="snížená",J863,0)</f>
        <v>0</v>
      </c>
      <c r="BG863" s="247">
        <f>IF(N863="zákl. přenesená",J863,0)</f>
        <v>0</v>
      </c>
      <c r="BH863" s="247">
        <f>IF(N863="sníž. přenesená",J863,0)</f>
        <v>0</v>
      </c>
      <c r="BI863" s="247">
        <f>IF(N863="nulová",J863,0)</f>
        <v>0</v>
      </c>
      <c r="BJ863" s="25" t="s">
        <v>83</v>
      </c>
      <c r="BK863" s="247">
        <f>ROUND(I863*H863,2)</f>
        <v>0</v>
      </c>
      <c r="BL863" s="25" t="s">
        <v>266</v>
      </c>
      <c r="BM863" s="25" t="s">
        <v>1384</v>
      </c>
    </row>
    <row r="864" s="1" customFormat="1" ht="16.5" customHeight="1">
      <c r="B864" s="47"/>
      <c r="C864" s="236" t="s">
        <v>1385</v>
      </c>
      <c r="D864" s="236" t="s">
        <v>176</v>
      </c>
      <c r="E864" s="237" t="s">
        <v>1386</v>
      </c>
      <c r="F864" s="238" t="s">
        <v>1387</v>
      </c>
      <c r="G864" s="239" t="s">
        <v>256</v>
      </c>
      <c r="H864" s="240">
        <v>21</v>
      </c>
      <c r="I864" s="241"/>
      <c r="J864" s="242">
        <f>ROUND(I864*H864,2)</f>
        <v>0</v>
      </c>
      <c r="K864" s="238" t="s">
        <v>21</v>
      </c>
      <c r="L864" s="73"/>
      <c r="M864" s="243" t="s">
        <v>21</v>
      </c>
      <c r="N864" s="244" t="s">
        <v>44</v>
      </c>
      <c r="O864" s="48"/>
      <c r="P864" s="245">
        <f>O864*H864</f>
        <v>0</v>
      </c>
      <c r="Q864" s="245">
        <v>0</v>
      </c>
      <c r="R864" s="245">
        <f>Q864*H864</f>
        <v>0</v>
      </c>
      <c r="S864" s="245">
        <v>0</v>
      </c>
      <c r="T864" s="246">
        <f>S864*H864</f>
        <v>0</v>
      </c>
      <c r="AR864" s="25" t="s">
        <v>266</v>
      </c>
      <c r="AT864" s="25" t="s">
        <v>176</v>
      </c>
      <c r="AU864" s="25" t="s">
        <v>83</v>
      </c>
      <c r="AY864" s="25" t="s">
        <v>174</v>
      </c>
      <c r="BE864" s="247">
        <f>IF(N864="základní",J864,0)</f>
        <v>0</v>
      </c>
      <c r="BF864" s="247">
        <f>IF(N864="snížená",J864,0)</f>
        <v>0</v>
      </c>
      <c r="BG864" s="247">
        <f>IF(N864="zákl. přenesená",J864,0)</f>
        <v>0</v>
      </c>
      <c r="BH864" s="247">
        <f>IF(N864="sníž. přenesená",J864,0)</f>
        <v>0</v>
      </c>
      <c r="BI864" s="247">
        <f>IF(N864="nulová",J864,0)</f>
        <v>0</v>
      </c>
      <c r="BJ864" s="25" t="s">
        <v>83</v>
      </c>
      <c r="BK864" s="247">
        <f>ROUND(I864*H864,2)</f>
        <v>0</v>
      </c>
      <c r="BL864" s="25" t="s">
        <v>266</v>
      </c>
      <c r="BM864" s="25" t="s">
        <v>1388</v>
      </c>
    </row>
    <row r="865" s="1" customFormat="1" ht="25.5" customHeight="1">
      <c r="B865" s="47"/>
      <c r="C865" s="236" t="s">
        <v>1389</v>
      </c>
      <c r="D865" s="236" t="s">
        <v>176</v>
      </c>
      <c r="E865" s="237" t="s">
        <v>1390</v>
      </c>
      <c r="F865" s="238" t="s">
        <v>1391</v>
      </c>
      <c r="G865" s="239" t="s">
        <v>269</v>
      </c>
      <c r="H865" s="240">
        <v>4</v>
      </c>
      <c r="I865" s="241"/>
      <c r="J865" s="242">
        <f>ROUND(I865*H865,2)</f>
        <v>0</v>
      </c>
      <c r="K865" s="238" t="s">
        <v>21</v>
      </c>
      <c r="L865" s="73"/>
      <c r="M865" s="243" t="s">
        <v>21</v>
      </c>
      <c r="N865" s="244" t="s">
        <v>44</v>
      </c>
      <c r="O865" s="48"/>
      <c r="P865" s="245">
        <f>O865*H865</f>
        <v>0</v>
      </c>
      <c r="Q865" s="245">
        <v>0</v>
      </c>
      <c r="R865" s="245">
        <f>Q865*H865</f>
        <v>0</v>
      </c>
      <c r="S865" s="245">
        <v>0</v>
      </c>
      <c r="T865" s="246">
        <f>S865*H865</f>
        <v>0</v>
      </c>
      <c r="AR865" s="25" t="s">
        <v>266</v>
      </c>
      <c r="AT865" s="25" t="s">
        <v>176</v>
      </c>
      <c r="AU865" s="25" t="s">
        <v>83</v>
      </c>
      <c r="AY865" s="25" t="s">
        <v>174</v>
      </c>
      <c r="BE865" s="247">
        <f>IF(N865="základní",J865,0)</f>
        <v>0</v>
      </c>
      <c r="BF865" s="247">
        <f>IF(N865="snížená",J865,0)</f>
        <v>0</v>
      </c>
      <c r="BG865" s="247">
        <f>IF(N865="zákl. přenesená",J865,0)</f>
        <v>0</v>
      </c>
      <c r="BH865" s="247">
        <f>IF(N865="sníž. přenesená",J865,0)</f>
        <v>0</v>
      </c>
      <c r="BI865" s="247">
        <f>IF(N865="nulová",J865,0)</f>
        <v>0</v>
      </c>
      <c r="BJ865" s="25" t="s">
        <v>83</v>
      </c>
      <c r="BK865" s="247">
        <f>ROUND(I865*H865,2)</f>
        <v>0</v>
      </c>
      <c r="BL865" s="25" t="s">
        <v>266</v>
      </c>
      <c r="BM865" s="25" t="s">
        <v>1392</v>
      </c>
    </row>
    <row r="866" s="12" customFormat="1">
      <c r="B866" s="251"/>
      <c r="C866" s="252"/>
      <c r="D866" s="248" t="s">
        <v>185</v>
      </c>
      <c r="E866" s="253" t="s">
        <v>21</v>
      </c>
      <c r="F866" s="254" t="s">
        <v>1393</v>
      </c>
      <c r="G866" s="252"/>
      <c r="H866" s="255">
        <v>4</v>
      </c>
      <c r="I866" s="256"/>
      <c r="J866" s="252"/>
      <c r="K866" s="252"/>
      <c r="L866" s="257"/>
      <c r="M866" s="258"/>
      <c r="N866" s="259"/>
      <c r="O866" s="259"/>
      <c r="P866" s="259"/>
      <c r="Q866" s="259"/>
      <c r="R866" s="259"/>
      <c r="S866" s="259"/>
      <c r="T866" s="260"/>
      <c r="AT866" s="261" t="s">
        <v>185</v>
      </c>
      <c r="AU866" s="261" t="s">
        <v>83</v>
      </c>
      <c r="AV866" s="12" t="s">
        <v>83</v>
      </c>
      <c r="AW866" s="12" t="s">
        <v>36</v>
      </c>
      <c r="AX866" s="12" t="s">
        <v>76</v>
      </c>
      <c r="AY866" s="261" t="s">
        <v>174</v>
      </c>
    </row>
    <row r="867" s="1" customFormat="1" ht="16.5" customHeight="1">
      <c r="B867" s="47"/>
      <c r="C867" s="236" t="s">
        <v>1394</v>
      </c>
      <c r="D867" s="236" t="s">
        <v>176</v>
      </c>
      <c r="E867" s="237" t="s">
        <v>1395</v>
      </c>
      <c r="F867" s="238" t="s">
        <v>1396</v>
      </c>
      <c r="G867" s="239" t="s">
        <v>269</v>
      </c>
      <c r="H867" s="240">
        <v>4</v>
      </c>
      <c r="I867" s="241"/>
      <c r="J867" s="242">
        <f>ROUND(I867*H867,2)</f>
        <v>0</v>
      </c>
      <c r="K867" s="238" t="s">
        <v>180</v>
      </c>
      <c r="L867" s="73"/>
      <c r="M867" s="243" t="s">
        <v>21</v>
      </c>
      <c r="N867" s="244" t="s">
        <v>44</v>
      </c>
      <c r="O867" s="48"/>
      <c r="P867" s="245">
        <f>O867*H867</f>
        <v>0</v>
      </c>
      <c r="Q867" s="245">
        <v>0</v>
      </c>
      <c r="R867" s="245">
        <f>Q867*H867</f>
        <v>0</v>
      </c>
      <c r="S867" s="245">
        <v>0.021129999999999999</v>
      </c>
      <c r="T867" s="246">
        <f>S867*H867</f>
        <v>0.084519999999999998</v>
      </c>
      <c r="AR867" s="25" t="s">
        <v>266</v>
      </c>
      <c r="AT867" s="25" t="s">
        <v>176</v>
      </c>
      <c r="AU867" s="25" t="s">
        <v>83</v>
      </c>
      <c r="AY867" s="25" t="s">
        <v>174</v>
      </c>
      <c r="BE867" s="247">
        <f>IF(N867="základní",J867,0)</f>
        <v>0</v>
      </c>
      <c r="BF867" s="247">
        <f>IF(N867="snížená",J867,0)</f>
        <v>0</v>
      </c>
      <c r="BG867" s="247">
        <f>IF(N867="zákl. přenesená",J867,0)</f>
        <v>0</v>
      </c>
      <c r="BH867" s="247">
        <f>IF(N867="sníž. přenesená",J867,0)</f>
        <v>0</v>
      </c>
      <c r="BI867" s="247">
        <f>IF(N867="nulová",J867,0)</f>
        <v>0</v>
      </c>
      <c r="BJ867" s="25" t="s">
        <v>83</v>
      </c>
      <c r="BK867" s="247">
        <f>ROUND(I867*H867,2)</f>
        <v>0</v>
      </c>
      <c r="BL867" s="25" t="s">
        <v>266</v>
      </c>
      <c r="BM867" s="25" t="s">
        <v>1397</v>
      </c>
    </row>
    <row r="868" s="12" customFormat="1">
      <c r="B868" s="251"/>
      <c r="C868" s="252"/>
      <c r="D868" s="248" t="s">
        <v>185</v>
      </c>
      <c r="E868" s="253" t="s">
        <v>21</v>
      </c>
      <c r="F868" s="254" t="s">
        <v>1398</v>
      </c>
      <c r="G868" s="252"/>
      <c r="H868" s="255">
        <v>4</v>
      </c>
      <c r="I868" s="256"/>
      <c r="J868" s="252"/>
      <c r="K868" s="252"/>
      <c r="L868" s="257"/>
      <c r="M868" s="258"/>
      <c r="N868" s="259"/>
      <c r="O868" s="259"/>
      <c r="P868" s="259"/>
      <c r="Q868" s="259"/>
      <c r="R868" s="259"/>
      <c r="S868" s="259"/>
      <c r="T868" s="260"/>
      <c r="AT868" s="261" t="s">
        <v>185</v>
      </c>
      <c r="AU868" s="261" t="s">
        <v>83</v>
      </c>
      <c r="AV868" s="12" t="s">
        <v>83</v>
      </c>
      <c r="AW868" s="12" t="s">
        <v>36</v>
      </c>
      <c r="AX868" s="12" t="s">
        <v>76</v>
      </c>
      <c r="AY868" s="261" t="s">
        <v>174</v>
      </c>
    </row>
    <row r="869" s="1" customFormat="1" ht="38.25" customHeight="1">
      <c r="B869" s="47"/>
      <c r="C869" s="236" t="s">
        <v>1399</v>
      </c>
      <c r="D869" s="236" t="s">
        <v>176</v>
      </c>
      <c r="E869" s="237" t="s">
        <v>1400</v>
      </c>
      <c r="F869" s="238" t="s">
        <v>1401</v>
      </c>
      <c r="G869" s="239" t="s">
        <v>1402</v>
      </c>
      <c r="H869" s="304"/>
      <c r="I869" s="241"/>
      <c r="J869" s="242">
        <f>ROUND(I869*H869,2)</f>
        <v>0</v>
      </c>
      <c r="K869" s="238" t="s">
        <v>180</v>
      </c>
      <c r="L869" s="73"/>
      <c r="M869" s="243" t="s">
        <v>21</v>
      </c>
      <c r="N869" s="244" t="s">
        <v>44</v>
      </c>
      <c r="O869" s="48"/>
      <c r="P869" s="245">
        <f>O869*H869</f>
        <v>0</v>
      </c>
      <c r="Q869" s="245">
        <v>0</v>
      </c>
      <c r="R869" s="245">
        <f>Q869*H869</f>
        <v>0</v>
      </c>
      <c r="S869" s="245">
        <v>0</v>
      </c>
      <c r="T869" s="246">
        <f>S869*H869</f>
        <v>0</v>
      </c>
      <c r="AR869" s="25" t="s">
        <v>266</v>
      </c>
      <c r="AT869" s="25" t="s">
        <v>176</v>
      </c>
      <c r="AU869" s="25" t="s">
        <v>83</v>
      </c>
      <c r="AY869" s="25" t="s">
        <v>174</v>
      </c>
      <c r="BE869" s="247">
        <f>IF(N869="základní",J869,0)</f>
        <v>0</v>
      </c>
      <c r="BF869" s="247">
        <f>IF(N869="snížená",J869,0)</f>
        <v>0</v>
      </c>
      <c r="BG869" s="247">
        <f>IF(N869="zákl. přenesená",J869,0)</f>
        <v>0</v>
      </c>
      <c r="BH869" s="247">
        <f>IF(N869="sníž. přenesená",J869,0)</f>
        <v>0</v>
      </c>
      <c r="BI869" s="247">
        <f>IF(N869="nulová",J869,0)</f>
        <v>0</v>
      </c>
      <c r="BJ869" s="25" t="s">
        <v>83</v>
      </c>
      <c r="BK869" s="247">
        <f>ROUND(I869*H869,2)</f>
        <v>0</v>
      </c>
      <c r="BL869" s="25" t="s">
        <v>266</v>
      </c>
      <c r="BM869" s="25" t="s">
        <v>1403</v>
      </c>
    </row>
    <row r="870" s="1" customFormat="1">
      <c r="B870" s="47"/>
      <c r="C870" s="75"/>
      <c r="D870" s="248" t="s">
        <v>183</v>
      </c>
      <c r="E870" s="75"/>
      <c r="F870" s="249" t="s">
        <v>1187</v>
      </c>
      <c r="G870" s="75"/>
      <c r="H870" s="75"/>
      <c r="I870" s="204"/>
      <c r="J870" s="75"/>
      <c r="K870" s="75"/>
      <c r="L870" s="73"/>
      <c r="M870" s="250"/>
      <c r="N870" s="48"/>
      <c r="O870" s="48"/>
      <c r="P870" s="48"/>
      <c r="Q870" s="48"/>
      <c r="R870" s="48"/>
      <c r="S870" s="48"/>
      <c r="T870" s="96"/>
      <c r="AT870" s="25" t="s">
        <v>183</v>
      </c>
      <c r="AU870" s="25" t="s">
        <v>83</v>
      </c>
    </row>
    <row r="871" s="1" customFormat="1" ht="16.5" customHeight="1">
      <c r="B871" s="47"/>
      <c r="C871" s="236" t="s">
        <v>1404</v>
      </c>
      <c r="D871" s="236" t="s">
        <v>176</v>
      </c>
      <c r="E871" s="237" t="s">
        <v>1405</v>
      </c>
      <c r="F871" s="238" t="s">
        <v>1406</v>
      </c>
      <c r="G871" s="239" t="s">
        <v>1347</v>
      </c>
      <c r="H871" s="240">
        <v>3</v>
      </c>
      <c r="I871" s="241"/>
      <c r="J871" s="242">
        <f>ROUND(I871*H871,2)</f>
        <v>0</v>
      </c>
      <c r="K871" s="238" t="s">
        <v>21</v>
      </c>
      <c r="L871" s="73"/>
      <c r="M871" s="243" t="s">
        <v>21</v>
      </c>
      <c r="N871" s="244" t="s">
        <v>44</v>
      </c>
      <c r="O871" s="48"/>
      <c r="P871" s="245">
        <f>O871*H871</f>
        <v>0</v>
      </c>
      <c r="Q871" s="245">
        <v>0</v>
      </c>
      <c r="R871" s="245">
        <f>Q871*H871</f>
        <v>0</v>
      </c>
      <c r="S871" s="245">
        <v>0</v>
      </c>
      <c r="T871" s="246">
        <f>S871*H871</f>
        <v>0</v>
      </c>
      <c r="AR871" s="25" t="s">
        <v>266</v>
      </c>
      <c r="AT871" s="25" t="s">
        <v>176</v>
      </c>
      <c r="AU871" s="25" t="s">
        <v>83</v>
      </c>
      <c r="AY871" s="25" t="s">
        <v>174</v>
      </c>
      <c r="BE871" s="247">
        <f>IF(N871="základní",J871,0)</f>
        <v>0</v>
      </c>
      <c r="BF871" s="247">
        <f>IF(N871="snížená",J871,0)</f>
        <v>0</v>
      </c>
      <c r="BG871" s="247">
        <f>IF(N871="zákl. přenesená",J871,0)</f>
        <v>0</v>
      </c>
      <c r="BH871" s="247">
        <f>IF(N871="sníž. přenesená",J871,0)</f>
        <v>0</v>
      </c>
      <c r="BI871" s="247">
        <f>IF(N871="nulová",J871,0)</f>
        <v>0</v>
      </c>
      <c r="BJ871" s="25" t="s">
        <v>83</v>
      </c>
      <c r="BK871" s="247">
        <f>ROUND(I871*H871,2)</f>
        <v>0</v>
      </c>
      <c r="BL871" s="25" t="s">
        <v>266</v>
      </c>
      <c r="BM871" s="25" t="s">
        <v>1407</v>
      </c>
    </row>
    <row r="872" s="1" customFormat="1" ht="16.5" customHeight="1">
      <c r="B872" s="47"/>
      <c r="C872" s="236" t="s">
        <v>1408</v>
      </c>
      <c r="D872" s="236" t="s">
        <v>176</v>
      </c>
      <c r="E872" s="237" t="s">
        <v>1409</v>
      </c>
      <c r="F872" s="238" t="s">
        <v>1410</v>
      </c>
      <c r="G872" s="239" t="s">
        <v>1347</v>
      </c>
      <c r="H872" s="240">
        <v>12</v>
      </c>
      <c r="I872" s="241"/>
      <c r="J872" s="242">
        <f>ROUND(I872*H872,2)</f>
        <v>0</v>
      </c>
      <c r="K872" s="238" t="s">
        <v>21</v>
      </c>
      <c r="L872" s="73"/>
      <c r="M872" s="243" t="s">
        <v>21</v>
      </c>
      <c r="N872" s="244" t="s">
        <v>44</v>
      </c>
      <c r="O872" s="48"/>
      <c r="P872" s="245">
        <f>O872*H872</f>
        <v>0</v>
      </c>
      <c r="Q872" s="245">
        <v>0</v>
      </c>
      <c r="R872" s="245">
        <f>Q872*H872</f>
        <v>0</v>
      </c>
      <c r="S872" s="245">
        <v>0</v>
      </c>
      <c r="T872" s="246">
        <f>S872*H872</f>
        <v>0</v>
      </c>
      <c r="AR872" s="25" t="s">
        <v>266</v>
      </c>
      <c r="AT872" s="25" t="s">
        <v>176</v>
      </c>
      <c r="AU872" s="25" t="s">
        <v>83</v>
      </c>
      <c r="AY872" s="25" t="s">
        <v>174</v>
      </c>
      <c r="BE872" s="247">
        <f>IF(N872="základní",J872,0)</f>
        <v>0</v>
      </c>
      <c r="BF872" s="247">
        <f>IF(N872="snížená",J872,0)</f>
        <v>0</v>
      </c>
      <c r="BG872" s="247">
        <f>IF(N872="zákl. přenesená",J872,0)</f>
        <v>0</v>
      </c>
      <c r="BH872" s="247">
        <f>IF(N872="sníž. přenesená",J872,0)</f>
        <v>0</v>
      </c>
      <c r="BI872" s="247">
        <f>IF(N872="nulová",J872,0)</f>
        <v>0</v>
      </c>
      <c r="BJ872" s="25" t="s">
        <v>83</v>
      </c>
      <c r="BK872" s="247">
        <f>ROUND(I872*H872,2)</f>
        <v>0</v>
      </c>
      <c r="BL872" s="25" t="s">
        <v>266</v>
      </c>
      <c r="BM872" s="25" t="s">
        <v>1411</v>
      </c>
    </row>
    <row r="873" s="11" customFormat="1" ht="29.88" customHeight="1">
      <c r="B873" s="220"/>
      <c r="C873" s="221"/>
      <c r="D873" s="222" t="s">
        <v>71</v>
      </c>
      <c r="E873" s="234" t="s">
        <v>1412</v>
      </c>
      <c r="F873" s="234" t="s">
        <v>1413</v>
      </c>
      <c r="G873" s="221"/>
      <c r="H873" s="221"/>
      <c r="I873" s="224"/>
      <c r="J873" s="235">
        <f>BK873</f>
        <v>0</v>
      </c>
      <c r="K873" s="221"/>
      <c r="L873" s="226"/>
      <c r="M873" s="227"/>
      <c r="N873" s="228"/>
      <c r="O873" s="228"/>
      <c r="P873" s="229">
        <f>SUM(P874:P909)</f>
        <v>0</v>
      </c>
      <c r="Q873" s="228"/>
      <c r="R873" s="229">
        <f>SUM(R874:R909)</f>
        <v>0</v>
      </c>
      <c r="S873" s="228"/>
      <c r="T873" s="230">
        <f>SUM(T874:T909)</f>
        <v>0</v>
      </c>
      <c r="AR873" s="231" t="s">
        <v>83</v>
      </c>
      <c r="AT873" s="232" t="s">
        <v>71</v>
      </c>
      <c r="AU873" s="232" t="s">
        <v>76</v>
      </c>
      <c r="AY873" s="231" t="s">
        <v>174</v>
      </c>
      <c r="BK873" s="233">
        <f>SUM(BK874:BK909)</f>
        <v>0</v>
      </c>
    </row>
    <row r="874" s="1" customFormat="1" ht="16.5" customHeight="1">
      <c r="B874" s="47"/>
      <c r="C874" s="236" t="s">
        <v>1414</v>
      </c>
      <c r="D874" s="236" t="s">
        <v>176</v>
      </c>
      <c r="E874" s="237" t="s">
        <v>1415</v>
      </c>
      <c r="F874" s="238" t="s">
        <v>1416</v>
      </c>
      <c r="G874" s="239" t="s">
        <v>256</v>
      </c>
      <c r="H874" s="240">
        <v>132</v>
      </c>
      <c r="I874" s="241"/>
      <c r="J874" s="242">
        <f>ROUND(I874*H874,2)</f>
        <v>0</v>
      </c>
      <c r="K874" s="238" t="s">
        <v>21</v>
      </c>
      <c r="L874" s="73"/>
      <c r="M874" s="243" t="s">
        <v>21</v>
      </c>
      <c r="N874" s="244" t="s">
        <v>44</v>
      </c>
      <c r="O874" s="48"/>
      <c r="P874" s="245">
        <f>O874*H874</f>
        <v>0</v>
      </c>
      <c r="Q874" s="245">
        <v>0</v>
      </c>
      <c r="R874" s="245">
        <f>Q874*H874</f>
        <v>0</v>
      </c>
      <c r="S874" s="245">
        <v>0</v>
      </c>
      <c r="T874" s="246">
        <f>S874*H874</f>
        <v>0</v>
      </c>
      <c r="AR874" s="25" t="s">
        <v>266</v>
      </c>
      <c r="AT874" s="25" t="s">
        <v>176</v>
      </c>
      <c r="AU874" s="25" t="s">
        <v>83</v>
      </c>
      <c r="AY874" s="25" t="s">
        <v>174</v>
      </c>
      <c r="BE874" s="247">
        <f>IF(N874="základní",J874,0)</f>
        <v>0</v>
      </c>
      <c r="BF874" s="247">
        <f>IF(N874="snížená",J874,0)</f>
        <v>0</v>
      </c>
      <c r="BG874" s="247">
        <f>IF(N874="zákl. přenesená",J874,0)</f>
        <v>0</v>
      </c>
      <c r="BH874" s="247">
        <f>IF(N874="sníž. přenesená",J874,0)</f>
        <v>0</v>
      </c>
      <c r="BI874" s="247">
        <f>IF(N874="nulová",J874,0)</f>
        <v>0</v>
      </c>
      <c r="BJ874" s="25" t="s">
        <v>83</v>
      </c>
      <c r="BK874" s="247">
        <f>ROUND(I874*H874,2)</f>
        <v>0</v>
      </c>
      <c r="BL874" s="25" t="s">
        <v>266</v>
      </c>
      <c r="BM874" s="25" t="s">
        <v>1417</v>
      </c>
    </row>
    <row r="875" s="1" customFormat="1" ht="16.5" customHeight="1">
      <c r="B875" s="47"/>
      <c r="C875" s="236" t="s">
        <v>1418</v>
      </c>
      <c r="D875" s="236" t="s">
        <v>176</v>
      </c>
      <c r="E875" s="237" t="s">
        <v>1419</v>
      </c>
      <c r="F875" s="238" t="s">
        <v>1420</v>
      </c>
      <c r="G875" s="239" t="s">
        <v>256</v>
      </c>
      <c r="H875" s="240">
        <v>113</v>
      </c>
      <c r="I875" s="241"/>
      <c r="J875" s="242">
        <f>ROUND(I875*H875,2)</f>
        <v>0</v>
      </c>
      <c r="K875" s="238" t="s">
        <v>21</v>
      </c>
      <c r="L875" s="73"/>
      <c r="M875" s="243" t="s">
        <v>21</v>
      </c>
      <c r="N875" s="244" t="s">
        <v>44</v>
      </c>
      <c r="O875" s="48"/>
      <c r="P875" s="245">
        <f>O875*H875</f>
        <v>0</v>
      </c>
      <c r="Q875" s="245">
        <v>0</v>
      </c>
      <c r="R875" s="245">
        <f>Q875*H875</f>
        <v>0</v>
      </c>
      <c r="S875" s="245">
        <v>0</v>
      </c>
      <c r="T875" s="246">
        <f>S875*H875</f>
        <v>0</v>
      </c>
      <c r="AR875" s="25" t="s">
        <v>266</v>
      </c>
      <c r="AT875" s="25" t="s">
        <v>176</v>
      </c>
      <c r="AU875" s="25" t="s">
        <v>83</v>
      </c>
      <c r="AY875" s="25" t="s">
        <v>174</v>
      </c>
      <c r="BE875" s="247">
        <f>IF(N875="základní",J875,0)</f>
        <v>0</v>
      </c>
      <c r="BF875" s="247">
        <f>IF(N875="snížená",J875,0)</f>
        <v>0</v>
      </c>
      <c r="BG875" s="247">
        <f>IF(N875="zákl. přenesená",J875,0)</f>
        <v>0</v>
      </c>
      <c r="BH875" s="247">
        <f>IF(N875="sníž. přenesená",J875,0)</f>
        <v>0</v>
      </c>
      <c r="BI875" s="247">
        <f>IF(N875="nulová",J875,0)</f>
        <v>0</v>
      </c>
      <c r="BJ875" s="25" t="s">
        <v>83</v>
      </c>
      <c r="BK875" s="247">
        <f>ROUND(I875*H875,2)</f>
        <v>0</v>
      </c>
      <c r="BL875" s="25" t="s">
        <v>266</v>
      </c>
      <c r="BM875" s="25" t="s">
        <v>1421</v>
      </c>
    </row>
    <row r="876" s="1" customFormat="1" ht="16.5" customHeight="1">
      <c r="B876" s="47"/>
      <c r="C876" s="236" t="s">
        <v>1422</v>
      </c>
      <c r="D876" s="236" t="s">
        <v>176</v>
      </c>
      <c r="E876" s="237" t="s">
        <v>1423</v>
      </c>
      <c r="F876" s="238" t="s">
        <v>1424</v>
      </c>
      <c r="G876" s="239" t="s">
        <v>256</v>
      </c>
      <c r="H876" s="240">
        <v>26</v>
      </c>
      <c r="I876" s="241"/>
      <c r="J876" s="242">
        <f>ROUND(I876*H876,2)</f>
        <v>0</v>
      </c>
      <c r="K876" s="238" t="s">
        <v>21</v>
      </c>
      <c r="L876" s="73"/>
      <c r="M876" s="243" t="s">
        <v>21</v>
      </c>
      <c r="N876" s="244" t="s">
        <v>44</v>
      </c>
      <c r="O876" s="48"/>
      <c r="P876" s="245">
        <f>O876*H876</f>
        <v>0</v>
      </c>
      <c r="Q876" s="245">
        <v>0</v>
      </c>
      <c r="R876" s="245">
        <f>Q876*H876</f>
        <v>0</v>
      </c>
      <c r="S876" s="245">
        <v>0</v>
      </c>
      <c r="T876" s="246">
        <f>S876*H876</f>
        <v>0</v>
      </c>
      <c r="AR876" s="25" t="s">
        <v>266</v>
      </c>
      <c r="AT876" s="25" t="s">
        <v>176</v>
      </c>
      <c r="AU876" s="25" t="s">
        <v>83</v>
      </c>
      <c r="AY876" s="25" t="s">
        <v>174</v>
      </c>
      <c r="BE876" s="247">
        <f>IF(N876="základní",J876,0)</f>
        <v>0</v>
      </c>
      <c r="BF876" s="247">
        <f>IF(N876="snížená",J876,0)</f>
        <v>0</v>
      </c>
      <c r="BG876" s="247">
        <f>IF(N876="zákl. přenesená",J876,0)</f>
        <v>0</v>
      </c>
      <c r="BH876" s="247">
        <f>IF(N876="sníž. přenesená",J876,0)</f>
        <v>0</v>
      </c>
      <c r="BI876" s="247">
        <f>IF(N876="nulová",J876,0)</f>
        <v>0</v>
      </c>
      <c r="BJ876" s="25" t="s">
        <v>83</v>
      </c>
      <c r="BK876" s="247">
        <f>ROUND(I876*H876,2)</f>
        <v>0</v>
      </c>
      <c r="BL876" s="25" t="s">
        <v>266</v>
      </c>
      <c r="BM876" s="25" t="s">
        <v>1425</v>
      </c>
    </row>
    <row r="877" s="1" customFormat="1" ht="16.5" customHeight="1">
      <c r="B877" s="47"/>
      <c r="C877" s="236" t="s">
        <v>1426</v>
      </c>
      <c r="D877" s="236" t="s">
        <v>176</v>
      </c>
      <c r="E877" s="237" t="s">
        <v>1427</v>
      </c>
      <c r="F877" s="238" t="s">
        <v>1428</v>
      </c>
      <c r="G877" s="239" t="s">
        <v>256</v>
      </c>
      <c r="H877" s="240">
        <v>68</v>
      </c>
      <c r="I877" s="241"/>
      <c r="J877" s="242">
        <f>ROUND(I877*H877,2)</f>
        <v>0</v>
      </c>
      <c r="K877" s="238" t="s">
        <v>21</v>
      </c>
      <c r="L877" s="73"/>
      <c r="M877" s="243" t="s">
        <v>21</v>
      </c>
      <c r="N877" s="244" t="s">
        <v>44</v>
      </c>
      <c r="O877" s="48"/>
      <c r="P877" s="245">
        <f>O877*H877</f>
        <v>0</v>
      </c>
      <c r="Q877" s="245">
        <v>0</v>
      </c>
      <c r="R877" s="245">
        <f>Q877*H877</f>
        <v>0</v>
      </c>
      <c r="S877" s="245">
        <v>0</v>
      </c>
      <c r="T877" s="246">
        <f>S877*H877</f>
        <v>0</v>
      </c>
      <c r="AR877" s="25" t="s">
        <v>266</v>
      </c>
      <c r="AT877" s="25" t="s">
        <v>176</v>
      </c>
      <c r="AU877" s="25" t="s">
        <v>83</v>
      </c>
      <c r="AY877" s="25" t="s">
        <v>174</v>
      </c>
      <c r="BE877" s="247">
        <f>IF(N877="základní",J877,0)</f>
        <v>0</v>
      </c>
      <c r="BF877" s="247">
        <f>IF(N877="snížená",J877,0)</f>
        <v>0</v>
      </c>
      <c r="BG877" s="247">
        <f>IF(N877="zákl. přenesená",J877,0)</f>
        <v>0</v>
      </c>
      <c r="BH877" s="247">
        <f>IF(N877="sníž. přenesená",J877,0)</f>
        <v>0</v>
      </c>
      <c r="BI877" s="247">
        <f>IF(N877="nulová",J877,0)</f>
        <v>0</v>
      </c>
      <c r="BJ877" s="25" t="s">
        <v>83</v>
      </c>
      <c r="BK877" s="247">
        <f>ROUND(I877*H877,2)</f>
        <v>0</v>
      </c>
      <c r="BL877" s="25" t="s">
        <v>266</v>
      </c>
      <c r="BM877" s="25" t="s">
        <v>1429</v>
      </c>
    </row>
    <row r="878" s="1" customFormat="1" ht="16.5" customHeight="1">
      <c r="B878" s="47"/>
      <c r="C878" s="236" t="s">
        <v>1430</v>
      </c>
      <c r="D878" s="236" t="s">
        <v>176</v>
      </c>
      <c r="E878" s="237" t="s">
        <v>1431</v>
      </c>
      <c r="F878" s="238" t="s">
        <v>1432</v>
      </c>
      <c r="G878" s="239" t="s">
        <v>256</v>
      </c>
      <c r="H878" s="240">
        <v>9</v>
      </c>
      <c r="I878" s="241"/>
      <c r="J878" s="242">
        <f>ROUND(I878*H878,2)</f>
        <v>0</v>
      </c>
      <c r="K878" s="238" t="s">
        <v>21</v>
      </c>
      <c r="L878" s="73"/>
      <c r="M878" s="243" t="s">
        <v>21</v>
      </c>
      <c r="N878" s="244" t="s">
        <v>44</v>
      </c>
      <c r="O878" s="48"/>
      <c r="P878" s="245">
        <f>O878*H878</f>
        <v>0</v>
      </c>
      <c r="Q878" s="245">
        <v>0</v>
      </c>
      <c r="R878" s="245">
        <f>Q878*H878</f>
        <v>0</v>
      </c>
      <c r="S878" s="245">
        <v>0</v>
      </c>
      <c r="T878" s="246">
        <f>S878*H878</f>
        <v>0</v>
      </c>
      <c r="AR878" s="25" t="s">
        <v>266</v>
      </c>
      <c r="AT878" s="25" t="s">
        <v>176</v>
      </c>
      <c r="AU878" s="25" t="s">
        <v>83</v>
      </c>
      <c r="AY878" s="25" t="s">
        <v>174</v>
      </c>
      <c r="BE878" s="247">
        <f>IF(N878="základní",J878,0)</f>
        <v>0</v>
      </c>
      <c r="BF878" s="247">
        <f>IF(N878="snížená",J878,0)</f>
        <v>0</v>
      </c>
      <c r="BG878" s="247">
        <f>IF(N878="zákl. přenesená",J878,0)</f>
        <v>0</v>
      </c>
      <c r="BH878" s="247">
        <f>IF(N878="sníž. přenesená",J878,0)</f>
        <v>0</v>
      </c>
      <c r="BI878" s="247">
        <f>IF(N878="nulová",J878,0)</f>
        <v>0</v>
      </c>
      <c r="BJ878" s="25" t="s">
        <v>83</v>
      </c>
      <c r="BK878" s="247">
        <f>ROUND(I878*H878,2)</f>
        <v>0</v>
      </c>
      <c r="BL878" s="25" t="s">
        <v>266</v>
      </c>
      <c r="BM878" s="25" t="s">
        <v>1433</v>
      </c>
    </row>
    <row r="879" s="1" customFormat="1" ht="16.5" customHeight="1">
      <c r="B879" s="47"/>
      <c r="C879" s="236" t="s">
        <v>1434</v>
      </c>
      <c r="D879" s="236" t="s">
        <v>176</v>
      </c>
      <c r="E879" s="237" t="s">
        <v>1435</v>
      </c>
      <c r="F879" s="238" t="s">
        <v>1436</v>
      </c>
      <c r="G879" s="239" t="s">
        <v>256</v>
      </c>
      <c r="H879" s="240">
        <v>132</v>
      </c>
      <c r="I879" s="241"/>
      <c r="J879" s="242">
        <f>ROUND(I879*H879,2)</f>
        <v>0</v>
      </c>
      <c r="K879" s="238" t="s">
        <v>21</v>
      </c>
      <c r="L879" s="73"/>
      <c r="M879" s="243" t="s">
        <v>21</v>
      </c>
      <c r="N879" s="244" t="s">
        <v>44</v>
      </c>
      <c r="O879" s="48"/>
      <c r="P879" s="245">
        <f>O879*H879</f>
        <v>0</v>
      </c>
      <c r="Q879" s="245">
        <v>0</v>
      </c>
      <c r="R879" s="245">
        <f>Q879*H879</f>
        <v>0</v>
      </c>
      <c r="S879" s="245">
        <v>0</v>
      </c>
      <c r="T879" s="246">
        <f>S879*H879</f>
        <v>0</v>
      </c>
      <c r="AR879" s="25" t="s">
        <v>266</v>
      </c>
      <c r="AT879" s="25" t="s">
        <v>176</v>
      </c>
      <c r="AU879" s="25" t="s">
        <v>83</v>
      </c>
      <c r="AY879" s="25" t="s">
        <v>174</v>
      </c>
      <c r="BE879" s="247">
        <f>IF(N879="základní",J879,0)</f>
        <v>0</v>
      </c>
      <c r="BF879" s="247">
        <f>IF(N879="snížená",J879,0)</f>
        <v>0</v>
      </c>
      <c r="BG879" s="247">
        <f>IF(N879="zákl. přenesená",J879,0)</f>
        <v>0</v>
      </c>
      <c r="BH879" s="247">
        <f>IF(N879="sníž. přenesená",J879,0)</f>
        <v>0</v>
      </c>
      <c r="BI879" s="247">
        <f>IF(N879="nulová",J879,0)</f>
        <v>0</v>
      </c>
      <c r="BJ879" s="25" t="s">
        <v>83</v>
      </c>
      <c r="BK879" s="247">
        <f>ROUND(I879*H879,2)</f>
        <v>0</v>
      </c>
      <c r="BL879" s="25" t="s">
        <v>266</v>
      </c>
      <c r="BM879" s="25" t="s">
        <v>1437</v>
      </c>
    </row>
    <row r="880" s="1" customFormat="1" ht="16.5" customHeight="1">
      <c r="B880" s="47"/>
      <c r="C880" s="236" t="s">
        <v>1438</v>
      </c>
      <c r="D880" s="236" t="s">
        <v>176</v>
      </c>
      <c r="E880" s="237" t="s">
        <v>1439</v>
      </c>
      <c r="F880" s="238" t="s">
        <v>1440</v>
      </c>
      <c r="G880" s="239" t="s">
        <v>256</v>
      </c>
      <c r="H880" s="240">
        <v>113</v>
      </c>
      <c r="I880" s="241"/>
      <c r="J880" s="242">
        <f>ROUND(I880*H880,2)</f>
        <v>0</v>
      </c>
      <c r="K880" s="238" t="s">
        <v>21</v>
      </c>
      <c r="L880" s="73"/>
      <c r="M880" s="243" t="s">
        <v>21</v>
      </c>
      <c r="N880" s="244" t="s">
        <v>44</v>
      </c>
      <c r="O880" s="48"/>
      <c r="P880" s="245">
        <f>O880*H880</f>
        <v>0</v>
      </c>
      <c r="Q880" s="245">
        <v>0</v>
      </c>
      <c r="R880" s="245">
        <f>Q880*H880</f>
        <v>0</v>
      </c>
      <c r="S880" s="245">
        <v>0</v>
      </c>
      <c r="T880" s="246">
        <f>S880*H880</f>
        <v>0</v>
      </c>
      <c r="AR880" s="25" t="s">
        <v>266</v>
      </c>
      <c r="AT880" s="25" t="s">
        <v>176</v>
      </c>
      <c r="AU880" s="25" t="s">
        <v>83</v>
      </c>
      <c r="AY880" s="25" t="s">
        <v>174</v>
      </c>
      <c r="BE880" s="247">
        <f>IF(N880="základní",J880,0)</f>
        <v>0</v>
      </c>
      <c r="BF880" s="247">
        <f>IF(N880="snížená",J880,0)</f>
        <v>0</v>
      </c>
      <c r="BG880" s="247">
        <f>IF(N880="zákl. přenesená",J880,0)</f>
        <v>0</v>
      </c>
      <c r="BH880" s="247">
        <f>IF(N880="sníž. přenesená",J880,0)</f>
        <v>0</v>
      </c>
      <c r="BI880" s="247">
        <f>IF(N880="nulová",J880,0)</f>
        <v>0</v>
      </c>
      <c r="BJ880" s="25" t="s">
        <v>83</v>
      </c>
      <c r="BK880" s="247">
        <f>ROUND(I880*H880,2)</f>
        <v>0</v>
      </c>
      <c r="BL880" s="25" t="s">
        <v>266</v>
      </c>
      <c r="BM880" s="25" t="s">
        <v>1441</v>
      </c>
    </row>
    <row r="881" s="1" customFormat="1" ht="16.5" customHeight="1">
      <c r="B881" s="47"/>
      <c r="C881" s="236" t="s">
        <v>1442</v>
      </c>
      <c r="D881" s="236" t="s">
        <v>176</v>
      </c>
      <c r="E881" s="237" t="s">
        <v>1443</v>
      </c>
      <c r="F881" s="238" t="s">
        <v>1444</v>
      </c>
      <c r="G881" s="239" t="s">
        <v>256</v>
      </c>
      <c r="H881" s="240">
        <v>26</v>
      </c>
      <c r="I881" s="241"/>
      <c r="J881" s="242">
        <f>ROUND(I881*H881,2)</f>
        <v>0</v>
      </c>
      <c r="K881" s="238" t="s">
        <v>21</v>
      </c>
      <c r="L881" s="73"/>
      <c r="M881" s="243" t="s">
        <v>21</v>
      </c>
      <c r="N881" s="244" t="s">
        <v>44</v>
      </c>
      <c r="O881" s="48"/>
      <c r="P881" s="245">
        <f>O881*H881</f>
        <v>0</v>
      </c>
      <c r="Q881" s="245">
        <v>0</v>
      </c>
      <c r="R881" s="245">
        <f>Q881*H881</f>
        <v>0</v>
      </c>
      <c r="S881" s="245">
        <v>0</v>
      </c>
      <c r="T881" s="246">
        <f>S881*H881</f>
        <v>0</v>
      </c>
      <c r="AR881" s="25" t="s">
        <v>266</v>
      </c>
      <c r="AT881" s="25" t="s">
        <v>176</v>
      </c>
      <c r="AU881" s="25" t="s">
        <v>83</v>
      </c>
      <c r="AY881" s="25" t="s">
        <v>174</v>
      </c>
      <c r="BE881" s="247">
        <f>IF(N881="základní",J881,0)</f>
        <v>0</v>
      </c>
      <c r="BF881" s="247">
        <f>IF(N881="snížená",J881,0)</f>
        <v>0</v>
      </c>
      <c r="BG881" s="247">
        <f>IF(N881="zákl. přenesená",J881,0)</f>
        <v>0</v>
      </c>
      <c r="BH881" s="247">
        <f>IF(N881="sníž. přenesená",J881,0)</f>
        <v>0</v>
      </c>
      <c r="BI881" s="247">
        <f>IF(N881="nulová",J881,0)</f>
        <v>0</v>
      </c>
      <c r="BJ881" s="25" t="s">
        <v>83</v>
      </c>
      <c r="BK881" s="247">
        <f>ROUND(I881*H881,2)</f>
        <v>0</v>
      </c>
      <c r="BL881" s="25" t="s">
        <v>266</v>
      </c>
      <c r="BM881" s="25" t="s">
        <v>1445</v>
      </c>
    </row>
    <row r="882" s="1" customFormat="1" ht="16.5" customHeight="1">
      <c r="B882" s="47"/>
      <c r="C882" s="236" t="s">
        <v>1446</v>
      </c>
      <c r="D882" s="236" t="s">
        <v>176</v>
      </c>
      <c r="E882" s="237" t="s">
        <v>1447</v>
      </c>
      <c r="F882" s="238" t="s">
        <v>1448</v>
      </c>
      <c r="G882" s="239" t="s">
        <v>256</v>
      </c>
      <c r="H882" s="240">
        <v>65</v>
      </c>
      <c r="I882" s="241"/>
      <c r="J882" s="242">
        <f>ROUND(I882*H882,2)</f>
        <v>0</v>
      </c>
      <c r="K882" s="238" t="s">
        <v>21</v>
      </c>
      <c r="L882" s="73"/>
      <c r="M882" s="243" t="s">
        <v>21</v>
      </c>
      <c r="N882" s="244" t="s">
        <v>44</v>
      </c>
      <c r="O882" s="48"/>
      <c r="P882" s="245">
        <f>O882*H882</f>
        <v>0</v>
      </c>
      <c r="Q882" s="245">
        <v>0</v>
      </c>
      <c r="R882" s="245">
        <f>Q882*H882</f>
        <v>0</v>
      </c>
      <c r="S882" s="245">
        <v>0</v>
      </c>
      <c r="T882" s="246">
        <f>S882*H882</f>
        <v>0</v>
      </c>
      <c r="AR882" s="25" t="s">
        <v>266</v>
      </c>
      <c r="AT882" s="25" t="s">
        <v>176</v>
      </c>
      <c r="AU882" s="25" t="s">
        <v>83</v>
      </c>
      <c r="AY882" s="25" t="s">
        <v>174</v>
      </c>
      <c r="BE882" s="247">
        <f>IF(N882="základní",J882,0)</f>
        <v>0</v>
      </c>
      <c r="BF882" s="247">
        <f>IF(N882="snížená",J882,0)</f>
        <v>0</v>
      </c>
      <c r="BG882" s="247">
        <f>IF(N882="zákl. přenesená",J882,0)</f>
        <v>0</v>
      </c>
      <c r="BH882" s="247">
        <f>IF(N882="sníž. přenesená",J882,0)</f>
        <v>0</v>
      </c>
      <c r="BI882" s="247">
        <f>IF(N882="nulová",J882,0)</f>
        <v>0</v>
      </c>
      <c r="BJ882" s="25" t="s">
        <v>83</v>
      </c>
      <c r="BK882" s="247">
        <f>ROUND(I882*H882,2)</f>
        <v>0</v>
      </c>
      <c r="BL882" s="25" t="s">
        <v>266</v>
      </c>
      <c r="BM882" s="25" t="s">
        <v>1449</v>
      </c>
    </row>
    <row r="883" s="1" customFormat="1" ht="16.5" customHeight="1">
      <c r="B883" s="47"/>
      <c r="C883" s="236" t="s">
        <v>1450</v>
      </c>
      <c r="D883" s="236" t="s">
        <v>176</v>
      </c>
      <c r="E883" s="237" t="s">
        <v>1451</v>
      </c>
      <c r="F883" s="238" t="s">
        <v>1452</v>
      </c>
      <c r="G883" s="239" t="s">
        <v>256</v>
      </c>
      <c r="H883" s="240">
        <v>9</v>
      </c>
      <c r="I883" s="241"/>
      <c r="J883" s="242">
        <f>ROUND(I883*H883,2)</f>
        <v>0</v>
      </c>
      <c r="K883" s="238" t="s">
        <v>21</v>
      </c>
      <c r="L883" s="73"/>
      <c r="M883" s="243" t="s">
        <v>21</v>
      </c>
      <c r="N883" s="244" t="s">
        <v>44</v>
      </c>
      <c r="O883" s="48"/>
      <c r="P883" s="245">
        <f>O883*H883</f>
        <v>0</v>
      </c>
      <c r="Q883" s="245">
        <v>0</v>
      </c>
      <c r="R883" s="245">
        <f>Q883*H883</f>
        <v>0</v>
      </c>
      <c r="S883" s="245">
        <v>0</v>
      </c>
      <c r="T883" s="246">
        <f>S883*H883</f>
        <v>0</v>
      </c>
      <c r="AR883" s="25" t="s">
        <v>266</v>
      </c>
      <c r="AT883" s="25" t="s">
        <v>176</v>
      </c>
      <c r="AU883" s="25" t="s">
        <v>83</v>
      </c>
      <c r="AY883" s="25" t="s">
        <v>174</v>
      </c>
      <c r="BE883" s="247">
        <f>IF(N883="základní",J883,0)</f>
        <v>0</v>
      </c>
      <c r="BF883" s="247">
        <f>IF(N883="snížená",J883,0)</f>
        <v>0</v>
      </c>
      <c r="BG883" s="247">
        <f>IF(N883="zákl. přenesená",J883,0)</f>
        <v>0</v>
      </c>
      <c r="BH883" s="247">
        <f>IF(N883="sníž. přenesená",J883,0)</f>
        <v>0</v>
      </c>
      <c r="BI883" s="247">
        <f>IF(N883="nulová",J883,0)</f>
        <v>0</v>
      </c>
      <c r="BJ883" s="25" t="s">
        <v>83</v>
      </c>
      <c r="BK883" s="247">
        <f>ROUND(I883*H883,2)</f>
        <v>0</v>
      </c>
      <c r="BL883" s="25" t="s">
        <v>266</v>
      </c>
      <c r="BM883" s="25" t="s">
        <v>1453</v>
      </c>
    </row>
    <row r="884" s="1" customFormat="1" ht="16.5" customHeight="1">
      <c r="B884" s="47"/>
      <c r="C884" s="236" t="s">
        <v>1454</v>
      </c>
      <c r="D884" s="236" t="s">
        <v>176</v>
      </c>
      <c r="E884" s="237" t="s">
        <v>1455</v>
      </c>
      <c r="F884" s="238" t="s">
        <v>1456</v>
      </c>
      <c r="G884" s="239" t="s">
        <v>256</v>
      </c>
      <c r="H884" s="240">
        <v>35</v>
      </c>
      <c r="I884" s="241"/>
      <c r="J884" s="242">
        <f>ROUND(I884*H884,2)</f>
        <v>0</v>
      </c>
      <c r="K884" s="238" t="s">
        <v>21</v>
      </c>
      <c r="L884" s="73"/>
      <c r="M884" s="243" t="s">
        <v>21</v>
      </c>
      <c r="N884" s="244" t="s">
        <v>44</v>
      </c>
      <c r="O884" s="48"/>
      <c r="P884" s="245">
        <f>O884*H884</f>
        <v>0</v>
      </c>
      <c r="Q884" s="245">
        <v>0</v>
      </c>
      <c r="R884" s="245">
        <f>Q884*H884</f>
        <v>0</v>
      </c>
      <c r="S884" s="245">
        <v>0</v>
      </c>
      <c r="T884" s="246">
        <f>S884*H884</f>
        <v>0</v>
      </c>
      <c r="AR884" s="25" t="s">
        <v>266</v>
      </c>
      <c r="AT884" s="25" t="s">
        <v>176</v>
      </c>
      <c r="AU884" s="25" t="s">
        <v>83</v>
      </c>
      <c r="AY884" s="25" t="s">
        <v>174</v>
      </c>
      <c r="BE884" s="247">
        <f>IF(N884="základní",J884,0)</f>
        <v>0</v>
      </c>
      <c r="BF884" s="247">
        <f>IF(N884="snížená",J884,0)</f>
        <v>0</v>
      </c>
      <c r="BG884" s="247">
        <f>IF(N884="zákl. přenesená",J884,0)</f>
        <v>0</v>
      </c>
      <c r="BH884" s="247">
        <f>IF(N884="sníž. přenesená",J884,0)</f>
        <v>0</v>
      </c>
      <c r="BI884" s="247">
        <f>IF(N884="nulová",J884,0)</f>
        <v>0</v>
      </c>
      <c r="BJ884" s="25" t="s">
        <v>83</v>
      </c>
      <c r="BK884" s="247">
        <f>ROUND(I884*H884,2)</f>
        <v>0</v>
      </c>
      <c r="BL884" s="25" t="s">
        <v>266</v>
      </c>
      <c r="BM884" s="25" t="s">
        <v>1457</v>
      </c>
    </row>
    <row r="885" s="1" customFormat="1" ht="16.5" customHeight="1">
      <c r="B885" s="47"/>
      <c r="C885" s="236" t="s">
        <v>1458</v>
      </c>
      <c r="D885" s="236" t="s">
        <v>176</v>
      </c>
      <c r="E885" s="237" t="s">
        <v>1459</v>
      </c>
      <c r="F885" s="238" t="s">
        <v>1460</v>
      </c>
      <c r="G885" s="239" t="s">
        <v>256</v>
      </c>
      <c r="H885" s="240">
        <v>69</v>
      </c>
      <c r="I885" s="241"/>
      <c r="J885" s="242">
        <f>ROUND(I885*H885,2)</f>
        <v>0</v>
      </c>
      <c r="K885" s="238" t="s">
        <v>21</v>
      </c>
      <c r="L885" s="73"/>
      <c r="M885" s="243" t="s">
        <v>21</v>
      </c>
      <c r="N885" s="244" t="s">
        <v>44</v>
      </c>
      <c r="O885" s="48"/>
      <c r="P885" s="245">
        <f>O885*H885</f>
        <v>0</v>
      </c>
      <c r="Q885" s="245">
        <v>0</v>
      </c>
      <c r="R885" s="245">
        <f>Q885*H885</f>
        <v>0</v>
      </c>
      <c r="S885" s="245">
        <v>0</v>
      </c>
      <c r="T885" s="246">
        <f>S885*H885</f>
        <v>0</v>
      </c>
      <c r="AR885" s="25" t="s">
        <v>266</v>
      </c>
      <c r="AT885" s="25" t="s">
        <v>176</v>
      </c>
      <c r="AU885" s="25" t="s">
        <v>83</v>
      </c>
      <c r="AY885" s="25" t="s">
        <v>174</v>
      </c>
      <c r="BE885" s="247">
        <f>IF(N885="základní",J885,0)</f>
        <v>0</v>
      </c>
      <c r="BF885" s="247">
        <f>IF(N885="snížená",J885,0)</f>
        <v>0</v>
      </c>
      <c r="BG885" s="247">
        <f>IF(N885="zákl. přenesená",J885,0)</f>
        <v>0</v>
      </c>
      <c r="BH885" s="247">
        <f>IF(N885="sníž. přenesená",J885,0)</f>
        <v>0</v>
      </c>
      <c r="BI885" s="247">
        <f>IF(N885="nulová",J885,0)</f>
        <v>0</v>
      </c>
      <c r="BJ885" s="25" t="s">
        <v>83</v>
      </c>
      <c r="BK885" s="247">
        <f>ROUND(I885*H885,2)</f>
        <v>0</v>
      </c>
      <c r="BL885" s="25" t="s">
        <v>266</v>
      </c>
      <c r="BM885" s="25" t="s">
        <v>1461</v>
      </c>
    </row>
    <row r="886" s="1" customFormat="1" ht="16.5" customHeight="1">
      <c r="B886" s="47"/>
      <c r="C886" s="236" t="s">
        <v>1462</v>
      </c>
      <c r="D886" s="236" t="s">
        <v>176</v>
      </c>
      <c r="E886" s="237" t="s">
        <v>1463</v>
      </c>
      <c r="F886" s="238" t="s">
        <v>1464</v>
      </c>
      <c r="G886" s="239" t="s">
        <v>256</v>
      </c>
      <c r="H886" s="240">
        <v>9</v>
      </c>
      <c r="I886" s="241"/>
      <c r="J886" s="242">
        <f>ROUND(I886*H886,2)</f>
        <v>0</v>
      </c>
      <c r="K886" s="238" t="s">
        <v>21</v>
      </c>
      <c r="L886" s="73"/>
      <c r="M886" s="243" t="s">
        <v>21</v>
      </c>
      <c r="N886" s="244" t="s">
        <v>44</v>
      </c>
      <c r="O886" s="48"/>
      <c r="P886" s="245">
        <f>O886*H886</f>
        <v>0</v>
      </c>
      <c r="Q886" s="245">
        <v>0</v>
      </c>
      <c r="R886" s="245">
        <f>Q886*H886</f>
        <v>0</v>
      </c>
      <c r="S886" s="245">
        <v>0</v>
      </c>
      <c r="T886" s="246">
        <f>S886*H886</f>
        <v>0</v>
      </c>
      <c r="AR886" s="25" t="s">
        <v>266</v>
      </c>
      <c r="AT886" s="25" t="s">
        <v>176</v>
      </c>
      <c r="AU886" s="25" t="s">
        <v>83</v>
      </c>
      <c r="AY886" s="25" t="s">
        <v>174</v>
      </c>
      <c r="BE886" s="247">
        <f>IF(N886="základní",J886,0)</f>
        <v>0</v>
      </c>
      <c r="BF886" s="247">
        <f>IF(N886="snížená",J886,0)</f>
        <v>0</v>
      </c>
      <c r="BG886" s="247">
        <f>IF(N886="zákl. přenesená",J886,0)</f>
        <v>0</v>
      </c>
      <c r="BH886" s="247">
        <f>IF(N886="sníž. přenesená",J886,0)</f>
        <v>0</v>
      </c>
      <c r="BI886" s="247">
        <f>IF(N886="nulová",J886,0)</f>
        <v>0</v>
      </c>
      <c r="BJ886" s="25" t="s">
        <v>83</v>
      </c>
      <c r="BK886" s="247">
        <f>ROUND(I886*H886,2)</f>
        <v>0</v>
      </c>
      <c r="BL886" s="25" t="s">
        <v>266</v>
      </c>
      <c r="BM886" s="25" t="s">
        <v>1465</v>
      </c>
    </row>
    <row r="887" s="1" customFormat="1" ht="16.5" customHeight="1">
      <c r="B887" s="47"/>
      <c r="C887" s="236" t="s">
        <v>1466</v>
      </c>
      <c r="D887" s="236" t="s">
        <v>176</v>
      </c>
      <c r="E887" s="237" t="s">
        <v>1467</v>
      </c>
      <c r="F887" s="238" t="s">
        <v>1468</v>
      </c>
      <c r="G887" s="239" t="s">
        <v>256</v>
      </c>
      <c r="H887" s="240">
        <v>97</v>
      </c>
      <c r="I887" s="241"/>
      <c r="J887" s="242">
        <f>ROUND(I887*H887,2)</f>
        <v>0</v>
      </c>
      <c r="K887" s="238" t="s">
        <v>21</v>
      </c>
      <c r="L887" s="73"/>
      <c r="M887" s="243" t="s">
        <v>21</v>
      </c>
      <c r="N887" s="244" t="s">
        <v>44</v>
      </c>
      <c r="O887" s="48"/>
      <c r="P887" s="245">
        <f>O887*H887</f>
        <v>0</v>
      </c>
      <c r="Q887" s="245">
        <v>0</v>
      </c>
      <c r="R887" s="245">
        <f>Q887*H887</f>
        <v>0</v>
      </c>
      <c r="S887" s="245">
        <v>0</v>
      </c>
      <c r="T887" s="246">
        <f>S887*H887</f>
        <v>0</v>
      </c>
      <c r="AR887" s="25" t="s">
        <v>266</v>
      </c>
      <c r="AT887" s="25" t="s">
        <v>176</v>
      </c>
      <c r="AU887" s="25" t="s">
        <v>83</v>
      </c>
      <c r="AY887" s="25" t="s">
        <v>174</v>
      </c>
      <c r="BE887" s="247">
        <f>IF(N887="základní",J887,0)</f>
        <v>0</v>
      </c>
      <c r="BF887" s="247">
        <f>IF(N887="snížená",J887,0)</f>
        <v>0</v>
      </c>
      <c r="BG887" s="247">
        <f>IF(N887="zákl. přenesená",J887,0)</f>
        <v>0</v>
      </c>
      <c r="BH887" s="247">
        <f>IF(N887="sníž. přenesená",J887,0)</f>
        <v>0</v>
      </c>
      <c r="BI887" s="247">
        <f>IF(N887="nulová",J887,0)</f>
        <v>0</v>
      </c>
      <c r="BJ887" s="25" t="s">
        <v>83</v>
      </c>
      <c r="BK887" s="247">
        <f>ROUND(I887*H887,2)</f>
        <v>0</v>
      </c>
      <c r="BL887" s="25" t="s">
        <v>266</v>
      </c>
      <c r="BM887" s="25" t="s">
        <v>1469</v>
      </c>
    </row>
    <row r="888" s="1" customFormat="1" ht="16.5" customHeight="1">
      <c r="B888" s="47"/>
      <c r="C888" s="236" t="s">
        <v>1470</v>
      </c>
      <c r="D888" s="236" t="s">
        <v>176</v>
      </c>
      <c r="E888" s="237" t="s">
        <v>1471</v>
      </c>
      <c r="F888" s="238" t="s">
        <v>1472</v>
      </c>
      <c r="G888" s="239" t="s">
        <v>256</v>
      </c>
      <c r="H888" s="240">
        <v>138</v>
      </c>
      <c r="I888" s="241"/>
      <c r="J888" s="242">
        <f>ROUND(I888*H888,2)</f>
        <v>0</v>
      </c>
      <c r="K888" s="238" t="s">
        <v>21</v>
      </c>
      <c r="L888" s="73"/>
      <c r="M888" s="243" t="s">
        <v>21</v>
      </c>
      <c r="N888" s="244" t="s">
        <v>44</v>
      </c>
      <c r="O888" s="48"/>
      <c r="P888" s="245">
        <f>O888*H888</f>
        <v>0</v>
      </c>
      <c r="Q888" s="245">
        <v>0</v>
      </c>
      <c r="R888" s="245">
        <f>Q888*H888</f>
        <v>0</v>
      </c>
      <c r="S888" s="245">
        <v>0</v>
      </c>
      <c r="T888" s="246">
        <f>S888*H888</f>
        <v>0</v>
      </c>
      <c r="AR888" s="25" t="s">
        <v>266</v>
      </c>
      <c r="AT888" s="25" t="s">
        <v>176</v>
      </c>
      <c r="AU888" s="25" t="s">
        <v>83</v>
      </c>
      <c r="AY888" s="25" t="s">
        <v>174</v>
      </c>
      <c r="BE888" s="247">
        <f>IF(N888="základní",J888,0)</f>
        <v>0</v>
      </c>
      <c r="BF888" s="247">
        <f>IF(N888="snížená",J888,0)</f>
        <v>0</v>
      </c>
      <c r="BG888" s="247">
        <f>IF(N888="zákl. přenesená",J888,0)</f>
        <v>0</v>
      </c>
      <c r="BH888" s="247">
        <f>IF(N888="sníž. přenesená",J888,0)</f>
        <v>0</v>
      </c>
      <c r="BI888" s="247">
        <f>IF(N888="nulová",J888,0)</f>
        <v>0</v>
      </c>
      <c r="BJ888" s="25" t="s">
        <v>83</v>
      </c>
      <c r="BK888" s="247">
        <f>ROUND(I888*H888,2)</f>
        <v>0</v>
      </c>
      <c r="BL888" s="25" t="s">
        <v>266</v>
      </c>
      <c r="BM888" s="25" t="s">
        <v>1473</v>
      </c>
    </row>
    <row r="889" s="1" customFormat="1" ht="16.5" customHeight="1">
      <c r="B889" s="47"/>
      <c r="C889" s="236" t="s">
        <v>1474</v>
      </c>
      <c r="D889" s="236" t="s">
        <v>176</v>
      </c>
      <c r="E889" s="237" t="s">
        <v>1475</v>
      </c>
      <c r="F889" s="238" t="s">
        <v>1476</v>
      </c>
      <c r="G889" s="239" t="s">
        <v>1347</v>
      </c>
      <c r="H889" s="240">
        <v>107</v>
      </c>
      <c r="I889" s="241"/>
      <c r="J889" s="242">
        <f>ROUND(I889*H889,2)</f>
        <v>0</v>
      </c>
      <c r="K889" s="238" t="s">
        <v>21</v>
      </c>
      <c r="L889" s="73"/>
      <c r="M889" s="243" t="s">
        <v>21</v>
      </c>
      <c r="N889" s="244" t="s">
        <v>44</v>
      </c>
      <c r="O889" s="48"/>
      <c r="P889" s="245">
        <f>O889*H889</f>
        <v>0</v>
      </c>
      <c r="Q889" s="245">
        <v>0</v>
      </c>
      <c r="R889" s="245">
        <f>Q889*H889</f>
        <v>0</v>
      </c>
      <c r="S889" s="245">
        <v>0</v>
      </c>
      <c r="T889" s="246">
        <f>S889*H889</f>
        <v>0</v>
      </c>
      <c r="AR889" s="25" t="s">
        <v>266</v>
      </c>
      <c r="AT889" s="25" t="s">
        <v>176</v>
      </c>
      <c r="AU889" s="25" t="s">
        <v>83</v>
      </c>
      <c r="AY889" s="25" t="s">
        <v>174</v>
      </c>
      <c r="BE889" s="247">
        <f>IF(N889="základní",J889,0)</f>
        <v>0</v>
      </c>
      <c r="BF889" s="247">
        <f>IF(N889="snížená",J889,0)</f>
        <v>0</v>
      </c>
      <c r="BG889" s="247">
        <f>IF(N889="zákl. přenesená",J889,0)</f>
        <v>0</v>
      </c>
      <c r="BH889" s="247">
        <f>IF(N889="sníž. přenesená",J889,0)</f>
        <v>0</v>
      </c>
      <c r="BI889" s="247">
        <f>IF(N889="nulová",J889,0)</f>
        <v>0</v>
      </c>
      <c r="BJ889" s="25" t="s">
        <v>83</v>
      </c>
      <c r="BK889" s="247">
        <f>ROUND(I889*H889,2)</f>
        <v>0</v>
      </c>
      <c r="BL889" s="25" t="s">
        <v>266</v>
      </c>
      <c r="BM889" s="25" t="s">
        <v>1477</v>
      </c>
    </row>
    <row r="890" s="1" customFormat="1" ht="16.5" customHeight="1">
      <c r="B890" s="47"/>
      <c r="C890" s="236" t="s">
        <v>1478</v>
      </c>
      <c r="D890" s="236" t="s">
        <v>176</v>
      </c>
      <c r="E890" s="237" t="s">
        <v>1479</v>
      </c>
      <c r="F890" s="238" t="s">
        <v>1480</v>
      </c>
      <c r="G890" s="239" t="s">
        <v>1347</v>
      </c>
      <c r="H890" s="240">
        <v>6</v>
      </c>
      <c r="I890" s="241"/>
      <c r="J890" s="242">
        <f>ROUND(I890*H890,2)</f>
        <v>0</v>
      </c>
      <c r="K890" s="238" t="s">
        <v>21</v>
      </c>
      <c r="L890" s="73"/>
      <c r="M890" s="243" t="s">
        <v>21</v>
      </c>
      <c r="N890" s="244" t="s">
        <v>44</v>
      </c>
      <c r="O890" s="48"/>
      <c r="P890" s="245">
        <f>O890*H890</f>
        <v>0</v>
      </c>
      <c r="Q890" s="245">
        <v>0</v>
      </c>
      <c r="R890" s="245">
        <f>Q890*H890</f>
        <v>0</v>
      </c>
      <c r="S890" s="245">
        <v>0</v>
      </c>
      <c r="T890" s="246">
        <f>S890*H890</f>
        <v>0</v>
      </c>
      <c r="AR890" s="25" t="s">
        <v>266</v>
      </c>
      <c r="AT890" s="25" t="s">
        <v>176</v>
      </c>
      <c r="AU890" s="25" t="s">
        <v>83</v>
      </c>
      <c r="AY890" s="25" t="s">
        <v>174</v>
      </c>
      <c r="BE890" s="247">
        <f>IF(N890="základní",J890,0)</f>
        <v>0</v>
      </c>
      <c r="BF890" s="247">
        <f>IF(N890="snížená",J890,0)</f>
        <v>0</v>
      </c>
      <c r="BG890" s="247">
        <f>IF(N890="zákl. přenesená",J890,0)</f>
        <v>0</v>
      </c>
      <c r="BH890" s="247">
        <f>IF(N890="sníž. přenesená",J890,0)</f>
        <v>0</v>
      </c>
      <c r="BI890" s="247">
        <f>IF(N890="nulová",J890,0)</f>
        <v>0</v>
      </c>
      <c r="BJ890" s="25" t="s">
        <v>83</v>
      </c>
      <c r="BK890" s="247">
        <f>ROUND(I890*H890,2)</f>
        <v>0</v>
      </c>
      <c r="BL890" s="25" t="s">
        <v>266</v>
      </c>
      <c r="BM890" s="25" t="s">
        <v>1481</v>
      </c>
    </row>
    <row r="891" s="1" customFormat="1" ht="16.5" customHeight="1">
      <c r="B891" s="47"/>
      <c r="C891" s="236" t="s">
        <v>1482</v>
      </c>
      <c r="D891" s="236" t="s">
        <v>176</v>
      </c>
      <c r="E891" s="237" t="s">
        <v>1483</v>
      </c>
      <c r="F891" s="238" t="s">
        <v>1484</v>
      </c>
      <c r="G891" s="239" t="s">
        <v>1347</v>
      </c>
      <c r="H891" s="240">
        <v>2</v>
      </c>
      <c r="I891" s="241"/>
      <c r="J891" s="242">
        <f>ROUND(I891*H891,2)</f>
        <v>0</v>
      </c>
      <c r="K891" s="238" t="s">
        <v>21</v>
      </c>
      <c r="L891" s="73"/>
      <c r="M891" s="243" t="s">
        <v>21</v>
      </c>
      <c r="N891" s="244" t="s">
        <v>44</v>
      </c>
      <c r="O891" s="48"/>
      <c r="P891" s="245">
        <f>O891*H891</f>
        <v>0</v>
      </c>
      <c r="Q891" s="245">
        <v>0</v>
      </c>
      <c r="R891" s="245">
        <f>Q891*H891</f>
        <v>0</v>
      </c>
      <c r="S891" s="245">
        <v>0</v>
      </c>
      <c r="T891" s="246">
        <f>S891*H891</f>
        <v>0</v>
      </c>
      <c r="AR891" s="25" t="s">
        <v>266</v>
      </c>
      <c r="AT891" s="25" t="s">
        <v>176</v>
      </c>
      <c r="AU891" s="25" t="s">
        <v>83</v>
      </c>
      <c r="AY891" s="25" t="s">
        <v>174</v>
      </c>
      <c r="BE891" s="247">
        <f>IF(N891="základní",J891,0)</f>
        <v>0</v>
      </c>
      <c r="BF891" s="247">
        <f>IF(N891="snížená",J891,0)</f>
        <v>0</v>
      </c>
      <c r="BG891" s="247">
        <f>IF(N891="zákl. přenesená",J891,0)</f>
        <v>0</v>
      </c>
      <c r="BH891" s="247">
        <f>IF(N891="sníž. přenesená",J891,0)</f>
        <v>0</v>
      </c>
      <c r="BI891" s="247">
        <f>IF(N891="nulová",J891,0)</f>
        <v>0</v>
      </c>
      <c r="BJ891" s="25" t="s">
        <v>83</v>
      </c>
      <c r="BK891" s="247">
        <f>ROUND(I891*H891,2)</f>
        <v>0</v>
      </c>
      <c r="BL891" s="25" t="s">
        <v>266</v>
      </c>
      <c r="BM891" s="25" t="s">
        <v>1485</v>
      </c>
    </row>
    <row r="892" s="1" customFormat="1" ht="16.5" customHeight="1">
      <c r="B892" s="47"/>
      <c r="C892" s="236" t="s">
        <v>1486</v>
      </c>
      <c r="D892" s="236" t="s">
        <v>176</v>
      </c>
      <c r="E892" s="237" t="s">
        <v>1487</v>
      </c>
      <c r="F892" s="238" t="s">
        <v>1488</v>
      </c>
      <c r="G892" s="239" t="s">
        <v>1347</v>
      </c>
      <c r="H892" s="240">
        <v>11</v>
      </c>
      <c r="I892" s="241"/>
      <c r="J892" s="242">
        <f>ROUND(I892*H892,2)</f>
        <v>0</v>
      </c>
      <c r="K892" s="238" t="s">
        <v>21</v>
      </c>
      <c r="L892" s="73"/>
      <c r="M892" s="243" t="s">
        <v>21</v>
      </c>
      <c r="N892" s="244" t="s">
        <v>44</v>
      </c>
      <c r="O892" s="48"/>
      <c r="P892" s="245">
        <f>O892*H892</f>
        <v>0</v>
      </c>
      <c r="Q892" s="245">
        <v>0</v>
      </c>
      <c r="R892" s="245">
        <f>Q892*H892</f>
        <v>0</v>
      </c>
      <c r="S892" s="245">
        <v>0</v>
      </c>
      <c r="T892" s="246">
        <f>S892*H892</f>
        <v>0</v>
      </c>
      <c r="AR892" s="25" t="s">
        <v>266</v>
      </c>
      <c r="AT892" s="25" t="s">
        <v>176</v>
      </c>
      <c r="AU892" s="25" t="s">
        <v>83</v>
      </c>
      <c r="AY892" s="25" t="s">
        <v>174</v>
      </c>
      <c r="BE892" s="247">
        <f>IF(N892="základní",J892,0)</f>
        <v>0</v>
      </c>
      <c r="BF892" s="247">
        <f>IF(N892="snížená",J892,0)</f>
        <v>0</v>
      </c>
      <c r="BG892" s="247">
        <f>IF(N892="zákl. přenesená",J892,0)</f>
        <v>0</v>
      </c>
      <c r="BH892" s="247">
        <f>IF(N892="sníž. přenesená",J892,0)</f>
        <v>0</v>
      </c>
      <c r="BI892" s="247">
        <f>IF(N892="nulová",J892,0)</f>
        <v>0</v>
      </c>
      <c r="BJ892" s="25" t="s">
        <v>83</v>
      </c>
      <c r="BK892" s="247">
        <f>ROUND(I892*H892,2)</f>
        <v>0</v>
      </c>
      <c r="BL892" s="25" t="s">
        <v>266</v>
      </c>
      <c r="BM892" s="25" t="s">
        <v>1489</v>
      </c>
    </row>
    <row r="893" s="1" customFormat="1" ht="16.5" customHeight="1">
      <c r="B893" s="47"/>
      <c r="C893" s="236" t="s">
        <v>1490</v>
      </c>
      <c r="D893" s="236" t="s">
        <v>176</v>
      </c>
      <c r="E893" s="237" t="s">
        <v>1491</v>
      </c>
      <c r="F893" s="238" t="s">
        <v>1492</v>
      </c>
      <c r="G893" s="239" t="s">
        <v>1347</v>
      </c>
      <c r="H893" s="240">
        <v>18</v>
      </c>
      <c r="I893" s="241"/>
      <c r="J893" s="242">
        <f>ROUND(I893*H893,2)</f>
        <v>0</v>
      </c>
      <c r="K893" s="238" t="s">
        <v>21</v>
      </c>
      <c r="L893" s="73"/>
      <c r="M893" s="243" t="s">
        <v>21</v>
      </c>
      <c r="N893" s="244" t="s">
        <v>44</v>
      </c>
      <c r="O893" s="48"/>
      <c r="P893" s="245">
        <f>O893*H893</f>
        <v>0</v>
      </c>
      <c r="Q893" s="245">
        <v>0</v>
      </c>
      <c r="R893" s="245">
        <f>Q893*H893</f>
        <v>0</v>
      </c>
      <c r="S893" s="245">
        <v>0</v>
      </c>
      <c r="T893" s="246">
        <f>S893*H893</f>
        <v>0</v>
      </c>
      <c r="AR893" s="25" t="s">
        <v>266</v>
      </c>
      <c r="AT893" s="25" t="s">
        <v>176</v>
      </c>
      <c r="AU893" s="25" t="s">
        <v>83</v>
      </c>
      <c r="AY893" s="25" t="s">
        <v>174</v>
      </c>
      <c r="BE893" s="247">
        <f>IF(N893="základní",J893,0)</f>
        <v>0</v>
      </c>
      <c r="BF893" s="247">
        <f>IF(N893="snížená",J893,0)</f>
        <v>0</v>
      </c>
      <c r="BG893" s="247">
        <f>IF(N893="zákl. přenesená",J893,0)</f>
        <v>0</v>
      </c>
      <c r="BH893" s="247">
        <f>IF(N893="sníž. přenesená",J893,0)</f>
        <v>0</v>
      </c>
      <c r="BI893" s="247">
        <f>IF(N893="nulová",J893,0)</f>
        <v>0</v>
      </c>
      <c r="BJ893" s="25" t="s">
        <v>83</v>
      </c>
      <c r="BK893" s="247">
        <f>ROUND(I893*H893,2)</f>
        <v>0</v>
      </c>
      <c r="BL893" s="25" t="s">
        <v>266</v>
      </c>
      <c r="BM893" s="25" t="s">
        <v>1493</v>
      </c>
    </row>
    <row r="894" s="1" customFormat="1" ht="16.5" customHeight="1">
      <c r="B894" s="47"/>
      <c r="C894" s="236" t="s">
        <v>1494</v>
      </c>
      <c r="D894" s="236" t="s">
        <v>176</v>
      </c>
      <c r="E894" s="237" t="s">
        <v>1495</v>
      </c>
      <c r="F894" s="238" t="s">
        <v>1496</v>
      </c>
      <c r="G894" s="239" t="s">
        <v>1347</v>
      </c>
      <c r="H894" s="240">
        <v>1</v>
      </c>
      <c r="I894" s="241"/>
      <c r="J894" s="242">
        <f>ROUND(I894*H894,2)</f>
        <v>0</v>
      </c>
      <c r="K894" s="238" t="s">
        <v>21</v>
      </c>
      <c r="L894" s="73"/>
      <c r="M894" s="243" t="s">
        <v>21</v>
      </c>
      <c r="N894" s="244" t="s">
        <v>44</v>
      </c>
      <c r="O894" s="48"/>
      <c r="P894" s="245">
        <f>O894*H894</f>
        <v>0</v>
      </c>
      <c r="Q894" s="245">
        <v>0</v>
      </c>
      <c r="R894" s="245">
        <f>Q894*H894</f>
        <v>0</v>
      </c>
      <c r="S894" s="245">
        <v>0</v>
      </c>
      <c r="T894" s="246">
        <f>S894*H894</f>
        <v>0</v>
      </c>
      <c r="AR894" s="25" t="s">
        <v>266</v>
      </c>
      <c r="AT894" s="25" t="s">
        <v>176</v>
      </c>
      <c r="AU894" s="25" t="s">
        <v>83</v>
      </c>
      <c r="AY894" s="25" t="s">
        <v>174</v>
      </c>
      <c r="BE894" s="247">
        <f>IF(N894="základní",J894,0)</f>
        <v>0</v>
      </c>
      <c r="BF894" s="247">
        <f>IF(N894="snížená",J894,0)</f>
        <v>0</v>
      </c>
      <c r="BG894" s="247">
        <f>IF(N894="zákl. přenesená",J894,0)</f>
        <v>0</v>
      </c>
      <c r="BH894" s="247">
        <f>IF(N894="sníž. přenesená",J894,0)</f>
        <v>0</v>
      </c>
      <c r="BI894" s="247">
        <f>IF(N894="nulová",J894,0)</f>
        <v>0</v>
      </c>
      <c r="BJ894" s="25" t="s">
        <v>83</v>
      </c>
      <c r="BK894" s="247">
        <f>ROUND(I894*H894,2)</f>
        <v>0</v>
      </c>
      <c r="BL894" s="25" t="s">
        <v>266</v>
      </c>
      <c r="BM894" s="25" t="s">
        <v>1497</v>
      </c>
    </row>
    <row r="895" s="1" customFormat="1" ht="16.5" customHeight="1">
      <c r="B895" s="47"/>
      <c r="C895" s="236" t="s">
        <v>1498</v>
      </c>
      <c r="D895" s="236" t="s">
        <v>176</v>
      </c>
      <c r="E895" s="237" t="s">
        <v>1499</v>
      </c>
      <c r="F895" s="238" t="s">
        <v>1500</v>
      </c>
      <c r="G895" s="239" t="s">
        <v>1347</v>
      </c>
      <c r="H895" s="240">
        <v>1</v>
      </c>
      <c r="I895" s="241"/>
      <c r="J895" s="242">
        <f>ROUND(I895*H895,2)</f>
        <v>0</v>
      </c>
      <c r="K895" s="238" t="s">
        <v>21</v>
      </c>
      <c r="L895" s="73"/>
      <c r="M895" s="243" t="s">
        <v>21</v>
      </c>
      <c r="N895" s="244" t="s">
        <v>44</v>
      </c>
      <c r="O895" s="48"/>
      <c r="P895" s="245">
        <f>O895*H895</f>
        <v>0</v>
      </c>
      <c r="Q895" s="245">
        <v>0</v>
      </c>
      <c r="R895" s="245">
        <f>Q895*H895</f>
        <v>0</v>
      </c>
      <c r="S895" s="245">
        <v>0</v>
      </c>
      <c r="T895" s="246">
        <f>S895*H895</f>
        <v>0</v>
      </c>
      <c r="AR895" s="25" t="s">
        <v>266</v>
      </c>
      <c r="AT895" s="25" t="s">
        <v>176</v>
      </c>
      <c r="AU895" s="25" t="s">
        <v>83</v>
      </c>
      <c r="AY895" s="25" t="s">
        <v>174</v>
      </c>
      <c r="BE895" s="247">
        <f>IF(N895="základní",J895,0)</f>
        <v>0</v>
      </c>
      <c r="BF895" s="247">
        <f>IF(N895="snížená",J895,0)</f>
        <v>0</v>
      </c>
      <c r="BG895" s="247">
        <f>IF(N895="zákl. přenesená",J895,0)</f>
        <v>0</v>
      </c>
      <c r="BH895" s="247">
        <f>IF(N895="sníž. přenesená",J895,0)</f>
        <v>0</v>
      </c>
      <c r="BI895" s="247">
        <f>IF(N895="nulová",J895,0)</f>
        <v>0</v>
      </c>
      <c r="BJ895" s="25" t="s">
        <v>83</v>
      </c>
      <c r="BK895" s="247">
        <f>ROUND(I895*H895,2)</f>
        <v>0</v>
      </c>
      <c r="BL895" s="25" t="s">
        <v>266</v>
      </c>
      <c r="BM895" s="25" t="s">
        <v>1501</v>
      </c>
    </row>
    <row r="896" s="1" customFormat="1" ht="16.5" customHeight="1">
      <c r="B896" s="47"/>
      <c r="C896" s="236" t="s">
        <v>1502</v>
      </c>
      <c r="D896" s="236" t="s">
        <v>176</v>
      </c>
      <c r="E896" s="237" t="s">
        <v>1503</v>
      </c>
      <c r="F896" s="238" t="s">
        <v>1504</v>
      </c>
      <c r="G896" s="239" t="s">
        <v>1347</v>
      </c>
      <c r="H896" s="240">
        <v>1</v>
      </c>
      <c r="I896" s="241"/>
      <c r="J896" s="242">
        <f>ROUND(I896*H896,2)</f>
        <v>0</v>
      </c>
      <c r="K896" s="238" t="s">
        <v>21</v>
      </c>
      <c r="L896" s="73"/>
      <c r="M896" s="243" t="s">
        <v>21</v>
      </c>
      <c r="N896" s="244" t="s">
        <v>44</v>
      </c>
      <c r="O896" s="48"/>
      <c r="P896" s="245">
        <f>O896*H896</f>
        <v>0</v>
      </c>
      <c r="Q896" s="245">
        <v>0</v>
      </c>
      <c r="R896" s="245">
        <f>Q896*H896</f>
        <v>0</v>
      </c>
      <c r="S896" s="245">
        <v>0</v>
      </c>
      <c r="T896" s="246">
        <f>S896*H896</f>
        <v>0</v>
      </c>
      <c r="AR896" s="25" t="s">
        <v>266</v>
      </c>
      <c r="AT896" s="25" t="s">
        <v>176</v>
      </c>
      <c r="AU896" s="25" t="s">
        <v>83</v>
      </c>
      <c r="AY896" s="25" t="s">
        <v>174</v>
      </c>
      <c r="BE896" s="247">
        <f>IF(N896="základní",J896,0)</f>
        <v>0</v>
      </c>
      <c r="BF896" s="247">
        <f>IF(N896="snížená",J896,0)</f>
        <v>0</v>
      </c>
      <c r="BG896" s="247">
        <f>IF(N896="zákl. přenesená",J896,0)</f>
        <v>0</v>
      </c>
      <c r="BH896" s="247">
        <f>IF(N896="sníž. přenesená",J896,0)</f>
        <v>0</v>
      </c>
      <c r="BI896" s="247">
        <f>IF(N896="nulová",J896,0)</f>
        <v>0</v>
      </c>
      <c r="BJ896" s="25" t="s">
        <v>83</v>
      </c>
      <c r="BK896" s="247">
        <f>ROUND(I896*H896,2)</f>
        <v>0</v>
      </c>
      <c r="BL896" s="25" t="s">
        <v>266</v>
      </c>
      <c r="BM896" s="25" t="s">
        <v>1505</v>
      </c>
    </row>
    <row r="897" s="1" customFormat="1" ht="16.5" customHeight="1">
      <c r="B897" s="47"/>
      <c r="C897" s="236" t="s">
        <v>1506</v>
      </c>
      <c r="D897" s="236" t="s">
        <v>176</v>
      </c>
      <c r="E897" s="237" t="s">
        <v>1507</v>
      </c>
      <c r="F897" s="238" t="s">
        <v>1508</v>
      </c>
      <c r="G897" s="239" t="s">
        <v>1347</v>
      </c>
      <c r="H897" s="240">
        <v>4</v>
      </c>
      <c r="I897" s="241"/>
      <c r="J897" s="242">
        <f>ROUND(I897*H897,2)</f>
        <v>0</v>
      </c>
      <c r="K897" s="238" t="s">
        <v>21</v>
      </c>
      <c r="L897" s="73"/>
      <c r="M897" s="243" t="s">
        <v>21</v>
      </c>
      <c r="N897" s="244" t="s">
        <v>44</v>
      </c>
      <c r="O897" s="48"/>
      <c r="P897" s="245">
        <f>O897*H897</f>
        <v>0</v>
      </c>
      <c r="Q897" s="245">
        <v>0</v>
      </c>
      <c r="R897" s="245">
        <f>Q897*H897</f>
        <v>0</v>
      </c>
      <c r="S897" s="245">
        <v>0</v>
      </c>
      <c r="T897" s="246">
        <f>S897*H897</f>
        <v>0</v>
      </c>
      <c r="AR897" s="25" t="s">
        <v>266</v>
      </c>
      <c r="AT897" s="25" t="s">
        <v>176</v>
      </c>
      <c r="AU897" s="25" t="s">
        <v>83</v>
      </c>
      <c r="AY897" s="25" t="s">
        <v>174</v>
      </c>
      <c r="BE897" s="247">
        <f>IF(N897="základní",J897,0)</f>
        <v>0</v>
      </c>
      <c r="BF897" s="247">
        <f>IF(N897="snížená",J897,0)</f>
        <v>0</v>
      </c>
      <c r="BG897" s="247">
        <f>IF(N897="zákl. přenesená",J897,0)</f>
        <v>0</v>
      </c>
      <c r="BH897" s="247">
        <f>IF(N897="sníž. přenesená",J897,0)</f>
        <v>0</v>
      </c>
      <c r="BI897" s="247">
        <f>IF(N897="nulová",J897,0)</f>
        <v>0</v>
      </c>
      <c r="BJ897" s="25" t="s">
        <v>83</v>
      </c>
      <c r="BK897" s="247">
        <f>ROUND(I897*H897,2)</f>
        <v>0</v>
      </c>
      <c r="BL897" s="25" t="s">
        <v>266</v>
      </c>
      <c r="BM897" s="25" t="s">
        <v>1509</v>
      </c>
    </row>
    <row r="898" s="1" customFormat="1" ht="16.5" customHeight="1">
      <c r="B898" s="47"/>
      <c r="C898" s="236" t="s">
        <v>1510</v>
      </c>
      <c r="D898" s="236" t="s">
        <v>176</v>
      </c>
      <c r="E898" s="237" t="s">
        <v>1511</v>
      </c>
      <c r="F898" s="238" t="s">
        <v>1512</v>
      </c>
      <c r="G898" s="239" t="s">
        <v>1347</v>
      </c>
      <c r="H898" s="240">
        <v>5</v>
      </c>
      <c r="I898" s="241"/>
      <c r="J898" s="242">
        <f>ROUND(I898*H898,2)</f>
        <v>0</v>
      </c>
      <c r="K898" s="238" t="s">
        <v>21</v>
      </c>
      <c r="L898" s="73"/>
      <c r="M898" s="243" t="s">
        <v>21</v>
      </c>
      <c r="N898" s="244" t="s">
        <v>44</v>
      </c>
      <c r="O898" s="48"/>
      <c r="P898" s="245">
        <f>O898*H898</f>
        <v>0</v>
      </c>
      <c r="Q898" s="245">
        <v>0</v>
      </c>
      <c r="R898" s="245">
        <f>Q898*H898</f>
        <v>0</v>
      </c>
      <c r="S898" s="245">
        <v>0</v>
      </c>
      <c r="T898" s="246">
        <f>S898*H898</f>
        <v>0</v>
      </c>
      <c r="AR898" s="25" t="s">
        <v>266</v>
      </c>
      <c r="AT898" s="25" t="s">
        <v>176</v>
      </c>
      <c r="AU898" s="25" t="s">
        <v>83</v>
      </c>
      <c r="AY898" s="25" t="s">
        <v>174</v>
      </c>
      <c r="BE898" s="247">
        <f>IF(N898="základní",J898,0)</f>
        <v>0</v>
      </c>
      <c r="BF898" s="247">
        <f>IF(N898="snížená",J898,0)</f>
        <v>0</v>
      </c>
      <c r="BG898" s="247">
        <f>IF(N898="zákl. přenesená",J898,0)</f>
        <v>0</v>
      </c>
      <c r="BH898" s="247">
        <f>IF(N898="sníž. přenesená",J898,0)</f>
        <v>0</v>
      </c>
      <c r="BI898" s="247">
        <f>IF(N898="nulová",J898,0)</f>
        <v>0</v>
      </c>
      <c r="BJ898" s="25" t="s">
        <v>83</v>
      </c>
      <c r="BK898" s="247">
        <f>ROUND(I898*H898,2)</f>
        <v>0</v>
      </c>
      <c r="BL898" s="25" t="s">
        <v>266</v>
      </c>
      <c r="BM898" s="25" t="s">
        <v>1513</v>
      </c>
    </row>
    <row r="899" s="1" customFormat="1" ht="16.5" customHeight="1">
      <c r="B899" s="47"/>
      <c r="C899" s="236" t="s">
        <v>1514</v>
      </c>
      <c r="D899" s="236" t="s">
        <v>176</v>
      </c>
      <c r="E899" s="237" t="s">
        <v>1515</v>
      </c>
      <c r="F899" s="238" t="s">
        <v>1516</v>
      </c>
      <c r="G899" s="239" t="s">
        <v>1347</v>
      </c>
      <c r="H899" s="240">
        <v>7</v>
      </c>
      <c r="I899" s="241"/>
      <c r="J899" s="242">
        <f>ROUND(I899*H899,2)</f>
        <v>0</v>
      </c>
      <c r="K899" s="238" t="s">
        <v>21</v>
      </c>
      <c r="L899" s="73"/>
      <c r="M899" s="243" t="s">
        <v>21</v>
      </c>
      <c r="N899" s="244" t="s">
        <v>44</v>
      </c>
      <c r="O899" s="48"/>
      <c r="P899" s="245">
        <f>O899*H899</f>
        <v>0</v>
      </c>
      <c r="Q899" s="245">
        <v>0</v>
      </c>
      <c r="R899" s="245">
        <f>Q899*H899</f>
        <v>0</v>
      </c>
      <c r="S899" s="245">
        <v>0</v>
      </c>
      <c r="T899" s="246">
        <f>S899*H899</f>
        <v>0</v>
      </c>
      <c r="AR899" s="25" t="s">
        <v>266</v>
      </c>
      <c r="AT899" s="25" t="s">
        <v>176</v>
      </c>
      <c r="AU899" s="25" t="s">
        <v>83</v>
      </c>
      <c r="AY899" s="25" t="s">
        <v>174</v>
      </c>
      <c r="BE899" s="247">
        <f>IF(N899="základní",J899,0)</f>
        <v>0</v>
      </c>
      <c r="BF899" s="247">
        <f>IF(N899="snížená",J899,0)</f>
        <v>0</v>
      </c>
      <c r="BG899" s="247">
        <f>IF(N899="zákl. přenesená",J899,0)</f>
        <v>0</v>
      </c>
      <c r="BH899" s="247">
        <f>IF(N899="sníž. přenesená",J899,0)</f>
        <v>0</v>
      </c>
      <c r="BI899" s="247">
        <f>IF(N899="nulová",J899,0)</f>
        <v>0</v>
      </c>
      <c r="BJ899" s="25" t="s">
        <v>83</v>
      </c>
      <c r="BK899" s="247">
        <f>ROUND(I899*H899,2)</f>
        <v>0</v>
      </c>
      <c r="BL899" s="25" t="s">
        <v>266</v>
      </c>
      <c r="BM899" s="25" t="s">
        <v>1517</v>
      </c>
    </row>
    <row r="900" s="1" customFormat="1" ht="16.5" customHeight="1">
      <c r="B900" s="47"/>
      <c r="C900" s="236" t="s">
        <v>1518</v>
      </c>
      <c r="D900" s="236" t="s">
        <v>176</v>
      </c>
      <c r="E900" s="237" t="s">
        <v>1519</v>
      </c>
      <c r="F900" s="238" t="s">
        <v>1520</v>
      </c>
      <c r="G900" s="239" t="s">
        <v>1347</v>
      </c>
      <c r="H900" s="240">
        <v>3</v>
      </c>
      <c r="I900" s="241"/>
      <c r="J900" s="242">
        <f>ROUND(I900*H900,2)</f>
        <v>0</v>
      </c>
      <c r="K900" s="238" t="s">
        <v>21</v>
      </c>
      <c r="L900" s="73"/>
      <c r="M900" s="243" t="s">
        <v>21</v>
      </c>
      <c r="N900" s="244" t="s">
        <v>44</v>
      </c>
      <c r="O900" s="48"/>
      <c r="P900" s="245">
        <f>O900*H900</f>
        <v>0</v>
      </c>
      <c r="Q900" s="245">
        <v>0</v>
      </c>
      <c r="R900" s="245">
        <f>Q900*H900</f>
        <v>0</v>
      </c>
      <c r="S900" s="245">
        <v>0</v>
      </c>
      <c r="T900" s="246">
        <f>S900*H900</f>
        <v>0</v>
      </c>
      <c r="AR900" s="25" t="s">
        <v>266</v>
      </c>
      <c r="AT900" s="25" t="s">
        <v>176</v>
      </c>
      <c r="AU900" s="25" t="s">
        <v>83</v>
      </c>
      <c r="AY900" s="25" t="s">
        <v>174</v>
      </c>
      <c r="BE900" s="247">
        <f>IF(N900="základní",J900,0)</f>
        <v>0</v>
      </c>
      <c r="BF900" s="247">
        <f>IF(N900="snížená",J900,0)</f>
        <v>0</v>
      </c>
      <c r="BG900" s="247">
        <f>IF(N900="zákl. přenesená",J900,0)</f>
        <v>0</v>
      </c>
      <c r="BH900" s="247">
        <f>IF(N900="sníž. přenesená",J900,0)</f>
        <v>0</v>
      </c>
      <c r="BI900" s="247">
        <f>IF(N900="nulová",J900,0)</f>
        <v>0</v>
      </c>
      <c r="BJ900" s="25" t="s">
        <v>83</v>
      </c>
      <c r="BK900" s="247">
        <f>ROUND(I900*H900,2)</f>
        <v>0</v>
      </c>
      <c r="BL900" s="25" t="s">
        <v>266</v>
      </c>
      <c r="BM900" s="25" t="s">
        <v>1521</v>
      </c>
    </row>
    <row r="901" s="1" customFormat="1" ht="16.5" customHeight="1">
      <c r="B901" s="47"/>
      <c r="C901" s="236" t="s">
        <v>1522</v>
      </c>
      <c r="D901" s="236" t="s">
        <v>176</v>
      </c>
      <c r="E901" s="237" t="s">
        <v>1523</v>
      </c>
      <c r="F901" s="238" t="s">
        <v>1524</v>
      </c>
      <c r="G901" s="239" t="s">
        <v>1347</v>
      </c>
      <c r="H901" s="240">
        <v>4</v>
      </c>
      <c r="I901" s="241"/>
      <c r="J901" s="242">
        <f>ROUND(I901*H901,2)</f>
        <v>0</v>
      </c>
      <c r="K901" s="238" t="s">
        <v>21</v>
      </c>
      <c r="L901" s="73"/>
      <c r="M901" s="243" t="s">
        <v>21</v>
      </c>
      <c r="N901" s="244" t="s">
        <v>44</v>
      </c>
      <c r="O901" s="48"/>
      <c r="P901" s="245">
        <f>O901*H901</f>
        <v>0</v>
      </c>
      <c r="Q901" s="245">
        <v>0</v>
      </c>
      <c r="R901" s="245">
        <f>Q901*H901</f>
        <v>0</v>
      </c>
      <c r="S901" s="245">
        <v>0</v>
      </c>
      <c r="T901" s="246">
        <f>S901*H901</f>
        <v>0</v>
      </c>
      <c r="AR901" s="25" t="s">
        <v>266</v>
      </c>
      <c r="AT901" s="25" t="s">
        <v>176</v>
      </c>
      <c r="AU901" s="25" t="s">
        <v>83</v>
      </c>
      <c r="AY901" s="25" t="s">
        <v>174</v>
      </c>
      <c r="BE901" s="247">
        <f>IF(N901="základní",J901,0)</f>
        <v>0</v>
      </c>
      <c r="BF901" s="247">
        <f>IF(N901="snížená",J901,0)</f>
        <v>0</v>
      </c>
      <c r="BG901" s="247">
        <f>IF(N901="zákl. přenesená",J901,0)</f>
        <v>0</v>
      </c>
      <c r="BH901" s="247">
        <f>IF(N901="sníž. přenesená",J901,0)</f>
        <v>0</v>
      </c>
      <c r="BI901" s="247">
        <f>IF(N901="nulová",J901,0)</f>
        <v>0</v>
      </c>
      <c r="BJ901" s="25" t="s">
        <v>83</v>
      </c>
      <c r="BK901" s="247">
        <f>ROUND(I901*H901,2)</f>
        <v>0</v>
      </c>
      <c r="BL901" s="25" t="s">
        <v>266</v>
      </c>
      <c r="BM901" s="25" t="s">
        <v>1525</v>
      </c>
    </row>
    <row r="902" s="1" customFormat="1" ht="16.5" customHeight="1">
      <c r="B902" s="47"/>
      <c r="C902" s="236" t="s">
        <v>1526</v>
      </c>
      <c r="D902" s="236" t="s">
        <v>176</v>
      </c>
      <c r="E902" s="237" t="s">
        <v>1527</v>
      </c>
      <c r="F902" s="238" t="s">
        <v>1528</v>
      </c>
      <c r="G902" s="239" t="s">
        <v>1347</v>
      </c>
      <c r="H902" s="240">
        <v>5</v>
      </c>
      <c r="I902" s="241"/>
      <c r="J902" s="242">
        <f>ROUND(I902*H902,2)</f>
        <v>0</v>
      </c>
      <c r="K902" s="238" t="s">
        <v>21</v>
      </c>
      <c r="L902" s="73"/>
      <c r="M902" s="243" t="s">
        <v>21</v>
      </c>
      <c r="N902" s="244" t="s">
        <v>44</v>
      </c>
      <c r="O902" s="48"/>
      <c r="P902" s="245">
        <f>O902*H902</f>
        <v>0</v>
      </c>
      <c r="Q902" s="245">
        <v>0</v>
      </c>
      <c r="R902" s="245">
        <f>Q902*H902</f>
        <v>0</v>
      </c>
      <c r="S902" s="245">
        <v>0</v>
      </c>
      <c r="T902" s="246">
        <f>S902*H902</f>
        <v>0</v>
      </c>
      <c r="AR902" s="25" t="s">
        <v>266</v>
      </c>
      <c r="AT902" s="25" t="s">
        <v>176</v>
      </c>
      <c r="AU902" s="25" t="s">
        <v>83</v>
      </c>
      <c r="AY902" s="25" t="s">
        <v>174</v>
      </c>
      <c r="BE902" s="247">
        <f>IF(N902="základní",J902,0)</f>
        <v>0</v>
      </c>
      <c r="BF902" s="247">
        <f>IF(N902="snížená",J902,0)</f>
        <v>0</v>
      </c>
      <c r="BG902" s="247">
        <f>IF(N902="zákl. přenesená",J902,0)</f>
        <v>0</v>
      </c>
      <c r="BH902" s="247">
        <f>IF(N902="sníž. přenesená",J902,0)</f>
        <v>0</v>
      </c>
      <c r="BI902" s="247">
        <f>IF(N902="nulová",J902,0)</f>
        <v>0</v>
      </c>
      <c r="BJ902" s="25" t="s">
        <v>83</v>
      </c>
      <c r="BK902" s="247">
        <f>ROUND(I902*H902,2)</f>
        <v>0</v>
      </c>
      <c r="BL902" s="25" t="s">
        <v>266</v>
      </c>
      <c r="BM902" s="25" t="s">
        <v>1529</v>
      </c>
    </row>
    <row r="903" s="1" customFormat="1" ht="16.5" customHeight="1">
      <c r="B903" s="47"/>
      <c r="C903" s="236" t="s">
        <v>1530</v>
      </c>
      <c r="D903" s="236" t="s">
        <v>176</v>
      </c>
      <c r="E903" s="237" t="s">
        <v>1531</v>
      </c>
      <c r="F903" s="238" t="s">
        <v>1532</v>
      </c>
      <c r="G903" s="239" t="s">
        <v>1347</v>
      </c>
      <c r="H903" s="240">
        <v>2</v>
      </c>
      <c r="I903" s="241"/>
      <c r="J903" s="242">
        <f>ROUND(I903*H903,2)</f>
        <v>0</v>
      </c>
      <c r="K903" s="238" t="s">
        <v>21</v>
      </c>
      <c r="L903" s="73"/>
      <c r="M903" s="243" t="s">
        <v>21</v>
      </c>
      <c r="N903" s="244" t="s">
        <v>44</v>
      </c>
      <c r="O903" s="48"/>
      <c r="P903" s="245">
        <f>O903*H903</f>
        <v>0</v>
      </c>
      <c r="Q903" s="245">
        <v>0</v>
      </c>
      <c r="R903" s="245">
        <f>Q903*H903</f>
        <v>0</v>
      </c>
      <c r="S903" s="245">
        <v>0</v>
      </c>
      <c r="T903" s="246">
        <f>S903*H903</f>
        <v>0</v>
      </c>
      <c r="AR903" s="25" t="s">
        <v>266</v>
      </c>
      <c r="AT903" s="25" t="s">
        <v>176</v>
      </c>
      <c r="AU903" s="25" t="s">
        <v>83</v>
      </c>
      <c r="AY903" s="25" t="s">
        <v>174</v>
      </c>
      <c r="BE903" s="247">
        <f>IF(N903="základní",J903,0)</f>
        <v>0</v>
      </c>
      <c r="BF903" s="247">
        <f>IF(N903="snížená",J903,0)</f>
        <v>0</v>
      </c>
      <c r="BG903" s="247">
        <f>IF(N903="zákl. přenesená",J903,0)</f>
        <v>0</v>
      </c>
      <c r="BH903" s="247">
        <f>IF(N903="sníž. přenesená",J903,0)</f>
        <v>0</v>
      </c>
      <c r="BI903" s="247">
        <f>IF(N903="nulová",J903,0)</f>
        <v>0</v>
      </c>
      <c r="BJ903" s="25" t="s">
        <v>83</v>
      </c>
      <c r="BK903" s="247">
        <f>ROUND(I903*H903,2)</f>
        <v>0</v>
      </c>
      <c r="BL903" s="25" t="s">
        <v>266</v>
      </c>
      <c r="BM903" s="25" t="s">
        <v>1533</v>
      </c>
    </row>
    <row r="904" s="1" customFormat="1" ht="16.5" customHeight="1">
      <c r="B904" s="47"/>
      <c r="C904" s="236" t="s">
        <v>1534</v>
      </c>
      <c r="D904" s="236" t="s">
        <v>176</v>
      </c>
      <c r="E904" s="237" t="s">
        <v>1535</v>
      </c>
      <c r="F904" s="238" t="s">
        <v>1536</v>
      </c>
      <c r="G904" s="239" t="s">
        <v>256</v>
      </c>
      <c r="H904" s="240">
        <v>348</v>
      </c>
      <c r="I904" s="241"/>
      <c r="J904" s="242">
        <f>ROUND(I904*H904,2)</f>
        <v>0</v>
      </c>
      <c r="K904" s="238" t="s">
        <v>21</v>
      </c>
      <c r="L904" s="73"/>
      <c r="M904" s="243" t="s">
        <v>21</v>
      </c>
      <c r="N904" s="244" t="s">
        <v>44</v>
      </c>
      <c r="O904" s="48"/>
      <c r="P904" s="245">
        <f>O904*H904</f>
        <v>0</v>
      </c>
      <c r="Q904" s="245">
        <v>0</v>
      </c>
      <c r="R904" s="245">
        <f>Q904*H904</f>
        <v>0</v>
      </c>
      <c r="S904" s="245">
        <v>0</v>
      </c>
      <c r="T904" s="246">
        <f>S904*H904</f>
        <v>0</v>
      </c>
      <c r="AR904" s="25" t="s">
        <v>266</v>
      </c>
      <c r="AT904" s="25" t="s">
        <v>176</v>
      </c>
      <c r="AU904" s="25" t="s">
        <v>83</v>
      </c>
      <c r="AY904" s="25" t="s">
        <v>174</v>
      </c>
      <c r="BE904" s="247">
        <f>IF(N904="základní",J904,0)</f>
        <v>0</v>
      </c>
      <c r="BF904" s="247">
        <f>IF(N904="snížená",J904,0)</f>
        <v>0</v>
      </c>
      <c r="BG904" s="247">
        <f>IF(N904="zákl. přenesená",J904,0)</f>
        <v>0</v>
      </c>
      <c r="BH904" s="247">
        <f>IF(N904="sníž. přenesená",J904,0)</f>
        <v>0</v>
      </c>
      <c r="BI904" s="247">
        <f>IF(N904="nulová",J904,0)</f>
        <v>0</v>
      </c>
      <c r="BJ904" s="25" t="s">
        <v>83</v>
      </c>
      <c r="BK904" s="247">
        <f>ROUND(I904*H904,2)</f>
        <v>0</v>
      </c>
      <c r="BL904" s="25" t="s">
        <v>266</v>
      </c>
      <c r="BM904" s="25" t="s">
        <v>1537</v>
      </c>
    </row>
    <row r="905" s="1" customFormat="1" ht="16.5" customHeight="1">
      <c r="B905" s="47"/>
      <c r="C905" s="236" t="s">
        <v>1538</v>
      </c>
      <c r="D905" s="236" t="s">
        <v>176</v>
      </c>
      <c r="E905" s="237" t="s">
        <v>1539</v>
      </c>
      <c r="F905" s="238" t="s">
        <v>1540</v>
      </c>
      <c r="G905" s="239" t="s">
        <v>256</v>
      </c>
      <c r="H905" s="240">
        <v>348</v>
      </c>
      <c r="I905" s="241"/>
      <c r="J905" s="242">
        <f>ROUND(I905*H905,2)</f>
        <v>0</v>
      </c>
      <c r="K905" s="238" t="s">
        <v>21</v>
      </c>
      <c r="L905" s="73"/>
      <c r="M905" s="243" t="s">
        <v>21</v>
      </c>
      <c r="N905" s="244" t="s">
        <v>44</v>
      </c>
      <c r="O905" s="48"/>
      <c r="P905" s="245">
        <f>O905*H905</f>
        <v>0</v>
      </c>
      <c r="Q905" s="245">
        <v>0</v>
      </c>
      <c r="R905" s="245">
        <f>Q905*H905</f>
        <v>0</v>
      </c>
      <c r="S905" s="245">
        <v>0</v>
      </c>
      <c r="T905" s="246">
        <f>S905*H905</f>
        <v>0</v>
      </c>
      <c r="AR905" s="25" t="s">
        <v>266</v>
      </c>
      <c r="AT905" s="25" t="s">
        <v>176</v>
      </c>
      <c r="AU905" s="25" t="s">
        <v>83</v>
      </c>
      <c r="AY905" s="25" t="s">
        <v>174</v>
      </c>
      <c r="BE905" s="247">
        <f>IF(N905="základní",J905,0)</f>
        <v>0</v>
      </c>
      <c r="BF905" s="247">
        <f>IF(N905="snížená",J905,0)</f>
        <v>0</v>
      </c>
      <c r="BG905" s="247">
        <f>IF(N905="zákl. přenesená",J905,0)</f>
        <v>0</v>
      </c>
      <c r="BH905" s="247">
        <f>IF(N905="sníž. přenesená",J905,0)</f>
        <v>0</v>
      </c>
      <c r="BI905" s="247">
        <f>IF(N905="nulová",J905,0)</f>
        <v>0</v>
      </c>
      <c r="BJ905" s="25" t="s">
        <v>83</v>
      </c>
      <c r="BK905" s="247">
        <f>ROUND(I905*H905,2)</f>
        <v>0</v>
      </c>
      <c r="BL905" s="25" t="s">
        <v>266</v>
      </c>
      <c r="BM905" s="25" t="s">
        <v>1541</v>
      </c>
    </row>
    <row r="906" s="1" customFormat="1" ht="38.25" customHeight="1">
      <c r="B906" s="47"/>
      <c r="C906" s="236" t="s">
        <v>1542</v>
      </c>
      <c r="D906" s="236" t="s">
        <v>176</v>
      </c>
      <c r="E906" s="237" t="s">
        <v>1543</v>
      </c>
      <c r="F906" s="238" t="s">
        <v>1544</v>
      </c>
      <c r="G906" s="239" t="s">
        <v>1402</v>
      </c>
      <c r="H906" s="304"/>
      <c r="I906" s="241"/>
      <c r="J906" s="242">
        <f>ROUND(I906*H906,2)</f>
        <v>0</v>
      </c>
      <c r="K906" s="238" t="s">
        <v>180</v>
      </c>
      <c r="L906" s="73"/>
      <c r="M906" s="243" t="s">
        <v>21</v>
      </c>
      <c r="N906" s="244" t="s">
        <v>44</v>
      </c>
      <c r="O906" s="48"/>
      <c r="P906" s="245">
        <f>O906*H906</f>
        <v>0</v>
      </c>
      <c r="Q906" s="245">
        <v>0</v>
      </c>
      <c r="R906" s="245">
        <f>Q906*H906</f>
        <v>0</v>
      </c>
      <c r="S906" s="245">
        <v>0</v>
      </c>
      <c r="T906" s="246">
        <f>S906*H906</f>
        <v>0</v>
      </c>
      <c r="AR906" s="25" t="s">
        <v>266</v>
      </c>
      <c r="AT906" s="25" t="s">
        <v>176</v>
      </c>
      <c r="AU906" s="25" t="s">
        <v>83</v>
      </c>
      <c r="AY906" s="25" t="s">
        <v>174</v>
      </c>
      <c r="BE906" s="247">
        <f>IF(N906="základní",J906,0)</f>
        <v>0</v>
      </c>
      <c r="BF906" s="247">
        <f>IF(N906="snížená",J906,0)</f>
        <v>0</v>
      </c>
      <c r="BG906" s="247">
        <f>IF(N906="zákl. přenesená",J906,0)</f>
        <v>0</v>
      </c>
      <c r="BH906" s="247">
        <f>IF(N906="sníž. přenesená",J906,0)</f>
        <v>0</v>
      </c>
      <c r="BI906" s="247">
        <f>IF(N906="nulová",J906,0)</f>
        <v>0</v>
      </c>
      <c r="BJ906" s="25" t="s">
        <v>83</v>
      </c>
      <c r="BK906" s="247">
        <f>ROUND(I906*H906,2)</f>
        <v>0</v>
      </c>
      <c r="BL906" s="25" t="s">
        <v>266</v>
      </c>
      <c r="BM906" s="25" t="s">
        <v>1545</v>
      </c>
    </row>
    <row r="907" s="1" customFormat="1">
      <c r="B907" s="47"/>
      <c r="C907" s="75"/>
      <c r="D907" s="248" t="s">
        <v>183</v>
      </c>
      <c r="E907" s="75"/>
      <c r="F907" s="249" t="s">
        <v>1546</v>
      </c>
      <c r="G907" s="75"/>
      <c r="H907" s="75"/>
      <c r="I907" s="204"/>
      <c r="J907" s="75"/>
      <c r="K907" s="75"/>
      <c r="L907" s="73"/>
      <c r="M907" s="250"/>
      <c r="N907" s="48"/>
      <c r="O907" s="48"/>
      <c r="P907" s="48"/>
      <c r="Q907" s="48"/>
      <c r="R907" s="48"/>
      <c r="S907" s="48"/>
      <c r="T907" s="96"/>
      <c r="AT907" s="25" t="s">
        <v>183</v>
      </c>
      <c r="AU907" s="25" t="s">
        <v>83</v>
      </c>
    </row>
    <row r="908" s="1" customFormat="1" ht="16.5" customHeight="1">
      <c r="B908" s="47"/>
      <c r="C908" s="236" t="s">
        <v>1547</v>
      </c>
      <c r="D908" s="236" t="s">
        <v>176</v>
      </c>
      <c r="E908" s="237" t="s">
        <v>1548</v>
      </c>
      <c r="F908" s="238" t="s">
        <v>1549</v>
      </c>
      <c r="G908" s="239" t="s">
        <v>1347</v>
      </c>
      <c r="H908" s="240">
        <v>1</v>
      </c>
      <c r="I908" s="241"/>
      <c r="J908" s="242">
        <f>ROUND(I908*H908,2)</f>
        <v>0</v>
      </c>
      <c r="K908" s="238" t="s">
        <v>21</v>
      </c>
      <c r="L908" s="73"/>
      <c r="M908" s="243" t="s">
        <v>21</v>
      </c>
      <c r="N908" s="244" t="s">
        <v>44</v>
      </c>
      <c r="O908" s="48"/>
      <c r="P908" s="245">
        <f>O908*H908</f>
        <v>0</v>
      </c>
      <c r="Q908" s="245">
        <v>0</v>
      </c>
      <c r="R908" s="245">
        <f>Q908*H908</f>
        <v>0</v>
      </c>
      <c r="S908" s="245">
        <v>0</v>
      </c>
      <c r="T908" s="246">
        <f>S908*H908</f>
        <v>0</v>
      </c>
      <c r="AR908" s="25" t="s">
        <v>266</v>
      </c>
      <c r="AT908" s="25" t="s">
        <v>176</v>
      </c>
      <c r="AU908" s="25" t="s">
        <v>83</v>
      </c>
      <c r="AY908" s="25" t="s">
        <v>174</v>
      </c>
      <c r="BE908" s="247">
        <f>IF(N908="základní",J908,0)</f>
        <v>0</v>
      </c>
      <c r="BF908" s="247">
        <f>IF(N908="snížená",J908,0)</f>
        <v>0</v>
      </c>
      <c r="BG908" s="247">
        <f>IF(N908="zákl. přenesená",J908,0)</f>
        <v>0</v>
      </c>
      <c r="BH908" s="247">
        <f>IF(N908="sníž. přenesená",J908,0)</f>
        <v>0</v>
      </c>
      <c r="BI908" s="247">
        <f>IF(N908="nulová",J908,0)</f>
        <v>0</v>
      </c>
      <c r="BJ908" s="25" t="s">
        <v>83</v>
      </c>
      <c r="BK908" s="247">
        <f>ROUND(I908*H908,2)</f>
        <v>0</v>
      </c>
      <c r="BL908" s="25" t="s">
        <v>266</v>
      </c>
      <c r="BM908" s="25" t="s">
        <v>1550</v>
      </c>
    </row>
    <row r="909" s="1" customFormat="1" ht="16.5" customHeight="1">
      <c r="B909" s="47"/>
      <c r="C909" s="236" t="s">
        <v>1551</v>
      </c>
      <c r="D909" s="236" t="s">
        <v>176</v>
      </c>
      <c r="E909" s="237" t="s">
        <v>1552</v>
      </c>
      <c r="F909" s="238" t="s">
        <v>1553</v>
      </c>
      <c r="G909" s="239" t="s">
        <v>1347</v>
      </c>
      <c r="H909" s="240">
        <v>22</v>
      </c>
      <c r="I909" s="241"/>
      <c r="J909" s="242">
        <f>ROUND(I909*H909,2)</f>
        <v>0</v>
      </c>
      <c r="K909" s="238" t="s">
        <v>21</v>
      </c>
      <c r="L909" s="73"/>
      <c r="M909" s="243" t="s">
        <v>21</v>
      </c>
      <c r="N909" s="244" t="s">
        <v>44</v>
      </c>
      <c r="O909" s="48"/>
      <c r="P909" s="245">
        <f>O909*H909</f>
        <v>0</v>
      </c>
      <c r="Q909" s="245">
        <v>0</v>
      </c>
      <c r="R909" s="245">
        <f>Q909*H909</f>
        <v>0</v>
      </c>
      <c r="S909" s="245">
        <v>0</v>
      </c>
      <c r="T909" s="246">
        <f>S909*H909</f>
        <v>0</v>
      </c>
      <c r="AR909" s="25" t="s">
        <v>266</v>
      </c>
      <c r="AT909" s="25" t="s">
        <v>176</v>
      </c>
      <c r="AU909" s="25" t="s">
        <v>83</v>
      </c>
      <c r="AY909" s="25" t="s">
        <v>174</v>
      </c>
      <c r="BE909" s="247">
        <f>IF(N909="základní",J909,0)</f>
        <v>0</v>
      </c>
      <c r="BF909" s="247">
        <f>IF(N909="snížená",J909,0)</f>
        <v>0</v>
      </c>
      <c r="BG909" s="247">
        <f>IF(N909="zákl. přenesená",J909,0)</f>
        <v>0</v>
      </c>
      <c r="BH909" s="247">
        <f>IF(N909="sníž. přenesená",J909,0)</f>
        <v>0</v>
      </c>
      <c r="BI909" s="247">
        <f>IF(N909="nulová",J909,0)</f>
        <v>0</v>
      </c>
      <c r="BJ909" s="25" t="s">
        <v>83</v>
      </c>
      <c r="BK909" s="247">
        <f>ROUND(I909*H909,2)</f>
        <v>0</v>
      </c>
      <c r="BL909" s="25" t="s">
        <v>266</v>
      </c>
      <c r="BM909" s="25" t="s">
        <v>1554</v>
      </c>
    </row>
    <row r="910" s="11" customFormat="1" ht="29.88" customHeight="1">
      <c r="B910" s="220"/>
      <c r="C910" s="221"/>
      <c r="D910" s="222" t="s">
        <v>71</v>
      </c>
      <c r="E910" s="234" t="s">
        <v>1555</v>
      </c>
      <c r="F910" s="234" t="s">
        <v>1556</v>
      </c>
      <c r="G910" s="221"/>
      <c r="H910" s="221"/>
      <c r="I910" s="224"/>
      <c r="J910" s="235">
        <f>BK910</f>
        <v>0</v>
      </c>
      <c r="K910" s="221"/>
      <c r="L910" s="226"/>
      <c r="M910" s="227"/>
      <c r="N910" s="228"/>
      <c r="O910" s="228"/>
      <c r="P910" s="229">
        <f>SUM(P911:P935)</f>
        <v>0</v>
      </c>
      <c r="Q910" s="228"/>
      <c r="R910" s="229">
        <f>SUM(R911:R935)</f>
        <v>0.042120000000000005</v>
      </c>
      <c r="S910" s="228"/>
      <c r="T910" s="230">
        <f>SUM(T911:T935)</f>
        <v>0</v>
      </c>
      <c r="AR910" s="231" t="s">
        <v>83</v>
      </c>
      <c r="AT910" s="232" t="s">
        <v>71</v>
      </c>
      <c r="AU910" s="232" t="s">
        <v>76</v>
      </c>
      <c r="AY910" s="231" t="s">
        <v>174</v>
      </c>
      <c r="BK910" s="233">
        <f>SUM(BK911:BK935)</f>
        <v>0</v>
      </c>
    </row>
    <row r="911" s="1" customFormat="1" ht="16.5" customHeight="1">
      <c r="B911" s="47"/>
      <c r="C911" s="236" t="s">
        <v>1557</v>
      </c>
      <c r="D911" s="236" t="s">
        <v>176</v>
      </c>
      <c r="E911" s="237" t="s">
        <v>1558</v>
      </c>
      <c r="F911" s="238" t="s">
        <v>1559</v>
      </c>
      <c r="G911" s="239" t="s">
        <v>269</v>
      </c>
      <c r="H911" s="240">
        <v>18</v>
      </c>
      <c r="I911" s="241"/>
      <c r="J911" s="242">
        <f>ROUND(I911*H911,2)</f>
        <v>0</v>
      </c>
      <c r="K911" s="238" t="s">
        <v>21</v>
      </c>
      <c r="L911" s="73"/>
      <c r="M911" s="243" t="s">
        <v>21</v>
      </c>
      <c r="N911" s="244" t="s">
        <v>44</v>
      </c>
      <c r="O911" s="48"/>
      <c r="P911" s="245">
        <f>O911*H911</f>
        <v>0</v>
      </c>
      <c r="Q911" s="245">
        <v>0</v>
      </c>
      <c r="R911" s="245">
        <f>Q911*H911</f>
        <v>0</v>
      </c>
      <c r="S911" s="245">
        <v>0</v>
      </c>
      <c r="T911" s="246">
        <f>S911*H911</f>
        <v>0</v>
      </c>
      <c r="AR911" s="25" t="s">
        <v>266</v>
      </c>
      <c r="AT911" s="25" t="s">
        <v>176</v>
      </c>
      <c r="AU911" s="25" t="s">
        <v>83</v>
      </c>
      <c r="AY911" s="25" t="s">
        <v>174</v>
      </c>
      <c r="BE911" s="247">
        <f>IF(N911="základní",J911,0)</f>
        <v>0</v>
      </c>
      <c r="BF911" s="247">
        <f>IF(N911="snížená",J911,0)</f>
        <v>0</v>
      </c>
      <c r="BG911" s="247">
        <f>IF(N911="zákl. přenesená",J911,0)</f>
        <v>0</v>
      </c>
      <c r="BH911" s="247">
        <f>IF(N911="sníž. přenesená",J911,0)</f>
        <v>0</v>
      </c>
      <c r="BI911" s="247">
        <f>IF(N911="nulová",J911,0)</f>
        <v>0</v>
      </c>
      <c r="BJ911" s="25" t="s">
        <v>83</v>
      </c>
      <c r="BK911" s="247">
        <f>ROUND(I911*H911,2)</f>
        <v>0</v>
      </c>
      <c r="BL911" s="25" t="s">
        <v>266</v>
      </c>
      <c r="BM911" s="25" t="s">
        <v>1560</v>
      </c>
    </row>
    <row r="912" s="1" customFormat="1" ht="16.5" customHeight="1">
      <c r="B912" s="47"/>
      <c r="C912" s="236" t="s">
        <v>1561</v>
      </c>
      <c r="D912" s="236" t="s">
        <v>176</v>
      </c>
      <c r="E912" s="237" t="s">
        <v>1562</v>
      </c>
      <c r="F912" s="238" t="s">
        <v>1563</v>
      </c>
      <c r="G912" s="239" t="s">
        <v>269</v>
      </c>
      <c r="H912" s="240">
        <v>7</v>
      </c>
      <c r="I912" s="241"/>
      <c r="J912" s="242">
        <f>ROUND(I912*H912,2)</f>
        <v>0</v>
      </c>
      <c r="K912" s="238" t="s">
        <v>21</v>
      </c>
      <c r="L912" s="73"/>
      <c r="M912" s="243" t="s">
        <v>21</v>
      </c>
      <c r="N912" s="244" t="s">
        <v>44</v>
      </c>
      <c r="O912" s="48"/>
      <c r="P912" s="245">
        <f>O912*H912</f>
        <v>0</v>
      </c>
      <c r="Q912" s="245">
        <v>0</v>
      </c>
      <c r="R912" s="245">
        <f>Q912*H912</f>
        <v>0</v>
      </c>
      <c r="S912" s="245">
        <v>0</v>
      </c>
      <c r="T912" s="246">
        <f>S912*H912</f>
        <v>0</v>
      </c>
      <c r="AR912" s="25" t="s">
        <v>266</v>
      </c>
      <c r="AT912" s="25" t="s">
        <v>176</v>
      </c>
      <c r="AU912" s="25" t="s">
        <v>83</v>
      </c>
      <c r="AY912" s="25" t="s">
        <v>174</v>
      </c>
      <c r="BE912" s="247">
        <f>IF(N912="základní",J912,0)</f>
        <v>0</v>
      </c>
      <c r="BF912" s="247">
        <f>IF(N912="snížená",J912,0)</f>
        <v>0</v>
      </c>
      <c r="BG912" s="247">
        <f>IF(N912="zákl. přenesená",J912,0)</f>
        <v>0</v>
      </c>
      <c r="BH912" s="247">
        <f>IF(N912="sníž. přenesená",J912,0)</f>
        <v>0</v>
      </c>
      <c r="BI912" s="247">
        <f>IF(N912="nulová",J912,0)</f>
        <v>0</v>
      </c>
      <c r="BJ912" s="25" t="s">
        <v>83</v>
      </c>
      <c r="BK912" s="247">
        <f>ROUND(I912*H912,2)</f>
        <v>0</v>
      </c>
      <c r="BL912" s="25" t="s">
        <v>266</v>
      </c>
      <c r="BM912" s="25" t="s">
        <v>1564</v>
      </c>
    </row>
    <row r="913" s="1" customFormat="1" ht="16.5" customHeight="1">
      <c r="B913" s="47"/>
      <c r="C913" s="236" t="s">
        <v>1565</v>
      </c>
      <c r="D913" s="236" t="s">
        <v>176</v>
      </c>
      <c r="E913" s="237" t="s">
        <v>1566</v>
      </c>
      <c r="F913" s="238" t="s">
        <v>1567</v>
      </c>
      <c r="G913" s="239" t="s">
        <v>256</v>
      </c>
      <c r="H913" s="240">
        <v>15</v>
      </c>
      <c r="I913" s="241"/>
      <c r="J913" s="242">
        <f>ROUND(I913*H913,2)</f>
        <v>0</v>
      </c>
      <c r="K913" s="238" t="s">
        <v>21</v>
      </c>
      <c r="L913" s="73"/>
      <c r="M913" s="243" t="s">
        <v>21</v>
      </c>
      <c r="N913" s="244" t="s">
        <v>44</v>
      </c>
      <c r="O913" s="48"/>
      <c r="P913" s="245">
        <f>O913*H913</f>
        <v>0</v>
      </c>
      <c r="Q913" s="245">
        <v>0</v>
      </c>
      <c r="R913" s="245">
        <f>Q913*H913</f>
        <v>0</v>
      </c>
      <c r="S913" s="245">
        <v>0</v>
      </c>
      <c r="T913" s="246">
        <f>S913*H913</f>
        <v>0</v>
      </c>
      <c r="AR913" s="25" t="s">
        <v>266</v>
      </c>
      <c r="AT913" s="25" t="s">
        <v>176</v>
      </c>
      <c r="AU913" s="25" t="s">
        <v>83</v>
      </c>
      <c r="AY913" s="25" t="s">
        <v>174</v>
      </c>
      <c r="BE913" s="247">
        <f>IF(N913="základní",J913,0)</f>
        <v>0</v>
      </c>
      <c r="BF913" s="247">
        <f>IF(N913="snížená",J913,0)</f>
        <v>0</v>
      </c>
      <c r="BG913" s="247">
        <f>IF(N913="zákl. přenesená",J913,0)</f>
        <v>0</v>
      </c>
      <c r="BH913" s="247">
        <f>IF(N913="sníž. přenesená",J913,0)</f>
        <v>0</v>
      </c>
      <c r="BI913" s="247">
        <f>IF(N913="nulová",J913,0)</f>
        <v>0</v>
      </c>
      <c r="BJ913" s="25" t="s">
        <v>83</v>
      </c>
      <c r="BK913" s="247">
        <f>ROUND(I913*H913,2)</f>
        <v>0</v>
      </c>
      <c r="BL913" s="25" t="s">
        <v>266</v>
      </c>
      <c r="BM913" s="25" t="s">
        <v>1568</v>
      </c>
    </row>
    <row r="914" s="1" customFormat="1" ht="16.5" customHeight="1">
      <c r="B914" s="47"/>
      <c r="C914" s="236" t="s">
        <v>1569</v>
      </c>
      <c r="D914" s="236" t="s">
        <v>176</v>
      </c>
      <c r="E914" s="237" t="s">
        <v>1570</v>
      </c>
      <c r="F914" s="238" t="s">
        <v>1571</v>
      </c>
      <c r="G914" s="239" t="s">
        <v>256</v>
      </c>
      <c r="H914" s="240">
        <v>115</v>
      </c>
      <c r="I914" s="241"/>
      <c r="J914" s="242">
        <f>ROUND(I914*H914,2)</f>
        <v>0</v>
      </c>
      <c r="K914" s="238" t="s">
        <v>21</v>
      </c>
      <c r="L914" s="73"/>
      <c r="M914" s="243" t="s">
        <v>21</v>
      </c>
      <c r="N914" s="244" t="s">
        <v>44</v>
      </c>
      <c r="O914" s="48"/>
      <c r="P914" s="245">
        <f>O914*H914</f>
        <v>0</v>
      </c>
      <c r="Q914" s="245">
        <v>0</v>
      </c>
      <c r="R914" s="245">
        <f>Q914*H914</f>
        <v>0</v>
      </c>
      <c r="S914" s="245">
        <v>0</v>
      </c>
      <c r="T914" s="246">
        <f>S914*H914</f>
        <v>0</v>
      </c>
      <c r="AR914" s="25" t="s">
        <v>266</v>
      </c>
      <c r="AT914" s="25" t="s">
        <v>176</v>
      </c>
      <c r="AU914" s="25" t="s">
        <v>83</v>
      </c>
      <c r="AY914" s="25" t="s">
        <v>174</v>
      </c>
      <c r="BE914" s="247">
        <f>IF(N914="základní",J914,0)</f>
        <v>0</v>
      </c>
      <c r="BF914" s="247">
        <f>IF(N914="snížená",J914,0)</f>
        <v>0</v>
      </c>
      <c r="BG914" s="247">
        <f>IF(N914="zákl. přenesená",J914,0)</f>
        <v>0</v>
      </c>
      <c r="BH914" s="247">
        <f>IF(N914="sníž. přenesená",J914,0)</f>
        <v>0</v>
      </c>
      <c r="BI914" s="247">
        <f>IF(N914="nulová",J914,0)</f>
        <v>0</v>
      </c>
      <c r="BJ914" s="25" t="s">
        <v>83</v>
      </c>
      <c r="BK914" s="247">
        <f>ROUND(I914*H914,2)</f>
        <v>0</v>
      </c>
      <c r="BL914" s="25" t="s">
        <v>266</v>
      </c>
      <c r="BM914" s="25" t="s">
        <v>1572</v>
      </c>
    </row>
    <row r="915" s="1" customFormat="1" ht="16.5" customHeight="1">
      <c r="B915" s="47"/>
      <c r="C915" s="236" t="s">
        <v>1573</v>
      </c>
      <c r="D915" s="236" t="s">
        <v>176</v>
      </c>
      <c r="E915" s="237" t="s">
        <v>1574</v>
      </c>
      <c r="F915" s="238" t="s">
        <v>1575</v>
      </c>
      <c r="G915" s="239" t="s">
        <v>256</v>
      </c>
      <c r="H915" s="240">
        <v>30</v>
      </c>
      <c r="I915" s="241"/>
      <c r="J915" s="242">
        <f>ROUND(I915*H915,2)</f>
        <v>0</v>
      </c>
      <c r="K915" s="238" t="s">
        <v>21</v>
      </c>
      <c r="L915" s="73"/>
      <c r="M915" s="243" t="s">
        <v>21</v>
      </c>
      <c r="N915" s="244" t="s">
        <v>44</v>
      </c>
      <c r="O915" s="48"/>
      <c r="P915" s="245">
        <f>O915*H915</f>
        <v>0</v>
      </c>
      <c r="Q915" s="245">
        <v>0</v>
      </c>
      <c r="R915" s="245">
        <f>Q915*H915</f>
        <v>0</v>
      </c>
      <c r="S915" s="245">
        <v>0</v>
      </c>
      <c r="T915" s="246">
        <f>S915*H915</f>
        <v>0</v>
      </c>
      <c r="AR915" s="25" t="s">
        <v>266</v>
      </c>
      <c r="AT915" s="25" t="s">
        <v>176</v>
      </c>
      <c r="AU915" s="25" t="s">
        <v>83</v>
      </c>
      <c r="AY915" s="25" t="s">
        <v>174</v>
      </c>
      <c r="BE915" s="247">
        <f>IF(N915="základní",J915,0)</f>
        <v>0</v>
      </c>
      <c r="BF915" s="247">
        <f>IF(N915="snížená",J915,0)</f>
        <v>0</v>
      </c>
      <c r="BG915" s="247">
        <f>IF(N915="zákl. přenesená",J915,0)</f>
        <v>0</v>
      </c>
      <c r="BH915" s="247">
        <f>IF(N915="sníž. přenesená",J915,0)</f>
        <v>0</v>
      </c>
      <c r="BI915" s="247">
        <f>IF(N915="nulová",J915,0)</f>
        <v>0</v>
      </c>
      <c r="BJ915" s="25" t="s">
        <v>83</v>
      </c>
      <c r="BK915" s="247">
        <f>ROUND(I915*H915,2)</f>
        <v>0</v>
      </c>
      <c r="BL915" s="25" t="s">
        <v>266</v>
      </c>
      <c r="BM915" s="25" t="s">
        <v>1576</v>
      </c>
    </row>
    <row r="916" s="1" customFormat="1" ht="16.5" customHeight="1">
      <c r="B916" s="47"/>
      <c r="C916" s="236" t="s">
        <v>1577</v>
      </c>
      <c r="D916" s="236" t="s">
        <v>176</v>
      </c>
      <c r="E916" s="237" t="s">
        <v>1578</v>
      </c>
      <c r="F916" s="238" t="s">
        <v>1579</v>
      </c>
      <c r="G916" s="239" t="s">
        <v>256</v>
      </c>
      <c r="H916" s="240">
        <v>1</v>
      </c>
      <c r="I916" s="241"/>
      <c r="J916" s="242">
        <f>ROUND(I916*H916,2)</f>
        <v>0</v>
      </c>
      <c r="K916" s="238" t="s">
        <v>21</v>
      </c>
      <c r="L916" s="73"/>
      <c r="M916" s="243" t="s">
        <v>21</v>
      </c>
      <c r="N916" s="244" t="s">
        <v>44</v>
      </c>
      <c r="O916" s="48"/>
      <c r="P916" s="245">
        <f>O916*H916</f>
        <v>0</v>
      </c>
      <c r="Q916" s="245">
        <v>0</v>
      </c>
      <c r="R916" s="245">
        <f>Q916*H916</f>
        <v>0</v>
      </c>
      <c r="S916" s="245">
        <v>0</v>
      </c>
      <c r="T916" s="246">
        <f>S916*H916</f>
        <v>0</v>
      </c>
      <c r="AR916" s="25" t="s">
        <v>266</v>
      </c>
      <c r="AT916" s="25" t="s">
        <v>176</v>
      </c>
      <c r="AU916" s="25" t="s">
        <v>83</v>
      </c>
      <c r="AY916" s="25" t="s">
        <v>174</v>
      </c>
      <c r="BE916" s="247">
        <f>IF(N916="základní",J916,0)</f>
        <v>0</v>
      </c>
      <c r="BF916" s="247">
        <f>IF(N916="snížená",J916,0)</f>
        <v>0</v>
      </c>
      <c r="BG916" s="247">
        <f>IF(N916="zákl. přenesená",J916,0)</f>
        <v>0</v>
      </c>
      <c r="BH916" s="247">
        <f>IF(N916="sníž. přenesená",J916,0)</f>
        <v>0</v>
      </c>
      <c r="BI916" s="247">
        <f>IF(N916="nulová",J916,0)</f>
        <v>0</v>
      </c>
      <c r="BJ916" s="25" t="s">
        <v>83</v>
      </c>
      <c r="BK916" s="247">
        <f>ROUND(I916*H916,2)</f>
        <v>0</v>
      </c>
      <c r="BL916" s="25" t="s">
        <v>266</v>
      </c>
      <c r="BM916" s="25" t="s">
        <v>1580</v>
      </c>
    </row>
    <row r="917" s="1" customFormat="1" ht="16.5" customHeight="1">
      <c r="B917" s="47"/>
      <c r="C917" s="236" t="s">
        <v>1581</v>
      </c>
      <c r="D917" s="236" t="s">
        <v>176</v>
      </c>
      <c r="E917" s="237" t="s">
        <v>1582</v>
      </c>
      <c r="F917" s="238" t="s">
        <v>1583</v>
      </c>
      <c r="G917" s="239" t="s">
        <v>269</v>
      </c>
      <c r="H917" s="240">
        <v>1</v>
      </c>
      <c r="I917" s="241"/>
      <c r="J917" s="242">
        <f>ROUND(I917*H917,2)</f>
        <v>0</v>
      </c>
      <c r="K917" s="238" t="s">
        <v>21</v>
      </c>
      <c r="L917" s="73"/>
      <c r="M917" s="243" t="s">
        <v>21</v>
      </c>
      <c r="N917" s="244" t="s">
        <v>44</v>
      </c>
      <c r="O917" s="48"/>
      <c r="P917" s="245">
        <f>O917*H917</f>
        <v>0</v>
      </c>
      <c r="Q917" s="245">
        <v>0</v>
      </c>
      <c r="R917" s="245">
        <f>Q917*H917</f>
        <v>0</v>
      </c>
      <c r="S917" s="245">
        <v>0</v>
      </c>
      <c r="T917" s="246">
        <f>S917*H917</f>
        <v>0</v>
      </c>
      <c r="AR917" s="25" t="s">
        <v>266</v>
      </c>
      <c r="AT917" s="25" t="s">
        <v>176</v>
      </c>
      <c r="AU917" s="25" t="s">
        <v>83</v>
      </c>
      <c r="AY917" s="25" t="s">
        <v>174</v>
      </c>
      <c r="BE917" s="247">
        <f>IF(N917="základní",J917,0)</f>
        <v>0</v>
      </c>
      <c r="BF917" s="247">
        <f>IF(N917="snížená",J917,0)</f>
        <v>0</v>
      </c>
      <c r="BG917" s="247">
        <f>IF(N917="zákl. přenesená",J917,0)</f>
        <v>0</v>
      </c>
      <c r="BH917" s="247">
        <f>IF(N917="sníž. přenesená",J917,0)</f>
        <v>0</v>
      </c>
      <c r="BI917" s="247">
        <f>IF(N917="nulová",J917,0)</f>
        <v>0</v>
      </c>
      <c r="BJ917" s="25" t="s">
        <v>83</v>
      </c>
      <c r="BK917" s="247">
        <f>ROUND(I917*H917,2)</f>
        <v>0</v>
      </c>
      <c r="BL917" s="25" t="s">
        <v>266</v>
      </c>
      <c r="BM917" s="25" t="s">
        <v>1584</v>
      </c>
    </row>
    <row r="918" s="1" customFormat="1" ht="16.5" customHeight="1">
      <c r="B918" s="47"/>
      <c r="C918" s="236" t="s">
        <v>1585</v>
      </c>
      <c r="D918" s="236" t="s">
        <v>176</v>
      </c>
      <c r="E918" s="237" t="s">
        <v>1586</v>
      </c>
      <c r="F918" s="238" t="s">
        <v>1587</v>
      </c>
      <c r="G918" s="239" t="s">
        <v>269</v>
      </c>
      <c r="H918" s="240">
        <v>1</v>
      </c>
      <c r="I918" s="241"/>
      <c r="J918" s="242">
        <f>ROUND(I918*H918,2)</f>
        <v>0</v>
      </c>
      <c r="K918" s="238" t="s">
        <v>21</v>
      </c>
      <c r="L918" s="73"/>
      <c r="M918" s="243" t="s">
        <v>21</v>
      </c>
      <c r="N918" s="244" t="s">
        <v>44</v>
      </c>
      <c r="O918" s="48"/>
      <c r="P918" s="245">
        <f>O918*H918</f>
        <v>0</v>
      </c>
      <c r="Q918" s="245">
        <v>0</v>
      </c>
      <c r="R918" s="245">
        <f>Q918*H918</f>
        <v>0</v>
      </c>
      <c r="S918" s="245">
        <v>0</v>
      </c>
      <c r="T918" s="246">
        <f>S918*H918</f>
        <v>0</v>
      </c>
      <c r="AR918" s="25" t="s">
        <v>266</v>
      </c>
      <c r="AT918" s="25" t="s">
        <v>176</v>
      </c>
      <c r="AU918" s="25" t="s">
        <v>83</v>
      </c>
      <c r="AY918" s="25" t="s">
        <v>174</v>
      </c>
      <c r="BE918" s="247">
        <f>IF(N918="základní",J918,0)</f>
        <v>0</v>
      </c>
      <c r="BF918" s="247">
        <f>IF(N918="snížená",J918,0)</f>
        <v>0</v>
      </c>
      <c r="BG918" s="247">
        <f>IF(N918="zákl. přenesená",J918,0)</f>
        <v>0</v>
      </c>
      <c r="BH918" s="247">
        <f>IF(N918="sníž. přenesená",J918,0)</f>
        <v>0</v>
      </c>
      <c r="BI918" s="247">
        <f>IF(N918="nulová",J918,0)</f>
        <v>0</v>
      </c>
      <c r="BJ918" s="25" t="s">
        <v>83</v>
      </c>
      <c r="BK918" s="247">
        <f>ROUND(I918*H918,2)</f>
        <v>0</v>
      </c>
      <c r="BL918" s="25" t="s">
        <v>266</v>
      </c>
      <c r="BM918" s="25" t="s">
        <v>1588</v>
      </c>
    </row>
    <row r="919" s="1" customFormat="1" ht="16.5" customHeight="1">
      <c r="B919" s="47"/>
      <c r="C919" s="236" t="s">
        <v>1589</v>
      </c>
      <c r="D919" s="236" t="s">
        <v>176</v>
      </c>
      <c r="E919" s="237" t="s">
        <v>1590</v>
      </c>
      <c r="F919" s="238" t="s">
        <v>1591</v>
      </c>
      <c r="G919" s="239" t="s">
        <v>1592</v>
      </c>
      <c r="H919" s="240">
        <v>6</v>
      </c>
      <c r="I919" s="241"/>
      <c r="J919" s="242">
        <f>ROUND(I919*H919,2)</f>
        <v>0</v>
      </c>
      <c r="K919" s="238" t="s">
        <v>21</v>
      </c>
      <c r="L919" s="73"/>
      <c r="M919" s="243" t="s">
        <v>21</v>
      </c>
      <c r="N919" s="244" t="s">
        <v>44</v>
      </c>
      <c r="O919" s="48"/>
      <c r="P919" s="245">
        <f>O919*H919</f>
        <v>0</v>
      </c>
      <c r="Q919" s="245">
        <v>0</v>
      </c>
      <c r="R919" s="245">
        <f>Q919*H919</f>
        <v>0</v>
      </c>
      <c r="S919" s="245">
        <v>0</v>
      </c>
      <c r="T919" s="246">
        <f>S919*H919</f>
        <v>0</v>
      </c>
      <c r="AR919" s="25" t="s">
        <v>266</v>
      </c>
      <c r="AT919" s="25" t="s">
        <v>176</v>
      </c>
      <c r="AU919" s="25" t="s">
        <v>83</v>
      </c>
      <c r="AY919" s="25" t="s">
        <v>174</v>
      </c>
      <c r="BE919" s="247">
        <f>IF(N919="základní",J919,0)</f>
        <v>0</v>
      </c>
      <c r="BF919" s="247">
        <f>IF(N919="snížená",J919,0)</f>
        <v>0</v>
      </c>
      <c r="BG919" s="247">
        <f>IF(N919="zákl. přenesená",J919,0)</f>
        <v>0</v>
      </c>
      <c r="BH919" s="247">
        <f>IF(N919="sníž. přenesená",J919,0)</f>
        <v>0</v>
      </c>
      <c r="BI919" s="247">
        <f>IF(N919="nulová",J919,0)</f>
        <v>0</v>
      </c>
      <c r="BJ919" s="25" t="s">
        <v>83</v>
      </c>
      <c r="BK919" s="247">
        <f>ROUND(I919*H919,2)</f>
        <v>0</v>
      </c>
      <c r="BL919" s="25" t="s">
        <v>266</v>
      </c>
      <c r="BM919" s="25" t="s">
        <v>1593</v>
      </c>
    </row>
    <row r="920" s="1" customFormat="1" ht="16.5" customHeight="1">
      <c r="B920" s="47"/>
      <c r="C920" s="236" t="s">
        <v>1594</v>
      </c>
      <c r="D920" s="236" t="s">
        <v>176</v>
      </c>
      <c r="E920" s="237" t="s">
        <v>1595</v>
      </c>
      <c r="F920" s="238" t="s">
        <v>1596</v>
      </c>
      <c r="G920" s="239" t="s">
        <v>269</v>
      </c>
      <c r="H920" s="240">
        <v>6</v>
      </c>
      <c r="I920" s="241"/>
      <c r="J920" s="242">
        <f>ROUND(I920*H920,2)</f>
        <v>0</v>
      </c>
      <c r="K920" s="238" t="s">
        <v>21</v>
      </c>
      <c r="L920" s="73"/>
      <c r="M920" s="243" t="s">
        <v>21</v>
      </c>
      <c r="N920" s="244" t="s">
        <v>44</v>
      </c>
      <c r="O920" s="48"/>
      <c r="P920" s="245">
        <f>O920*H920</f>
        <v>0</v>
      </c>
      <c r="Q920" s="245">
        <v>0</v>
      </c>
      <c r="R920" s="245">
        <f>Q920*H920</f>
        <v>0</v>
      </c>
      <c r="S920" s="245">
        <v>0</v>
      </c>
      <c r="T920" s="246">
        <f>S920*H920</f>
        <v>0</v>
      </c>
      <c r="AR920" s="25" t="s">
        <v>266</v>
      </c>
      <c r="AT920" s="25" t="s">
        <v>176</v>
      </c>
      <c r="AU920" s="25" t="s">
        <v>83</v>
      </c>
      <c r="AY920" s="25" t="s">
        <v>174</v>
      </c>
      <c r="BE920" s="247">
        <f>IF(N920="základní",J920,0)</f>
        <v>0</v>
      </c>
      <c r="BF920" s="247">
        <f>IF(N920="snížená",J920,0)</f>
        <v>0</v>
      </c>
      <c r="BG920" s="247">
        <f>IF(N920="zákl. přenesená",J920,0)</f>
        <v>0</v>
      </c>
      <c r="BH920" s="247">
        <f>IF(N920="sníž. přenesená",J920,0)</f>
        <v>0</v>
      </c>
      <c r="BI920" s="247">
        <f>IF(N920="nulová",J920,0)</f>
        <v>0</v>
      </c>
      <c r="BJ920" s="25" t="s">
        <v>83</v>
      </c>
      <c r="BK920" s="247">
        <f>ROUND(I920*H920,2)</f>
        <v>0</v>
      </c>
      <c r="BL920" s="25" t="s">
        <v>266</v>
      </c>
      <c r="BM920" s="25" t="s">
        <v>1597</v>
      </c>
    </row>
    <row r="921" s="1" customFormat="1" ht="16.5" customHeight="1">
      <c r="B921" s="47"/>
      <c r="C921" s="236" t="s">
        <v>1598</v>
      </c>
      <c r="D921" s="236" t="s">
        <v>176</v>
      </c>
      <c r="E921" s="237" t="s">
        <v>1599</v>
      </c>
      <c r="F921" s="238" t="s">
        <v>1600</v>
      </c>
      <c r="G921" s="239" t="s">
        <v>269</v>
      </c>
      <c r="H921" s="240">
        <v>1</v>
      </c>
      <c r="I921" s="241"/>
      <c r="J921" s="242">
        <f>ROUND(I921*H921,2)</f>
        <v>0</v>
      </c>
      <c r="K921" s="238" t="s">
        <v>21</v>
      </c>
      <c r="L921" s="73"/>
      <c r="M921" s="243" t="s">
        <v>21</v>
      </c>
      <c r="N921" s="244" t="s">
        <v>44</v>
      </c>
      <c r="O921" s="48"/>
      <c r="P921" s="245">
        <f>O921*H921</f>
        <v>0</v>
      </c>
      <c r="Q921" s="245">
        <v>0</v>
      </c>
      <c r="R921" s="245">
        <f>Q921*H921</f>
        <v>0</v>
      </c>
      <c r="S921" s="245">
        <v>0</v>
      </c>
      <c r="T921" s="246">
        <f>S921*H921</f>
        <v>0</v>
      </c>
      <c r="AR921" s="25" t="s">
        <v>266</v>
      </c>
      <c r="AT921" s="25" t="s">
        <v>176</v>
      </c>
      <c r="AU921" s="25" t="s">
        <v>83</v>
      </c>
      <c r="AY921" s="25" t="s">
        <v>174</v>
      </c>
      <c r="BE921" s="247">
        <f>IF(N921="základní",J921,0)</f>
        <v>0</v>
      </c>
      <c r="BF921" s="247">
        <f>IF(N921="snížená",J921,0)</f>
        <v>0</v>
      </c>
      <c r="BG921" s="247">
        <f>IF(N921="zákl. přenesená",J921,0)</f>
        <v>0</v>
      </c>
      <c r="BH921" s="247">
        <f>IF(N921="sníž. přenesená",J921,0)</f>
        <v>0</v>
      </c>
      <c r="BI921" s="247">
        <f>IF(N921="nulová",J921,0)</f>
        <v>0</v>
      </c>
      <c r="BJ921" s="25" t="s">
        <v>83</v>
      </c>
      <c r="BK921" s="247">
        <f>ROUND(I921*H921,2)</f>
        <v>0</v>
      </c>
      <c r="BL921" s="25" t="s">
        <v>266</v>
      </c>
      <c r="BM921" s="25" t="s">
        <v>1601</v>
      </c>
    </row>
    <row r="922" s="1" customFormat="1" ht="16.5" customHeight="1">
      <c r="B922" s="47"/>
      <c r="C922" s="236" t="s">
        <v>1602</v>
      </c>
      <c r="D922" s="236" t="s">
        <v>176</v>
      </c>
      <c r="E922" s="237" t="s">
        <v>1603</v>
      </c>
      <c r="F922" s="238" t="s">
        <v>1604</v>
      </c>
      <c r="G922" s="239" t="s">
        <v>269</v>
      </c>
      <c r="H922" s="240">
        <v>2</v>
      </c>
      <c r="I922" s="241"/>
      <c r="J922" s="242">
        <f>ROUND(I922*H922,2)</f>
        <v>0</v>
      </c>
      <c r="K922" s="238" t="s">
        <v>21</v>
      </c>
      <c r="L922" s="73"/>
      <c r="M922" s="243" t="s">
        <v>21</v>
      </c>
      <c r="N922" s="244" t="s">
        <v>44</v>
      </c>
      <c r="O922" s="48"/>
      <c r="P922" s="245">
        <f>O922*H922</f>
        <v>0</v>
      </c>
      <c r="Q922" s="245">
        <v>0</v>
      </c>
      <c r="R922" s="245">
        <f>Q922*H922</f>
        <v>0</v>
      </c>
      <c r="S922" s="245">
        <v>0</v>
      </c>
      <c r="T922" s="246">
        <f>S922*H922</f>
        <v>0</v>
      </c>
      <c r="AR922" s="25" t="s">
        <v>266</v>
      </c>
      <c r="AT922" s="25" t="s">
        <v>176</v>
      </c>
      <c r="AU922" s="25" t="s">
        <v>83</v>
      </c>
      <c r="AY922" s="25" t="s">
        <v>174</v>
      </c>
      <c r="BE922" s="247">
        <f>IF(N922="základní",J922,0)</f>
        <v>0</v>
      </c>
      <c r="BF922" s="247">
        <f>IF(N922="snížená",J922,0)</f>
        <v>0</v>
      </c>
      <c r="BG922" s="247">
        <f>IF(N922="zákl. přenesená",J922,0)</f>
        <v>0</v>
      </c>
      <c r="BH922" s="247">
        <f>IF(N922="sníž. přenesená",J922,0)</f>
        <v>0</v>
      </c>
      <c r="BI922" s="247">
        <f>IF(N922="nulová",J922,0)</f>
        <v>0</v>
      </c>
      <c r="BJ922" s="25" t="s">
        <v>83</v>
      </c>
      <c r="BK922" s="247">
        <f>ROUND(I922*H922,2)</f>
        <v>0</v>
      </c>
      <c r="BL922" s="25" t="s">
        <v>266</v>
      </c>
      <c r="BM922" s="25" t="s">
        <v>1605</v>
      </c>
    </row>
    <row r="923" s="1" customFormat="1" ht="16.5" customHeight="1">
      <c r="B923" s="47"/>
      <c r="C923" s="236" t="s">
        <v>1606</v>
      </c>
      <c r="D923" s="236" t="s">
        <v>176</v>
      </c>
      <c r="E923" s="237" t="s">
        <v>1607</v>
      </c>
      <c r="F923" s="238" t="s">
        <v>1608</v>
      </c>
      <c r="G923" s="239" t="s">
        <v>269</v>
      </c>
      <c r="H923" s="240">
        <v>1</v>
      </c>
      <c r="I923" s="241"/>
      <c r="J923" s="242">
        <f>ROUND(I923*H923,2)</f>
        <v>0</v>
      </c>
      <c r="K923" s="238" t="s">
        <v>21</v>
      </c>
      <c r="L923" s="73"/>
      <c r="M923" s="243" t="s">
        <v>21</v>
      </c>
      <c r="N923" s="244" t="s">
        <v>44</v>
      </c>
      <c r="O923" s="48"/>
      <c r="P923" s="245">
        <f>O923*H923</f>
        <v>0</v>
      </c>
      <c r="Q923" s="245">
        <v>0</v>
      </c>
      <c r="R923" s="245">
        <f>Q923*H923</f>
        <v>0</v>
      </c>
      <c r="S923" s="245">
        <v>0</v>
      </c>
      <c r="T923" s="246">
        <f>S923*H923</f>
        <v>0</v>
      </c>
      <c r="AR923" s="25" t="s">
        <v>266</v>
      </c>
      <c r="AT923" s="25" t="s">
        <v>176</v>
      </c>
      <c r="AU923" s="25" t="s">
        <v>83</v>
      </c>
      <c r="AY923" s="25" t="s">
        <v>174</v>
      </c>
      <c r="BE923" s="247">
        <f>IF(N923="základní",J923,0)</f>
        <v>0</v>
      </c>
      <c r="BF923" s="247">
        <f>IF(N923="snížená",J923,0)</f>
        <v>0</v>
      </c>
      <c r="BG923" s="247">
        <f>IF(N923="zákl. přenesená",J923,0)</f>
        <v>0</v>
      </c>
      <c r="BH923" s="247">
        <f>IF(N923="sníž. přenesená",J923,0)</f>
        <v>0</v>
      </c>
      <c r="BI923" s="247">
        <f>IF(N923="nulová",J923,0)</f>
        <v>0</v>
      </c>
      <c r="BJ923" s="25" t="s">
        <v>83</v>
      </c>
      <c r="BK923" s="247">
        <f>ROUND(I923*H923,2)</f>
        <v>0</v>
      </c>
      <c r="BL923" s="25" t="s">
        <v>266</v>
      </c>
      <c r="BM923" s="25" t="s">
        <v>1609</v>
      </c>
    </row>
    <row r="924" s="1" customFormat="1" ht="16.5" customHeight="1">
      <c r="B924" s="47"/>
      <c r="C924" s="236" t="s">
        <v>1610</v>
      </c>
      <c r="D924" s="236" t="s">
        <v>176</v>
      </c>
      <c r="E924" s="237" t="s">
        <v>1611</v>
      </c>
      <c r="F924" s="238" t="s">
        <v>1612</v>
      </c>
      <c r="G924" s="239" t="s">
        <v>269</v>
      </c>
      <c r="H924" s="240">
        <v>1</v>
      </c>
      <c r="I924" s="241"/>
      <c r="J924" s="242">
        <f>ROUND(I924*H924,2)</f>
        <v>0</v>
      </c>
      <c r="K924" s="238" t="s">
        <v>21</v>
      </c>
      <c r="L924" s="73"/>
      <c r="M924" s="243" t="s">
        <v>21</v>
      </c>
      <c r="N924" s="244" t="s">
        <v>44</v>
      </c>
      <c r="O924" s="48"/>
      <c r="P924" s="245">
        <f>O924*H924</f>
        <v>0</v>
      </c>
      <c r="Q924" s="245">
        <v>0</v>
      </c>
      <c r="R924" s="245">
        <f>Q924*H924</f>
        <v>0</v>
      </c>
      <c r="S924" s="245">
        <v>0</v>
      </c>
      <c r="T924" s="246">
        <f>S924*H924</f>
        <v>0</v>
      </c>
      <c r="AR924" s="25" t="s">
        <v>266</v>
      </c>
      <c r="AT924" s="25" t="s">
        <v>176</v>
      </c>
      <c r="AU924" s="25" t="s">
        <v>83</v>
      </c>
      <c r="AY924" s="25" t="s">
        <v>174</v>
      </c>
      <c r="BE924" s="247">
        <f>IF(N924="základní",J924,0)</f>
        <v>0</v>
      </c>
      <c r="BF924" s="247">
        <f>IF(N924="snížená",J924,0)</f>
        <v>0</v>
      </c>
      <c r="BG924" s="247">
        <f>IF(N924="zákl. přenesená",J924,0)</f>
        <v>0</v>
      </c>
      <c r="BH924" s="247">
        <f>IF(N924="sníž. přenesená",J924,0)</f>
        <v>0</v>
      </c>
      <c r="BI924" s="247">
        <f>IF(N924="nulová",J924,0)</f>
        <v>0</v>
      </c>
      <c r="BJ924" s="25" t="s">
        <v>83</v>
      </c>
      <c r="BK924" s="247">
        <f>ROUND(I924*H924,2)</f>
        <v>0</v>
      </c>
      <c r="BL924" s="25" t="s">
        <v>266</v>
      </c>
      <c r="BM924" s="25" t="s">
        <v>1613</v>
      </c>
    </row>
    <row r="925" s="1" customFormat="1" ht="16.5" customHeight="1">
      <c r="B925" s="47"/>
      <c r="C925" s="236" t="s">
        <v>1614</v>
      </c>
      <c r="D925" s="236" t="s">
        <v>176</v>
      </c>
      <c r="E925" s="237" t="s">
        <v>1615</v>
      </c>
      <c r="F925" s="238" t="s">
        <v>1616</v>
      </c>
      <c r="G925" s="239" t="s">
        <v>269</v>
      </c>
      <c r="H925" s="240">
        <v>1</v>
      </c>
      <c r="I925" s="241"/>
      <c r="J925" s="242">
        <f>ROUND(I925*H925,2)</f>
        <v>0</v>
      </c>
      <c r="K925" s="238" t="s">
        <v>21</v>
      </c>
      <c r="L925" s="73"/>
      <c r="M925" s="243" t="s">
        <v>21</v>
      </c>
      <c r="N925" s="244" t="s">
        <v>44</v>
      </c>
      <c r="O925" s="48"/>
      <c r="P925" s="245">
        <f>O925*H925</f>
        <v>0</v>
      </c>
      <c r="Q925" s="245">
        <v>0</v>
      </c>
      <c r="R925" s="245">
        <f>Q925*H925</f>
        <v>0</v>
      </c>
      <c r="S925" s="245">
        <v>0</v>
      </c>
      <c r="T925" s="246">
        <f>S925*H925</f>
        <v>0</v>
      </c>
      <c r="AR925" s="25" t="s">
        <v>266</v>
      </c>
      <c r="AT925" s="25" t="s">
        <v>176</v>
      </c>
      <c r="AU925" s="25" t="s">
        <v>83</v>
      </c>
      <c r="AY925" s="25" t="s">
        <v>174</v>
      </c>
      <c r="BE925" s="247">
        <f>IF(N925="základní",J925,0)</f>
        <v>0</v>
      </c>
      <c r="BF925" s="247">
        <f>IF(N925="snížená",J925,0)</f>
        <v>0</v>
      </c>
      <c r="BG925" s="247">
        <f>IF(N925="zákl. přenesená",J925,0)</f>
        <v>0</v>
      </c>
      <c r="BH925" s="247">
        <f>IF(N925="sníž. přenesená",J925,0)</f>
        <v>0</v>
      </c>
      <c r="BI925" s="247">
        <f>IF(N925="nulová",J925,0)</f>
        <v>0</v>
      </c>
      <c r="BJ925" s="25" t="s">
        <v>83</v>
      </c>
      <c r="BK925" s="247">
        <f>ROUND(I925*H925,2)</f>
        <v>0</v>
      </c>
      <c r="BL925" s="25" t="s">
        <v>266</v>
      </c>
      <c r="BM925" s="25" t="s">
        <v>1617</v>
      </c>
    </row>
    <row r="926" s="1" customFormat="1" ht="16.5" customHeight="1">
      <c r="B926" s="47"/>
      <c r="C926" s="236" t="s">
        <v>1618</v>
      </c>
      <c r="D926" s="236" t="s">
        <v>176</v>
      </c>
      <c r="E926" s="237" t="s">
        <v>1619</v>
      </c>
      <c r="F926" s="238" t="s">
        <v>1620</v>
      </c>
      <c r="G926" s="239" t="s">
        <v>269</v>
      </c>
      <c r="H926" s="240">
        <v>1</v>
      </c>
      <c r="I926" s="241"/>
      <c r="J926" s="242">
        <f>ROUND(I926*H926,2)</f>
        <v>0</v>
      </c>
      <c r="K926" s="238" t="s">
        <v>21</v>
      </c>
      <c r="L926" s="73"/>
      <c r="M926" s="243" t="s">
        <v>21</v>
      </c>
      <c r="N926" s="244" t="s">
        <v>44</v>
      </c>
      <c r="O926" s="48"/>
      <c r="P926" s="245">
        <f>O926*H926</f>
        <v>0</v>
      </c>
      <c r="Q926" s="245">
        <v>0</v>
      </c>
      <c r="R926" s="245">
        <f>Q926*H926</f>
        <v>0</v>
      </c>
      <c r="S926" s="245">
        <v>0</v>
      </c>
      <c r="T926" s="246">
        <f>S926*H926</f>
        <v>0</v>
      </c>
      <c r="AR926" s="25" t="s">
        <v>266</v>
      </c>
      <c r="AT926" s="25" t="s">
        <v>176</v>
      </c>
      <c r="AU926" s="25" t="s">
        <v>83</v>
      </c>
      <c r="AY926" s="25" t="s">
        <v>174</v>
      </c>
      <c r="BE926" s="247">
        <f>IF(N926="základní",J926,0)</f>
        <v>0</v>
      </c>
      <c r="BF926" s="247">
        <f>IF(N926="snížená",J926,0)</f>
        <v>0</v>
      </c>
      <c r="BG926" s="247">
        <f>IF(N926="zákl. přenesená",J926,0)</f>
        <v>0</v>
      </c>
      <c r="BH926" s="247">
        <f>IF(N926="sníž. přenesená",J926,0)</f>
        <v>0</v>
      </c>
      <c r="BI926" s="247">
        <f>IF(N926="nulová",J926,0)</f>
        <v>0</v>
      </c>
      <c r="BJ926" s="25" t="s">
        <v>83</v>
      </c>
      <c r="BK926" s="247">
        <f>ROUND(I926*H926,2)</f>
        <v>0</v>
      </c>
      <c r="BL926" s="25" t="s">
        <v>266</v>
      </c>
      <c r="BM926" s="25" t="s">
        <v>1621</v>
      </c>
    </row>
    <row r="927" s="1" customFormat="1" ht="16.5" customHeight="1">
      <c r="B927" s="47"/>
      <c r="C927" s="236" t="s">
        <v>1622</v>
      </c>
      <c r="D927" s="236" t="s">
        <v>176</v>
      </c>
      <c r="E927" s="237" t="s">
        <v>1623</v>
      </c>
      <c r="F927" s="238" t="s">
        <v>1624</v>
      </c>
      <c r="G927" s="239" t="s">
        <v>269</v>
      </c>
      <c r="H927" s="240">
        <v>1</v>
      </c>
      <c r="I927" s="241"/>
      <c r="J927" s="242">
        <f>ROUND(I927*H927,2)</f>
        <v>0</v>
      </c>
      <c r="K927" s="238" t="s">
        <v>21</v>
      </c>
      <c r="L927" s="73"/>
      <c r="M927" s="243" t="s">
        <v>21</v>
      </c>
      <c r="N927" s="244" t="s">
        <v>44</v>
      </c>
      <c r="O927" s="48"/>
      <c r="P927" s="245">
        <f>O927*H927</f>
        <v>0</v>
      </c>
      <c r="Q927" s="245">
        <v>0</v>
      </c>
      <c r="R927" s="245">
        <f>Q927*H927</f>
        <v>0</v>
      </c>
      <c r="S927" s="245">
        <v>0</v>
      </c>
      <c r="T927" s="246">
        <f>S927*H927</f>
        <v>0</v>
      </c>
      <c r="AR927" s="25" t="s">
        <v>266</v>
      </c>
      <c r="AT927" s="25" t="s">
        <v>176</v>
      </c>
      <c r="AU927" s="25" t="s">
        <v>83</v>
      </c>
      <c r="AY927" s="25" t="s">
        <v>174</v>
      </c>
      <c r="BE927" s="247">
        <f>IF(N927="základní",J927,0)</f>
        <v>0</v>
      </c>
      <c r="BF927" s="247">
        <f>IF(N927="snížená",J927,0)</f>
        <v>0</v>
      </c>
      <c r="BG927" s="247">
        <f>IF(N927="zákl. přenesená",J927,0)</f>
        <v>0</v>
      </c>
      <c r="BH927" s="247">
        <f>IF(N927="sníž. přenesená",J927,0)</f>
        <v>0</v>
      </c>
      <c r="BI927" s="247">
        <f>IF(N927="nulová",J927,0)</f>
        <v>0</v>
      </c>
      <c r="BJ927" s="25" t="s">
        <v>83</v>
      </c>
      <c r="BK927" s="247">
        <f>ROUND(I927*H927,2)</f>
        <v>0</v>
      </c>
      <c r="BL927" s="25" t="s">
        <v>266</v>
      </c>
      <c r="BM927" s="25" t="s">
        <v>1625</v>
      </c>
    </row>
    <row r="928" s="1" customFormat="1" ht="16.5" customHeight="1">
      <c r="B928" s="47"/>
      <c r="C928" s="236" t="s">
        <v>1626</v>
      </c>
      <c r="D928" s="236" t="s">
        <v>176</v>
      </c>
      <c r="E928" s="237" t="s">
        <v>1627</v>
      </c>
      <c r="F928" s="238" t="s">
        <v>1628</v>
      </c>
      <c r="G928" s="239" t="s">
        <v>269</v>
      </c>
      <c r="H928" s="240">
        <v>1</v>
      </c>
      <c r="I928" s="241"/>
      <c r="J928" s="242">
        <f>ROUND(I928*H928,2)</f>
        <v>0</v>
      </c>
      <c r="K928" s="238" t="s">
        <v>21</v>
      </c>
      <c r="L928" s="73"/>
      <c r="M928" s="243" t="s">
        <v>21</v>
      </c>
      <c r="N928" s="244" t="s">
        <v>44</v>
      </c>
      <c r="O928" s="48"/>
      <c r="P928" s="245">
        <f>O928*H928</f>
        <v>0</v>
      </c>
      <c r="Q928" s="245">
        <v>0</v>
      </c>
      <c r="R928" s="245">
        <f>Q928*H928</f>
        <v>0</v>
      </c>
      <c r="S928" s="245">
        <v>0</v>
      </c>
      <c r="T928" s="246">
        <f>S928*H928</f>
        <v>0</v>
      </c>
      <c r="AR928" s="25" t="s">
        <v>266</v>
      </c>
      <c r="AT928" s="25" t="s">
        <v>176</v>
      </c>
      <c r="AU928" s="25" t="s">
        <v>83</v>
      </c>
      <c r="AY928" s="25" t="s">
        <v>174</v>
      </c>
      <c r="BE928" s="247">
        <f>IF(N928="základní",J928,0)</f>
        <v>0</v>
      </c>
      <c r="BF928" s="247">
        <f>IF(N928="snížená",J928,0)</f>
        <v>0</v>
      </c>
      <c r="BG928" s="247">
        <f>IF(N928="zákl. přenesená",J928,0)</f>
        <v>0</v>
      </c>
      <c r="BH928" s="247">
        <f>IF(N928="sníž. přenesená",J928,0)</f>
        <v>0</v>
      </c>
      <c r="BI928" s="247">
        <f>IF(N928="nulová",J928,0)</f>
        <v>0</v>
      </c>
      <c r="BJ928" s="25" t="s">
        <v>83</v>
      </c>
      <c r="BK928" s="247">
        <f>ROUND(I928*H928,2)</f>
        <v>0</v>
      </c>
      <c r="BL928" s="25" t="s">
        <v>266</v>
      </c>
      <c r="BM928" s="25" t="s">
        <v>1629</v>
      </c>
    </row>
    <row r="929" s="1" customFormat="1" ht="25.5" customHeight="1">
      <c r="B929" s="47"/>
      <c r="C929" s="236" t="s">
        <v>1630</v>
      </c>
      <c r="D929" s="236" t="s">
        <v>176</v>
      </c>
      <c r="E929" s="237" t="s">
        <v>1631</v>
      </c>
      <c r="F929" s="238" t="s">
        <v>1632</v>
      </c>
      <c r="G929" s="239" t="s">
        <v>220</v>
      </c>
      <c r="H929" s="240">
        <v>0.5</v>
      </c>
      <c r="I929" s="241"/>
      <c r="J929" s="242">
        <f>ROUND(I929*H929,2)</f>
        <v>0</v>
      </c>
      <c r="K929" s="238" t="s">
        <v>21</v>
      </c>
      <c r="L929" s="73"/>
      <c r="M929" s="243" t="s">
        <v>21</v>
      </c>
      <c r="N929" s="244" t="s">
        <v>44</v>
      </c>
      <c r="O929" s="48"/>
      <c r="P929" s="245">
        <f>O929*H929</f>
        <v>0</v>
      </c>
      <c r="Q929" s="245">
        <v>0</v>
      </c>
      <c r="R929" s="245">
        <f>Q929*H929</f>
        <v>0</v>
      </c>
      <c r="S929" s="245">
        <v>0</v>
      </c>
      <c r="T929" s="246">
        <f>S929*H929</f>
        <v>0</v>
      </c>
      <c r="AR929" s="25" t="s">
        <v>266</v>
      </c>
      <c r="AT929" s="25" t="s">
        <v>176</v>
      </c>
      <c r="AU929" s="25" t="s">
        <v>83</v>
      </c>
      <c r="AY929" s="25" t="s">
        <v>174</v>
      </c>
      <c r="BE929" s="247">
        <f>IF(N929="základní",J929,0)</f>
        <v>0</v>
      </c>
      <c r="BF929" s="247">
        <f>IF(N929="snížená",J929,0)</f>
        <v>0</v>
      </c>
      <c r="BG929" s="247">
        <f>IF(N929="zákl. přenesená",J929,0)</f>
        <v>0</v>
      </c>
      <c r="BH929" s="247">
        <f>IF(N929="sníž. přenesená",J929,0)</f>
        <v>0</v>
      </c>
      <c r="BI929" s="247">
        <f>IF(N929="nulová",J929,0)</f>
        <v>0</v>
      </c>
      <c r="BJ929" s="25" t="s">
        <v>83</v>
      </c>
      <c r="BK929" s="247">
        <f>ROUND(I929*H929,2)</f>
        <v>0</v>
      </c>
      <c r="BL929" s="25" t="s">
        <v>266</v>
      </c>
      <c r="BM929" s="25" t="s">
        <v>1633</v>
      </c>
    </row>
    <row r="930" s="1" customFormat="1" ht="16.5" customHeight="1">
      <c r="B930" s="47"/>
      <c r="C930" s="236" t="s">
        <v>1634</v>
      </c>
      <c r="D930" s="236" t="s">
        <v>176</v>
      </c>
      <c r="E930" s="237" t="s">
        <v>1635</v>
      </c>
      <c r="F930" s="238" t="s">
        <v>1636</v>
      </c>
      <c r="G930" s="239" t="s">
        <v>256</v>
      </c>
      <c r="H930" s="240">
        <v>9</v>
      </c>
      <c r="I930" s="241"/>
      <c r="J930" s="242">
        <f>ROUND(I930*H930,2)</f>
        <v>0</v>
      </c>
      <c r="K930" s="238" t="s">
        <v>180</v>
      </c>
      <c r="L930" s="73"/>
      <c r="M930" s="243" t="s">
        <v>21</v>
      </c>
      <c r="N930" s="244" t="s">
        <v>44</v>
      </c>
      <c r="O930" s="48"/>
      <c r="P930" s="245">
        <f>O930*H930</f>
        <v>0</v>
      </c>
      <c r="Q930" s="245">
        <v>0.0046800000000000001</v>
      </c>
      <c r="R930" s="245">
        <f>Q930*H930</f>
        <v>0.042120000000000005</v>
      </c>
      <c r="S930" s="245">
        <v>0</v>
      </c>
      <c r="T930" s="246">
        <f>S930*H930</f>
        <v>0</v>
      </c>
      <c r="AR930" s="25" t="s">
        <v>266</v>
      </c>
      <c r="AT930" s="25" t="s">
        <v>176</v>
      </c>
      <c r="AU930" s="25" t="s">
        <v>83</v>
      </c>
      <c r="AY930" s="25" t="s">
        <v>174</v>
      </c>
      <c r="BE930" s="247">
        <f>IF(N930="základní",J930,0)</f>
        <v>0</v>
      </c>
      <c r="BF930" s="247">
        <f>IF(N930="snížená",J930,0)</f>
        <v>0</v>
      </c>
      <c r="BG930" s="247">
        <f>IF(N930="zákl. přenesená",J930,0)</f>
        <v>0</v>
      </c>
      <c r="BH930" s="247">
        <f>IF(N930="sníž. přenesená",J930,0)</f>
        <v>0</v>
      </c>
      <c r="BI930" s="247">
        <f>IF(N930="nulová",J930,0)</f>
        <v>0</v>
      </c>
      <c r="BJ930" s="25" t="s">
        <v>83</v>
      </c>
      <c r="BK930" s="247">
        <f>ROUND(I930*H930,2)</f>
        <v>0</v>
      </c>
      <c r="BL930" s="25" t="s">
        <v>266</v>
      </c>
      <c r="BM930" s="25" t="s">
        <v>1637</v>
      </c>
    </row>
    <row r="931" s="1" customFormat="1" ht="16.5" customHeight="1">
      <c r="B931" s="47"/>
      <c r="C931" s="236" t="s">
        <v>1638</v>
      </c>
      <c r="D931" s="236" t="s">
        <v>176</v>
      </c>
      <c r="E931" s="237" t="s">
        <v>1639</v>
      </c>
      <c r="F931" s="238" t="s">
        <v>1640</v>
      </c>
      <c r="G931" s="239" t="s">
        <v>269</v>
      </c>
      <c r="H931" s="240">
        <v>1</v>
      </c>
      <c r="I931" s="241"/>
      <c r="J931" s="242">
        <f>ROUND(I931*H931,2)</f>
        <v>0</v>
      </c>
      <c r="K931" s="238" t="s">
        <v>21</v>
      </c>
      <c r="L931" s="73"/>
      <c r="M931" s="243" t="s">
        <v>21</v>
      </c>
      <c r="N931" s="244" t="s">
        <v>44</v>
      </c>
      <c r="O931" s="48"/>
      <c r="P931" s="245">
        <f>O931*H931</f>
        <v>0</v>
      </c>
      <c r="Q931" s="245">
        <v>0</v>
      </c>
      <c r="R931" s="245">
        <f>Q931*H931</f>
        <v>0</v>
      </c>
      <c r="S931" s="245">
        <v>0</v>
      </c>
      <c r="T931" s="246">
        <f>S931*H931</f>
        <v>0</v>
      </c>
      <c r="AR931" s="25" t="s">
        <v>266</v>
      </c>
      <c r="AT931" s="25" t="s">
        <v>176</v>
      </c>
      <c r="AU931" s="25" t="s">
        <v>83</v>
      </c>
      <c r="AY931" s="25" t="s">
        <v>174</v>
      </c>
      <c r="BE931" s="247">
        <f>IF(N931="základní",J931,0)</f>
        <v>0</v>
      </c>
      <c r="BF931" s="247">
        <f>IF(N931="snížená",J931,0)</f>
        <v>0</v>
      </c>
      <c r="BG931" s="247">
        <f>IF(N931="zákl. přenesená",J931,0)</f>
        <v>0</v>
      </c>
      <c r="BH931" s="247">
        <f>IF(N931="sníž. přenesená",J931,0)</f>
        <v>0</v>
      </c>
      <c r="BI931" s="247">
        <f>IF(N931="nulová",J931,0)</f>
        <v>0</v>
      </c>
      <c r="BJ931" s="25" t="s">
        <v>83</v>
      </c>
      <c r="BK931" s="247">
        <f>ROUND(I931*H931,2)</f>
        <v>0</v>
      </c>
      <c r="BL931" s="25" t="s">
        <v>266</v>
      </c>
      <c r="BM931" s="25" t="s">
        <v>1641</v>
      </c>
    </row>
    <row r="932" s="1" customFormat="1" ht="16.5" customHeight="1">
      <c r="B932" s="47"/>
      <c r="C932" s="236" t="s">
        <v>1642</v>
      </c>
      <c r="D932" s="236" t="s">
        <v>176</v>
      </c>
      <c r="E932" s="237" t="s">
        <v>1643</v>
      </c>
      <c r="F932" s="238" t="s">
        <v>1644</v>
      </c>
      <c r="G932" s="239" t="s">
        <v>269</v>
      </c>
      <c r="H932" s="240">
        <v>1</v>
      </c>
      <c r="I932" s="241"/>
      <c r="J932" s="242">
        <f>ROUND(I932*H932,2)</f>
        <v>0</v>
      </c>
      <c r="K932" s="238" t="s">
        <v>21</v>
      </c>
      <c r="L932" s="73"/>
      <c r="M932" s="243" t="s">
        <v>21</v>
      </c>
      <c r="N932" s="244" t="s">
        <v>44</v>
      </c>
      <c r="O932" s="48"/>
      <c r="P932" s="245">
        <f>O932*H932</f>
        <v>0</v>
      </c>
      <c r="Q932" s="245">
        <v>0</v>
      </c>
      <c r="R932" s="245">
        <f>Q932*H932</f>
        <v>0</v>
      </c>
      <c r="S932" s="245">
        <v>0</v>
      </c>
      <c r="T932" s="246">
        <f>S932*H932</f>
        <v>0</v>
      </c>
      <c r="AR932" s="25" t="s">
        <v>266</v>
      </c>
      <c r="AT932" s="25" t="s">
        <v>176</v>
      </c>
      <c r="AU932" s="25" t="s">
        <v>83</v>
      </c>
      <c r="AY932" s="25" t="s">
        <v>174</v>
      </c>
      <c r="BE932" s="247">
        <f>IF(N932="základní",J932,0)</f>
        <v>0</v>
      </c>
      <c r="BF932" s="247">
        <f>IF(N932="snížená",J932,0)</f>
        <v>0</v>
      </c>
      <c r="BG932" s="247">
        <f>IF(N932="zákl. přenesená",J932,0)</f>
        <v>0</v>
      </c>
      <c r="BH932" s="247">
        <f>IF(N932="sníž. přenesená",J932,0)</f>
        <v>0</v>
      </c>
      <c r="BI932" s="247">
        <f>IF(N932="nulová",J932,0)</f>
        <v>0</v>
      </c>
      <c r="BJ932" s="25" t="s">
        <v>83</v>
      </c>
      <c r="BK932" s="247">
        <f>ROUND(I932*H932,2)</f>
        <v>0</v>
      </c>
      <c r="BL932" s="25" t="s">
        <v>266</v>
      </c>
      <c r="BM932" s="25" t="s">
        <v>1645</v>
      </c>
    </row>
    <row r="933" s="1" customFormat="1" ht="25.5" customHeight="1">
      <c r="B933" s="47"/>
      <c r="C933" s="236" t="s">
        <v>1646</v>
      </c>
      <c r="D933" s="236" t="s">
        <v>176</v>
      </c>
      <c r="E933" s="237" t="s">
        <v>1647</v>
      </c>
      <c r="F933" s="238" t="s">
        <v>1648</v>
      </c>
      <c r="G933" s="239" t="s">
        <v>220</v>
      </c>
      <c r="H933" s="240">
        <v>0.10000000000000001</v>
      </c>
      <c r="I933" s="241"/>
      <c r="J933" s="242">
        <f>ROUND(I933*H933,2)</f>
        <v>0</v>
      </c>
      <c r="K933" s="238" t="s">
        <v>21</v>
      </c>
      <c r="L933" s="73"/>
      <c r="M933" s="243" t="s">
        <v>21</v>
      </c>
      <c r="N933" s="244" t="s">
        <v>44</v>
      </c>
      <c r="O933" s="48"/>
      <c r="P933" s="245">
        <f>O933*H933</f>
        <v>0</v>
      </c>
      <c r="Q933" s="245">
        <v>0</v>
      </c>
      <c r="R933" s="245">
        <f>Q933*H933</f>
        <v>0</v>
      </c>
      <c r="S933" s="245">
        <v>0</v>
      </c>
      <c r="T933" s="246">
        <f>S933*H933</f>
        <v>0</v>
      </c>
      <c r="AR933" s="25" t="s">
        <v>266</v>
      </c>
      <c r="AT933" s="25" t="s">
        <v>176</v>
      </c>
      <c r="AU933" s="25" t="s">
        <v>83</v>
      </c>
      <c r="AY933" s="25" t="s">
        <v>174</v>
      </c>
      <c r="BE933" s="247">
        <f>IF(N933="základní",J933,0)</f>
        <v>0</v>
      </c>
      <c r="BF933" s="247">
        <f>IF(N933="snížená",J933,0)</f>
        <v>0</v>
      </c>
      <c r="BG933" s="247">
        <f>IF(N933="zákl. přenesená",J933,0)</f>
        <v>0</v>
      </c>
      <c r="BH933" s="247">
        <f>IF(N933="sníž. přenesená",J933,0)</f>
        <v>0</v>
      </c>
      <c r="BI933" s="247">
        <f>IF(N933="nulová",J933,0)</f>
        <v>0</v>
      </c>
      <c r="BJ933" s="25" t="s">
        <v>83</v>
      </c>
      <c r="BK933" s="247">
        <f>ROUND(I933*H933,2)</f>
        <v>0</v>
      </c>
      <c r="BL933" s="25" t="s">
        <v>266</v>
      </c>
      <c r="BM933" s="25" t="s">
        <v>1649</v>
      </c>
    </row>
    <row r="934" s="1" customFormat="1" ht="16.5" customHeight="1">
      <c r="B934" s="47"/>
      <c r="C934" s="236" t="s">
        <v>1650</v>
      </c>
      <c r="D934" s="236" t="s">
        <v>176</v>
      </c>
      <c r="E934" s="237" t="s">
        <v>1651</v>
      </c>
      <c r="F934" s="238" t="s">
        <v>1652</v>
      </c>
      <c r="G934" s="239" t="s">
        <v>269</v>
      </c>
      <c r="H934" s="240">
        <v>1</v>
      </c>
      <c r="I934" s="241"/>
      <c r="J934" s="242">
        <f>ROUND(I934*H934,2)</f>
        <v>0</v>
      </c>
      <c r="K934" s="238" t="s">
        <v>21</v>
      </c>
      <c r="L934" s="73"/>
      <c r="M934" s="243" t="s">
        <v>21</v>
      </c>
      <c r="N934" s="244" t="s">
        <v>44</v>
      </c>
      <c r="O934" s="48"/>
      <c r="P934" s="245">
        <f>O934*H934</f>
        <v>0</v>
      </c>
      <c r="Q934" s="245">
        <v>0</v>
      </c>
      <c r="R934" s="245">
        <f>Q934*H934</f>
        <v>0</v>
      </c>
      <c r="S934" s="245">
        <v>0</v>
      </c>
      <c r="T934" s="246">
        <f>S934*H934</f>
        <v>0</v>
      </c>
      <c r="AR934" s="25" t="s">
        <v>266</v>
      </c>
      <c r="AT934" s="25" t="s">
        <v>176</v>
      </c>
      <c r="AU934" s="25" t="s">
        <v>83</v>
      </c>
      <c r="AY934" s="25" t="s">
        <v>174</v>
      </c>
      <c r="BE934" s="247">
        <f>IF(N934="základní",J934,0)</f>
        <v>0</v>
      </c>
      <c r="BF934" s="247">
        <f>IF(N934="snížená",J934,0)</f>
        <v>0</v>
      </c>
      <c r="BG934" s="247">
        <f>IF(N934="zákl. přenesená",J934,0)</f>
        <v>0</v>
      </c>
      <c r="BH934" s="247">
        <f>IF(N934="sníž. přenesená",J934,0)</f>
        <v>0</v>
      </c>
      <c r="BI934" s="247">
        <f>IF(N934="nulová",J934,0)</f>
        <v>0</v>
      </c>
      <c r="BJ934" s="25" t="s">
        <v>83</v>
      </c>
      <c r="BK934" s="247">
        <f>ROUND(I934*H934,2)</f>
        <v>0</v>
      </c>
      <c r="BL934" s="25" t="s">
        <v>266</v>
      </c>
      <c r="BM934" s="25" t="s">
        <v>1653</v>
      </c>
    </row>
    <row r="935" s="1" customFormat="1" ht="16.5" customHeight="1">
      <c r="B935" s="47"/>
      <c r="C935" s="236" t="s">
        <v>1654</v>
      </c>
      <c r="D935" s="236" t="s">
        <v>176</v>
      </c>
      <c r="E935" s="237" t="s">
        <v>1655</v>
      </c>
      <c r="F935" s="238" t="s">
        <v>1656</v>
      </c>
      <c r="G935" s="239" t="s">
        <v>269</v>
      </c>
      <c r="H935" s="240">
        <v>1</v>
      </c>
      <c r="I935" s="241"/>
      <c r="J935" s="242">
        <f>ROUND(I935*H935,2)</f>
        <v>0</v>
      </c>
      <c r="K935" s="238" t="s">
        <v>21</v>
      </c>
      <c r="L935" s="73"/>
      <c r="M935" s="243" t="s">
        <v>21</v>
      </c>
      <c r="N935" s="244" t="s">
        <v>44</v>
      </c>
      <c r="O935" s="48"/>
      <c r="P935" s="245">
        <f>O935*H935</f>
        <v>0</v>
      </c>
      <c r="Q935" s="245">
        <v>0</v>
      </c>
      <c r="R935" s="245">
        <f>Q935*H935</f>
        <v>0</v>
      </c>
      <c r="S935" s="245">
        <v>0</v>
      </c>
      <c r="T935" s="246">
        <f>S935*H935</f>
        <v>0</v>
      </c>
      <c r="AR935" s="25" t="s">
        <v>266</v>
      </c>
      <c r="AT935" s="25" t="s">
        <v>176</v>
      </c>
      <c r="AU935" s="25" t="s">
        <v>83</v>
      </c>
      <c r="AY935" s="25" t="s">
        <v>174</v>
      </c>
      <c r="BE935" s="247">
        <f>IF(N935="základní",J935,0)</f>
        <v>0</v>
      </c>
      <c r="BF935" s="247">
        <f>IF(N935="snížená",J935,0)</f>
        <v>0</v>
      </c>
      <c r="BG935" s="247">
        <f>IF(N935="zákl. přenesená",J935,0)</f>
        <v>0</v>
      </c>
      <c r="BH935" s="247">
        <f>IF(N935="sníž. přenesená",J935,0)</f>
        <v>0</v>
      </c>
      <c r="BI935" s="247">
        <f>IF(N935="nulová",J935,0)</f>
        <v>0</v>
      </c>
      <c r="BJ935" s="25" t="s">
        <v>83</v>
      </c>
      <c r="BK935" s="247">
        <f>ROUND(I935*H935,2)</f>
        <v>0</v>
      </c>
      <c r="BL935" s="25" t="s">
        <v>266</v>
      </c>
      <c r="BM935" s="25" t="s">
        <v>1657</v>
      </c>
    </row>
    <row r="936" s="11" customFormat="1" ht="29.88" customHeight="1">
      <c r="B936" s="220"/>
      <c r="C936" s="221"/>
      <c r="D936" s="222" t="s">
        <v>71</v>
      </c>
      <c r="E936" s="234" t="s">
        <v>1658</v>
      </c>
      <c r="F936" s="234" t="s">
        <v>1659</v>
      </c>
      <c r="G936" s="221"/>
      <c r="H936" s="221"/>
      <c r="I936" s="224"/>
      <c r="J936" s="235">
        <f>BK936</f>
        <v>0</v>
      </c>
      <c r="K936" s="221"/>
      <c r="L936" s="226"/>
      <c r="M936" s="227"/>
      <c r="N936" s="228"/>
      <c r="O936" s="228"/>
      <c r="P936" s="229">
        <f>SUM(P937:P963)</f>
        <v>0</v>
      </c>
      <c r="Q936" s="228"/>
      <c r="R936" s="229">
        <f>SUM(R937:R963)</f>
        <v>0.0043400000000000001</v>
      </c>
      <c r="S936" s="228"/>
      <c r="T936" s="230">
        <f>SUM(T937:T963)</f>
        <v>0</v>
      </c>
      <c r="AR936" s="231" t="s">
        <v>83</v>
      </c>
      <c r="AT936" s="232" t="s">
        <v>71</v>
      </c>
      <c r="AU936" s="232" t="s">
        <v>76</v>
      </c>
      <c r="AY936" s="231" t="s">
        <v>174</v>
      </c>
      <c r="BK936" s="233">
        <f>SUM(BK937:BK963)</f>
        <v>0</v>
      </c>
    </row>
    <row r="937" s="1" customFormat="1" ht="16.5" customHeight="1">
      <c r="B937" s="47"/>
      <c r="C937" s="236" t="s">
        <v>1660</v>
      </c>
      <c r="D937" s="236" t="s">
        <v>176</v>
      </c>
      <c r="E937" s="237" t="s">
        <v>1661</v>
      </c>
      <c r="F937" s="238" t="s">
        <v>1662</v>
      </c>
      <c r="G937" s="239" t="s">
        <v>1347</v>
      </c>
      <c r="H937" s="240">
        <v>14</v>
      </c>
      <c r="I937" s="241"/>
      <c r="J937" s="242">
        <f>ROUND(I937*H937,2)</f>
        <v>0</v>
      </c>
      <c r="K937" s="238" t="s">
        <v>21</v>
      </c>
      <c r="L937" s="73"/>
      <c r="M937" s="243" t="s">
        <v>21</v>
      </c>
      <c r="N937" s="244" t="s">
        <v>44</v>
      </c>
      <c r="O937" s="48"/>
      <c r="P937" s="245">
        <f>O937*H937</f>
        <v>0</v>
      </c>
      <c r="Q937" s="245">
        <v>0</v>
      </c>
      <c r="R937" s="245">
        <f>Q937*H937</f>
        <v>0</v>
      </c>
      <c r="S937" s="245">
        <v>0</v>
      </c>
      <c r="T937" s="246">
        <f>S937*H937</f>
        <v>0</v>
      </c>
      <c r="AR937" s="25" t="s">
        <v>266</v>
      </c>
      <c r="AT937" s="25" t="s">
        <v>176</v>
      </c>
      <c r="AU937" s="25" t="s">
        <v>83</v>
      </c>
      <c r="AY937" s="25" t="s">
        <v>174</v>
      </c>
      <c r="BE937" s="247">
        <f>IF(N937="základní",J937,0)</f>
        <v>0</v>
      </c>
      <c r="BF937" s="247">
        <f>IF(N937="snížená",J937,0)</f>
        <v>0</v>
      </c>
      <c r="BG937" s="247">
        <f>IF(N937="zákl. přenesená",J937,0)</f>
        <v>0</v>
      </c>
      <c r="BH937" s="247">
        <f>IF(N937="sníž. přenesená",J937,0)</f>
        <v>0</v>
      </c>
      <c r="BI937" s="247">
        <f>IF(N937="nulová",J937,0)</f>
        <v>0</v>
      </c>
      <c r="BJ937" s="25" t="s">
        <v>83</v>
      </c>
      <c r="BK937" s="247">
        <f>ROUND(I937*H937,2)</f>
        <v>0</v>
      </c>
      <c r="BL937" s="25" t="s">
        <v>266</v>
      </c>
      <c r="BM937" s="25" t="s">
        <v>1663</v>
      </c>
    </row>
    <row r="938" s="1" customFormat="1" ht="16.5" customHeight="1">
      <c r="B938" s="47"/>
      <c r="C938" s="236" t="s">
        <v>1664</v>
      </c>
      <c r="D938" s="236" t="s">
        <v>176</v>
      </c>
      <c r="E938" s="237" t="s">
        <v>1665</v>
      </c>
      <c r="F938" s="238" t="s">
        <v>1666</v>
      </c>
      <c r="G938" s="239" t="s">
        <v>269</v>
      </c>
      <c r="H938" s="240">
        <v>14</v>
      </c>
      <c r="I938" s="241"/>
      <c r="J938" s="242">
        <f>ROUND(I938*H938,2)</f>
        <v>0</v>
      </c>
      <c r="K938" s="238" t="s">
        <v>21</v>
      </c>
      <c r="L938" s="73"/>
      <c r="M938" s="243" t="s">
        <v>21</v>
      </c>
      <c r="N938" s="244" t="s">
        <v>44</v>
      </c>
      <c r="O938" s="48"/>
      <c r="P938" s="245">
        <f>O938*H938</f>
        <v>0</v>
      </c>
      <c r="Q938" s="245">
        <v>0</v>
      </c>
      <c r="R938" s="245">
        <f>Q938*H938</f>
        <v>0</v>
      </c>
      <c r="S938" s="245">
        <v>0</v>
      </c>
      <c r="T938" s="246">
        <f>S938*H938</f>
        <v>0</v>
      </c>
      <c r="AR938" s="25" t="s">
        <v>266</v>
      </c>
      <c r="AT938" s="25" t="s">
        <v>176</v>
      </c>
      <c r="AU938" s="25" t="s">
        <v>83</v>
      </c>
      <c r="AY938" s="25" t="s">
        <v>174</v>
      </c>
      <c r="BE938" s="247">
        <f>IF(N938="základní",J938,0)</f>
        <v>0</v>
      </c>
      <c r="BF938" s="247">
        <f>IF(N938="snížená",J938,0)</f>
        <v>0</v>
      </c>
      <c r="BG938" s="247">
        <f>IF(N938="zákl. přenesená",J938,0)</f>
        <v>0</v>
      </c>
      <c r="BH938" s="247">
        <f>IF(N938="sníž. přenesená",J938,0)</f>
        <v>0</v>
      </c>
      <c r="BI938" s="247">
        <f>IF(N938="nulová",J938,0)</f>
        <v>0</v>
      </c>
      <c r="BJ938" s="25" t="s">
        <v>83</v>
      </c>
      <c r="BK938" s="247">
        <f>ROUND(I938*H938,2)</f>
        <v>0</v>
      </c>
      <c r="BL938" s="25" t="s">
        <v>266</v>
      </c>
      <c r="BM938" s="25" t="s">
        <v>1667</v>
      </c>
    </row>
    <row r="939" s="1" customFormat="1" ht="16.5" customHeight="1">
      <c r="B939" s="47"/>
      <c r="C939" s="236" t="s">
        <v>1668</v>
      </c>
      <c r="D939" s="236" t="s">
        <v>176</v>
      </c>
      <c r="E939" s="237" t="s">
        <v>1669</v>
      </c>
      <c r="F939" s="238" t="s">
        <v>1670</v>
      </c>
      <c r="G939" s="239" t="s">
        <v>1347</v>
      </c>
      <c r="H939" s="240">
        <v>8</v>
      </c>
      <c r="I939" s="241"/>
      <c r="J939" s="242">
        <f>ROUND(I939*H939,2)</f>
        <v>0</v>
      </c>
      <c r="K939" s="238" t="s">
        <v>21</v>
      </c>
      <c r="L939" s="73"/>
      <c r="M939" s="243" t="s">
        <v>21</v>
      </c>
      <c r="N939" s="244" t="s">
        <v>44</v>
      </c>
      <c r="O939" s="48"/>
      <c r="P939" s="245">
        <f>O939*H939</f>
        <v>0</v>
      </c>
      <c r="Q939" s="245">
        <v>0</v>
      </c>
      <c r="R939" s="245">
        <f>Q939*H939</f>
        <v>0</v>
      </c>
      <c r="S939" s="245">
        <v>0</v>
      </c>
      <c r="T939" s="246">
        <f>S939*H939</f>
        <v>0</v>
      </c>
      <c r="AR939" s="25" t="s">
        <v>266</v>
      </c>
      <c r="AT939" s="25" t="s">
        <v>176</v>
      </c>
      <c r="AU939" s="25" t="s">
        <v>83</v>
      </c>
      <c r="AY939" s="25" t="s">
        <v>174</v>
      </c>
      <c r="BE939" s="247">
        <f>IF(N939="základní",J939,0)</f>
        <v>0</v>
      </c>
      <c r="BF939" s="247">
        <f>IF(N939="snížená",J939,0)</f>
        <v>0</v>
      </c>
      <c r="BG939" s="247">
        <f>IF(N939="zákl. přenesená",J939,0)</f>
        <v>0</v>
      </c>
      <c r="BH939" s="247">
        <f>IF(N939="sníž. přenesená",J939,0)</f>
        <v>0</v>
      </c>
      <c r="BI939" s="247">
        <f>IF(N939="nulová",J939,0)</f>
        <v>0</v>
      </c>
      <c r="BJ939" s="25" t="s">
        <v>83</v>
      </c>
      <c r="BK939" s="247">
        <f>ROUND(I939*H939,2)</f>
        <v>0</v>
      </c>
      <c r="BL939" s="25" t="s">
        <v>266</v>
      </c>
      <c r="BM939" s="25" t="s">
        <v>1671</v>
      </c>
    </row>
    <row r="940" s="1" customFormat="1" ht="16.5" customHeight="1">
      <c r="B940" s="47"/>
      <c r="C940" s="236" t="s">
        <v>1672</v>
      </c>
      <c r="D940" s="236" t="s">
        <v>176</v>
      </c>
      <c r="E940" s="237" t="s">
        <v>1673</v>
      </c>
      <c r="F940" s="238" t="s">
        <v>1674</v>
      </c>
      <c r="G940" s="239" t="s">
        <v>269</v>
      </c>
      <c r="H940" s="240">
        <v>8</v>
      </c>
      <c r="I940" s="241"/>
      <c r="J940" s="242">
        <f>ROUND(I940*H940,2)</f>
        <v>0</v>
      </c>
      <c r="K940" s="238" t="s">
        <v>21</v>
      </c>
      <c r="L940" s="73"/>
      <c r="M940" s="243" t="s">
        <v>21</v>
      </c>
      <c r="N940" s="244" t="s">
        <v>44</v>
      </c>
      <c r="O940" s="48"/>
      <c r="P940" s="245">
        <f>O940*H940</f>
        <v>0</v>
      </c>
      <c r="Q940" s="245">
        <v>0</v>
      </c>
      <c r="R940" s="245">
        <f>Q940*H940</f>
        <v>0</v>
      </c>
      <c r="S940" s="245">
        <v>0</v>
      </c>
      <c r="T940" s="246">
        <f>S940*H940</f>
        <v>0</v>
      </c>
      <c r="AR940" s="25" t="s">
        <v>266</v>
      </c>
      <c r="AT940" s="25" t="s">
        <v>176</v>
      </c>
      <c r="AU940" s="25" t="s">
        <v>83</v>
      </c>
      <c r="AY940" s="25" t="s">
        <v>174</v>
      </c>
      <c r="BE940" s="247">
        <f>IF(N940="základní",J940,0)</f>
        <v>0</v>
      </c>
      <c r="BF940" s="247">
        <f>IF(N940="snížená",J940,0)</f>
        <v>0</v>
      </c>
      <c r="BG940" s="247">
        <f>IF(N940="zákl. přenesená",J940,0)</f>
        <v>0</v>
      </c>
      <c r="BH940" s="247">
        <f>IF(N940="sníž. přenesená",J940,0)</f>
        <v>0</v>
      </c>
      <c r="BI940" s="247">
        <f>IF(N940="nulová",J940,0)</f>
        <v>0</v>
      </c>
      <c r="BJ940" s="25" t="s">
        <v>83</v>
      </c>
      <c r="BK940" s="247">
        <f>ROUND(I940*H940,2)</f>
        <v>0</v>
      </c>
      <c r="BL940" s="25" t="s">
        <v>266</v>
      </c>
      <c r="BM940" s="25" t="s">
        <v>1675</v>
      </c>
    </row>
    <row r="941" s="1" customFormat="1" ht="16.5" customHeight="1">
      <c r="B941" s="47"/>
      <c r="C941" s="236" t="s">
        <v>1676</v>
      </c>
      <c r="D941" s="236" t="s">
        <v>176</v>
      </c>
      <c r="E941" s="237" t="s">
        <v>1677</v>
      </c>
      <c r="F941" s="238" t="s">
        <v>1678</v>
      </c>
      <c r="G941" s="239" t="s">
        <v>269</v>
      </c>
      <c r="H941" s="240">
        <v>1</v>
      </c>
      <c r="I941" s="241"/>
      <c r="J941" s="242">
        <f>ROUND(I941*H941,2)</f>
        <v>0</v>
      </c>
      <c r="K941" s="238" t="s">
        <v>21</v>
      </c>
      <c r="L941" s="73"/>
      <c r="M941" s="243" t="s">
        <v>21</v>
      </c>
      <c r="N941" s="244" t="s">
        <v>44</v>
      </c>
      <c r="O941" s="48"/>
      <c r="P941" s="245">
        <f>O941*H941</f>
        <v>0</v>
      </c>
      <c r="Q941" s="245">
        <v>0</v>
      </c>
      <c r="R941" s="245">
        <f>Q941*H941</f>
        <v>0</v>
      </c>
      <c r="S941" s="245">
        <v>0</v>
      </c>
      <c r="T941" s="246">
        <f>S941*H941</f>
        <v>0</v>
      </c>
      <c r="AR941" s="25" t="s">
        <v>266</v>
      </c>
      <c r="AT941" s="25" t="s">
        <v>176</v>
      </c>
      <c r="AU941" s="25" t="s">
        <v>83</v>
      </c>
      <c r="AY941" s="25" t="s">
        <v>174</v>
      </c>
      <c r="BE941" s="247">
        <f>IF(N941="základní",J941,0)</f>
        <v>0</v>
      </c>
      <c r="BF941" s="247">
        <f>IF(N941="snížená",J941,0)</f>
        <v>0</v>
      </c>
      <c r="BG941" s="247">
        <f>IF(N941="zákl. přenesená",J941,0)</f>
        <v>0</v>
      </c>
      <c r="BH941" s="247">
        <f>IF(N941="sníž. přenesená",J941,0)</f>
        <v>0</v>
      </c>
      <c r="BI941" s="247">
        <f>IF(N941="nulová",J941,0)</f>
        <v>0</v>
      </c>
      <c r="BJ941" s="25" t="s">
        <v>83</v>
      </c>
      <c r="BK941" s="247">
        <f>ROUND(I941*H941,2)</f>
        <v>0</v>
      </c>
      <c r="BL941" s="25" t="s">
        <v>266</v>
      </c>
      <c r="BM941" s="25" t="s">
        <v>1679</v>
      </c>
    </row>
    <row r="942" s="1" customFormat="1" ht="16.5" customHeight="1">
      <c r="B942" s="47"/>
      <c r="C942" s="236" t="s">
        <v>1680</v>
      </c>
      <c r="D942" s="236" t="s">
        <v>176</v>
      </c>
      <c r="E942" s="237" t="s">
        <v>1681</v>
      </c>
      <c r="F942" s="238" t="s">
        <v>1682</v>
      </c>
      <c r="G942" s="239" t="s">
        <v>269</v>
      </c>
      <c r="H942" s="240">
        <v>1</v>
      </c>
      <c r="I942" s="241"/>
      <c r="J942" s="242">
        <f>ROUND(I942*H942,2)</f>
        <v>0</v>
      </c>
      <c r="K942" s="238" t="s">
        <v>21</v>
      </c>
      <c r="L942" s="73"/>
      <c r="M942" s="243" t="s">
        <v>21</v>
      </c>
      <c r="N942" s="244" t="s">
        <v>44</v>
      </c>
      <c r="O942" s="48"/>
      <c r="P942" s="245">
        <f>O942*H942</f>
        <v>0</v>
      </c>
      <c r="Q942" s="245">
        <v>0</v>
      </c>
      <c r="R942" s="245">
        <f>Q942*H942</f>
        <v>0</v>
      </c>
      <c r="S942" s="245">
        <v>0</v>
      </c>
      <c r="T942" s="246">
        <f>S942*H942</f>
        <v>0</v>
      </c>
      <c r="AR942" s="25" t="s">
        <v>266</v>
      </c>
      <c r="AT942" s="25" t="s">
        <v>176</v>
      </c>
      <c r="AU942" s="25" t="s">
        <v>83</v>
      </c>
      <c r="AY942" s="25" t="s">
        <v>174</v>
      </c>
      <c r="BE942" s="247">
        <f>IF(N942="základní",J942,0)</f>
        <v>0</v>
      </c>
      <c r="BF942" s="247">
        <f>IF(N942="snížená",J942,0)</f>
        <v>0</v>
      </c>
      <c r="BG942" s="247">
        <f>IF(N942="zákl. přenesená",J942,0)</f>
        <v>0</v>
      </c>
      <c r="BH942" s="247">
        <f>IF(N942="sníž. přenesená",J942,0)</f>
        <v>0</v>
      </c>
      <c r="BI942" s="247">
        <f>IF(N942="nulová",J942,0)</f>
        <v>0</v>
      </c>
      <c r="BJ942" s="25" t="s">
        <v>83</v>
      </c>
      <c r="BK942" s="247">
        <f>ROUND(I942*H942,2)</f>
        <v>0</v>
      </c>
      <c r="BL942" s="25" t="s">
        <v>266</v>
      </c>
      <c r="BM942" s="25" t="s">
        <v>1683</v>
      </c>
    </row>
    <row r="943" s="1" customFormat="1" ht="25.5" customHeight="1">
      <c r="B943" s="47"/>
      <c r="C943" s="236" t="s">
        <v>1684</v>
      </c>
      <c r="D943" s="236" t="s">
        <v>176</v>
      </c>
      <c r="E943" s="237" t="s">
        <v>1685</v>
      </c>
      <c r="F943" s="238" t="s">
        <v>1686</v>
      </c>
      <c r="G943" s="239" t="s">
        <v>220</v>
      </c>
      <c r="H943" s="240">
        <v>1</v>
      </c>
      <c r="I943" s="241"/>
      <c r="J943" s="242">
        <f>ROUND(I943*H943,2)</f>
        <v>0</v>
      </c>
      <c r="K943" s="238" t="s">
        <v>21</v>
      </c>
      <c r="L943" s="73"/>
      <c r="M943" s="243" t="s">
        <v>21</v>
      </c>
      <c r="N943" s="244" t="s">
        <v>44</v>
      </c>
      <c r="O943" s="48"/>
      <c r="P943" s="245">
        <f>O943*H943</f>
        <v>0</v>
      </c>
      <c r="Q943" s="245">
        <v>0</v>
      </c>
      <c r="R943" s="245">
        <f>Q943*H943</f>
        <v>0</v>
      </c>
      <c r="S943" s="245">
        <v>0</v>
      </c>
      <c r="T943" s="246">
        <f>S943*H943</f>
        <v>0</v>
      </c>
      <c r="AR943" s="25" t="s">
        <v>266</v>
      </c>
      <c r="AT943" s="25" t="s">
        <v>176</v>
      </c>
      <c r="AU943" s="25" t="s">
        <v>83</v>
      </c>
      <c r="AY943" s="25" t="s">
        <v>174</v>
      </c>
      <c r="BE943" s="247">
        <f>IF(N943="základní",J943,0)</f>
        <v>0</v>
      </c>
      <c r="BF943" s="247">
        <f>IF(N943="snížená",J943,0)</f>
        <v>0</v>
      </c>
      <c r="BG943" s="247">
        <f>IF(N943="zákl. přenesená",J943,0)</f>
        <v>0</v>
      </c>
      <c r="BH943" s="247">
        <f>IF(N943="sníž. přenesená",J943,0)</f>
        <v>0</v>
      </c>
      <c r="BI943" s="247">
        <f>IF(N943="nulová",J943,0)</f>
        <v>0</v>
      </c>
      <c r="BJ943" s="25" t="s">
        <v>83</v>
      </c>
      <c r="BK943" s="247">
        <f>ROUND(I943*H943,2)</f>
        <v>0</v>
      </c>
      <c r="BL943" s="25" t="s">
        <v>266</v>
      </c>
      <c r="BM943" s="25" t="s">
        <v>1687</v>
      </c>
    </row>
    <row r="944" s="1" customFormat="1" ht="16.5" customHeight="1">
      <c r="B944" s="47"/>
      <c r="C944" s="236" t="s">
        <v>1688</v>
      </c>
      <c r="D944" s="236" t="s">
        <v>176</v>
      </c>
      <c r="E944" s="237" t="s">
        <v>1689</v>
      </c>
      <c r="F944" s="238" t="s">
        <v>1690</v>
      </c>
      <c r="G944" s="239" t="s">
        <v>269</v>
      </c>
      <c r="H944" s="240">
        <v>6</v>
      </c>
      <c r="I944" s="241"/>
      <c r="J944" s="242">
        <f>ROUND(I944*H944,2)</f>
        <v>0</v>
      </c>
      <c r="K944" s="238" t="s">
        <v>21</v>
      </c>
      <c r="L944" s="73"/>
      <c r="M944" s="243" t="s">
        <v>21</v>
      </c>
      <c r="N944" s="244" t="s">
        <v>44</v>
      </c>
      <c r="O944" s="48"/>
      <c r="P944" s="245">
        <f>O944*H944</f>
        <v>0</v>
      </c>
      <c r="Q944" s="245">
        <v>0</v>
      </c>
      <c r="R944" s="245">
        <f>Q944*H944</f>
        <v>0</v>
      </c>
      <c r="S944" s="245">
        <v>0</v>
      </c>
      <c r="T944" s="246">
        <f>S944*H944</f>
        <v>0</v>
      </c>
      <c r="AR944" s="25" t="s">
        <v>266</v>
      </c>
      <c r="AT944" s="25" t="s">
        <v>176</v>
      </c>
      <c r="AU944" s="25" t="s">
        <v>83</v>
      </c>
      <c r="AY944" s="25" t="s">
        <v>174</v>
      </c>
      <c r="BE944" s="247">
        <f>IF(N944="základní",J944,0)</f>
        <v>0</v>
      </c>
      <c r="BF944" s="247">
        <f>IF(N944="snížená",J944,0)</f>
        <v>0</v>
      </c>
      <c r="BG944" s="247">
        <f>IF(N944="zákl. přenesená",J944,0)</f>
        <v>0</v>
      </c>
      <c r="BH944" s="247">
        <f>IF(N944="sníž. přenesená",J944,0)</f>
        <v>0</v>
      </c>
      <c r="BI944" s="247">
        <f>IF(N944="nulová",J944,0)</f>
        <v>0</v>
      </c>
      <c r="BJ944" s="25" t="s">
        <v>83</v>
      </c>
      <c r="BK944" s="247">
        <f>ROUND(I944*H944,2)</f>
        <v>0</v>
      </c>
      <c r="BL944" s="25" t="s">
        <v>266</v>
      </c>
      <c r="BM944" s="25" t="s">
        <v>1691</v>
      </c>
    </row>
    <row r="945" s="1" customFormat="1" ht="16.5" customHeight="1">
      <c r="B945" s="47"/>
      <c r="C945" s="236" t="s">
        <v>1692</v>
      </c>
      <c r="D945" s="236" t="s">
        <v>176</v>
      </c>
      <c r="E945" s="237" t="s">
        <v>1693</v>
      </c>
      <c r="F945" s="238" t="s">
        <v>1694</v>
      </c>
      <c r="G945" s="239" t="s">
        <v>269</v>
      </c>
      <c r="H945" s="240">
        <v>12</v>
      </c>
      <c r="I945" s="241"/>
      <c r="J945" s="242">
        <f>ROUND(I945*H945,2)</f>
        <v>0</v>
      </c>
      <c r="K945" s="238" t="s">
        <v>21</v>
      </c>
      <c r="L945" s="73"/>
      <c r="M945" s="243" t="s">
        <v>21</v>
      </c>
      <c r="N945" s="244" t="s">
        <v>44</v>
      </c>
      <c r="O945" s="48"/>
      <c r="P945" s="245">
        <f>O945*H945</f>
        <v>0</v>
      </c>
      <c r="Q945" s="245">
        <v>0</v>
      </c>
      <c r="R945" s="245">
        <f>Q945*H945</f>
        <v>0</v>
      </c>
      <c r="S945" s="245">
        <v>0</v>
      </c>
      <c r="T945" s="246">
        <f>S945*H945</f>
        <v>0</v>
      </c>
      <c r="AR945" s="25" t="s">
        <v>266</v>
      </c>
      <c r="AT945" s="25" t="s">
        <v>176</v>
      </c>
      <c r="AU945" s="25" t="s">
        <v>83</v>
      </c>
      <c r="AY945" s="25" t="s">
        <v>174</v>
      </c>
      <c r="BE945" s="247">
        <f>IF(N945="základní",J945,0)</f>
        <v>0</v>
      </c>
      <c r="BF945" s="247">
        <f>IF(N945="snížená",J945,0)</f>
        <v>0</v>
      </c>
      <c r="BG945" s="247">
        <f>IF(N945="zákl. přenesená",J945,0)</f>
        <v>0</v>
      </c>
      <c r="BH945" s="247">
        <f>IF(N945="sníž. přenesená",J945,0)</f>
        <v>0</v>
      </c>
      <c r="BI945" s="247">
        <f>IF(N945="nulová",J945,0)</f>
        <v>0</v>
      </c>
      <c r="BJ945" s="25" t="s">
        <v>83</v>
      </c>
      <c r="BK945" s="247">
        <f>ROUND(I945*H945,2)</f>
        <v>0</v>
      </c>
      <c r="BL945" s="25" t="s">
        <v>266</v>
      </c>
      <c r="BM945" s="25" t="s">
        <v>1695</v>
      </c>
    </row>
    <row r="946" s="1" customFormat="1" ht="16.5" customHeight="1">
      <c r="B946" s="47"/>
      <c r="C946" s="236" t="s">
        <v>1696</v>
      </c>
      <c r="D946" s="236" t="s">
        <v>176</v>
      </c>
      <c r="E946" s="237" t="s">
        <v>1697</v>
      </c>
      <c r="F946" s="238" t="s">
        <v>1698</v>
      </c>
      <c r="G946" s="239" t="s">
        <v>269</v>
      </c>
      <c r="H946" s="240">
        <v>14</v>
      </c>
      <c r="I946" s="241"/>
      <c r="J946" s="242">
        <f>ROUND(I946*H946,2)</f>
        <v>0</v>
      </c>
      <c r="K946" s="238" t="s">
        <v>180</v>
      </c>
      <c r="L946" s="73"/>
      <c r="M946" s="243" t="s">
        <v>21</v>
      </c>
      <c r="N946" s="244" t="s">
        <v>44</v>
      </c>
      <c r="O946" s="48"/>
      <c r="P946" s="245">
        <f>O946*H946</f>
        <v>0</v>
      </c>
      <c r="Q946" s="245">
        <v>0.00031</v>
      </c>
      <c r="R946" s="245">
        <f>Q946*H946</f>
        <v>0.0043400000000000001</v>
      </c>
      <c r="S946" s="245">
        <v>0</v>
      </c>
      <c r="T946" s="246">
        <f>S946*H946</f>
        <v>0</v>
      </c>
      <c r="AR946" s="25" t="s">
        <v>266</v>
      </c>
      <c r="AT946" s="25" t="s">
        <v>176</v>
      </c>
      <c r="AU946" s="25" t="s">
        <v>83</v>
      </c>
      <c r="AY946" s="25" t="s">
        <v>174</v>
      </c>
      <c r="BE946" s="247">
        <f>IF(N946="základní",J946,0)</f>
        <v>0</v>
      </c>
      <c r="BF946" s="247">
        <f>IF(N946="snížená",J946,0)</f>
        <v>0</v>
      </c>
      <c r="BG946" s="247">
        <f>IF(N946="zákl. přenesená",J946,0)</f>
        <v>0</v>
      </c>
      <c r="BH946" s="247">
        <f>IF(N946="sníž. přenesená",J946,0)</f>
        <v>0</v>
      </c>
      <c r="BI946" s="247">
        <f>IF(N946="nulová",J946,0)</f>
        <v>0</v>
      </c>
      <c r="BJ946" s="25" t="s">
        <v>83</v>
      </c>
      <c r="BK946" s="247">
        <f>ROUND(I946*H946,2)</f>
        <v>0</v>
      </c>
      <c r="BL946" s="25" t="s">
        <v>266</v>
      </c>
      <c r="BM946" s="25" t="s">
        <v>1699</v>
      </c>
    </row>
    <row r="947" s="12" customFormat="1">
      <c r="B947" s="251"/>
      <c r="C947" s="252"/>
      <c r="D947" s="248" t="s">
        <v>185</v>
      </c>
      <c r="E947" s="253" t="s">
        <v>21</v>
      </c>
      <c r="F947" s="254" t="s">
        <v>1700</v>
      </c>
      <c r="G947" s="252"/>
      <c r="H947" s="255">
        <v>14</v>
      </c>
      <c r="I947" s="256"/>
      <c r="J947" s="252"/>
      <c r="K947" s="252"/>
      <c r="L947" s="257"/>
      <c r="M947" s="258"/>
      <c r="N947" s="259"/>
      <c r="O947" s="259"/>
      <c r="P947" s="259"/>
      <c r="Q947" s="259"/>
      <c r="R947" s="259"/>
      <c r="S947" s="259"/>
      <c r="T947" s="260"/>
      <c r="AT947" s="261" t="s">
        <v>185</v>
      </c>
      <c r="AU947" s="261" t="s">
        <v>83</v>
      </c>
      <c r="AV947" s="12" t="s">
        <v>83</v>
      </c>
      <c r="AW947" s="12" t="s">
        <v>36</v>
      </c>
      <c r="AX947" s="12" t="s">
        <v>76</v>
      </c>
      <c r="AY947" s="261" t="s">
        <v>174</v>
      </c>
    </row>
    <row r="948" s="1" customFormat="1" ht="16.5" customHeight="1">
      <c r="B948" s="47"/>
      <c r="C948" s="236" t="s">
        <v>1701</v>
      </c>
      <c r="D948" s="236" t="s">
        <v>176</v>
      </c>
      <c r="E948" s="237" t="s">
        <v>1702</v>
      </c>
      <c r="F948" s="238" t="s">
        <v>1703</v>
      </c>
      <c r="G948" s="239" t="s">
        <v>1347</v>
      </c>
      <c r="H948" s="240">
        <v>1</v>
      </c>
      <c r="I948" s="241"/>
      <c r="J948" s="242">
        <f>ROUND(I948*H948,2)</f>
        <v>0</v>
      </c>
      <c r="K948" s="238" t="s">
        <v>21</v>
      </c>
      <c r="L948" s="73"/>
      <c r="M948" s="243" t="s">
        <v>21</v>
      </c>
      <c r="N948" s="244" t="s">
        <v>44</v>
      </c>
      <c r="O948" s="48"/>
      <c r="P948" s="245">
        <f>O948*H948</f>
        <v>0</v>
      </c>
      <c r="Q948" s="245">
        <v>0</v>
      </c>
      <c r="R948" s="245">
        <f>Q948*H948</f>
        <v>0</v>
      </c>
      <c r="S948" s="245">
        <v>0</v>
      </c>
      <c r="T948" s="246">
        <f>S948*H948</f>
        <v>0</v>
      </c>
      <c r="AR948" s="25" t="s">
        <v>266</v>
      </c>
      <c r="AT948" s="25" t="s">
        <v>176</v>
      </c>
      <c r="AU948" s="25" t="s">
        <v>83</v>
      </c>
      <c r="AY948" s="25" t="s">
        <v>174</v>
      </c>
      <c r="BE948" s="247">
        <f>IF(N948="základní",J948,0)</f>
        <v>0</v>
      </c>
      <c r="BF948" s="247">
        <f>IF(N948="snížená",J948,0)</f>
        <v>0</v>
      </c>
      <c r="BG948" s="247">
        <f>IF(N948="zákl. přenesená",J948,0)</f>
        <v>0</v>
      </c>
      <c r="BH948" s="247">
        <f>IF(N948="sníž. přenesená",J948,0)</f>
        <v>0</v>
      </c>
      <c r="BI948" s="247">
        <f>IF(N948="nulová",J948,0)</f>
        <v>0</v>
      </c>
      <c r="BJ948" s="25" t="s">
        <v>83</v>
      </c>
      <c r="BK948" s="247">
        <f>ROUND(I948*H948,2)</f>
        <v>0</v>
      </c>
      <c r="BL948" s="25" t="s">
        <v>266</v>
      </c>
      <c r="BM948" s="25" t="s">
        <v>1704</v>
      </c>
    </row>
    <row r="949" s="1" customFormat="1" ht="16.5" customHeight="1">
      <c r="B949" s="47"/>
      <c r="C949" s="236" t="s">
        <v>1705</v>
      </c>
      <c r="D949" s="236" t="s">
        <v>176</v>
      </c>
      <c r="E949" s="237" t="s">
        <v>1706</v>
      </c>
      <c r="F949" s="238" t="s">
        <v>1707</v>
      </c>
      <c r="G949" s="239" t="s">
        <v>1347</v>
      </c>
      <c r="H949" s="240">
        <v>61</v>
      </c>
      <c r="I949" s="241"/>
      <c r="J949" s="242">
        <f>ROUND(I949*H949,2)</f>
        <v>0</v>
      </c>
      <c r="K949" s="238" t="s">
        <v>21</v>
      </c>
      <c r="L949" s="73"/>
      <c r="M949" s="243" t="s">
        <v>21</v>
      </c>
      <c r="N949" s="244" t="s">
        <v>44</v>
      </c>
      <c r="O949" s="48"/>
      <c r="P949" s="245">
        <f>O949*H949</f>
        <v>0</v>
      </c>
      <c r="Q949" s="245">
        <v>0</v>
      </c>
      <c r="R949" s="245">
        <f>Q949*H949</f>
        <v>0</v>
      </c>
      <c r="S949" s="245">
        <v>0</v>
      </c>
      <c r="T949" s="246">
        <f>S949*H949</f>
        <v>0</v>
      </c>
      <c r="AR949" s="25" t="s">
        <v>266</v>
      </c>
      <c r="AT949" s="25" t="s">
        <v>176</v>
      </c>
      <c r="AU949" s="25" t="s">
        <v>83</v>
      </c>
      <c r="AY949" s="25" t="s">
        <v>174</v>
      </c>
      <c r="BE949" s="247">
        <f>IF(N949="základní",J949,0)</f>
        <v>0</v>
      </c>
      <c r="BF949" s="247">
        <f>IF(N949="snížená",J949,0)</f>
        <v>0</v>
      </c>
      <c r="BG949" s="247">
        <f>IF(N949="zákl. přenesená",J949,0)</f>
        <v>0</v>
      </c>
      <c r="BH949" s="247">
        <f>IF(N949="sníž. přenesená",J949,0)</f>
        <v>0</v>
      </c>
      <c r="BI949" s="247">
        <f>IF(N949="nulová",J949,0)</f>
        <v>0</v>
      </c>
      <c r="BJ949" s="25" t="s">
        <v>83</v>
      </c>
      <c r="BK949" s="247">
        <f>ROUND(I949*H949,2)</f>
        <v>0</v>
      </c>
      <c r="BL949" s="25" t="s">
        <v>266</v>
      </c>
      <c r="BM949" s="25" t="s">
        <v>1708</v>
      </c>
    </row>
    <row r="950" s="1" customFormat="1" ht="16.5" customHeight="1">
      <c r="B950" s="47"/>
      <c r="C950" s="236" t="s">
        <v>1709</v>
      </c>
      <c r="D950" s="236" t="s">
        <v>176</v>
      </c>
      <c r="E950" s="237" t="s">
        <v>1710</v>
      </c>
      <c r="F950" s="238" t="s">
        <v>1711</v>
      </c>
      <c r="G950" s="239" t="s">
        <v>269</v>
      </c>
      <c r="H950" s="240">
        <v>61</v>
      </c>
      <c r="I950" s="241"/>
      <c r="J950" s="242">
        <f>ROUND(I950*H950,2)</f>
        <v>0</v>
      </c>
      <c r="K950" s="238" t="s">
        <v>21</v>
      </c>
      <c r="L950" s="73"/>
      <c r="M950" s="243" t="s">
        <v>21</v>
      </c>
      <c r="N950" s="244" t="s">
        <v>44</v>
      </c>
      <c r="O950" s="48"/>
      <c r="P950" s="245">
        <f>O950*H950</f>
        <v>0</v>
      </c>
      <c r="Q950" s="245">
        <v>0</v>
      </c>
      <c r="R950" s="245">
        <f>Q950*H950</f>
        <v>0</v>
      </c>
      <c r="S950" s="245">
        <v>0</v>
      </c>
      <c r="T950" s="246">
        <f>S950*H950</f>
        <v>0</v>
      </c>
      <c r="AR950" s="25" t="s">
        <v>266</v>
      </c>
      <c r="AT950" s="25" t="s">
        <v>176</v>
      </c>
      <c r="AU950" s="25" t="s">
        <v>83</v>
      </c>
      <c r="AY950" s="25" t="s">
        <v>174</v>
      </c>
      <c r="BE950" s="247">
        <f>IF(N950="základní",J950,0)</f>
        <v>0</v>
      </c>
      <c r="BF950" s="247">
        <f>IF(N950="snížená",J950,0)</f>
        <v>0</v>
      </c>
      <c r="BG950" s="247">
        <f>IF(N950="zákl. přenesená",J950,0)</f>
        <v>0</v>
      </c>
      <c r="BH950" s="247">
        <f>IF(N950="sníž. přenesená",J950,0)</f>
        <v>0</v>
      </c>
      <c r="BI950" s="247">
        <f>IF(N950="nulová",J950,0)</f>
        <v>0</v>
      </c>
      <c r="BJ950" s="25" t="s">
        <v>83</v>
      </c>
      <c r="BK950" s="247">
        <f>ROUND(I950*H950,2)</f>
        <v>0</v>
      </c>
      <c r="BL950" s="25" t="s">
        <v>266</v>
      </c>
      <c r="BM950" s="25" t="s">
        <v>1712</v>
      </c>
    </row>
    <row r="951" s="1" customFormat="1" ht="16.5" customHeight="1">
      <c r="B951" s="47"/>
      <c r="C951" s="236" t="s">
        <v>1713</v>
      </c>
      <c r="D951" s="236" t="s">
        <v>176</v>
      </c>
      <c r="E951" s="237" t="s">
        <v>1714</v>
      </c>
      <c r="F951" s="238" t="s">
        <v>1715</v>
      </c>
      <c r="G951" s="239" t="s">
        <v>1347</v>
      </c>
      <c r="H951" s="240">
        <v>1</v>
      </c>
      <c r="I951" s="241"/>
      <c r="J951" s="242">
        <f>ROUND(I951*H951,2)</f>
        <v>0</v>
      </c>
      <c r="K951" s="238" t="s">
        <v>21</v>
      </c>
      <c r="L951" s="73"/>
      <c r="M951" s="243" t="s">
        <v>21</v>
      </c>
      <c r="N951" s="244" t="s">
        <v>44</v>
      </c>
      <c r="O951" s="48"/>
      <c r="P951" s="245">
        <f>O951*H951</f>
        <v>0</v>
      </c>
      <c r="Q951" s="245">
        <v>0</v>
      </c>
      <c r="R951" s="245">
        <f>Q951*H951</f>
        <v>0</v>
      </c>
      <c r="S951" s="245">
        <v>0</v>
      </c>
      <c r="T951" s="246">
        <f>S951*H951</f>
        <v>0</v>
      </c>
      <c r="AR951" s="25" t="s">
        <v>266</v>
      </c>
      <c r="AT951" s="25" t="s">
        <v>176</v>
      </c>
      <c r="AU951" s="25" t="s">
        <v>83</v>
      </c>
      <c r="AY951" s="25" t="s">
        <v>174</v>
      </c>
      <c r="BE951" s="247">
        <f>IF(N951="základní",J951,0)</f>
        <v>0</v>
      </c>
      <c r="BF951" s="247">
        <f>IF(N951="snížená",J951,0)</f>
        <v>0</v>
      </c>
      <c r="BG951" s="247">
        <f>IF(N951="zákl. přenesená",J951,0)</f>
        <v>0</v>
      </c>
      <c r="BH951" s="247">
        <f>IF(N951="sníž. přenesená",J951,0)</f>
        <v>0</v>
      </c>
      <c r="BI951" s="247">
        <f>IF(N951="nulová",J951,0)</f>
        <v>0</v>
      </c>
      <c r="BJ951" s="25" t="s">
        <v>83</v>
      </c>
      <c r="BK951" s="247">
        <f>ROUND(I951*H951,2)</f>
        <v>0</v>
      </c>
      <c r="BL951" s="25" t="s">
        <v>266</v>
      </c>
      <c r="BM951" s="25" t="s">
        <v>1716</v>
      </c>
    </row>
    <row r="952" s="1" customFormat="1" ht="16.5" customHeight="1">
      <c r="B952" s="47"/>
      <c r="C952" s="236" t="s">
        <v>1717</v>
      </c>
      <c r="D952" s="236" t="s">
        <v>176</v>
      </c>
      <c r="E952" s="237" t="s">
        <v>1718</v>
      </c>
      <c r="F952" s="238" t="s">
        <v>1719</v>
      </c>
      <c r="G952" s="239" t="s">
        <v>1347</v>
      </c>
      <c r="H952" s="240">
        <v>11</v>
      </c>
      <c r="I952" s="241"/>
      <c r="J952" s="242">
        <f>ROUND(I952*H952,2)</f>
        <v>0</v>
      </c>
      <c r="K952" s="238" t="s">
        <v>21</v>
      </c>
      <c r="L952" s="73"/>
      <c r="M952" s="243" t="s">
        <v>21</v>
      </c>
      <c r="N952" s="244" t="s">
        <v>44</v>
      </c>
      <c r="O952" s="48"/>
      <c r="P952" s="245">
        <f>O952*H952</f>
        <v>0</v>
      </c>
      <c r="Q952" s="245">
        <v>0</v>
      </c>
      <c r="R952" s="245">
        <f>Q952*H952</f>
        <v>0</v>
      </c>
      <c r="S952" s="245">
        <v>0</v>
      </c>
      <c r="T952" s="246">
        <f>S952*H952</f>
        <v>0</v>
      </c>
      <c r="AR952" s="25" t="s">
        <v>266</v>
      </c>
      <c r="AT952" s="25" t="s">
        <v>176</v>
      </c>
      <c r="AU952" s="25" t="s">
        <v>83</v>
      </c>
      <c r="AY952" s="25" t="s">
        <v>174</v>
      </c>
      <c r="BE952" s="247">
        <f>IF(N952="základní",J952,0)</f>
        <v>0</v>
      </c>
      <c r="BF952" s="247">
        <f>IF(N952="snížená",J952,0)</f>
        <v>0</v>
      </c>
      <c r="BG952" s="247">
        <f>IF(N952="zákl. přenesená",J952,0)</f>
        <v>0</v>
      </c>
      <c r="BH952" s="247">
        <f>IF(N952="sníž. přenesená",J952,0)</f>
        <v>0</v>
      </c>
      <c r="BI952" s="247">
        <f>IF(N952="nulová",J952,0)</f>
        <v>0</v>
      </c>
      <c r="BJ952" s="25" t="s">
        <v>83</v>
      </c>
      <c r="BK952" s="247">
        <f>ROUND(I952*H952,2)</f>
        <v>0</v>
      </c>
      <c r="BL952" s="25" t="s">
        <v>266</v>
      </c>
      <c r="BM952" s="25" t="s">
        <v>1720</v>
      </c>
    </row>
    <row r="953" s="1" customFormat="1" ht="16.5" customHeight="1">
      <c r="B953" s="47"/>
      <c r="C953" s="236" t="s">
        <v>1721</v>
      </c>
      <c r="D953" s="236" t="s">
        <v>176</v>
      </c>
      <c r="E953" s="237" t="s">
        <v>1722</v>
      </c>
      <c r="F953" s="238" t="s">
        <v>1723</v>
      </c>
      <c r="G953" s="239" t="s">
        <v>1347</v>
      </c>
      <c r="H953" s="240">
        <v>14</v>
      </c>
      <c r="I953" s="241"/>
      <c r="J953" s="242">
        <f>ROUND(I953*H953,2)</f>
        <v>0</v>
      </c>
      <c r="K953" s="238" t="s">
        <v>21</v>
      </c>
      <c r="L953" s="73"/>
      <c r="M953" s="243" t="s">
        <v>21</v>
      </c>
      <c r="N953" s="244" t="s">
        <v>44</v>
      </c>
      <c r="O953" s="48"/>
      <c r="P953" s="245">
        <f>O953*H953</f>
        <v>0</v>
      </c>
      <c r="Q953" s="245">
        <v>0</v>
      </c>
      <c r="R953" s="245">
        <f>Q953*H953</f>
        <v>0</v>
      </c>
      <c r="S953" s="245">
        <v>0</v>
      </c>
      <c r="T953" s="246">
        <f>S953*H953</f>
        <v>0</v>
      </c>
      <c r="AR953" s="25" t="s">
        <v>266</v>
      </c>
      <c r="AT953" s="25" t="s">
        <v>176</v>
      </c>
      <c r="AU953" s="25" t="s">
        <v>83</v>
      </c>
      <c r="AY953" s="25" t="s">
        <v>174</v>
      </c>
      <c r="BE953" s="247">
        <f>IF(N953="základní",J953,0)</f>
        <v>0</v>
      </c>
      <c r="BF953" s="247">
        <f>IF(N953="snížená",J953,0)</f>
        <v>0</v>
      </c>
      <c r="BG953" s="247">
        <f>IF(N953="zákl. přenesená",J953,0)</f>
        <v>0</v>
      </c>
      <c r="BH953" s="247">
        <f>IF(N953="sníž. přenesená",J953,0)</f>
        <v>0</v>
      </c>
      <c r="BI953" s="247">
        <f>IF(N953="nulová",J953,0)</f>
        <v>0</v>
      </c>
      <c r="BJ953" s="25" t="s">
        <v>83</v>
      </c>
      <c r="BK953" s="247">
        <f>ROUND(I953*H953,2)</f>
        <v>0</v>
      </c>
      <c r="BL953" s="25" t="s">
        <v>266</v>
      </c>
      <c r="BM953" s="25" t="s">
        <v>1724</v>
      </c>
    </row>
    <row r="954" s="1" customFormat="1" ht="16.5" customHeight="1">
      <c r="B954" s="47"/>
      <c r="C954" s="236" t="s">
        <v>1725</v>
      </c>
      <c r="D954" s="236" t="s">
        <v>176</v>
      </c>
      <c r="E954" s="237" t="s">
        <v>1726</v>
      </c>
      <c r="F954" s="238" t="s">
        <v>1727</v>
      </c>
      <c r="G954" s="239" t="s">
        <v>269</v>
      </c>
      <c r="H954" s="240">
        <v>1</v>
      </c>
      <c r="I954" s="241"/>
      <c r="J954" s="242">
        <f>ROUND(I954*H954,2)</f>
        <v>0</v>
      </c>
      <c r="K954" s="238" t="s">
        <v>21</v>
      </c>
      <c r="L954" s="73"/>
      <c r="M954" s="243" t="s">
        <v>21</v>
      </c>
      <c r="N954" s="244" t="s">
        <v>44</v>
      </c>
      <c r="O954" s="48"/>
      <c r="P954" s="245">
        <f>O954*H954</f>
        <v>0</v>
      </c>
      <c r="Q954" s="245">
        <v>0</v>
      </c>
      <c r="R954" s="245">
        <f>Q954*H954</f>
        <v>0</v>
      </c>
      <c r="S954" s="245">
        <v>0</v>
      </c>
      <c r="T954" s="246">
        <f>S954*H954</f>
        <v>0</v>
      </c>
      <c r="AR954" s="25" t="s">
        <v>266</v>
      </c>
      <c r="AT954" s="25" t="s">
        <v>176</v>
      </c>
      <c r="AU954" s="25" t="s">
        <v>83</v>
      </c>
      <c r="AY954" s="25" t="s">
        <v>174</v>
      </c>
      <c r="BE954" s="247">
        <f>IF(N954="základní",J954,0)</f>
        <v>0</v>
      </c>
      <c r="BF954" s="247">
        <f>IF(N954="snížená",J954,0)</f>
        <v>0</v>
      </c>
      <c r="BG954" s="247">
        <f>IF(N954="zákl. přenesená",J954,0)</f>
        <v>0</v>
      </c>
      <c r="BH954" s="247">
        <f>IF(N954="sníž. přenesená",J954,0)</f>
        <v>0</v>
      </c>
      <c r="BI954" s="247">
        <f>IF(N954="nulová",J954,0)</f>
        <v>0</v>
      </c>
      <c r="BJ954" s="25" t="s">
        <v>83</v>
      </c>
      <c r="BK954" s="247">
        <f>ROUND(I954*H954,2)</f>
        <v>0</v>
      </c>
      <c r="BL954" s="25" t="s">
        <v>266</v>
      </c>
      <c r="BM954" s="25" t="s">
        <v>1728</v>
      </c>
    </row>
    <row r="955" s="1" customFormat="1" ht="16.5" customHeight="1">
      <c r="B955" s="47"/>
      <c r="C955" s="236" t="s">
        <v>1729</v>
      </c>
      <c r="D955" s="236" t="s">
        <v>176</v>
      </c>
      <c r="E955" s="237" t="s">
        <v>1730</v>
      </c>
      <c r="F955" s="238" t="s">
        <v>1731</v>
      </c>
      <c r="G955" s="239" t="s">
        <v>269</v>
      </c>
      <c r="H955" s="240">
        <v>25</v>
      </c>
      <c r="I955" s="241"/>
      <c r="J955" s="242">
        <f>ROUND(I955*H955,2)</f>
        <v>0</v>
      </c>
      <c r="K955" s="238" t="s">
        <v>21</v>
      </c>
      <c r="L955" s="73"/>
      <c r="M955" s="243" t="s">
        <v>21</v>
      </c>
      <c r="N955" s="244" t="s">
        <v>44</v>
      </c>
      <c r="O955" s="48"/>
      <c r="P955" s="245">
        <f>O955*H955</f>
        <v>0</v>
      </c>
      <c r="Q955" s="245">
        <v>0</v>
      </c>
      <c r="R955" s="245">
        <f>Q955*H955</f>
        <v>0</v>
      </c>
      <c r="S955" s="245">
        <v>0</v>
      </c>
      <c r="T955" s="246">
        <f>S955*H955</f>
        <v>0</v>
      </c>
      <c r="AR955" s="25" t="s">
        <v>266</v>
      </c>
      <c r="AT955" s="25" t="s">
        <v>176</v>
      </c>
      <c r="AU955" s="25" t="s">
        <v>83</v>
      </c>
      <c r="AY955" s="25" t="s">
        <v>174</v>
      </c>
      <c r="BE955" s="247">
        <f>IF(N955="základní",J955,0)</f>
        <v>0</v>
      </c>
      <c r="BF955" s="247">
        <f>IF(N955="snížená",J955,0)</f>
        <v>0</v>
      </c>
      <c r="BG955" s="247">
        <f>IF(N955="zákl. přenesená",J955,0)</f>
        <v>0</v>
      </c>
      <c r="BH955" s="247">
        <f>IF(N955="sníž. přenesená",J955,0)</f>
        <v>0</v>
      </c>
      <c r="BI955" s="247">
        <f>IF(N955="nulová",J955,0)</f>
        <v>0</v>
      </c>
      <c r="BJ955" s="25" t="s">
        <v>83</v>
      </c>
      <c r="BK955" s="247">
        <f>ROUND(I955*H955,2)</f>
        <v>0</v>
      </c>
      <c r="BL955" s="25" t="s">
        <v>266</v>
      </c>
      <c r="BM955" s="25" t="s">
        <v>1732</v>
      </c>
    </row>
    <row r="956" s="1" customFormat="1" ht="16.5" customHeight="1">
      <c r="B956" s="47"/>
      <c r="C956" s="236" t="s">
        <v>1733</v>
      </c>
      <c r="D956" s="236" t="s">
        <v>176</v>
      </c>
      <c r="E956" s="237" t="s">
        <v>1734</v>
      </c>
      <c r="F956" s="238" t="s">
        <v>1735</v>
      </c>
      <c r="G956" s="239" t="s">
        <v>269</v>
      </c>
      <c r="H956" s="240">
        <v>3</v>
      </c>
      <c r="I956" s="241"/>
      <c r="J956" s="242">
        <f>ROUND(I956*H956,2)</f>
        <v>0</v>
      </c>
      <c r="K956" s="238" t="s">
        <v>21</v>
      </c>
      <c r="L956" s="73"/>
      <c r="M956" s="243" t="s">
        <v>21</v>
      </c>
      <c r="N956" s="244" t="s">
        <v>44</v>
      </c>
      <c r="O956" s="48"/>
      <c r="P956" s="245">
        <f>O956*H956</f>
        <v>0</v>
      </c>
      <c r="Q956" s="245">
        <v>0</v>
      </c>
      <c r="R956" s="245">
        <f>Q956*H956</f>
        <v>0</v>
      </c>
      <c r="S956" s="245">
        <v>0</v>
      </c>
      <c r="T956" s="246">
        <f>S956*H956</f>
        <v>0</v>
      </c>
      <c r="AR956" s="25" t="s">
        <v>266</v>
      </c>
      <c r="AT956" s="25" t="s">
        <v>176</v>
      </c>
      <c r="AU956" s="25" t="s">
        <v>83</v>
      </c>
      <c r="AY956" s="25" t="s">
        <v>174</v>
      </c>
      <c r="BE956" s="247">
        <f>IF(N956="základní",J956,0)</f>
        <v>0</v>
      </c>
      <c r="BF956" s="247">
        <f>IF(N956="snížená",J956,0)</f>
        <v>0</v>
      </c>
      <c r="BG956" s="247">
        <f>IF(N956="zákl. přenesená",J956,0)</f>
        <v>0</v>
      </c>
      <c r="BH956" s="247">
        <f>IF(N956="sníž. přenesená",J956,0)</f>
        <v>0</v>
      </c>
      <c r="BI956" s="247">
        <f>IF(N956="nulová",J956,0)</f>
        <v>0</v>
      </c>
      <c r="BJ956" s="25" t="s">
        <v>83</v>
      </c>
      <c r="BK956" s="247">
        <f>ROUND(I956*H956,2)</f>
        <v>0</v>
      </c>
      <c r="BL956" s="25" t="s">
        <v>266</v>
      </c>
      <c r="BM956" s="25" t="s">
        <v>1736</v>
      </c>
    </row>
    <row r="957" s="1" customFormat="1" ht="16.5" customHeight="1">
      <c r="B957" s="47"/>
      <c r="C957" s="236" t="s">
        <v>1737</v>
      </c>
      <c r="D957" s="236" t="s">
        <v>176</v>
      </c>
      <c r="E957" s="237" t="s">
        <v>1738</v>
      </c>
      <c r="F957" s="238" t="s">
        <v>1739</v>
      </c>
      <c r="G957" s="239" t="s">
        <v>269</v>
      </c>
      <c r="H957" s="240">
        <v>3</v>
      </c>
      <c r="I957" s="241"/>
      <c r="J957" s="242">
        <f>ROUND(I957*H957,2)</f>
        <v>0</v>
      </c>
      <c r="K957" s="238" t="s">
        <v>21</v>
      </c>
      <c r="L957" s="73"/>
      <c r="M957" s="243" t="s">
        <v>21</v>
      </c>
      <c r="N957" s="244" t="s">
        <v>44</v>
      </c>
      <c r="O957" s="48"/>
      <c r="P957" s="245">
        <f>O957*H957</f>
        <v>0</v>
      </c>
      <c r="Q957" s="245">
        <v>0</v>
      </c>
      <c r="R957" s="245">
        <f>Q957*H957</f>
        <v>0</v>
      </c>
      <c r="S957" s="245">
        <v>0</v>
      </c>
      <c r="T957" s="246">
        <f>S957*H957</f>
        <v>0</v>
      </c>
      <c r="AR957" s="25" t="s">
        <v>266</v>
      </c>
      <c r="AT957" s="25" t="s">
        <v>176</v>
      </c>
      <c r="AU957" s="25" t="s">
        <v>83</v>
      </c>
      <c r="AY957" s="25" t="s">
        <v>174</v>
      </c>
      <c r="BE957" s="247">
        <f>IF(N957="základní",J957,0)</f>
        <v>0</v>
      </c>
      <c r="BF957" s="247">
        <f>IF(N957="snížená",J957,0)</f>
        <v>0</v>
      </c>
      <c r="BG957" s="247">
        <f>IF(N957="zákl. přenesená",J957,0)</f>
        <v>0</v>
      </c>
      <c r="BH957" s="247">
        <f>IF(N957="sníž. přenesená",J957,0)</f>
        <v>0</v>
      </c>
      <c r="BI957" s="247">
        <f>IF(N957="nulová",J957,0)</f>
        <v>0</v>
      </c>
      <c r="BJ957" s="25" t="s">
        <v>83</v>
      </c>
      <c r="BK957" s="247">
        <f>ROUND(I957*H957,2)</f>
        <v>0</v>
      </c>
      <c r="BL957" s="25" t="s">
        <v>266</v>
      </c>
      <c r="BM957" s="25" t="s">
        <v>1740</v>
      </c>
    </row>
    <row r="958" s="1" customFormat="1" ht="16.5" customHeight="1">
      <c r="B958" s="47"/>
      <c r="C958" s="236" t="s">
        <v>1741</v>
      </c>
      <c r="D958" s="236" t="s">
        <v>176</v>
      </c>
      <c r="E958" s="237" t="s">
        <v>1742</v>
      </c>
      <c r="F958" s="238" t="s">
        <v>1743</v>
      </c>
      <c r="G958" s="239" t="s">
        <v>1347</v>
      </c>
      <c r="H958" s="240">
        <v>8</v>
      </c>
      <c r="I958" s="241"/>
      <c r="J958" s="242">
        <f>ROUND(I958*H958,2)</f>
        <v>0</v>
      </c>
      <c r="K958" s="238" t="s">
        <v>21</v>
      </c>
      <c r="L958" s="73"/>
      <c r="M958" s="243" t="s">
        <v>21</v>
      </c>
      <c r="N958" s="244" t="s">
        <v>44</v>
      </c>
      <c r="O958" s="48"/>
      <c r="P958" s="245">
        <f>O958*H958</f>
        <v>0</v>
      </c>
      <c r="Q958" s="245">
        <v>0</v>
      </c>
      <c r="R958" s="245">
        <f>Q958*H958</f>
        <v>0</v>
      </c>
      <c r="S958" s="245">
        <v>0</v>
      </c>
      <c r="T958" s="246">
        <f>S958*H958</f>
        <v>0</v>
      </c>
      <c r="AR958" s="25" t="s">
        <v>266</v>
      </c>
      <c r="AT958" s="25" t="s">
        <v>176</v>
      </c>
      <c r="AU958" s="25" t="s">
        <v>83</v>
      </c>
      <c r="AY958" s="25" t="s">
        <v>174</v>
      </c>
      <c r="BE958" s="247">
        <f>IF(N958="základní",J958,0)</f>
        <v>0</v>
      </c>
      <c r="BF958" s="247">
        <f>IF(N958="snížená",J958,0)</f>
        <v>0</v>
      </c>
      <c r="BG958" s="247">
        <f>IF(N958="zákl. přenesená",J958,0)</f>
        <v>0</v>
      </c>
      <c r="BH958" s="247">
        <f>IF(N958="sníž. přenesená",J958,0)</f>
        <v>0</v>
      </c>
      <c r="BI958" s="247">
        <f>IF(N958="nulová",J958,0)</f>
        <v>0</v>
      </c>
      <c r="BJ958" s="25" t="s">
        <v>83</v>
      </c>
      <c r="BK958" s="247">
        <f>ROUND(I958*H958,2)</f>
        <v>0</v>
      </c>
      <c r="BL958" s="25" t="s">
        <v>266</v>
      </c>
      <c r="BM958" s="25" t="s">
        <v>1744</v>
      </c>
    </row>
    <row r="959" s="1" customFormat="1" ht="16.5" customHeight="1">
      <c r="B959" s="47"/>
      <c r="C959" s="236" t="s">
        <v>1745</v>
      </c>
      <c r="D959" s="236" t="s">
        <v>176</v>
      </c>
      <c r="E959" s="237" t="s">
        <v>1746</v>
      </c>
      <c r="F959" s="238" t="s">
        <v>1747</v>
      </c>
      <c r="G959" s="239" t="s">
        <v>269</v>
      </c>
      <c r="H959" s="240">
        <v>8</v>
      </c>
      <c r="I959" s="241"/>
      <c r="J959" s="242">
        <f>ROUND(I959*H959,2)</f>
        <v>0</v>
      </c>
      <c r="K959" s="238" t="s">
        <v>21</v>
      </c>
      <c r="L959" s="73"/>
      <c r="M959" s="243" t="s">
        <v>21</v>
      </c>
      <c r="N959" s="244" t="s">
        <v>44</v>
      </c>
      <c r="O959" s="48"/>
      <c r="P959" s="245">
        <f>O959*H959</f>
        <v>0</v>
      </c>
      <c r="Q959" s="245">
        <v>0</v>
      </c>
      <c r="R959" s="245">
        <f>Q959*H959</f>
        <v>0</v>
      </c>
      <c r="S959" s="245">
        <v>0</v>
      </c>
      <c r="T959" s="246">
        <f>S959*H959</f>
        <v>0</v>
      </c>
      <c r="AR959" s="25" t="s">
        <v>266</v>
      </c>
      <c r="AT959" s="25" t="s">
        <v>176</v>
      </c>
      <c r="AU959" s="25" t="s">
        <v>83</v>
      </c>
      <c r="AY959" s="25" t="s">
        <v>174</v>
      </c>
      <c r="BE959" s="247">
        <f>IF(N959="základní",J959,0)</f>
        <v>0</v>
      </c>
      <c r="BF959" s="247">
        <f>IF(N959="snížená",J959,0)</f>
        <v>0</v>
      </c>
      <c r="BG959" s="247">
        <f>IF(N959="zákl. přenesená",J959,0)</f>
        <v>0</v>
      </c>
      <c r="BH959" s="247">
        <f>IF(N959="sníž. přenesená",J959,0)</f>
        <v>0</v>
      </c>
      <c r="BI959" s="247">
        <f>IF(N959="nulová",J959,0)</f>
        <v>0</v>
      </c>
      <c r="BJ959" s="25" t="s">
        <v>83</v>
      </c>
      <c r="BK959" s="247">
        <f>ROUND(I959*H959,2)</f>
        <v>0</v>
      </c>
      <c r="BL959" s="25" t="s">
        <v>266</v>
      </c>
      <c r="BM959" s="25" t="s">
        <v>1748</v>
      </c>
    </row>
    <row r="960" s="1" customFormat="1" ht="16.5" customHeight="1">
      <c r="B960" s="47"/>
      <c r="C960" s="236" t="s">
        <v>1749</v>
      </c>
      <c r="D960" s="236" t="s">
        <v>176</v>
      </c>
      <c r="E960" s="237" t="s">
        <v>1750</v>
      </c>
      <c r="F960" s="238" t="s">
        <v>1751</v>
      </c>
      <c r="G960" s="239" t="s">
        <v>269</v>
      </c>
      <c r="H960" s="240">
        <v>11</v>
      </c>
      <c r="I960" s="241"/>
      <c r="J960" s="242">
        <f>ROUND(I960*H960,2)</f>
        <v>0</v>
      </c>
      <c r="K960" s="238" t="s">
        <v>21</v>
      </c>
      <c r="L960" s="73"/>
      <c r="M960" s="243" t="s">
        <v>21</v>
      </c>
      <c r="N960" s="244" t="s">
        <v>44</v>
      </c>
      <c r="O960" s="48"/>
      <c r="P960" s="245">
        <f>O960*H960</f>
        <v>0</v>
      </c>
      <c r="Q960" s="245">
        <v>0</v>
      </c>
      <c r="R960" s="245">
        <f>Q960*H960</f>
        <v>0</v>
      </c>
      <c r="S960" s="245">
        <v>0</v>
      </c>
      <c r="T960" s="246">
        <f>S960*H960</f>
        <v>0</v>
      </c>
      <c r="AR960" s="25" t="s">
        <v>266</v>
      </c>
      <c r="AT960" s="25" t="s">
        <v>176</v>
      </c>
      <c r="AU960" s="25" t="s">
        <v>83</v>
      </c>
      <c r="AY960" s="25" t="s">
        <v>174</v>
      </c>
      <c r="BE960" s="247">
        <f>IF(N960="základní",J960,0)</f>
        <v>0</v>
      </c>
      <c r="BF960" s="247">
        <f>IF(N960="snížená",J960,0)</f>
        <v>0</v>
      </c>
      <c r="BG960" s="247">
        <f>IF(N960="zákl. přenesená",J960,0)</f>
        <v>0</v>
      </c>
      <c r="BH960" s="247">
        <f>IF(N960="sníž. přenesená",J960,0)</f>
        <v>0</v>
      </c>
      <c r="BI960" s="247">
        <f>IF(N960="nulová",J960,0)</f>
        <v>0</v>
      </c>
      <c r="BJ960" s="25" t="s">
        <v>83</v>
      </c>
      <c r="BK960" s="247">
        <f>ROUND(I960*H960,2)</f>
        <v>0</v>
      </c>
      <c r="BL960" s="25" t="s">
        <v>266</v>
      </c>
      <c r="BM960" s="25" t="s">
        <v>1752</v>
      </c>
    </row>
    <row r="961" s="1" customFormat="1" ht="16.5" customHeight="1">
      <c r="B961" s="47"/>
      <c r="C961" s="236" t="s">
        <v>1753</v>
      </c>
      <c r="D961" s="236" t="s">
        <v>176</v>
      </c>
      <c r="E961" s="237" t="s">
        <v>1754</v>
      </c>
      <c r="F961" s="238" t="s">
        <v>1755</v>
      </c>
      <c r="G961" s="239" t="s">
        <v>269</v>
      </c>
      <c r="H961" s="240">
        <v>11</v>
      </c>
      <c r="I961" s="241"/>
      <c r="J961" s="242">
        <f>ROUND(I961*H961,2)</f>
        <v>0</v>
      </c>
      <c r="K961" s="238" t="s">
        <v>21</v>
      </c>
      <c r="L961" s="73"/>
      <c r="M961" s="243" t="s">
        <v>21</v>
      </c>
      <c r="N961" s="244" t="s">
        <v>44</v>
      </c>
      <c r="O961" s="48"/>
      <c r="P961" s="245">
        <f>O961*H961</f>
        <v>0</v>
      </c>
      <c r="Q961" s="245">
        <v>0</v>
      </c>
      <c r="R961" s="245">
        <f>Q961*H961</f>
        <v>0</v>
      </c>
      <c r="S961" s="245">
        <v>0</v>
      </c>
      <c r="T961" s="246">
        <f>S961*H961</f>
        <v>0</v>
      </c>
      <c r="AR961" s="25" t="s">
        <v>266</v>
      </c>
      <c r="AT961" s="25" t="s">
        <v>176</v>
      </c>
      <c r="AU961" s="25" t="s">
        <v>83</v>
      </c>
      <c r="AY961" s="25" t="s">
        <v>174</v>
      </c>
      <c r="BE961" s="247">
        <f>IF(N961="základní",J961,0)</f>
        <v>0</v>
      </c>
      <c r="BF961" s="247">
        <f>IF(N961="snížená",J961,0)</f>
        <v>0</v>
      </c>
      <c r="BG961" s="247">
        <f>IF(N961="zákl. přenesená",J961,0)</f>
        <v>0</v>
      </c>
      <c r="BH961" s="247">
        <f>IF(N961="sníž. přenesená",J961,0)</f>
        <v>0</v>
      </c>
      <c r="BI961" s="247">
        <f>IF(N961="nulová",J961,0)</f>
        <v>0</v>
      </c>
      <c r="BJ961" s="25" t="s">
        <v>83</v>
      </c>
      <c r="BK961" s="247">
        <f>ROUND(I961*H961,2)</f>
        <v>0</v>
      </c>
      <c r="BL961" s="25" t="s">
        <v>266</v>
      </c>
      <c r="BM961" s="25" t="s">
        <v>1756</v>
      </c>
    </row>
    <row r="962" s="1" customFormat="1" ht="38.25" customHeight="1">
      <c r="B962" s="47"/>
      <c r="C962" s="236" t="s">
        <v>1757</v>
      </c>
      <c r="D962" s="236" t="s">
        <v>176</v>
      </c>
      <c r="E962" s="237" t="s">
        <v>1758</v>
      </c>
      <c r="F962" s="238" t="s">
        <v>1759</v>
      </c>
      <c r="G962" s="239" t="s">
        <v>1402</v>
      </c>
      <c r="H962" s="304"/>
      <c r="I962" s="241"/>
      <c r="J962" s="242">
        <f>ROUND(I962*H962,2)</f>
        <v>0</v>
      </c>
      <c r="K962" s="238" t="s">
        <v>180</v>
      </c>
      <c r="L962" s="73"/>
      <c r="M962" s="243" t="s">
        <v>21</v>
      </c>
      <c r="N962" s="244" t="s">
        <v>44</v>
      </c>
      <c r="O962" s="48"/>
      <c r="P962" s="245">
        <f>O962*H962</f>
        <v>0</v>
      </c>
      <c r="Q962" s="245">
        <v>0</v>
      </c>
      <c r="R962" s="245">
        <f>Q962*H962</f>
        <v>0</v>
      </c>
      <c r="S962" s="245">
        <v>0</v>
      </c>
      <c r="T962" s="246">
        <f>S962*H962</f>
        <v>0</v>
      </c>
      <c r="AR962" s="25" t="s">
        <v>266</v>
      </c>
      <c r="AT962" s="25" t="s">
        <v>176</v>
      </c>
      <c r="AU962" s="25" t="s">
        <v>83</v>
      </c>
      <c r="AY962" s="25" t="s">
        <v>174</v>
      </c>
      <c r="BE962" s="247">
        <f>IF(N962="základní",J962,0)</f>
        <v>0</v>
      </c>
      <c r="BF962" s="247">
        <f>IF(N962="snížená",J962,0)</f>
        <v>0</v>
      </c>
      <c r="BG962" s="247">
        <f>IF(N962="zákl. přenesená",J962,0)</f>
        <v>0</v>
      </c>
      <c r="BH962" s="247">
        <f>IF(N962="sníž. přenesená",J962,0)</f>
        <v>0</v>
      </c>
      <c r="BI962" s="247">
        <f>IF(N962="nulová",J962,0)</f>
        <v>0</v>
      </c>
      <c r="BJ962" s="25" t="s">
        <v>83</v>
      </c>
      <c r="BK962" s="247">
        <f>ROUND(I962*H962,2)</f>
        <v>0</v>
      </c>
      <c r="BL962" s="25" t="s">
        <v>266</v>
      </c>
      <c r="BM962" s="25" t="s">
        <v>1760</v>
      </c>
    </row>
    <row r="963" s="1" customFormat="1">
      <c r="B963" s="47"/>
      <c r="C963" s="75"/>
      <c r="D963" s="248" t="s">
        <v>183</v>
      </c>
      <c r="E963" s="75"/>
      <c r="F963" s="249" t="s">
        <v>1761</v>
      </c>
      <c r="G963" s="75"/>
      <c r="H963" s="75"/>
      <c r="I963" s="204"/>
      <c r="J963" s="75"/>
      <c r="K963" s="75"/>
      <c r="L963" s="73"/>
      <c r="M963" s="250"/>
      <c r="N963" s="48"/>
      <c r="O963" s="48"/>
      <c r="P963" s="48"/>
      <c r="Q963" s="48"/>
      <c r="R963" s="48"/>
      <c r="S963" s="48"/>
      <c r="T963" s="96"/>
      <c r="AT963" s="25" t="s">
        <v>183</v>
      </c>
      <c r="AU963" s="25" t="s">
        <v>83</v>
      </c>
    </row>
    <row r="964" s="11" customFormat="1" ht="29.88" customHeight="1">
      <c r="B964" s="220"/>
      <c r="C964" s="221"/>
      <c r="D964" s="222" t="s">
        <v>71</v>
      </c>
      <c r="E964" s="234" t="s">
        <v>1762</v>
      </c>
      <c r="F964" s="234" t="s">
        <v>1763</v>
      </c>
      <c r="G964" s="221"/>
      <c r="H964" s="221"/>
      <c r="I964" s="224"/>
      <c r="J964" s="235">
        <f>BK964</f>
        <v>0</v>
      </c>
      <c r="K964" s="221"/>
      <c r="L964" s="226"/>
      <c r="M964" s="227"/>
      <c r="N964" s="228"/>
      <c r="O964" s="228"/>
      <c r="P964" s="229">
        <f>SUM(P965:P994)</f>
        <v>0</v>
      </c>
      <c r="Q964" s="228"/>
      <c r="R964" s="229">
        <f>SUM(R965:R994)</f>
        <v>0</v>
      </c>
      <c r="S964" s="228"/>
      <c r="T964" s="230">
        <f>SUM(T965:T994)</f>
        <v>0</v>
      </c>
      <c r="AR964" s="231" t="s">
        <v>83</v>
      </c>
      <c r="AT964" s="232" t="s">
        <v>71</v>
      </c>
      <c r="AU964" s="232" t="s">
        <v>76</v>
      </c>
      <c r="AY964" s="231" t="s">
        <v>174</v>
      </c>
      <c r="BK964" s="233">
        <f>SUM(BK965:BK994)</f>
        <v>0</v>
      </c>
    </row>
    <row r="965" s="1" customFormat="1" ht="16.5" customHeight="1">
      <c r="B965" s="47"/>
      <c r="C965" s="236" t="s">
        <v>1764</v>
      </c>
      <c r="D965" s="236" t="s">
        <v>176</v>
      </c>
      <c r="E965" s="237" t="s">
        <v>1765</v>
      </c>
      <c r="F965" s="238" t="s">
        <v>1766</v>
      </c>
      <c r="G965" s="239" t="s">
        <v>269</v>
      </c>
      <c r="H965" s="240">
        <v>3</v>
      </c>
      <c r="I965" s="241"/>
      <c r="J965" s="242">
        <f>ROUND(I965*H965,2)</f>
        <v>0</v>
      </c>
      <c r="K965" s="238" t="s">
        <v>21</v>
      </c>
      <c r="L965" s="73"/>
      <c r="M965" s="243" t="s">
        <v>21</v>
      </c>
      <c r="N965" s="244" t="s">
        <v>44</v>
      </c>
      <c r="O965" s="48"/>
      <c r="P965" s="245">
        <f>O965*H965</f>
        <v>0</v>
      </c>
      <c r="Q965" s="245">
        <v>0</v>
      </c>
      <c r="R965" s="245">
        <f>Q965*H965</f>
        <v>0</v>
      </c>
      <c r="S965" s="245">
        <v>0</v>
      </c>
      <c r="T965" s="246">
        <f>S965*H965</f>
        <v>0</v>
      </c>
      <c r="AR965" s="25" t="s">
        <v>266</v>
      </c>
      <c r="AT965" s="25" t="s">
        <v>176</v>
      </c>
      <c r="AU965" s="25" t="s">
        <v>83</v>
      </c>
      <c r="AY965" s="25" t="s">
        <v>174</v>
      </c>
      <c r="BE965" s="247">
        <f>IF(N965="základní",J965,0)</f>
        <v>0</v>
      </c>
      <c r="BF965" s="247">
        <f>IF(N965="snížená",J965,0)</f>
        <v>0</v>
      </c>
      <c r="BG965" s="247">
        <f>IF(N965="zákl. přenesená",J965,0)</f>
        <v>0</v>
      </c>
      <c r="BH965" s="247">
        <f>IF(N965="sníž. přenesená",J965,0)</f>
        <v>0</v>
      </c>
      <c r="BI965" s="247">
        <f>IF(N965="nulová",J965,0)</f>
        <v>0</v>
      </c>
      <c r="BJ965" s="25" t="s">
        <v>83</v>
      </c>
      <c r="BK965" s="247">
        <f>ROUND(I965*H965,2)</f>
        <v>0</v>
      </c>
      <c r="BL965" s="25" t="s">
        <v>266</v>
      </c>
      <c r="BM965" s="25" t="s">
        <v>1767</v>
      </c>
    </row>
    <row r="966" s="1" customFormat="1" ht="25.5" customHeight="1">
      <c r="B966" s="47"/>
      <c r="C966" s="236" t="s">
        <v>1768</v>
      </c>
      <c r="D966" s="236" t="s">
        <v>176</v>
      </c>
      <c r="E966" s="237" t="s">
        <v>1769</v>
      </c>
      <c r="F966" s="238" t="s">
        <v>1770</v>
      </c>
      <c r="G966" s="239" t="s">
        <v>269</v>
      </c>
      <c r="H966" s="240">
        <v>1</v>
      </c>
      <c r="I966" s="241"/>
      <c r="J966" s="242">
        <f>ROUND(I966*H966,2)</f>
        <v>0</v>
      </c>
      <c r="K966" s="238" t="s">
        <v>21</v>
      </c>
      <c r="L966" s="73"/>
      <c r="M966" s="243" t="s">
        <v>21</v>
      </c>
      <c r="N966" s="244" t="s">
        <v>44</v>
      </c>
      <c r="O966" s="48"/>
      <c r="P966" s="245">
        <f>O966*H966</f>
        <v>0</v>
      </c>
      <c r="Q966" s="245">
        <v>0</v>
      </c>
      <c r="R966" s="245">
        <f>Q966*H966</f>
        <v>0</v>
      </c>
      <c r="S966" s="245">
        <v>0</v>
      </c>
      <c r="T966" s="246">
        <f>S966*H966</f>
        <v>0</v>
      </c>
      <c r="AR966" s="25" t="s">
        <v>266</v>
      </c>
      <c r="AT966" s="25" t="s">
        <v>176</v>
      </c>
      <c r="AU966" s="25" t="s">
        <v>83</v>
      </c>
      <c r="AY966" s="25" t="s">
        <v>174</v>
      </c>
      <c r="BE966" s="247">
        <f>IF(N966="základní",J966,0)</f>
        <v>0</v>
      </c>
      <c r="BF966" s="247">
        <f>IF(N966="snížená",J966,0)</f>
        <v>0</v>
      </c>
      <c r="BG966" s="247">
        <f>IF(N966="zákl. přenesená",J966,0)</f>
        <v>0</v>
      </c>
      <c r="BH966" s="247">
        <f>IF(N966="sníž. přenesená",J966,0)</f>
        <v>0</v>
      </c>
      <c r="BI966" s="247">
        <f>IF(N966="nulová",J966,0)</f>
        <v>0</v>
      </c>
      <c r="BJ966" s="25" t="s">
        <v>83</v>
      </c>
      <c r="BK966" s="247">
        <f>ROUND(I966*H966,2)</f>
        <v>0</v>
      </c>
      <c r="BL966" s="25" t="s">
        <v>266</v>
      </c>
      <c r="BM966" s="25" t="s">
        <v>1771</v>
      </c>
    </row>
    <row r="967" s="1" customFormat="1" ht="38.25" customHeight="1">
      <c r="B967" s="47"/>
      <c r="C967" s="262" t="s">
        <v>1772</v>
      </c>
      <c r="D967" s="262" t="s">
        <v>248</v>
      </c>
      <c r="E967" s="263" t="s">
        <v>1773</v>
      </c>
      <c r="F967" s="264" t="s">
        <v>1774</v>
      </c>
      <c r="G967" s="265" t="s">
        <v>269</v>
      </c>
      <c r="H967" s="266">
        <v>1</v>
      </c>
      <c r="I967" s="267"/>
      <c r="J967" s="268">
        <f>ROUND(I967*H967,2)</f>
        <v>0</v>
      </c>
      <c r="K967" s="264" t="s">
        <v>21</v>
      </c>
      <c r="L967" s="269"/>
      <c r="M967" s="270" t="s">
        <v>21</v>
      </c>
      <c r="N967" s="271" t="s">
        <v>44</v>
      </c>
      <c r="O967" s="48"/>
      <c r="P967" s="245">
        <f>O967*H967</f>
        <v>0</v>
      </c>
      <c r="Q967" s="245">
        <v>0</v>
      </c>
      <c r="R967" s="245">
        <f>Q967*H967</f>
        <v>0</v>
      </c>
      <c r="S967" s="245">
        <v>0</v>
      </c>
      <c r="T967" s="246">
        <f>S967*H967</f>
        <v>0</v>
      </c>
      <c r="AR967" s="25" t="s">
        <v>364</v>
      </c>
      <c r="AT967" s="25" t="s">
        <v>248</v>
      </c>
      <c r="AU967" s="25" t="s">
        <v>83</v>
      </c>
      <c r="AY967" s="25" t="s">
        <v>174</v>
      </c>
      <c r="BE967" s="247">
        <f>IF(N967="základní",J967,0)</f>
        <v>0</v>
      </c>
      <c r="BF967" s="247">
        <f>IF(N967="snížená",J967,0)</f>
        <v>0</v>
      </c>
      <c r="BG967" s="247">
        <f>IF(N967="zákl. přenesená",J967,0)</f>
        <v>0</v>
      </c>
      <c r="BH967" s="247">
        <f>IF(N967="sníž. přenesená",J967,0)</f>
        <v>0</v>
      </c>
      <c r="BI967" s="247">
        <f>IF(N967="nulová",J967,0)</f>
        <v>0</v>
      </c>
      <c r="BJ967" s="25" t="s">
        <v>83</v>
      </c>
      <c r="BK967" s="247">
        <f>ROUND(I967*H967,2)</f>
        <v>0</v>
      </c>
      <c r="BL967" s="25" t="s">
        <v>266</v>
      </c>
      <c r="BM967" s="25" t="s">
        <v>1775</v>
      </c>
    </row>
    <row r="968" s="1" customFormat="1" ht="25.5" customHeight="1">
      <c r="B968" s="47"/>
      <c r="C968" s="236" t="s">
        <v>1776</v>
      </c>
      <c r="D968" s="236" t="s">
        <v>176</v>
      </c>
      <c r="E968" s="237" t="s">
        <v>1777</v>
      </c>
      <c r="F968" s="238" t="s">
        <v>1778</v>
      </c>
      <c r="G968" s="239" t="s">
        <v>269</v>
      </c>
      <c r="H968" s="240">
        <v>1</v>
      </c>
      <c r="I968" s="241"/>
      <c r="J968" s="242">
        <f>ROUND(I968*H968,2)</f>
        <v>0</v>
      </c>
      <c r="K968" s="238" t="s">
        <v>21</v>
      </c>
      <c r="L968" s="73"/>
      <c r="M968" s="243" t="s">
        <v>21</v>
      </c>
      <c r="N968" s="244" t="s">
        <v>44</v>
      </c>
      <c r="O968" s="48"/>
      <c r="P968" s="245">
        <f>O968*H968</f>
        <v>0</v>
      </c>
      <c r="Q968" s="245">
        <v>0</v>
      </c>
      <c r="R968" s="245">
        <f>Q968*H968</f>
        <v>0</v>
      </c>
      <c r="S968" s="245">
        <v>0</v>
      </c>
      <c r="T968" s="246">
        <f>S968*H968</f>
        <v>0</v>
      </c>
      <c r="AR968" s="25" t="s">
        <v>266</v>
      </c>
      <c r="AT968" s="25" t="s">
        <v>176</v>
      </c>
      <c r="AU968" s="25" t="s">
        <v>83</v>
      </c>
      <c r="AY968" s="25" t="s">
        <v>174</v>
      </c>
      <c r="BE968" s="247">
        <f>IF(N968="základní",J968,0)</f>
        <v>0</v>
      </c>
      <c r="BF968" s="247">
        <f>IF(N968="snížená",J968,0)</f>
        <v>0</v>
      </c>
      <c r="BG968" s="247">
        <f>IF(N968="zákl. přenesená",J968,0)</f>
        <v>0</v>
      </c>
      <c r="BH968" s="247">
        <f>IF(N968="sníž. přenesená",J968,0)</f>
        <v>0</v>
      </c>
      <c r="BI968" s="247">
        <f>IF(N968="nulová",J968,0)</f>
        <v>0</v>
      </c>
      <c r="BJ968" s="25" t="s">
        <v>83</v>
      </c>
      <c r="BK968" s="247">
        <f>ROUND(I968*H968,2)</f>
        <v>0</v>
      </c>
      <c r="BL968" s="25" t="s">
        <v>266</v>
      </c>
      <c r="BM968" s="25" t="s">
        <v>1779</v>
      </c>
    </row>
    <row r="969" s="1" customFormat="1" ht="25.5" customHeight="1">
      <c r="B969" s="47"/>
      <c r="C969" s="236" t="s">
        <v>1780</v>
      </c>
      <c r="D969" s="236" t="s">
        <v>176</v>
      </c>
      <c r="E969" s="237" t="s">
        <v>1781</v>
      </c>
      <c r="F969" s="238" t="s">
        <v>1782</v>
      </c>
      <c r="G969" s="239" t="s">
        <v>269</v>
      </c>
      <c r="H969" s="240">
        <v>1</v>
      </c>
      <c r="I969" s="241"/>
      <c r="J969" s="242">
        <f>ROUND(I969*H969,2)</f>
        <v>0</v>
      </c>
      <c r="K969" s="238" t="s">
        <v>21</v>
      </c>
      <c r="L969" s="73"/>
      <c r="M969" s="243" t="s">
        <v>21</v>
      </c>
      <c r="N969" s="244" t="s">
        <v>44</v>
      </c>
      <c r="O969" s="48"/>
      <c r="P969" s="245">
        <f>O969*H969</f>
        <v>0</v>
      </c>
      <c r="Q969" s="245">
        <v>0</v>
      </c>
      <c r="R969" s="245">
        <f>Q969*H969</f>
        <v>0</v>
      </c>
      <c r="S969" s="245">
        <v>0</v>
      </c>
      <c r="T969" s="246">
        <f>S969*H969</f>
        <v>0</v>
      </c>
      <c r="AR969" s="25" t="s">
        <v>266</v>
      </c>
      <c r="AT969" s="25" t="s">
        <v>176</v>
      </c>
      <c r="AU969" s="25" t="s">
        <v>83</v>
      </c>
      <c r="AY969" s="25" t="s">
        <v>174</v>
      </c>
      <c r="BE969" s="247">
        <f>IF(N969="základní",J969,0)</f>
        <v>0</v>
      </c>
      <c r="BF969" s="247">
        <f>IF(N969="snížená",J969,0)</f>
        <v>0</v>
      </c>
      <c r="BG969" s="247">
        <f>IF(N969="zákl. přenesená",J969,0)</f>
        <v>0</v>
      </c>
      <c r="BH969" s="247">
        <f>IF(N969="sníž. přenesená",J969,0)</f>
        <v>0</v>
      </c>
      <c r="BI969" s="247">
        <f>IF(N969="nulová",J969,0)</f>
        <v>0</v>
      </c>
      <c r="BJ969" s="25" t="s">
        <v>83</v>
      </c>
      <c r="BK969" s="247">
        <f>ROUND(I969*H969,2)</f>
        <v>0</v>
      </c>
      <c r="BL969" s="25" t="s">
        <v>266</v>
      </c>
      <c r="BM969" s="25" t="s">
        <v>1783</v>
      </c>
    </row>
    <row r="970" s="1" customFormat="1" ht="16.5" customHeight="1">
      <c r="B970" s="47"/>
      <c r="C970" s="236" t="s">
        <v>1784</v>
      </c>
      <c r="D970" s="236" t="s">
        <v>176</v>
      </c>
      <c r="E970" s="237" t="s">
        <v>1785</v>
      </c>
      <c r="F970" s="238" t="s">
        <v>1786</v>
      </c>
      <c r="G970" s="239" t="s">
        <v>256</v>
      </c>
      <c r="H970" s="240">
        <v>21</v>
      </c>
      <c r="I970" s="241"/>
      <c r="J970" s="242">
        <f>ROUND(I970*H970,2)</f>
        <v>0</v>
      </c>
      <c r="K970" s="238" t="s">
        <v>21</v>
      </c>
      <c r="L970" s="73"/>
      <c r="M970" s="243" t="s">
        <v>21</v>
      </c>
      <c r="N970" s="244" t="s">
        <v>44</v>
      </c>
      <c r="O970" s="48"/>
      <c r="P970" s="245">
        <f>O970*H970</f>
        <v>0</v>
      </c>
      <c r="Q970" s="245">
        <v>0</v>
      </c>
      <c r="R970" s="245">
        <f>Q970*H970</f>
        <v>0</v>
      </c>
      <c r="S970" s="245">
        <v>0</v>
      </c>
      <c r="T970" s="246">
        <f>S970*H970</f>
        <v>0</v>
      </c>
      <c r="AR970" s="25" t="s">
        <v>266</v>
      </c>
      <c r="AT970" s="25" t="s">
        <v>176</v>
      </c>
      <c r="AU970" s="25" t="s">
        <v>83</v>
      </c>
      <c r="AY970" s="25" t="s">
        <v>174</v>
      </c>
      <c r="BE970" s="247">
        <f>IF(N970="základní",J970,0)</f>
        <v>0</v>
      </c>
      <c r="BF970" s="247">
        <f>IF(N970="snížená",J970,0)</f>
        <v>0</v>
      </c>
      <c r="BG970" s="247">
        <f>IF(N970="zákl. přenesená",J970,0)</f>
        <v>0</v>
      </c>
      <c r="BH970" s="247">
        <f>IF(N970="sníž. přenesená",J970,0)</f>
        <v>0</v>
      </c>
      <c r="BI970" s="247">
        <f>IF(N970="nulová",J970,0)</f>
        <v>0</v>
      </c>
      <c r="BJ970" s="25" t="s">
        <v>83</v>
      </c>
      <c r="BK970" s="247">
        <f>ROUND(I970*H970,2)</f>
        <v>0</v>
      </c>
      <c r="BL970" s="25" t="s">
        <v>266</v>
      </c>
      <c r="BM970" s="25" t="s">
        <v>1787</v>
      </c>
    </row>
    <row r="971" s="1" customFormat="1" ht="16.5" customHeight="1">
      <c r="B971" s="47"/>
      <c r="C971" s="236" t="s">
        <v>1788</v>
      </c>
      <c r="D971" s="236" t="s">
        <v>176</v>
      </c>
      <c r="E971" s="237" t="s">
        <v>1789</v>
      </c>
      <c r="F971" s="238" t="s">
        <v>1790</v>
      </c>
      <c r="G971" s="239" t="s">
        <v>269</v>
      </c>
      <c r="H971" s="240">
        <v>1</v>
      </c>
      <c r="I971" s="241"/>
      <c r="J971" s="242">
        <f>ROUND(I971*H971,2)</f>
        <v>0</v>
      </c>
      <c r="K971" s="238" t="s">
        <v>21</v>
      </c>
      <c r="L971" s="73"/>
      <c r="M971" s="243" t="s">
        <v>21</v>
      </c>
      <c r="N971" s="244" t="s">
        <v>44</v>
      </c>
      <c r="O971" s="48"/>
      <c r="P971" s="245">
        <f>O971*H971</f>
        <v>0</v>
      </c>
      <c r="Q971" s="245">
        <v>0</v>
      </c>
      <c r="R971" s="245">
        <f>Q971*H971</f>
        <v>0</v>
      </c>
      <c r="S971" s="245">
        <v>0</v>
      </c>
      <c r="T971" s="246">
        <f>S971*H971</f>
        <v>0</v>
      </c>
      <c r="AR971" s="25" t="s">
        <v>266</v>
      </c>
      <c r="AT971" s="25" t="s">
        <v>176</v>
      </c>
      <c r="AU971" s="25" t="s">
        <v>83</v>
      </c>
      <c r="AY971" s="25" t="s">
        <v>174</v>
      </c>
      <c r="BE971" s="247">
        <f>IF(N971="základní",J971,0)</f>
        <v>0</v>
      </c>
      <c r="BF971" s="247">
        <f>IF(N971="snížená",J971,0)</f>
        <v>0</v>
      </c>
      <c r="BG971" s="247">
        <f>IF(N971="zákl. přenesená",J971,0)</f>
        <v>0</v>
      </c>
      <c r="BH971" s="247">
        <f>IF(N971="sníž. přenesená",J971,0)</f>
        <v>0</v>
      </c>
      <c r="BI971" s="247">
        <f>IF(N971="nulová",J971,0)</f>
        <v>0</v>
      </c>
      <c r="BJ971" s="25" t="s">
        <v>83</v>
      </c>
      <c r="BK971" s="247">
        <f>ROUND(I971*H971,2)</f>
        <v>0</v>
      </c>
      <c r="BL971" s="25" t="s">
        <v>266</v>
      </c>
      <c r="BM971" s="25" t="s">
        <v>1791</v>
      </c>
    </row>
    <row r="972" s="1" customFormat="1" ht="16.5" customHeight="1">
      <c r="B972" s="47"/>
      <c r="C972" s="262" t="s">
        <v>1792</v>
      </c>
      <c r="D972" s="262" t="s">
        <v>248</v>
      </c>
      <c r="E972" s="263" t="s">
        <v>1793</v>
      </c>
      <c r="F972" s="264" t="s">
        <v>1794</v>
      </c>
      <c r="G972" s="265" t="s">
        <v>269</v>
      </c>
      <c r="H972" s="266">
        <v>1</v>
      </c>
      <c r="I972" s="267"/>
      <c r="J972" s="268">
        <f>ROUND(I972*H972,2)</f>
        <v>0</v>
      </c>
      <c r="K972" s="264" t="s">
        <v>21</v>
      </c>
      <c r="L972" s="269"/>
      <c r="M972" s="270" t="s">
        <v>21</v>
      </c>
      <c r="N972" s="271" t="s">
        <v>44</v>
      </c>
      <c r="O972" s="48"/>
      <c r="P972" s="245">
        <f>O972*H972</f>
        <v>0</v>
      </c>
      <c r="Q972" s="245">
        <v>0</v>
      </c>
      <c r="R972" s="245">
        <f>Q972*H972</f>
        <v>0</v>
      </c>
      <c r="S972" s="245">
        <v>0</v>
      </c>
      <c r="T972" s="246">
        <f>S972*H972</f>
        <v>0</v>
      </c>
      <c r="AR972" s="25" t="s">
        <v>364</v>
      </c>
      <c r="AT972" s="25" t="s">
        <v>248</v>
      </c>
      <c r="AU972" s="25" t="s">
        <v>83</v>
      </c>
      <c r="AY972" s="25" t="s">
        <v>174</v>
      </c>
      <c r="BE972" s="247">
        <f>IF(N972="základní",J972,0)</f>
        <v>0</v>
      </c>
      <c r="BF972" s="247">
        <f>IF(N972="snížená",J972,0)</f>
        <v>0</v>
      </c>
      <c r="BG972" s="247">
        <f>IF(N972="zákl. přenesená",J972,0)</f>
        <v>0</v>
      </c>
      <c r="BH972" s="247">
        <f>IF(N972="sníž. přenesená",J972,0)</f>
        <v>0</v>
      </c>
      <c r="BI972" s="247">
        <f>IF(N972="nulová",J972,0)</f>
        <v>0</v>
      </c>
      <c r="BJ972" s="25" t="s">
        <v>83</v>
      </c>
      <c r="BK972" s="247">
        <f>ROUND(I972*H972,2)</f>
        <v>0</v>
      </c>
      <c r="BL972" s="25" t="s">
        <v>266</v>
      </c>
      <c r="BM972" s="25" t="s">
        <v>1795</v>
      </c>
    </row>
    <row r="973" s="1" customFormat="1" ht="16.5" customHeight="1">
      <c r="B973" s="47"/>
      <c r="C973" s="262" t="s">
        <v>1796</v>
      </c>
      <c r="D973" s="262" t="s">
        <v>248</v>
      </c>
      <c r="E973" s="263" t="s">
        <v>1797</v>
      </c>
      <c r="F973" s="264" t="s">
        <v>1798</v>
      </c>
      <c r="G973" s="265" t="s">
        <v>269</v>
      </c>
      <c r="H973" s="266">
        <v>1</v>
      </c>
      <c r="I973" s="267"/>
      <c r="J973" s="268">
        <f>ROUND(I973*H973,2)</f>
        <v>0</v>
      </c>
      <c r="K973" s="264" t="s">
        <v>21</v>
      </c>
      <c r="L973" s="269"/>
      <c r="M973" s="270" t="s">
        <v>21</v>
      </c>
      <c r="N973" s="271" t="s">
        <v>44</v>
      </c>
      <c r="O973" s="48"/>
      <c r="P973" s="245">
        <f>O973*H973</f>
        <v>0</v>
      </c>
      <c r="Q973" s="245">
        <v>0</v>
      </c>
      <c r="R973" s="245">
        <f>Q973*H973</f>
        <v>0</v>
      </c>
      <c r="S973" s="245">
        <v>0</v>
      </c>
      <c r="T973" s="246">
        <f>S973*H973</f>
        <v>0</v>
      </c>
      <c r="AR973" s="25" t="s">
        <v>364</v>
      </c>
      <c r="AT973" s="25" t="s">
        <v>248</v>
      </c>
      <c r="AU973" s="25" t="s">
        <v>83</v>
      </c>
      <c r="AY973" s="25" t="s">
        <v>174</v>
      </c>
      <c r="BE973" s="247">
        <f>IF(N973="základní",J973,0)</f>
        <v>0</v>
      </c>
      <c r="BF973" s="247">
        <f>IF(N973="snížená",J973,0)</f>
        <v>0</v>
      </c>
      <c r="BG973" s="247">
        <f>IF(N973="zákl. přenesená",J973,0)</f>
        <v>0</v>
      </c>
      <c r="BH973" s="247">
        <f>IF(N973="sníž. přenesená",J973,0)</f>
        <v>0</v>
      </c>
      <c r="BI973" s="247">
        <f>IF(N973="nulová",J973,0)</f>
        <v>0</v>
      </c>
      <c r="BJ973" s="25" t="s">
        <v>83</v>
      </c>
      <c r="BK973" s="247">
        <f>ROUND(I973*H973,2)</f>
        <v>0</v>
      </c>
      <c r="BL973" s="25" t="s">
        <v>266</v>
      </c>
      <c r="BM973" s="25" t="s">
        <v>1799</v>
      </c>
    </row>
    <row r="974" s="1" customFormat="1" ht="16.5" customHeight="1">
      <c r="B974" s="47"/>
      <c r="C974" s="262" t="s">
        <v>1800</v>
      </c>
      <c r="D974" s="262" t="s">
        <v>248</v>
      </c>
      <c r="E974" s="263" t="s">
        <v>1801</v>
      </c>
      <c r="F974" s="264" t="s">
        <v>1802</v>
      </c>
      <c r="G974" s="265" t="s">
        <v>269</v>
      </c>
      <c r="H974" s="266">
        <v>1</v>
      </c>
      <c r="I974" s="267"/>
      <c r="J974" s="268">
        <f>ROUND(I974*H974,2)</f>
        <v>0</v>
      </c>
      <c r="K974" s="264" t="s">
        <v>21</v>
      </c>
      <c r="L974" s="269"/>
      <c r="M974" s="270" t="s">
        <v>21</v>
      </c>
      <c r="N974" s="271" t="s">
        <v>44</v>
      </c>
      <c r="O974" s="48"/>
      <c r="P974" s="245">
        <f>O974*H974</f>
        <v>0</v>
      </c>
      <c r="Q974" s="245">
        <v>0</v>
      </c>
      <c r="R974" s="245">
        <f>Q974*H974</f>
        <v>0</v>
      </c>
      <c r="S974" s="245">
        <v>0</v>
      </c>
      <c r="T974" s="246">
        <f>S974*H974</f>
        <v>0</v>
      </c>
      <c r="AR974" s="25" t="s">
        <v>364</v>
      </c>
      <c r="AT974" s="25" t="s">
        <v>248</v>
      </c>
      <c r="AU974" s="25" t="s">
        <v>83</v>
      </c>
      <c r="AY974" s="25" t="s">
        <v>174</v>
      </c>
      <c r="BE974" s="247">
        <f>IF(N974="základní",J974,0)</f>
        <v>0</v>
      </c>
      <c r="BF974" s="247">
        <f>IF(N974="snížená",J974,0)</f>
        <v>0</v>
      </c>
      <c r="BG974" s="247">
        <f>IF(N974="zákl. přenesená",J974,0)</f>
        <v>0</v>
      </c>
      <c r="BH974" s="247">
        <f>IF(N974="sníž. přenesená",J974,0)</f>
        <v>0</v>
      </c>
      <c r="BI974" s="247">
        <f>IF(N974="nulová",J974,0)</f>
        <v>0</v>
      </c>
      <c r="BJ974" s="25" t="s">
        <v>83</v>
      </c>
      <c r="BK974" s="247">
        <f>ROUND(I974*H974,2)</f>
        <v>0</v>
      </c>
      <c r="BL974" s="25" t="s">
        <v>266</v>
      </c>
      <c r="BM974" s="25" t="s">
        <v>1803</v>
      </c>
    </row>
    <row r="975" s="1" customFormat="1" ht="16.5" customHeight="1">
      <c r="B975" s="47"/>
      <c r="C975" s="262" t="s">
        <v>1804</v>
      </c>
      <c r="D975" s="262" t="s">
        <v>248</v>
      </c>
      <c r="E975" s="263" t="s">
        <v>1805</v>
      </c>
      <c r="F975" s="264" t="s">
        <v>1806</v>
      </c>
      <c r="G975" s="265" t="s">
        <v>269</v>
      </c>
      <c r="H975" s="266">
        <v>1</v>
      </c>
      <c r="I975" s="267"/>
      <c r="J975" s="268">
        <f>ROUND(I975*H975,2)</f>
        <v>0</v>
      </c>
      <c r="K975" s="264" t="s">
        <v>21</v>
      </c>
      <c r="L975" s="269"/>
      <c r="M975" s="270" t="s">
        <v>21</v>
      </c>
      <c r="N975" s="271" t="s">
        <v>44</v>
      </c>
      <c r="O975" s="48"/>
      <c r="P975" s="245">
        <f>O975*H975</f>
        <v>0</v>
      </c>
      <c r="Q975" s="245">
        <v>0</v>
      </c>
      <c r="R975" s="245">
        <f>Q975*H975</f>
        <v>0</v>
      </c>
      <c r="S975" s="245">
        <v>0</v>
      </c>
      <c r="T975" s="246">
        <f>S975*H975</f>
        <v>0</v>
      </c>
      <c r="AR975" s="25" t="s">
        <v>364</v>
      </c>
      <c r="AT975" s="25" t="s">
        <v>248</v>
      </c>
      <c r="AU975" s="25" t="s">
        <v>83</v>
      </c>
      <c r="AY975" s="25" t="s">
        <v>174</v>
      </c>
      <c r="BE975" s="247">
        <f>IF(N975="základní",J975,0)</f>
        <v>0</v>
      </c>
      <c r="BF975" s="247">
        <f>IF(N975="snížená",J975,0)</f>
        <v>0</v>
      </c>
      <c r="BG975" s="247">
        <f>IF(N975="zákl. přenesená",J975,0)</f>
        <v>0</v>
      </c>
      <c r="BH975" s="247">
        <f>IF(N975="sníž. přenesená",J975,0)</f>
        <v>0</v>
      </c>
      <c r="BI975" s="247">
        <f>IF(N975="nulová",J975,0)</f>
        <v>0</v>
      </c>
      <c r="BJ975" s="25" t="s">
        <v>83</v>
      </c>
      <c r="BK975" s="247">
        <f>ROUND(I975*H975,2)</f>
        <v>0</v>
      </c>
      <c r="BL975" s="25" t="s">
        <v>266</v>
      </c>
      <c r="BM975" s="25" t="s">
        <v>1807</v>
      </c>
    </row>
    <row r="976" s="1" customFormat="1" ht="16.5" customHeight="1">
      <c r="B976" s="47"/>
      <c r="C976" s="262" t="s">
        <v>1808</v>
      </c>
      <c r="D976" s="262" t="s">
        <v>248</v>
      </c>
      <c r="E976" s="263" t="s">
        <v>1809</v>
      </c>
      <c r="F976" s="264" t="s">
        <v>1810</v>
      </c>
      <c r="G976" s="265" t="s">
        <v>269</v>
      </c>
      <c r="H976" s="266">
        <v>1</v>
      </c>
      <c r="I976" s="267"/>
      <c r="J976" s="268">
        <f>ROUND(I976*H976,2)</f>
        <v>0</v>
      </c>
      <c r="K976" s="264" t="s">
        <v>21</v>
      </c>
      <c r="L976" s="269"/>
      <c r="M976" s="270" t="s">
        <v>21</v>
      </c>
      <c r="N976" s="271" t="s">
        <v>44</v>
      </c>
      <c r="O976" s="48"/>
      <c r="P976" s="245">
        <f>O976*H976</f>
        <v>0</v>
      </c>
      <c r="Q976" s="245">
        <v>0</v>
      </c>
      <c r="R976" s="245">
        <f>Q976*H976</f>
        <v>0</v>
      </c>
      <c r="S976" s="245">
        <v>0</v>
      </c>
      <c r="T976" s="246">
        <f>S976*H976</f>
        <v>0</v>
      </c>
      <c r="AR976" s="25" t="s">
        <v>364</v>
      </c>
      <c r="AT976" s="25" t="s">
        <v>248</v>
      </c>
      <c r="AU976" s="25" t="s">
        <v>83</v>
      </c>
      <c r="AY976" s="25" t="s">
        <v>174</v>
      </c>
      <c r="BE976" s="247">
        <f>IF(N976="základní",J976,0)</f>
        <v>0</v>
      </c>
      <c r="BF976" s="247">
        <f>IF(N976="snížená",J976,0)</f>
        <v>0</v>
      </c>
      <c r="BG976" s="247">
        <f>IF(N976="zákl. přenesená",J976,0)</f>
        <v>0</v>
      </c>
      <c r="BH976" s="247">
        <f>IF(N976="sníž. přenesená",J976,0)</f>
        <v>0</v>
      </c>
      <c r="BI976" s="247">
        <f>IF(N976="nulová",J976,0)</f>
        <v>0</v>
      </c>
      <c r="BJ976" s="25" t="s">
        <v>83</v>
      </c>
      <c r="BK976" s="247">
        <f>ROUND(I976*H976,2)</f>
        <v>0</v>
      </c>
      <c r="BL976" s="25" t="s">
        <v>266</v>
      </c>
      <c r="BM976" s="25" t="s">
        <v>1811</v>
      </c>
    </row>
    <row r="977" s="1" customFormat="1" ht="16.5" customHeight="1">
      <c r="B977" s="47"/>
      <c r="C977" s="262" t="s">
        <v>1812</v>
      </c>
      <c r="D977" s="262" t="s">
        <v>248</v>
      </c>
      <c r="E977" s="263" t="s">
        <v>1813</v>
      </c>
      <c r="F977" s="264" t="s">
        <v>1814</v>
      </c>
      <c r="G977" s="265" t="s">
        <v>269</v>
      </c>
      <c r="H977" s="266">
        <v>1</v>
      </c>
      <c r="I977" s="267"/>
      <c r="J977" s="268">
        <f>ROUND(I977*H977,2)</f>
        <v>0</v>
      </c>
      <c r="K977" s="264" t="s">
        <v>21</v>
      </c>
      <c r="L977" s="269"/>
      <c r="M977" s="270" t="s">
        <v>21</v>
      </c>
      <c r="N977" s="271" t="s">
        <v>44</v>
      </c>
      <c r="O977" s="48"/>
      <c r="P977" s="245">
        <f>O977*H977</f>
        <v>0</v>
      </c>
      <c r="Q977" s="245">
        <v>0</v>
      </c>
      <c r="R977" s="245">
        <f>Q977*H977</f>
        <v>0</v>
      </c>
      <c r="S977" s="245">
        <v>0</v>
      </c>
      <c r="T977" s="246">
        <f>S977*H977</f>
        <v>0</v>
      </c>
      <c r="AR977" s="25" t="s">
        <v>364</v>
      </c>
      <c r="AT977" s="25" t="s">
        <v>248</v>
      </c>
      <c r="AU977" s="25" t="s">
        <v>83</v>
      </c>
      <c r="AY977" s="25" t="s">
        <v>174</v>
      </c>
      <c r="BE977" s="247">
        <f>IF(N977="základní",J977,0)</f>
        <v>0</v>
      </c>
      <c r="BF977" s="247">
        <f>IF(N977="snížená",J977,0)</f>
        <v>0</v>
      </c>
      <c r="BG977" s="247">
        <f>IF(N977="zákl. přenesená",J977,0)</f>
        <v>0</v>
      </c>
      <c r="BH977" s="247">
        <f>IF(N977="sníž. přenesená",J977,0)</f>
        <v>0</v>
      </c>
      <c r="BI977" s="247">
        <f>IF(N977="nulová",J977,0)</f>
        <v>0</v>
      </c>
      <c r="BJ977" s="25" t="s">
        <v>83</v>
      </c>
      <c r="BK977" s="247">
        <f>ROUND(I977*H977,2)</f>
        <v>0</v>
      </c>
      <c r="BL977" s="25" t="s">
        <v>266</v>
      </c>
      <c r="BM977" s="25" t="s">
        <v>1815</v>
      </c>
    </row>
    <row r="978" s="1" customFormat="1" ht="16.5" customHeight="1">
      <c r="B978" s="47"/>
      <c r="C978" s="262" t="s">
        <v>1816</v>
      </c>
      <c r="D978" s="262" t="s">
        <v>248</v>
      </c>
      <c r="E978" s="263" t="s">
        <v>1817</v>
      </c>
      <c r="F978" s="264" t="s">
        <v>1818</v>
      </c>
      <c r="G978" s="265" t="s">
        <v>269</v>
      </c>
      <c r="H978" s="266">
        <v>1</v>
      </c>
      <c r="I978" s="267"/>
      <c r="J978" s="268">
        <f>ROUND(I978*H978,2)</f>
        <v>0</v>
      </c>
      <c r="K978" s="264" t="s">
        <v>21</v>
      </c>
      <c r="L978" s="269"/>
      <c r="M978" s="270" t="s">
        <v>21</v>
      </c>
      <c r="N978" s="271" t="s">
        <v>44</v>
      </c>
      <c r="O978" s="48"/>
      <c r="P978" s="245">
        <f>O978*H978</f>
        <v>0</v>
      </c>
      <c r="Q978" s="245">
        <v>0</v>
      </c>
      <c r="R978" s="245">
        <f>Q978*H978</f>
        <v>0</v>
      </c>
      <c r="S978" s="245">
        <v>0</v>
      </c>
      <c r="T978" s="246">
        <f>S978*H978</f>
        <v>0</v>
      </c>
      <c r="AR978" s="25" t="s">
        <v>364</v>
      </c>
      <c r="AT978" s="25" t="s">
        <v>248</v>
      </c>
      <c r="AU978" s="25" t="s">
        <v>83</v>
      </c>
      <c r="AY978" s="25" t="s">
        <v>174</v>
      </c>
      <c r="BE978" s="247">
        <f>IF(N978="základní",J978,0)</f>
        <v>0</v>
      </c>
      <c r="BF978" s="247">
        <f>IF(N978="snížená",J978,0)</f>
        <v>0</v>
      </c>
      <c r="BG978" s="247">
        <f>IF(N978="zákl. přenesená",J978,0)</f>
        <v>0</v>
      </c>
      <c r="BH978" s="247">
        <f>IF(N978="sníž. přenesená",J978,0)</f>
        <v>0</v>
      </c>
      <c r="BI978" s="247">
        <f>IF(N978="nulová",J978,0)</f>
        <v>0</v>
      </c>
      <c r="BJ978" s="25" t="s">
        <v>83</v>
      </c>
      <c r="BK978" s="247">
        <f>ROUND(I978*H978,2)</f>
        <v>0</v>
      </c>
      <c r="BL978" s="25" t="s">
        <v>266</v>
      </c>
      <c r="BM978" s="25" t="s">
        <v>1819</v>
      </c>
    </row>
    <row r="979" s="1" customFormat="1" ht="16.5" customHeight="1">
      <c r="B979" s="47"/>
      <c r="C979" s="262" t="s">
        <v>1820</v>
      </c>
      <c r="D979" s="262" t="s">
        <v>248</v>
      </c>
      <c r="E979" s="263" t="s">
        <v>1821</v>
      </c>
      <c r="F979" s="264" t="s">
        <v>1822</v>
      </c>
      <c r="G979" s="265" t="s">
        <v>269</v>
      </c>
      <c r="H979" s="266">
        <v>1</v>
      </c>
      <c r="I979" s="267"/>
      <c r="J979" s="268">
        <f>ROUND(I979*H979,2)</f>
        <v>0</v>
      </c>
      <c r="K979" s="264" t="s">
        <v>21</v>
      </c>
      <c r="L979" s="269"/>
      <c r="M979" s="270" t="s">
        <v>21</v>
      </c>
      <c r="N979" s="271" t="s">
        <v>44</v>
      </c>
      <c r="O979" s="48"/>
      <c r="P979" s="245">
        <f>O979*H979</f>
        <v>0</v>
      </c>
      <c r="Q979" s="245">
        <v>0</v>
      </c>
      <c r="R979" s="245">
        <f>Q979*H979</f>
        <v>0</v>
      </c>
      <c r="S979" s="245">
        <v>0</v>
      </c>
      <c r="T979" s="246">
        <f>S979*H979</f>
        <v>0</v>
      </c>
      <c r="AR979" s="25" t="s">
        <v>364</v>
      </c>
      <c r="AT979" s="25" t="s">
        <v>248</v>
      </c>
      <c r="AU979" s="25" t="s">
        <v>83</v>
      </c>
      <c r="AY979" s="25" t="s">
        <v>174</v>
      </c>
      <c r="BE979" s="247">
        <f>IF(N979="základní",J979,0)</f>
        <v>0</v>
      </c>
      <c r="BF979" s="247">
        <f>IF(N979="snížená",J979,0)</f>
        <v>0</v>
      </c>
      <c r="BG979" s="247">
        <f>IF(N979="zákl. přenesená",J979,0)</f>
        <v>0</v>
      </c>
      <c r="BH979" s="247">
        <f>IF(N979="sníž. přenesená",J979,0)</f>
        <v>0</v>
      </c>
      <c r="BI979" s="247">
        <f>IF(N979="nulová",J979,0)</f>
        <v>0</v>
      </c>
      <c r="BJ979" s="25" t="s">
        <v>83</v>
      </c>
      <c r="BK979" s="247">
        <f>ROUND(I979*H979,2)</f>
        <v>0</v>
      </c>
      <c r="BL979" s="25" t="s">
        <v>266</v>
      </c>
      <c r="BM979" s="25" t="s">
        <v>1823</v>
      </c>
    </row>
    <row r="980" s="1" customFormat="1" ht="16.5" customHeight="1">
      <c r="B980" s="47"/>
      <c r="C980" s="262" t="s">
        <v>1824</v>
      </c>
      <c r="D980" s="262" t="s">
        <v>248</v>
      </c>
      <c r="E980" s="263" t="s">
        <v>1825</v>
      </c>
      <c r="F980" s="264" t="s">
        <v>1826</v>
      </c>
      <c r="G980" s="265" t="s">
        <v>269</v>
      </c>
      <c r="H980" s="266">
        <v>1</v>
      </c>
      <c r="I980" s="267"/>
      <c r="J980" s="268">
        <f>ROUND(I980*H980,2)</f>
        <v>0</v>
      </c>
      <c r="K980" s="264" t="s">
        <v>21</v>
      </c>
      <c r="L980" s="269"/>
      <c r="M980" s="270" t="s">
        <v>21</v>
      </c>
      <c r="N980" s="271" t="s">
        <v>44</v>
      </c>
      <c r="O980" s="48"/>
      <c r="P980" s="245">
        <f>O980*H980</f>
        <v>0</v>
      </c>
      <c r="Q980" s="245">
        <v>0</v>
      </c>
      <c r="R980" s="245">
        <f>Q980*H980</f>
        <v>0</v>
      </c>
      <c r="S980" s="245">
        <v>0</v>
      </c>
      <c r="T980" s="246">
        <f>S980*H980</f>
        <v>0</v>
      </c>
      <c r="AR980" s="25" t="s">
        <v>364</v>
      </c>
      <c r="AT980" s="25" t="s">
        <v>248</v>
      </c>
      <c r="AU980" s="25" t="s">
        <v>83</v>
      </c>
      <c r="AY980" s="25" t="s">
        <v>174</v>
      </c>
      <c r="BE980" s="247">
        <f>IF(N980="základní",J980,0)</f>
        <v>0</v>
      </c>
      <c r="BF980" s="247">
        <f>IF(N980="snížená",J980,0)</f>
        <v>0</v>
      </c>
      <c r="BG980" s="247">
        <f>IF(N980="zákl. přenesená",J980,0)</f>
        <v>0</v>
      </c>
      <c r="BH980" s="247">
        <f>IF(N980="sníž. přenesená",J980,0)</f>
        <v>0</v>
      </c>
      <c r="BI980" s="247">
        <f>IF(N980="nulová",J980,0)</f>
        <v>0</v>
      </c>
      <c r="BJ980" s="25" t="s">
        <v>83</v>
      </c>
      <c r="BK980" s="247">
        <f>ROUND(I980*H980,2)</f>
        <v>0</v>
      </c>
      <c r="BL980" s="25" t="s">
        <v>266</v>
      </c>
      <c r="BM980" s="25" t="s">
        <v>1827</v>
      </c>
    </row>
    <row r="981" s="1" customFormat="1" ht="16.5" customHeight="1">
      <c r="B981" s="47"/>
      <c r="C981" s="262" t="s">
        <v>1828</v>
      </c>
      <c r="D981" s="262" t="s">
        <v>248</v>
      </c>
      <c r="E981" s="263" t="s">
        <v>1829</v>
      </c>
      <c r="F981" s="264" t="s">
        <v>1830</v>
      </c>
      <c r="G981" s="265" t="s">
        <v>269</v>
      </c>
      <c r="H981" s="266">
        <v>1</v>
      </c>
      <c r="I981" s="267"/>
      <c r="J981" s="268">
        <f>ROUND(I981*H981,2)</f>
        <v>0</v>
      </c>
      <c r="K981" s="264" t="s">
        <v>21</v>
      </c>
      <c r="L981" s="269"/>
      <c r="M981" s="270" t="s">
        <v>21</v>
      </c>
      <c r="N981" s="271" t="s">
        <v>44</v>
      </c>
      <c r="O981" s="48"/>
      <c r="P981" s="245">
        <f>O981*H981</f>
        <v>0</v>
      </c>
      <c r="Q981" s="245">
        <v>0</v>
      </c>
      <c r="R981" s="245">
        <f>Q981*H981</f>
        <v>0</v>
      </c>
      <c r="S981" s="245">
        <v>0</v>
      </c>
      <c r="T981" s="246">
        <f>S981*H981</f>
        <v>0</v>
      </c>
      <c r="AR981" s="25" t="s">
        <v>364</v>
      </c>
      <c r="AT981" s="25" t="s">
        <v>248</v>
      </c>
      <c r="AU981" s="25" t="s">
        <v>83</v>
      </c>
      <c r="AY981" s="25" t="s">
        <v>174</v>
      </c>
      <c r="BE981" s="247">
        <f>IF(N981="základní",J981,0)</f>
        <v>0</v>
      </c>
      <c r="BF981" s="247">
        <f>IF(N981="snížená",J981,0)</f>
        <v>0</v>
      </c>
      <c r="BG981" s="247">
        <f>IF(N981="zákl. přenesená",J981,0)</f>
        <v>0</v>
      </c>
      <c r="BH981" s="247">
        <f>IF(N981="sníž. přenesená",J981,0)</f>
        <v>0</v>
      </c>
      <c r="BI981" s="247">
        <f>IF(N981="nulová",J981,0)</f>
        <v>0</v>
      </c>
      <c r="BJ981" s="25" t="s">
        <v>83</v>
      </c>
      <c r="BK981" s="247">
        <f>ROUND(I981*H981,2)</f>
        <v>0</v>
      </c>
      <c r="BL981" s="25" t="s">
        <v>266</v>
      </c>
      <c r="BM981" s="25" t="s">
        <v>1831</v>
      </c>
    </row>
    <row r="982" s="1" customFormat="1" ht="16.5" customHeight="1">
      <c r="B982" s="47"/>
      <c r="C982" s="262" t="s">
        <v>1832</v>
      </c>
      <c r="D982" s="262" t="s">
        <v>248</v>
      </c>
      <c r="E982" s="263" t="s">
        <v>1833</v>
      </c>
      <c r="F982" s="264" t="s">
        <v>1834</v>
      </c>
      <c r="G982" s="265" t="s">
        <v>269</v>
      </c>
      <c r="H982" s="266">
        <v>2</v>
      </c>
      <c r="I982" s="267"/>
      <c r="J982" s="268">
        <f>ROUND(I982*H982,2)</f>
        <v>0</v>
      </c>
      <c r="K982" s="264" t="s">
        <v>21</v>
      </c>
      <c r="L982" s="269"/>
      <c r="M982" s="270" t="s">
        <v>21</v>
      </c>
      <c r="N982" s="271" t="s">
        <v>44</v>
      </c>
      <c r="O982" s="48"/>
      <c r="P982" s="245">
        <f>O982*H982</f>
        <v>0</v>
      </c>
      <c r="Q982" s="245">
        <v>0</v>
      </c>
      <c r="R982" s="245">
        <f>Q982*H982</f>
        <v>0</v>
      </c>
      <c r="S982" s="245">
        <v>0</v>
      </c>
      <c r="T982" s="246">
        <f>S982*H982</f>
        <v>0</v>
      </c>
      <c r="AR982" s="25" t="s">
        <v>364</v>
      </c>
      <c r="AT982" s="25" t="s">
        <v>248</v>
      </c>
      <c r="AU982" s="25" t="s">
        <v>83</v>
      </c>
      <c r="AY982" s="25" t="s">
        <v>174</v>
      </c>
      <c r="BE982" s="247">
        <f>IF(N982="základní",J982,0)</f>
        <v>0</v>
      </c>
      <c r="BF982" s="247">
        <f>IF(N982="snížená",J982,0)</f>
        <v>0</v>
      </c>
      <c r="BG982" s="247">
        <f>IF(N982="zákl. přenesená",J982,0)</f>
        <v>0</v>
      </c>
      <c r="BH982" s="247">
        <f>IF(N982="sníž. přenesená",J982,0)</f>
        <v>0</v>
      </c>
      <c r="BI982" s="247">
        <f>IF(N982="nulová",J982,0)</f>
        <v>0</v>
      </c>
      <c r="BJ982" s="25" t="s">
        <v>83</v>
      </c>
      <c r="BK982" s="247">
        <f>ROUND(I982*H982,2)</f>
        <v>0</v>
      </c>
      <c r="BL982" s="25" t="s">
        <v>266</v>
      </c>
      <c r="BM982" s="25" t="s">
        <v>1835</v>
      </c>
    </row>
    <row r="983" s="1" customFormat="1" ht="16.5" customHeight="1">
      <c r="B983" s="47"/>
      <c r="C983" s="262" t="s">
        <v>1836</v>
      </c>
      <c r="D983" s="262" t="s">
        <v>248</v>
      </c>
      <c r="E983" s="263" t="s">
        <v>1837</v>
      </c>
      <c r="F983" s="264" t="s">
        <v>1838</v>
      </c>
      <c r="G983" s="265" t="s">
        <v>269</v>
      </c>
      <c r="H983" s="266">
        <v>1</v>
      </c>
      <c r="I983" s="267"/>
      <c r="J983" s="268">
        <f>ROUND(I983*H983,2)</f>
        <v>0</v>
      </c>
      <c r="K983" s="264" t="s">
        <v>21</v>
      </c>
      <c r="L983" s="269"/>
      <c r="M983" s="270" t="s">
        <v>21</v>
      </c>
      <c r="N983" s="271" t="s">
        <v>44</v>
      </c>
      <c r="O983" s="48"/>
      <c r="P983" s="245">
        <f>O983*H983</f>
        <v>0</v>
      </c>
      <c r="Q983" s="245">
        <v>0</v>
      </c>
      <c r="R983" s="245">
        <f>Q983*H983</f>
        <v>0</v>
      </c>
      <c r="S983" s="245">
        <v>0</v>
      </c>
      <c r="T983" s="246">
        <f>S983*H983</f>
        <v>0</v>
      </c>
      <c r="AR983" s="25" t="s">
        <v>364</v>
      </c>
      <c r="AT983" s="25" t="s">
        <v>248</v>
      </c>
      <c r="AU983" s="25" t="s">
        <v>83</v>
      </c>
      <c r="AY983" s="25" t="s">
        <v>174</v>
      </c>
      <c r="BE983" s="247">
        <f>IF(N983="základní",J983,0)</f>
        <v>0</v>
      </c>
      <c r="BF983" s="247">
        <f>IF(N983="snížená",J983,0)</f>
        <v>0</v>
      </c>
      <c r="BG983" s="247">
        <f>IF(N983="zákl. přenesená",J983,0)</f>
        <v>0</v>
      </c>
      <c r="BH983" s="247">
        <f>IF(N983="sníž. přenesená",J983,0)</f>
        <v>0</v>
      </c>
      <c r="BI983" s="247">
        <f>IF(N983="nulová",J983,0)</f>
        <v>0</v>
      </c>
      <c r="BJ983" s="25" t="s">
        <v>83</v>
      </c>
      <c r="BK983" s="247">
        <f>ROUND(I983*H983,2)</f>
        <v>0</v>
      </c>
      <c r="BL983" s="25" t="s">
        <v>266</v>
      </c>
      <c r="BM983" s="25" t="s">
        <v>1839</v>
      </c>
    </row>
    <row r="984" s="1" customFormat="1" ht="16.5" customHeight="1">
      <c r="B984" s="47"/>
      <c r="C984" s="262" t="s">
        <v>1840</v>
      </c>
      <c r="D984" s="262" t="s">
        <v>248</v>
      </c>
      <c r="E984" s="263" t="s">
        <v>1841</v>
      </c>
      <c r="F984" s="264" t="s">
        <v>1842</v>
      </c>
      <c r="G984" s="265" t="s">
        <v>269</v>
      </c>
      <c r="H984" s="266">
        <v>1</v>
      </c>
      <c r="I984" s="267"/>
      <c r="J984" s="268">
        <f>ROUND(I984*H984,2)</f>
        <v>0</v>
      </c>
      <c r="K984" s="264" t="s">
        <v>21</v>
      </c>
      <c r="L984" s="269"/>
      <c r="M984" s="270" t="s">
        <v>21</v>
      </c>
      <c r="N984" s="271" t="s">
        <v>44</v>
      </c>
      <c r="O984" s="48"/>
      <c r="P984" s="245">
        <f>O984*H984</f>
        <v>0</v>
      </c>
      <c r="Q984" s="245">
        <v>0</v>
      </c>
      <c r="R984" s="245">
        <f>Q984*H984</f>
        <v>0</v>
      </c>
      <c r="S984" s="245">
        <v>0</v>
      </c>
      <c r="T984" s="246">
        <f>S984*H984</f>
        <v>0</v>
      </c>
      <c r="AR984" s="25" t="s">
        <v>364</v>
      </c>
      <c r="AT984" s="25" t="s">
        <v>248</v>
      </c>
      <c r="AU984" s="25" t="s">
        <v>83</v>
      </c>
      <c r="AY984" s="25" t="s">
        <v>174</v>
      </c>
      <c r="BE984" s="247">
        <f>IF(N984="základní",J984,0)</f>
        <v>0</v>
      </c>
      <c r="BF984" s="247">
        <f>IF(N984="snížená",J984,0)</f>
        <v>0</v>
      </c>
      <c r="BG984" s="247">
        <f>IF(N984="zákl. přenesená",J984,0)</f>
        <v>0</v>
      </c>
      <c r="BH984" s="247">
        <f>IF(N984="sníž. přenesená",J984,0)</f>
        <v>0</v>
      </c>
      <c r="BI984" s="247">
        <f>IF(N984="nulová",J984,0)</f>
        <v>0</v>
      </c>
      <c r="BJ984" s="25" t="s">
        <v>83</v>
      </c>
      <c r="BK984" s="247">
        <f>ROUND(I984*H984,2)</f>
        <v>0</v>
      </c>
      <c r="BL984" s="25" t="s">
        <v>266</v>
      </c>
      <c r="BM984" s="25" t="s">
        <v>1843</v>
      </c>
    </row>
    <row r="985" s="1" customFormat="1" ht="16.5" customHeight="1">
      <c r="B985" s="47"/>
      <c r="C985" s="262" t="s">
        <v>1844</v>
      </c>
      <c r="D985" s="262" t="s">
        <v>248</v>
      </c>
      <c r="E985" s="263" t="s">
        <v>1845</v>
      </c>
      <c r="F985" s="264" t="s">
        <v>1846</v>
      </c>
      <c r="G985" s="265" t="s">
        <v>269</v>
      </c>
      <c r="H985" s="266">
        <v>1</v>
      </c>
      <c r="I985" s="267"/>
      <c r="J985" s="268">
        <f>ROUND(I985*H985,2)</f>
        <v>0</v>
      </c>
      <c r="K985" s="264" t="s">
        <v>21</v>
      </c>
      <c r="L985" s="269"/>
      <c r="M985" s="270" t="s">
        <v>21</v>
      </c>
      <c r="N985" s="271" t="s">
        <v>44</v>
      </c>
      <c r="O985" s="48"/>
      <c r="P985" s="245">
        <f>O985*H985</f>
        <v>0</v>
      </c>
      <c r="Q985" s="245">
        <v>0</v>
      </c>
      <c r="R985" s="245">
        <f>Q985*H985</f>
        <v>0</v>
      </c>
      <c r="S985" s="245">
        <v>0</v>
      </c>
      <c r="T985" s="246">
        <f>S985*H985</f>
        <v>0</v>
      </c>
      <c r="AR985" s="25" t="s">
        <v>364</v>
      </c>
      <c r="AT985" s="25" t="s">
        <v>248</v>
      </c>
      <c r="AU985" s="25" t="s">
        <v>83</v>
      </c>
      <c r="AY985" s="25" t="s">
        <v>174</v>
      </c>
      <c r="BE985" s="247">
        <f>IF(N985="základní",J985,0)</f>
        <v>0</v>
      </c>
      <c r="BF985" s="247">
        <f>IF(N985="snížená",J985,0)</f>
        <v>0</v>
      </c>
      <c r="BG985" s="247">
        <f>IF(N985="zákl. přenesená",J985,0)</f>
        <v>0</v>
      </c>
      <c r="BH985" s="247">
        <f>IF(N985="sníž. přenesená",J985,0)</f>
        <v>0</v>
      </c>
      <c r="BI985" s="247">
        <f>IF(N985="nulová",J985,0)</f>
        <v>0</v>
      </c>
      <c r="BJ985" s="25" t="s">
        <v>83</v>
      </c>
      <c r="BK985" s="247">
        <f>ROUND(I985*H985,2)</f>
        <v>0</v>
      </c>
      <c r="BL985" s="25" t="s">
        <v>266</v>
      </c>
      <c r="BM985" s="25" t="s">
        <v>1847</v>
      </c>
    </row>
    <row r="986" s="1" customFormat="1" ht="16.5" customHeight="1">
      <c r="B986" s="47"/>
      <c r="C986" s="262" t="s">
        <v>1848</v>
      </c>
      <c r="D986" s="262" t="s">
        <v>248</v>
      </c>
      <c r="E986" s="263" t="s">
        <v>1849</v>
      </c>
      <c r="F986" s="264" t="s">
        <v>1850</v>
      </c>
      <c r="G986" s="265" t="s">
        <v>269</v>
      </c>
      <c r="H986" s="266">
        <v>1</v>
      </c>
      <c r="I986" s="267"/>
      <c r="J986" s="268">
        <f>ROUND(I986*H986,2)</f>
        <v>0</v>
      </c>
      <c r="K986" s="264" t="s">
        <v>21</v>
      </c>
      <c r="L986" s="269"/>
      <c r="M986" s="270" t="s">
        <v>21</v>
      </c>
      <c r="N986" s="271" t="s">
        <v>44</v>
      </c>
      <c r="O986" s="48"/>
      <c r="P986" s="245">
        <f>O986*H986</f>
        <v>0</v>
      </c>
      <c r="Q986" s="245">
        <v>0</v>
      </c>
      <c r="R986" s="245">
        <f>Q986*H986</f>
        <v>0</v>
      </c>
      <c r="S986" s="245">
        <v>0</v>
      </c>
      <c r="T986" s="246">
        <f>S986*H986</f>
        <v>0</v>
      </c>
      <c r="AR986" s="25" t="s">
        <v>364</v>
      </c>
      <c r="AT986" s="25" t="s">
        <v>248</v>
      </c>
      <c r="AU986" s="25" t="s">
        <v>83</v>
      </c>
      <c r="AY986" s="25" t="s">
        <v>174</v>
      </c>
      <c r="BE986" s="247">
        <f>IF(N986="základní",J986,0)</f>
        <v>0</v>
      </c>
      <c r="BF986" s="247">
        <f>IF(N986="snížená",J986,0)</f>
        <v>0</v>
      </c>
      <c r="BG986" s="247">
        <f>IF(N986="zákl. přenesená",J986,0)</f>
        <v>0</v>
      </c>
      <c r="BH986" s="247">
        <f>IF(N986="sníž. přenesená",J986,0)</f>
        <v>0</v>
      </c>
      <c r="BI986" s="247">
        <f>IF(N986="nulová",J986,0)</f>
        <v>0</v>
      </c>
      <c r="BJ986" s="25" t="s">
        <v>83</v>
      </c>
      <c r="BK986" s="247">
        <f>ROUND(I986*H986,2)</f>
        <v>0</v>
      </c>
      <c r="BL986" s="25" t="s">
        <v>266</v>
      </c>
      <c r="BM986" s="25" t="s">
        <v>1851</v>
      </c>
    </row>
    <row r="987" s="1" customFormat="1" ht="16.5" customHeight="1">
      <c r="B987" s="47"/>
      <c r="C987" s="262" t="s">
        <v>1852</v>
      </c>
      <c r="D987" s="262" t="s">
        <v>248</v>
      </c>
      <c r="E987" s="263" t="s">
        <v>1853</v>
      </c>
      <c r="F987" s="264" t="s">
        <v>1854</v>
      </c>
      <c r="G987" s="265" t="s">
        <v>269</v>
      </c>
      <c r="H987" s="266">
        <v>1</v>
      </c>
      <c r="I987" s="267"/>
      <c r="J987" s="268">
        <f>ROUND(I987*H987,2)</f>
        <v>0</v>
      </c>
      <c r="K987" s="264" t="s">
        <v>21</v>
      </c>
      <c r="L987" s="269"/>
      <c r="M987" s="270" t="s">
        <v>21</v>
      </c>
      <c r="N987" s="271" t="s">
        <v>44</v>
      </c>
      <c r="O987" s="48"/>
      <c r="P987" s="245">
        <f>O987*H987</f>
        <v>0</v>
      </c>
      <c r="Q987" s="245">
        <v>0</v>
      </c>
      <c r="R987" s="245">
        <f>Q987*H987</f>
        <v>0</v>
      </c>
      <c r="S987" s="245">
        <v>0</v>
      </c>
      <c r="T987" s="246">
        <f>S987*H987</f>
        <v>0</v>
      </c>
      <c r="AR987" s="25" t="s">
        <v>364</v>
      </c>
      <c r="AT987" s="25" t="s">
        <v>248</v>
      </c>
      <c r="AU987" s="25" t="s">
        <v>83</v>
      </c>
      <c r="AY987" s="25" t="s">
        <v>174</v>
      </c>
      <c r="BE987" s="247">
        <f>IF(N987="základní",J987,0)</f>
        <v>0</v>
      </c>
      <c r="BF987" s="247">
        <f>IF(N987="snížená",J987,0)</f>
        <v>0</v>
      </c>
      <c r="BG987" s="247">
        <f>IF(N987="zákl. přenesená",J987,0)</f>
        <v>0</v>
      </c>
      <c r="BH987" s="247">
        <f>IF(N987="sníž. přenesená",J987,0)</f>
        <v>0</v>
      </c>
      <c r="BI987" s="247">
        <f>IF(N987="nulová",J987,0)</f>
        <v>0</v>
      </c>
      <c r="BJ987" s="25" t="s">
        <v>83</v>
      </c>
      <c r="BK987" s="247">
        <f>ROUND(I987*H987,2)</f>
        <v>0</v>
      </c>
      <c r="BL987" s="25" t="s">
        <v>266</v>
      </c>
      <c r="BM987" s="25" t="s">
        <v>1855</v>
      </c>
    </row>
    <row r="988" s="1" customFormat="1" ht="16.5" customHeight="1">
      <c r="B988" s="47"/>
      <c r="C988" s="262" t="s">
        <v>1856</v>
      </c>
      <c r="D988" s="262" t="s">
        <v>248</v>
      </c>
      <c r="E988" s="263" t="s">
        <v>1857</v>
      </c>
      <c r="F988" s="264" t="s">
        <v>1858</v>
      </c>
      <c r="G988" s="265" t="s">
        <v>269</v>
      </c>
      <c r="H988" s="266">
        <v>8</v>
      </c>
      <c r="I988" s="267"/>
      <c r="J988" s="268">
        <f>ROUND(I988*H988,2)</f>
        <v>0</v>
      </c>
      <c r="K988" s="264" t="s">
        <v>21</v>
      </c>
      <c r="L988" s="269"/>
      <c r="M988" s="270" t="s">
        <v>21</v>
      </c>
      <c r="N988" s="271" t="s">
        <v>44</v>
      </c>
      <c r="O988" s="48"/>
      <c r="P988" s="245">
        <f>O988*H988</f>
        <v>0</v>
      </c>
      <c r="Q988" s="245">
        <v>0</v>
      </c>
      <c r="R988" s="245">
        <f>Q988*H988</f>
        <v>0</v>
      </c>
      <c r="S988" s="245">
        <v>0</v>
      </c>
      <c r="T988" s="246">
        <f>S988*H988</f>
        <v>0</v>
      </c>
      <c r="AR988" s="25" t="s">
        <v>364</v>
      </c>
      <c r="AT988" s="25" t="s">
        <v>248</v>
      </c>
      <c r="AU988" s="25" t="s">
        <v>83</v>
      </c>
      <c r="AY988" s="25" t="s">
        <v>174</v>
      </c>
      <c r="BE988" s="247">
        <f>IF(N988="základní",J988,0)</f>
        <v>0</v>
      </c>
      <c r="BF988" s="247">
        <f>IF(N988="snížená",J988,0)</f>
        <v>0</v>
      </c>
      <c r="BG988" s="247">
        <f>IF(N988="zákl. přenesená",J988,0)</f>
        <v>0</v>
      </c>
      <c r="BH988" s="247">
        <f>IF(N988="sníž. přenesená",J988,0)</f>
        <v>0</v>
      </c>
      <c r="BI988" s="247">
        <f>IF(N988="nulová",J988,0)</f>
        <v>0</v>
      </c>
      <c r="BJ988" s="25" t="s">
        <v>83</v>
      </c>
      <c r="BK988" s="247">
        <f>ROUND(I988*H988,2)</f>
        <v>0</v>
      </c>
      <c r="BL988" s="25" t="s">
        <v>266</v>
      </c>
      <c r="BM988" s="25" t="s">
        <v>1859</v>
      </c>
    </row>
    <row r="989" s="1" customFormat="1" ht="16.5" customHeight="1">
      <c r="B989" s="47"/>
      <c r="C989" s="236" t="s">
        <v>1860</v>
      </c>
      <c r="D989" s="236" t="s">
        <v>176</v>
      </c>
      <c r="E989" s="237" t="s">
        <v>1861</v>
      </c>
      <c r="F989" s="238" t="s">
        <v>1862</v>
      </c>
      <c r="G989" s="239" t="s">
        <v>220</v>
      </c>
      <c r="H989" s="240">
        <v>0.20000000000000001</v>
      </c>
      <c r="I989" s="241"/>
      <c r="J989" s="242">
        <f>ROUND(I989*H989,2)</f>
        <v>0</v>
      </c>
      <c r="K989" s="238" t="s">
        <v>21</v>
      </c>
      <c r="L989" s="73"/>
      <c r="M989" s="243" t="s">
        <v>21</v>
      </c>
      <c r="N989" s="244" t="s">
        <v>44</v>
      </c>
      <c r="O989" s="48"/>
      <c r="P989" s="245">
        <f>O989*H989</f>
        <v>0</v>
      </c>
      <c r="Q989" s="245">
        <v>0</v>
      </c>
      <c r="R989" s="245">
        <f>Q989*H989</f>
        <v>0</v>
      </c>
      <c r="S989" s="245">
        <v>0</v>
      </c>
      <c r="T989" s="246">
        <f>S989*H989</f>
        <v>0</v>
      </c>
      <c r="AR989" s="25" t="s">
        <v>266</v>
      </c>
      <c r="AT989" s="25" t="s">
        <v>176</v>
      </c>
      <c r="AU989" s="25" t="s">
        <v>83</v>
      </c>
      <c r="AY989" s="25" t="s">
        <v>174</v>
      </c>
      <c r="BE989" s="247">
        <f>IF(N989="základní",J989,0)</f>
        <v>0</v>
      </c>
      <c r="BF989" s="247">
        <f>IF(N989="snížená",J989,0)</f>
        <v>0</v>
      </c>
      <c r="BG989" s="247">
        <f>IF(N989="zákl. přenesená",J989,0)</f>
        <v>0</v>
      </c>
      <c r="BH989" s="247">
        <f>IF(N989="sníž. přenesená",J989,0)</f>
        <v>0</v>
      </c>
      <c r="BI989" s="247">
        <f>IF(N989="nulová",J989,0)</f>
        <v>0</v>
      </c>
      <c r="BJ989" s="25" t="s">
        <v>83</v>
      </c>
      <c r="BK989" s="247">
        <f>ROUND(I989*H989,2)</f>
        <v>0</v>
      </c>
      <c r="BL989" s="25" t="s">
        <v>266</v>
      </c>
      <c r="BM989" s="25" t="s">
        <v>1863</v>
      </c>
    </row>
    <row r="990" s="1" customFormat="1" ht="16.5" customHeight="1">
      <c r="B990" s="47"/>
      <c r="C990" s="236" t="s">
        <v>1864</v>
      </c>
      <c r="D990" s="236" t="s">
        <v>176</v>
      </c>
      <c r="E990" s="237" t="s">
        <v>1865</v>
      </c>
      <c r="F990" s="238" t="s">
        <v>1866</v>
      </c>
      <c r="G990" s="239" t="s">
        <v>220</v>
      </c>
      <c r="H990" s="240">
        <v>0.20000000000000001</v>
      </c>
      <c r="I990" s="241"/>
      <c r="J990" s="242">
        <f>ROUND(I990*H990,2)</f>
        <v>0</v>
      </c>
      <c r="K990" s="238" t="s">
        <v>21</v>
      </c>
      <c r="L990" s="73"/>
      <c r="M990" s="243" t="s">
        <v>21</v>
      </c>
      <c r="N990" s="244" t="s">
        <v>44</v>
      </c>
      <c r="O990" s="48"/>
      <c r="P990" s="245">
        <f>O990*H990</f>
        <v>0</v>
      </c>
      <c r="Q990" s="245">
        <v>0</v>
      </c>
      <c r="R990" s="245">
        <f>Q990*H990</f>
        <v>0</v>
      </c>
      <c r="S990" s="245">
        <v>0</v>
      </c>
      <c r="T990" s="246">
        <f>S990*H990</f>
        <v>0</v>
      </c>
      <c r="AR990" s="25" t="s">
        <v>266</v>
      </c>
      <c r="AT990" s="25" t="s">
        <v>176</v>
      </c>
      <c r="AU990" s="25" t="s">
        <v>83</v>
      </c>
      <c r="AY990" s="25" t="s">
        <v>174</v>
      </c>
      <c r="BE990" s="247">
        <f>IF(N990="základní",J990,0)</f>
        <v>0</v>
      </c>
      <c r="BF990" s="247">
        <f>IF(N990="snížená",J990,0)</f>
        <v>0</v>
      </c>
      <c r="BG990" s="247">
        <f>IF(N990="zákl. přenesená",J990,0)</f>
        <v>0</v>
      </c>
      <c r="BH990" s="247">
        <f>IF(N990="sníž. přenesená",J990,0)</f>
        <v>0</v>
      </c>
      <c r="BI990" s="247">
        <f>IF(N990="nulová",J990,0)</f>
        <v>0</v>
      </c>
      <c r="BJ990" s="25" t="s">
        <v>83</v>
      </c>
      <c r="BK990" s="247">
        <f>ROUND(I990*H990,2)</f>
        <v>0</v>
      </c>
      <c r="BL990" s="25" t="s">
        <v>266</v>
      </c>
      <c r="BM990" s="25" t="s">
        <v>1867</v>
      </c>
    </row>
    <row r="991" s="1" customFormat="1" ht="16.5" customHeight="1">
      <c r="B991" s="47"/>
      <c r="C991" s="236" t="s">
        <v>1868</v>
      </c>
      <c r="D991" s="236" t="s">
        <v>176</v>
      </c>
      <c r="E991" s="237" t="s">
        <v>1869</v>
      </c>
      <c r="F991" s="238" t="s">
        <v>1870</v>
      </c>
      <c r="G991" s="239" t="s">
        <v>269</v>
      </c>
      <c r="H991" s="240">
        <v>1</v>
      </c>
      <c r="I991" s="241"/>
      <c r="J991" s="242">
        <f>ROUND(I991*H991,2)</f>
        <v>0</v>
      </c>
      <c r="K991" s="238" t="s">
        <v>21</v>
      </c>
      <c r="L991" s="73"/>
      <c r="M991" s="243" t="s">
        <v>21</v>
      </c>
      <c r="N991" s="244" t="s">
        <v>44</v>
      </c>
      <c r="O991" s="48"/>
      <c r="P991" s="245">
        <f>O991*H991</f>
        <v>0</v>
      </c>
      <c r="Q991" s="245">
        <v>0</v>
      </c>
      <c r="R991" s="245">
        <f>Q991*H991</f>
        <v>0</v>
      </c>
      <c r="S991" s="245">
        <v>0</v>
      </c>
      <c r="T991" s="246">
        <f>S991*H991</f>
        <v>0</v>
      </c>
      <c r="AR991" s="25" t="s">
        <v>266</v>
      </c>
      <c r="AT991" s="25" t="s">
        <v>176</v>
      </c>
      <c r="AU991" s="25" t="s">
        <v>83</v>
      </c>
      <c r="AY991" s="25" t="s">
        <v>174</v>
      </c>
      <c r="BE991" s="247">
        <f>IF(N991="základní",J991,0)</f>
        <v>0</v>
      </c>
      <c r="BF991" s="247">
        <f>IF(N991="snížená",J991,0)</f>
        <v>0</v>
      </c>
      <c r="BG991" s="247">
        <f>IF(N991="zákl. přenesená",J991,0)</f>
        <v>0</v>
      </c>
      <c r="BH991" s="247">
        <f>IF(N991="sníž. přenesená",J991,0)</f>
        <v>0</v>
      </c>
      <c r="BI991" s="247">
        <f>IF(N991="nulová",J991,0)</f>
        <v>0</v>
      </c>
      <c r="BJ991" s="25" t="s">
        <v>83</v>
      </c>
      <c r="BK991" s="247">
        <f>ROUND(I991*H991,2)</f>
        <v>0</v>
      </c>
      <c r="BL991" s="25" t="s">
        <v>266</v>
      </c>
      <c r="BM991" s="25" t="s">
        <v>1871</v>
      </c>
    </row>
    <row r="992" s="1" customFormat="1" ht="16.5" customHeight="1">
      <c r="B992" s="47"/>
      <c r="C992" s="236" t="s">
        <v>1872</v>
      </c>
      <c r="D992" s="236" t="s">
        <v>176</v>
      </c>
      <c r="E992" s="237" t="s">
        <v>1873</v>
      </c>
      <c r="F992" s="238" t="s">
        <v>1874</v>
      </c>
      <c r="G992" s="239" t="s">
        <v>269</v>
      </c>
      <c r="H992" s="240">
        <v>1</v>
      </c>
      <c r="I992" s="241"/>
      <c r="J992" s="242">
        <f>ROUND(I992*H992,2)</f>
        <v>0</v>
      </c>
      <c r="K992" s="238" t="s">
        <v>21</v>
      </c>
      <c r="L992" s="73"/>
      <c r="M992" s="243" t="s">
        <v>21</v>
      </c>
      <c r="N992" s="244" t="s">
        <v>44</v>
      </c>
      <c r="O992" s="48"/>
      <c r="P992" s="245">
        <f>O992*H992</f>
        <v>0</v>
      </c>
      <c r="Q992" s="245">
        <v>0</v>
      </c>
      <c r="R992" s="245">
        <f>Q992*H992</f>
        <v>0</v>
      </c>
      <c r="S992" s="245">
        <v>0</v>
      </c>
      <c r="T992" s="246">
        <f>S992*H992</f>
        <v>0</v>
      </c>
      <c r="AR992" s="25" t="s">
        <v>266</v>
      </c>
      <c r="AT992" s="25" t="s">
        <v>176</v>
      </c>
      <c r="AU992" s="25" t="s">
        <v>83</v>
      </c>
      <c r="AY992" s="25" t="s">
        <v>174</v>
      </c>
      <c r="BE992" s="247">
        <f>IF(N992="základní",J992,0)</f>
        <v>0</v>
      </c>
      <c r="BF992" s="247">
        <f>IF(N992="snížená",J992,0)</f>
        <v>0</v>
      </c>
      <c r="BG992" s="247">
        <f>IF(N992="zákl. přenesená",J992,0)</f>
        <v>0</v>
      </c>
      <c r="BH992" s="247">
        <f>IF(N992="sníž. přenesená",J992,0)</f>
        <v>0</v>
      </c>
      <c r="BI992" s="247">
        <f>IF(N992="nulová",J992,0)</f>
        <v>0</v>
      </c>
      <c r="BJ992" s="25" t="s">
        <v>83</v>
      </c>
      <c r="BK992" s="247">
        <f>ROUND(I992*H992,2)</f>
        <v>0</v>
      </c>
      <c r="BL992" s="25" t="s">
        <v>266</v>
      </c>
      <c r="BM992" s="25" t="s">
        <v>1875</v>
      </c>
    </row>
    <row r="993" s="1" customFormat="1" ht="16.5" customHeight="1">
      <c r="B993" s="47"/>
      <c r="C993" s="236" t="s">
        <v>1876</v>
      </c>
      <c r="D993" s="236" t="s">
        <v>176</v>
      </c>
      <c r="E993" s="237" t="s">
        <v>1877</v>
      </c>
      <c r="F993" s="238" t="s">
        <v>1878</v>
      </c>
      <c r="G993" s="239" t="s">
        <v>269</v>
      </c>
      <c r="H993" s="240">
        <v>1</v>
      </c>
      <c r="I993" s="241"/>
      <c r="J993" s="242">
        <f>ROUND(I993*H993,2)</f>
        <v>0</v>
      </c>
      <c r="K993" s="238" t="s">
        <v>21</v>
      </c>
      <c r="L993" s="73"/>
      <c r="M993" s="243" t="s">
        <v>21</v>
      </c>
      <c r="N993" s="244" t="s">
        <v>44</v>
      </c>
      <c r="O993" s="48"/>
      <c r="P993" s="245">
        <f>O993*H993</f>
        <v>0</v>
      </c>
      <c r="Q993" s="245">
        <v>0</v>
      </c>
      <c r="R993" s="245">
        <f>Q993*H993</f>
        <v>0</v>
      </c>
      <c r="S993" s="245">
        <v>0</v>
      </c>
      <c r="T993" s="246">
        <f>S993*H993</f>
        <v>0</v>
      </c>
      <c r="AR993" s="25" t="s">
        <v>266</v>
      </c>
      <c r="AT993" s="25" t="s">
        <v>176</v>
      </c>
      <c r="AU993" s="25" t="s">
        <v>83</v>
      </c>
      <c r="AY993" s="25" t="s">
        <v>174</v>
      </c>
      <c r="BE993" s="247">
        <f>IF(N993="základní",J993,0)</f>
        <v>0</v>
      </c>
      <c r="BF993" s="247">
        <f>IF(N993="snížená",J993,0)</f>
        <v>0</v>
      </c>
      <c r="BG993" s="247">
        <f>IF(N993="zákl. přenesená",J993,0)</f>
        <v>0</v>
      </c>
      <c r="BH993" s="247">
        <f>IF(N993="sníž. přenesená",J993,0)</f>
        <v>0</v>
      </c>
      <c r="BI993" s="247">
        <f>IF(N993="nulová",J993,0)</f>
        <v>0</v>
      </c>
      <c r="BJ993" s="25" t="s">
        <v>83</v>
      </c>
      <c r="BK993" s="247">
        <f>ROUND(I993*H993,2)</f>
        <v>0</v>
      </c>
      <c r="BL993" s="25" t="s">
        <v>266</v>
      </c>
      <c r="BM993" s="25" t="s">
        <v>1879</v>
      </c>
    </row>
    <row r="994" s="1" customFormat="1" ht="16.5" customHeight="1">
      <c r="B994" s="47"/>
      <c r="C994" s="236" t="s">
        <v>1880</v>
      </c>
      <c r="D994" s="236" t="s">
        <v>176</v>
      </c>
      <c r="E994" s="237" t="s">
        <v>1881</v>
      </c>
      <c r="F994" s="238" t="s">
        <v>1882</v>
      </c>
      <c r="G994" s="239" t="s">
        <v>269</v>
      </c>
      <c r="H994" s="240">
        <v>1</v>
      </c>
      <c r="I994" s="241"/>
      <c r="J994" s="242">
        <f>ROUND(I994*H994,2)</f>
        <v>0</v>
      </c>
      <c r="K994" s="238" t="s">
        <v>21</v>
      </c>
      <c r="L994" s="73"/>
      <c r="M994" s="243" t="s">
        <v>21</v>
      </c>
      <c r="N994" s="244" t="s">
        <v>44</v>
      </c>
      <c r="O994" s="48"/>
      <c r="P994" s="245">
        <f>O994*H994</f>
        <v>0</v>
      </c>
      <c r="Q994" s="245">
        <v>0</v>
      </c>
      <c r="R994" s="245">
        <f>Q994*H994</f>
        <v>0</v>
      </c>
      <c r="S994" s="245">
        <v>0</v>
      </c>
      <c r="T994" s="246">
        <f>S994*H994</f>
        <v>0</v>
      </c>
      <c r="AR994" s="25" t="s">
        <v>266</v>
      </c>
      <c r="AT994" s="25" t="s">
        <v>176</v>
      </c>
      <c r="AU994" s="25" t="s">
        <v>83</v>
      </c>
      <c r="AY994" s="25" t="s">
        <v>174</v>
      </c>
      <c r="BE994" s="247">
        <f>IF(N994="základní",J994,0)</f>
        <v>0</v>
      </c>
      <c r="BF994" s="247">
        <f>IF(N994="snížená",J994,0)</f>
        <v>0</v>
      </c>
      <c r="BG994" s="247">
        <f>IF(N994="zákl. přenesená",J994,0)</f>
        <v>0</v>
      </c>
      <c r="BH994" s="247">
        <f>IF(N994="sníž. přenesená",J994,0)</f>
        <v>0</v>
      </c>
      <c r="BI994" s="247">
        <f>IF(N994="nulová",J994,0)</f>
        <v>0</v>
      </c>
      <c r="BJ994" s="25" t="s">
        <v>83</v>
      </c>
      <c r="BK994" s="247">
        <f>ROUND(I994*H994,2)</f>
        <v>0</v>
      </c>
      <c r="BL994" s="25" t="s">
        <v>266</v>
      </c>
      <c r="BM994" s="25" t="s">
        <v>1883</v>
      </c>
    </row>
    <row r="995" s="11" customFormat="1" ht="29.88" customHeight="1">
      <c r="B995" s="220"/>
      <c r="C995" s="221"/>
      <c r="D995" s="222" t="s">
        <v>71</v>
      </c>
      <c r="E995" s="234" t="s">
        <v>1884</v>
      </c>
      <c r="F995" s="234" t="s">
        <v>1885</v>
      </c>
      <c r="G995" s="221"/>
      <c r="H995" s="221"/>
      <c r="I995" s="224"/>
      <c r="J995" s="235">
        <f>BK995</f>
        <v>0</v>
      </c>
      <c r="K995" s="221"/>
      <c r="L995" s="226"/>
      <c r="M995" s="227"/>
      <c r="N995" s="228"/>
      <c r="O995" s="228"/>
      <c r="P995" s="229">
        <f>SUM(P996:P1018)</f>
        <v>0</v>
      </c>
      <c r="Q995" s="228"/>
      <c r="R995" s="229">
        <f>SUM(R996:R1018)</f>
        <v>0</v>
      </c>
      <c r="S995" s="228"/>
      <c r="T995" s="230">
        <f>SUM(T996:T1018)</f>
        <v>0</v>
      </c>
      <c r="AR995" s="231" t="s">
        <v>83</v>
      </c>
      <c r="AT995" s="232" t="s">
        <v>71</v>
      </c>
      <c r="AU995" s="232" t="s">
        <v>76</v>
      </c>
      <c r="AY995" s="231" t="s">
        <v>174</v>
      </c>
      <c r="BK995" s="233">
        <f>SUM(BK996:BK1018)</f>
        <v>0</v>
      </c>
    </row>
    <row r="996" s="1" customFormat="1" ht="16.5" customHeight="1">
      <c r="B996" s="47"/>
      <c r="C996" s="236" t="s">
        <v>1886</v>
      </c>
      <c r="D996" s="236" t="s">
        <v>176</v>
      </c>
      <c r="E996" s="237" t="s">
        <v>1887</v>
      </c>
      <c r="F996" s="238" t="s">
        <v>1888</v>
      </c>
      <c r="G996" s="239" t="s">
        <v>256</v>
      </c>
      <c r="H996" s="240">
        <v>1</v>
      </c>
      <c r="I996" s="241"/>
      <c r="J996" s="242">
        <f>ROUND(I996*H996,2)</f>
        <v>0</v>
      </c>
      <c r="K996" s="238" t="s">
        <v>21</v>
      </c>
      <c r="L996" s="73"/>
      <c r="M996" s="243" t="s">
        <v>21</v>
      </c>
      <c r="N996" s="244" t="s">
        <v>44</v>
      </c>
      <c r="O996" s="48"/>
      <c r="P996" s="245">
        <f>O996*H996</f>
        <v>0</v>
      </c>
      <c r="Q996" s="245">
        <v>0</v>
      </c>
      <c r="R996" s="245">
        <f>Q996*H996</f>
        <v>0</v>
      </c>
      <c r="S996" s="245">
        <v>0</v>
      </c>
      <c r="T996" s="246">
        <f>S996*H996</f>
        <v>0</v>
      </c>
      <c r="AR996" s="25" t="s">
        <v>266</v>
      </c>
      <c r="AT996" s="25" t="s">
        <v>176</v>
      </c>
      <c r="AU996" s="25" t="s">
        <v>83</v>
      </c>
      <c r="AY996" s="25" t="s">
        <v>174</v>
      </c>
      <c r="BE996" s="247">
        <f>IF(N996="základní",J996,0)</f>
        <v>0</v>
      </c>
      <c r="BF996" s="247">
        <f>IF(N996="snížená",J996,0)</f>
        <v>0</v>
      </c>
      <c r="BG996" s="247">
        <f>IF(N996="zákl. přenesená",J996,0)</f>
        <v>0</v>
      </c>
      <c r="BH996" s="247">
        <f>IF(N996="sníž. přenesená",J996,0)</f>
        <v>0</v>
      </c>
      <c r="BI996" s="247">
        <f>IF(N996="nulová",J996,0)</f>
        <v>0</v>
      </c>
      <c r="BJ996" s="25" t="s">
        <v>83</v>
      </c>
      <c r="BK996" s="247">
        <f>ROUND(I996*H996,2)</f>
        <v>0</v>
      </c>
      <c r="BL996" s="25" t="s">
        <v>266</v>
      </c>
      <c r="BM996" s="25" t="s">
        <v>1889</v>
      </c>
    </row>
    <row r="997" s="1" customFormat="1" ht="38.25" customHeight="1">
      <c r="B997" s="47"/>
      <c r="C997" s="236" t="s">
        <v>1890</v>
      </c>
      <c r="D997" s="236" t="s">
        <v>176</v>
      </c>
      <c r="E997" s="237" t="s">
        <v>1891</v>
      </c>
      <c r="F997" s="238" t="s">
        <v>1892</v>
      </c>
      <c r="G997" s="239" t="s">
        <v>269</v>
      </c>
      <c r="H997" s="240">
        <v>1</v>
      </c>
      <c r="I997" s="241"/>
      <c r="J997" s="242">
        <f>ROUND(I997*H997,2)</f>
        <v>0</v>
      </c>
      <c r="K997" s="238" t="s">
        <v>21</v>
      </c>
      <c r="L997" s="73"/>
      <c r="M997" s="243" t="s">
        <v>21</v>
      </c>
      <c r="N997" s="244" t="s">
        <v>44</v>
      </c>
      <c r="O997" s="48"/>
      <c r="P997" s="245">
        <f>O997*H997</f>
        <v>0</v>
      </c>
      <c r="Q997" s="245">
        <v>0</v>
      </c>
      <c r="R997" s="245">
        <f>Q997*H997</f>
        <v>0</v>
      </c>
      <c r="S997" s="245">
        <v>0</v>
      </c>
      <c r="T997" s="246">
        <f>S997*H997</f>
        <v>0</v>
      </c>
      <c r="AR997" s="25" t="s">
        <v>266</v>
      </c>
      <c r="AT997" s="25" t="s">
        <v>176</v>
      </c>
      <c r="AU997" s="25" t="s">
        <v>83</v>
      </c>
      <c r="AY997" s="25" t="s">
        <v>174</v>
      </c>
      <c r="BE997" s="247">
        <f>IF(N997="základní",J997,0)</f>
        <v>0</v>
      </c>
      <c r="BF997" s="247">
        <f>IF(N997="snížená",J997,0)</f>
        <v>0</v>
      </c>
      <c r="BG997" s="247">
        <f>IF(N997="zákl. přenesená",J997,0)</f>
        <v>0</v>
      </c>
      <c r="BH997" s="247">
        <f>IF(N997="sníž. přenesená",J997,0)</f>
        <v>0</v>
      </c>
      <c r="BI997" s="247">
        <f>IF(N997="nulová",J997,0)</f>
        <v>0</v>
      </c>
      <c r="BJ997" s="25" t="s">
        <v>83</v>
      </c>
      <c r="BK997" s="247">
        <f>ROUND(I997*H997,2)</f>
        <v>0</v>
      </c>
      <c r="BL997" s="25" t="s">
        <v>266</v>
      </c>
      <c r="BM997" s="25" t="s">
        <v>1893</v>
      </c>
    </row>
    <row r="998" s="1" customFormat="1" ht="16.5" customHeight="1">
      <c r="B998" s="47"/>
      <c r="C998" s="236" t="s">
        <v>1894</v>
      </c>
      <c r="D998" s="236" t="s">
        <v>176</v>
      </c>
      <c r="E998" s="237" t="s">
        <v>1895</v>
      </c>
      <c r="F998" s="238" t="s">
        <v>1896</v>
      </c>
      <c r="G998" s="239" t="s">
        <v>269</v>
      </c>
      <c r="H998" s="240">
        <v>10</v>
      </c>
      <c r="I998" s="241"/>
      <c r="J998" s="242">
        <f>ROUND(I998*H998,2)</f>
        <v>0</v>
      </c>
      <c r="K998" s="238" t="s">
        <v>21</v>
      </c>
      <c r="L998" s="73"/>
      <c r="M998" s="243" t="s">
        <v>21</v>
      </c>
      <c r="N998" s="244" t="s">
        <v>44</v>
      </c>
      <c r="O998" s="48"/>
      <c r="P998" s="245">
        <f>O998*H998</f>
        <v>0</v>
      </c>
      <c r="Q998" s="245">
        <v>0</v>
      </c>
      <c r="R998" s="245">
        <f>Q998*H998</f>
        <v>0</v>
      </c>
      <c r="S998" s="245">
        <v>0</v>
      </c>
      <c r="T998" s="246">
        <f>S998*H998</f>
        <v>0</v>
      </c>
      <c r="AR998" s="25" t="s">
        <v>266</v>
      </c>
      <c r="AT998" s="25" t="s">
        <v>176</v>
      </c>
      <c r="AU998" s="25" t="s">
        <v>83</v>
      </c>
      <c r="AY998" s="25" t="s">
        <v>174</v>
      </c>
      <c r="BE998" s="247">
        <f>IF(N998="základní",J998,0)</f>
        <v>0</v>
      </c>
      <c r="BF998" s="247">
        <f>IF(N998="snížená",J998,0)</f>
        <v>0</v>
      </c>
      <c r="BG998" s="247">
        <f>IF(N998="zákl. přenesená",J998,0)</f>
        <v>0</v>
      </c>
      <c r="BH998" s="247">
        <f>IF(N998="sníž. přenesená",J998,0)</f>
        <v>0</v>
      </c>
      <c r="BI998" s="247">
        <f>IF(N998="nulová",J998,0)</f>
        <v>0</v>
      </c>
      <c r="BJ998" s="25" t="s">
        <v>83</v>
      </c>
      <c r="BK998" s="247">
        <f>ROUND(I998*H998,2)</f>
        <v>0</v>
      </c>
      <c r="BL998" s="25" t="s">
        <v>266</v>
      </c>
      <c r="BM998" s="25" t="s">
        <v>1897</v>
      </c>
    </row>
    <row r="999" s="1" customFormat="1" ht="25.5" customHeight="1">
      <c r="B999" s="47"/>
      <c r="C999" s="236" t="s">
        <v>1898</v>
      </c>
      <c r="D999" s="236" t="s">
        <v>176</v>
      </c>
      <c r="E999" s="237" t="s">
        <v>1899</v>
      </c>
      <c r="F999" s="238" t="s">
        <v>1900</v>
      </c>
      <c r="G999" s="239" t="s">
        <v>269</v>
      </c>
      <c r="H999" s="240">
        <v>1</v>
      </c>
      <c r="I999" s="241"/>
      <c r="J999" s="242">
        <f>ROUND(I999*H999,2)</f>
        <v>0</v>
      </c>
      <c r="K999" s="238" t="s">
        <v>21</v>
      </c>
      <c r="L999" s="73"/>
      <c r="M999" s="243" t="s">
        <v>21</v>
      </c>
      <c r="N999" s="244" t="s">
        <v>44</v>
      </c>
      <c r="O999" s="48"/>
      <c r="P999" s="245">
        <f>O999*H999</f>
        <v>0</v>
      </c>
      <c r="Q999" s="245">
        <v>0</v>
      </c>
      <c r="R999" s="245">
        <f>Q999*H999</f>
        <v>0</v>
      </c>
      <c r="S999" s="245">
        <v>0</v>
      </c>
      <c r="T999" s="246">
        <f>S999*H999</f>
        <v>0</v>
      </c>
      <c r="AR999" s="25" t="s">
        <v>266</v>
      </c>
      <c r="AT999" s="25" t="s">
        <v>176</v>
      </c>
      <c r="AU999" s="25" t="s">
        <v>83</v>
      </c>
      <c r="AY999" s="25" t="s">
        <v>174</v>
      </c>
      <c r="BE999" s="247">
        <f>IF(N999="základní",J999,0)</f>
        <v>0</v>
      </c>
      <c r="BF999" s="247">
        <f>IF(N999="snížená",J999,0)</f>
        <v>0</v>
      </c>
      <c r="BG999" s="247">
        <f>IF(N999="zákl. přenesená",J999,0)</f>
        <v>0</v>
      </c>
      <c r="BH999" s="247">
        <f>IF(N999="sníž. přenesená",J999,0)</f>
        <v>0</v>
      </c>
      <c r="BI999" s="247">
        <f>IF(N999="nulová",J999,0)</f>
        <v>0</v>
      </c>
      <c r="BJ999" s="25" t="s">
        <v>83</v>
      </c>
      <c r="BK999" s="247">
        <f>ROUND(I999*H999,2)</f>
        <v>0</v>
      </c>
      <c r="BL999" s="25" t="s">
        <v>266</v>
      </c>
      <c r="BM999" s="25" t="s">
        <v>1901</v>
      </c>
    </row>
    <row r="1000" s="1" customFormat="1" ht="16.5" customHeight="1">
      <c r="B1000" s="47"/>
      <c r="C1000" s="236" t="s">
        <v>1902</v>
      </c>
      <c r="D1000" s="236" t="s">
        <v>176</v>
      </c>
      <c r="E1000" s="237" t="s">
        <v>1903</v>
      </c>
      <c r="F1000" s="238" t="s">
        <v>1904</v>
      </c>
      <c r="G1000" s="239" t="s">
        <v>269</v>
      </c>
      <c r="H1000" s="240">
        <v>1</v>
      </c>
      <c r="I1000" s="241"/>
      <c r="J1000" s="242">
        <f>ROUND(I1000*H1000,2)</f>
        <v>0</v>
      </c>
      <c r="K1000" s="238" t="s">
        <v>21</v>
      </c>
      <c r="L1000" s="73"/>
      <c r="M1000" s="243" t="s">
        <v>21</v>
      </c>
      <c r="N1000" s="244" t="s">
        <v>44</v>
      </c>
      <c r="O1000" s="48"/>
      <c r="P1000" s="245">
        <f>O1000*H1000</f>
        <v>0</v>
      </c>
      <c r="Q1000" s="245">
        <v>0</v>
      </c>
      <c r="R1000" s="245">
        <f>Q1000*H1000</f>
        <v>0</v>
      </c>
      <c r="S1000" s="245">
        <v>0</v>
      </c>
      <c r="T1000" s="246">
        <f>S1000*H1000</f>
        <v>0</v>
      </c>
      <c r="AR1000" s="25" t="s">
        <v>266</v>
      </c>
      <c r="AT1000" s="25" t="s">
        <v>176</v>
      </c>
      <c r="AU1000" s="25" t="s">
        <v>83</v>
      </c>
      <c r="AY1000" s="25" t="s">
        <v>174</v>
      </c>
      <c r="BE1000" s="247">
        <f>IF(N1000="základní",J1000,0)</f>
        <v>0</v>
      </c>
      <c r="BF1000" s="247">
        <f>IF(N1000="snížená",J1000,0)</f>
        <v>0</v>
      </c>
      <c r="BG1000" s="247">
        <f>IF(N1000="zákl. přenesená",J1000,0)</f>
        <v>0</v>
      </c>
      <c r="BH1000" s="247">
        <f>IF(N1000="sníž. přenesená",J1000,0)</f>
        <v>0</v>
      </c>
      <c r="BI1000" s="247">
        <f>IF(N1000="nulová",J1000,0)</f>
        <v>0</v>
      </c>
      <c r="BJ1000" s="25" t="s">
        <v>83</v>
      </c>
      <c r="BK1000" s="247">
        <f>ROUND(I1000*H1000,2)</f>
        <v>0</v>
      </c>
      <c r="BL1000" s="25" t="s">
        <v>266</v>
      </c>
      <c r="BM1000" s="25" t="s">
        <v>1905</v>
      </c>
    </row>
    <row r="1001" s="1" customFormat="1" ht="16.5" customHeight="1">
      <c r="B1001" s="47"/>
      <c r="C1001" s="236" t="s">
        <v>1906</v>
      </c>
      <c r="D1001" s="236" t="s">
        <v>176</v>
      </c>
      <c r="E1001" s="237" t="s">
        <v>1907</v>
      </c>
      <c r="F1001" s="238" t="s">
        <v>1908</v>
      </c>
      <c r="G1001" s="239" t="s">
        <v>269</v>
      </c>
      <c r="H1001" s="240">
        <v>1</v>
      </c>
      <c r="I1001" s="241"/>
      <c r="J1001" s="242">
        <f>ROUND(I1001*H1001,2)</f>
        <v>0</v>
      </c>
      <c r="K1001" s="238" t="s">
        <v>21</v>
      </c>
      <c r="L1001" s="73"/>
      <c r="M1001" s="243" t="s">
        <v>21</v>
      </c>
      <c r="N1001" s="244" t="s">
        <v>44</v>
      </c>
      <c r="O1001" s="48"/>
      <c r="P1001" s="245">
        <f>O1001*H1001</f>
        <v>0</v>
      </c>
      <c r="Q1001" s="245">
        <v>0</v>
      </c>
      <c r="R1001" s="245">
        <f>Q1001*H1001</f>
        <v>0</v>
      </c>
      <c r="S1001" s="245">
        <v>0</v>
      </c>
      <c r="T1001" s="246">
        <f>S1001*H1001</f>
        <v>0</v>
      </c>
      <c r="AR1001" s="25" t="s">
        <v>266</v>
      </c>
      <c r="AT1001" s="25" t="s">
        <v>176</v>
      </c>
      <c r="AU1001" s="25" t="s">
        <v>83</v>
      </c>
      <c r="AY1001" s="25" t="s">
        <v>174</v>
      </c>
      <c r="BE1001" s="247">
        <f>IF(N1001="základní",J1001,0)</f>
        <v>0</v>
      </c>
      <c r="BF1001" s="247">
        <f>IF(N1001="snížená",J1001,0)</f>
        <v>0</v>
      </c>
      <c r="BG1001" s="247">
        <f>IF(N1001="zákl. přenesená",J1001,0)</f>
        <v>0</v>
      </c>
      <c r="BH1001" s="247">
        <f>IF(N1001="sníž. přenesená",J1001,0)</f>
        <v>0</v>
      </c>
      <c r="BI1001" s="247">
        <f>IF(N1001="nulová",J1001,0)</f>
        <v>0</v>
      </c>
      <c r="BJ1001" s="25" t="s">
        <v>83</v>
      </c>
      <c r="BK1001" s="247">
        <f>ROUND(I1001*H1001,2)</f>
        <v>0</v>
      </c>
      <c r="BL1001" s="25" t="s">
        <v>266</v>
      </c>
      <c r="BM1001" s="25" t="s">
        <v>1909</v>
      </c>
    </row>
    <row r="1002" s="1" customFormat="1" ht="25.5" customHeight="1">
      <c r="B1002" s="47"/>
      <c r="C1002" s="236" t="s">
        <v>1910</v>
      </c>
      <c r="D1002" s="236" t="s">
        <v>176</v>
      </c>
      <c r="E1002" s="237" t="s">
        <v>1911</v>
      </c>
      <c r="F1002" s="238" t="s">
        <v>1912</v>
      </c>
      <c r="G1002" s="239" t="s">
        <v>269</v>
      </c>
      <c r="H1002" s="240">
        <v>1</v>
      </c>
      <c r="I1002" s="241"/>
      <c r="J1002" s="242">
        <f>ROUND(I1002*H1002,2)</f>
        <v>0</v>
      </c>
      <c r="K1002" s="238" t="s">
        <v>21</v>
      </c>
      <c r="L1002" s="73"/>
      <c r="M1002" s="243" t="s">
        <v>21</v>
      </c>
      <c r="N1002" s="244" t="s">
        <v>44</v>
      </c>
      <c r="O1002" s="48"/>
      <c r="P1002" s="245">
        <f>O1002*H1002</f>
        <v>0</v>
      </c>
      <c r="Q1002" s="245">
        <v>0</v>
      </c>
      <c r="R1002" s="245">
        <f>Q1002*H1002</f>
        <v>0</v>
      </c>
      <c r="S1002" s="245">
        <v>0</v>
      </c>
      <c r="T1002" s="246">
        <f>S1002*H1002</f>
        <v>0</v>
      </c>
      <c r="AR1002" s="25" t="s">
        <v>266</v>
      </c>
      <c r="AT1002" s="25" t="s">
        <v>176</v>
      </c>
      <c r="AU1002" s="25" t="s">
        <v>83</v>
      </c>
      <c r="AY1002" s="25" t="s">
        <v>174</v>
      </c>
      <c r="BE1002" s="247">
        <f>IF(N1002="základní",J1002,0)</f>
        <v>0</v>
      </c>
      <c r="BF1002" s="247">
        <f>IF(N1002="snížená",J1002,0)</f>
        <v>0</v>
      </c>
      <c r="BG1002" s="247">
        <f>IF(N1002="zákl. přenesená",J1002,0)</f>
        <v>0</v>
      </c>
      <c r="BH1002" s="247">
        <f>IF(N1002="sníž. přenesená",J1002,0)</f>
        <v>0</v>
      </c>
      <c r="BI1002" s="247">
        <f>IF(N1002="nulová",J1002,0)</f>
        <v>0</v>
      </c>
      <c r="BJ1002" s="25" t="s">
        <v>83</v>
      </c>
      <c r="BK1002" s="247">
        <f>ROUND(I1002*H1002,2)</f>
        <v>0</v>
      </c>
      <c r="BL1002" s="25" t="s">
        <v>266</v>
      </c>
      <c r="BM1002" s="25" t="s">
        <v>1913</v>
      </c>
    </row>
    <row r="1003" s="1" customFormat="1" ht="16.5" customHeight="1">
      <c r="B1003" s="47"/>
      <c r="C1003" s="236" t="s">
        <v>1914</v>
      </c>
      <c r="D1003" s="236" t="s">
        <v>176</v>
      </c>
      <c r="E1003" s="237" t="s">
        <v>1915</v>
      </c>
      <c r="F1003" s="238" t="s">
        <v>1916</v>
      </c>
      <c r="G1003" s="239" t="s">
        <v>256</v>
      </c>
      <c r="H1003" s="240">
        <v>150</v>
      </c>
      <c r="I1003" s="241"/>
      <c r="J1003" s="242">
        <f>ROUND(I1003*H1003,2)</f>
        <v>0</v>
      </c>
      <c r="K1003" s="238" t="s">
        <v>21</v>
      </c>
      <c r="L1003" s="73"/>
      <c r="M1003" s="243" t="s">
        <v>21</v>
      </c>
      <c r="N1003" s="244" t="s">
        <v>44</v>
      </c>
      <c r="O1003" s="48"/>
      <c r="P1003" s="245">
        <f>O1003*H1003</f>
        <v>0</v>
      </c>
      <c r="Q1003" s="245">
        <v>0</v>
      </c>
      <c r="R1003" s="245">
        <f>Q1003*H1003</f>
        <v>0</v>
      </c>
      <c r="S1003" s="245">
        <v>0</v>
      </c>
      <c r="T1003" s="246">
        <f>S1003*H1003</f>
        <v>0</v>
      </c>
      <c r="AR1003" s="25" t="s">
        <v>266</v>
      </c>
      <c r="AT1003" s="25" t="s">
        <v>176</v>
      </c>
      <c r="AU1003" s="25" t="s">
        <v>83</v>
      </c>
      <c r="AY1003" s="25" t="s">
        <v>174</v>
      </c>
      <c r="BE1003" s="247">
        <f>IF(N1003="základní",J1003,0)</f>
        <v>0</v>
      </c>
      <c r="BF1003" s="247">
        <f>IF(N1003="snížená",J1003,0)</f>
        <v>0</v>
      </c>
      <c r="BG1003" s="247">
        <f>IF(N1003="zákl. přenesená",J1003,0)</f>
        <v>0</v>
      </c>
      <c r="BH1003" s="247">
        <f>IF(N1003="sníž. přenesená",J1003,0)</f>
        <v>0</v>
      </c>
      <c r="BI1003" s="247">
        <f>IF(N1003="nulová",J1003,0)</f>
        <v>0</v>
      </c>
      <c r="BJ1003" s="25" t="s">
        <v>83</v>
      </c>
      <c r="BK1003" s="247">
        <f>ROUND(I1003*H1003,2)</f>
        <v>0</v>
      </c>
      <c r="BL1003" s="25" t="s">
        <v>266</v>
      </c>
      <c r="BM1003" s="25" t="s">
        <v>1917</v>
      </c>
    </row>
    <row r="1004" s="1" customFormat="1" ht="16.5" customHeight="1">
      <c r="B1004" s="47"/>
      <c r="C1004" s="236" t="s">
        <v>1918</v>
      </c>
      <c r="D1004" s="236" t="s">
        <v>176</v>
      </c>
      <c r="E1004" s="237" t="s">
        <v>1919</v>
      </c>
      <c r="F1004" s="238" t="s">
        <v>1920</v>
      </c>
      <c r="G1004" s="239" t="s">
        <v>269</v>
      </c>
      <c r="H1004" s="240">
        <v>100</v>
      </c>
      <c r="I1004" s="241"/>
      <c r="J1004" s="242">
        <f>ROUND(I1004*H1004,2)</f>
        <v>0</v>
      </c>
      <c r="K1004" s="238" t="s">
        <v>21</v>
      </c>
      <c r="L1004" s="73"/>
      <c r="M1004" s="243" t="s">
        <v>21</v>
      </c>
      <c r="N1004" s="244" t="s">
        <v>44</v>
      </c>
      <c r="O1004" s="48"/>
      <c r="P1004" s="245">
        <f>O1004*H1004</f>
        <v>0</v>
      </c>
      <c r="Q1004" s="245">
        <v>0</v>
      </c>
      <c r="R1004" s="245">
        <f>Q1004*H1004</f>
        <v>0</v>
      </c>
      <c r="S1004" s="245">
        <v>0</v>
      </c>
      <c r="T1004" s="246">
        <f>S1004*H1004</f>
        <v>0</v>
      </c>
      <c r="AR1004" s="25" t="s">
        <v>266</v>
      </c>
      <c r="AT1004" s="25" t="s">
        <v>176</v>
      </c>
      <c r="AU1004" s="25" t="s">
        <v>83</v>
      </c>
      <c r="AY1004" s="25" t="s">
        <v>174</v>
      </c>
      <c r="BE1004" s="247">
        <f>IF(N1004="základní",J1004,0)</f>
        <v>0</v>
      </c>
      <c r="BF1004" s="247">
        <f>IF(N1004="snížená",J1004,0)</f>
        <v>0</v>
      </c>
      <c r="BG1004" s="247">
        <f>IF(N1004="zákl. přenesená",J1004,0)</f>
        <v>0</v>
      </c>
      <c r="BH1004" s="247">
        <f>IF(N1004="sníž. přenesená",J1004,0)</f>
        <v>0</v>
      </c>
      <c r="BI1004" s="247">
        <f>IF(N1004="nulová",J1004,0)</f>
        <v>0</v>
      </c>
      <c r="BJ1004" s="25" t="s">
        <v>83</v>
      </c>
      <c r="BK1004" s="247">
        <f>ROUND(I1004*H1004,2)</f>
        <v>0</v>
      </c>
      <c r="BL1004" s="25" t="s">
        <v>266</v>
      </c>
      <c r="BM1004" s="25" t="s">
        <v>1921</v>
      </c>
    </row>
    <row r="1005" s="1" customFormat="1" ht="16.5" customHeight="1">
      <c r="B1005" s="47"/>
      <c r="C1005" s="236" t="s">
        <v>1922</v>
      </c>
      <c r="D1005" s="236" t="s">
        <v>176</v>
      </c>
      <c r="E1005" s="237" t="s">
        <v>1923</v>
      </c>
      <c r="F1005" s="238" t="s">
        <v>1924</v>
      </c>
      <c r="G1005" s="239" t="s">
        <v>256</v>
      </c>
      <c r="H1005" s="240">
        <v>150</v>
      </c>
      <c r="I1005" s="241"/>
      <c r="J1005" s="242">
        <f>ROUND(I1005*H1005,2)</f>
        <v>0</v>
      </c>
      <c r="K1005" s="238" t="s">
        <v>21</v>
      </c>
      <c r="L1005" s="73"/>
      <c r="M1005" s="243" t="s">
        <v>21</v>
      </c>
      <c r="N1005" s="244" t="s">
        <v>44</v>
      </c>
      <c r="O1005" s="48"/>
      <c r="P1005" s="245">
        <f>O1005*H1005</f>
        <v>0</v>
      </c>
      <c r="Q1005" s="245">
        <v>0</v>
      </c>
      <c r="R1005" s="245">
        <f>Q1005*H1005</f>
        <v>0</v>
      </c>
      <c r="S1005" s="245">
        <v>0</v>
      </c>
      <c r="T1005" s="246">
        <f>S1005*H1005</f>
        <v>0</v>
      </c>
      <c r="AR1005" s="25" t="s">
        <v>266</v>
      </c>
      <c r="AT1005" s="25" t="s">
        <v>176</v>
      </c>
      <c r="AU1005" s="25" t="s">
        <v>83</v>
      </c>
      <c r="AY1005" s="25" t="s">
        <v>174</v>
      </c>
      <c r="BE1005" s="247">
        <f>IF(N1005="základní",J1005,0)</f>
        <v>0</v>
      </c>
      <c r="BF1005" s="247">
        <f>IF(N1005="snížená",J1005,0)</f>
        <v>0</v>
      </c>
      <c r="BG1005" s="247">
        <f>IF(N1005="zákl. přenesená",J1005,0)</f>
        <v>0</v>
      </c>
      <c r="BH1005" s="247">
        <f>IF(N1005="sníž. přenesená",J1005,0)</f>
        <v>0</v>
      </c>
      <c r="BI1005" s="247">
        <f>IF(N1005="nulová",J1005,0)</f>
        <v>0</v>
      </c>
      <c r="BJ1005" s="25" t="s">
        <v>83</v>
      </c>
      <c r="BK1005" s="247">
        <f>ROUND(I1005*H1005,2)</f>
        <v>0</v>
      </c>
      <c r="BL1005" s="25" t="s">
        <v>266</v>
      </c>
      <c r="BM1005" s="25" t="s">
        <v>1925</v>
      </c>
    </row>
    <row r="1006" s="1" customFormat="1" ht="25.5" customHeight="1">
      <c r="B1006" s="47"/>
      <c r="C1006" s="236" t="s">
        <v>1926</v>
      </c>
      <c r="D1006" s="236" t="s">
        <v>176</v>
      </c>
      <c r="E1006" s="237" t="s">
        <v>1927</v>
      </c>
      <c r="F1006" s="238" t="s">
        <v>1928</v>
      </c>
      <c r="G1006" s="239" t="s">
        <v>256</v>
      </c>
      <c r="H1006" s="240">
        <v>345</v>
      </c>
      <c r="I1006" s="241"/>
      <c r="J1006" s="242">
        <f>ROUND(I1006*H1006,2)</f>
        <v>0</v>
      </c>
      <c r="K1006" s="238" t="s">
        <v>21</v>
      </c>
      <c r="L1006" s="73"/>
      <c r="M1006" s="243" t="s">
        <v>21</v>
      </c>
      <c r="N1006" s="244" t="s">
        <v>44</v>
      </c>
      <c r="O1006" s="48"/>
      <c r="P1006" s="245">
        <f>O1006*H1006</f>
        <v>0</v>
      </c>
      <c r="Q1006" s="245">
        <v>0</v>
      </c>
      <c r="R1006" s="245">
        <f>Q1006*H1006</f>
        <v>0</v>
      </c>
      <c r="S1006" s="245">
        <v>0</v>
      </c>
      <c r="T1006" s="246">
        <f>S1006*H1006</f>
        <v>0</v>
      </c>
      <c r="AR1006" s="25" t="s">
        <v>266</v>
      </c>
      <c r="AT1006" s="25" t="s">
        <v>176</v>
      </c>
      <c r="AU1006" s="25" t="s">
        <v>83</v>
      </c>
      <c r="AY1006" s="25" t="s">
        <v>174</v>
      </c>
      <c r="BE1006" s="247">
        <f>IF(N1006="základní",J1006,0)</f>
        <v>0</v>
      </c>
      <c r="BF1006" s="247">
        <f>IF(N1006="snížená",J1006,0)</f>
        <v>0</v>
      </c>
      <c r="BG1006" s="247">
        <f>IF(N1006="zákl. přenesená",J1006,0)</f>
        <v>0</v>
      </c>
      <c r="BH1006" s="247">
        <f>IF(N1006="sníž. přenesená",J1006,0)</f>
        <v>0</v>
      </c>
      <c r="BI1006" s="247">
        <f>IF(N1006="nulová",J1006,0)</f>
        <v>0</v>
      </c>
      <c r="BJ1006" s="25" t="s">
        <v>83</v>
      </c>
      <c r="BK1006" s="247">
        <f>ROUND(I1006*H1006,2)</f>
        <v>0</v>
      </c>
      <c r="BL1006" s="25" t="s">
        <v>266</v>
      </c>
      <c r="BM1006" s="25" t="s">
        <v>1929</v>
      </c>
    </row>
    <row r="1007" s="1" customFormat="1" ht="25.5" customHeight="1">
      <c r="B1007" s="47"/>
      <c r="C1007" s="236" t="s">
        <v>1930</v>
      </c>
      <c r="D1007" s="236" t="s">
        <v>176</v>
      </c>
      <c r="E1007" s="237" t="s">
        <v>1931</v>
      </c>
      <c r="F1007" s="238" t="s">
        <v>1932</v>
      </c>
      <c r="G1007" s="239" t="s">
        <v>256</v>
      </c>
      <c r="H1007" s="240">
        <v>105</v>
      </c>
      <c r="I1007" s="241"/>
      <c r="J1007" s="242">
        <f>ROUND(I1007*H1007,2)</f>
        <v>0</v>
      </c>
      <c r="K1007" s="238" t="s">
        <v>21</v>
      </c>
      <c r="L1007" s="73"/>
      <c r="M1007" s="243" t="s">
        <v>21</v>
      </c>
      <c r="N1007" s="244" t="s">
        <v>44</v>
      </c>
      <c r="O1007" s="48"/>
      <c r="P1007" s="245">
        <f>O1007*H1007</f>
        <v>0</v>
      </c>
      <c r="Q1007" s="245">
        <v>0</v>
      </c>
      <c r="R1007" s="245">
        <f>Q1007*H1007</f>
        <v>0</v>
      </c>
      <c r="S1007" s="245">
        <v>0</v>
      </c>
      <c r="T1007" s="246">
        <f>S1007*H1007</f>
        <v>0</v>
      </c>
      <c r="AR1007" s="25" t="s">
        <v>266</v>
      </c>
      <c r="AT1007" s="25" t="s">
        <v>176</v>
      </c>
      <c r="AU1007" s="25" t="s">
        <v>83</v>
      </c>
      <c r="AY1007" s="25" t="s">
        <v>174</v>
      </c>
      <c r="BE1007" s="247">
        <f>IF(N1007="základní",J1007,0)</f>
        <v>0</v>
      </c>
      <c r="BF1007" s="247">
        <f>IF(N1007="snížená",J1007,0)</f>
        <v>0</v>
      </c>
      <c r="BG1007" s="247">
        <f>IF(N1007="zákl. přenesená",J1007,0)</f>
        <v>0</v>
      </c>
      <c r="BH1007" s="247">
        <f>IF(N1007="sníž. přenesená",J1007,0)</f>
        <v>0</v>
      </c>
      <c r="BI1007" s="247">
        <f>IF(N1007="nulová",J1007,0)</f>
        <v>0</v>
      </c>
      <c r="BJ1007" s="25" t="s">
        <v>83</v>
      </c>
      <c r="BK1007" s="247">
        <f>ROUND(I1007*H1007,2)</f>
        <v>0</v>
      </c>
      <c r="BL1007" s="25" t="s">
        <v>266</v>
      </c>
      <c r="BM1007" s="25" t="s">
        <v>1933</v>
      </c>
    </row>
    <row r="1008" s="1" customFormat="1" ht="25.5" customHeight="1">
      <c r="B1008" s="47"/>
      <c r="C1008" s="236" t="s">
        <v>1934</v>
      </c>
      <c r="D1008" s="236" t="s">
        <v>176</v>
      </c>
      <c r="E1008" s="237" t="s">
        <v>1935</v>
      </c>
      <c r="F1008" s="238" t="s">
        <v>1936</v>
      </c>
      <c r="G1008" s="239" t="s">
        <v>256</v>
      </c>
      <c r="H1008" s="240">
        <v>20</v>
      </c>
      <c r="I1008" s="241"/>
      <c r="J1008" s="242">
        <f>ROUND(I1008*H1008,2)</f>
        <v>0</v>
      </c>
      <c r="K1008" s="238" t="s">
        <v>21</v>
      </c>
      <c r="L1008" s="73"/>
      <c r="M1008" s="243" t="s">
        <v>21</v>
      </c>
      <c r="N1008" s="244" t="s">
        <v>44</v>
      </c>
      <c r="O1008" s="48"/>
      <c r="P1008" s="245">
        <f>O1008*H1008</f>
        <v>0</v>
      </c>
      <c r="Q1008" s="245">
        <v>0</v>
      </c>
      <c r="R1008" s="245">
        <f>Q1008*H1008</f>
        <v>0</v>
      </c>
      <c r="S1008" s="245">
        <v>0</v>
      </c>
      <c r="T1008" s="246">
        <f>S1008*H1008</f>
        <v>0</v>
      </c>
      <c r="AR1008" s="25" t="s">
        <v>266</v>
      </c>
      <c r="AT1008" s="25" t="s">
        <v>176</v>
      </c>
      <c r="AU1008" s="25" t="s">
        <v>83</v>
      </c>
      <c r="AY1008" s="25" t="s">
        <v>174</v>
      </c>
      <c r="BE1008" s="247">
        <f>IF(N1008="základní",J1008,0)</f>
        <v>0</v>
      </c>
      <c r="BF1008" s="247">
        <f>IF(N1008="snížená",J1008,0)</f>
        <v>0</v>
      </c>
      <c r="BG1008" s="247">
        <f>IF(N1008="zákl. přenesená",J1008,0)</f>
        <v>0</v>
      </c>
      <c r="BH1008" s="247">
        <f>IF(N1008="sníž. přenesená",J1008,0)</f>
        <v>0</v>
      </c>
      <c r="BI1008" s="247">
        <f>IF(N1008="nulová",J1008,0)</f>
        <v>0</v>
      </c>
      <c r="BJ1008" s="25" t="s">
        <v>83</v>
      </c>
      <c r="BK1008" s="247">
        <f>ROUND(I1008*H1008,2)</f>
        <v>0</v>
      </c>
      <c r="BL1008" s="25" t="s">
        <v>266</v>
      </c>
      <c r="BM1008" s="25" t="s">
        <v>1937</v>
      </c>
    </row>
    <row r="1009" s="1" customFormat="1" ht="25.5" customHeight="1">
      <c r="B1009" s="47"/>
      <c r="C1009" s="236" t="s">
        <v>1938</v>
      </c>
      <c r="D1009" s="236" t="s">
        <v>176</v>
      </c>
      <c r="E1009" s="237" t="s">
        <v>1939</v>
      </c>
      <c r="F1009" s="238" t="s">
        <v>1940</v>
      </c>
      <c r="G1009" s="239" t="s">
        <v>256</v>
      </c>
      <c r="H1009" s="240">
        <v>20</v>
      </c>
      <c r="I1009" s="241"/>
      <c r="J1009" s="242">
        <f>ROUND(I1009*H1009,2)</f>
        <v>0</v>
      </c>
      <c r="K1009" s="238" t="s">
        <v>21</v>
      </c>
      <c r="L1009" s="73"/>
      <c r="M1009" s="243" t="s">
        <v>21</v>
      </c>
      <c r="N1009" s="244" t="s">
        <v>44</v>
      </c>
      <c r="O1009" s="48"/>
      <c r="P1009" s="245">
        <f>O1009*H1009</f>
        <v>0</v>
      </c>
      <c r="Q1009" s="245">
        <v>0</v>
      </c>
      <c r="R1009" s="245">
        <f>Q1009*H1009</f>
        <v>0</v>
      </c>
      <c r="S1009" s="245">
        <v>0</v>
      </c>
      <c r="T1009" s="246">
        <f>S1009*H1009</f>
        <v>0</v>
      </c>
      <c r="AR1009" s="25" t="s">
        <v>266</v>
      </c>
      <c r="AT1009" s="25" t="s">
        <v>176</v>
      </c>
      <c r="AU1009" s="25" t="s">
        <v>83</v>
      </c>
      <c r="AY1009" s="25" t="s">
        <v>174</v>
      </c>
      <c r="BE1009" s="247">
        <f>IF(N1009="základní",J1009,0)</f>
        <v>0</v>
      </c>
      <c r="BF1009" s="247">
        <f>IF(N1009="snížená",J1009,0)</f>
        <v>0</v>
      </c>
      <c r="BG1009" s="247">
        <f>IF(N1009="zákl. přenesená",J1009,0)</f>
        <v>0</v>
      </c>
      <c r="BH1009" s="247">
        <f>IF(N1009="sníž. přenesená",J1009,0)</f>
        <v>0</v>
      </c>
      <c r="BI1009" s="247">
        <f>IF(N1009="nulová",J1009,0)</f>
        <v>0</v>
      </c>
      <c r="BJ1009" s="25" t="s">
        <v>83</v>
      </c>
      <c r="BK1009" s="247">
        <f>ROUND(I1009*H1009,2)</f>
        <v>0</v>
      </c>
      <c r="BL1009" s="25" t="s">
        <v>266</v>
      </c>
      <c r="BM1009" s="25" t="s">
        <v>1941</v>
      </c>
    </row>
    <row r="1010" s="1" customFormat="1" ht="25.5" customHeight="1">
      <c r="B1010" s="47"/>
      <c r="C1010" s="236" t="s">
        <v>1942</v>
      </c>
      <c r="D1010" s="236" t="s">
        <v>176</v>
      </c>
      <c r="E1010" s="237" t="s">
        <v>1943</v>
      </c>
      <c r="F1010" s="238" t="s">
        <v>1944</v>
      </c>
      <c r="G1010" s="239" t="s">
        <v>256</v>
      </c>
      <c r="H1010" s="240">
        <v>15</v>
      </c>
      <c r="I1010" s="241"/>
      <c r="J1010" s="242">
        <f>ROUND(I1010*H1010,2)</f>
        <v>0</v>
      </c>
      <c r="K1010" s="238" t="s">
        <v>21</v>
      </c>
      <c r="L1010" s="73"/>
      <c r="M1010" s="243" t="s">
        <v>21</v>
      </c>
      <c r="N1010" s="244" t="s">
        <v>44</v>
      </c>
      <c r="O1010" s="48"/>
      <c r="P1010" s="245">
        <f>O1010*H1010</f>
        <v>0</v>
      </c>
      <c r="Q1010" s="245">
        <v>0</v>
      </c>
      <c r="R1010" s="245">
        <f>Q1010*H1010</f>
        <v>0</v>
      </c>
      <c r="S1010" s="245">
        <v>0</v>
      </c>
      <c r="T1010" s="246">
        <f>S1010*H1010</f>
        <v>0</v>
      </c>
      <c r="AR1010" s="25" t="s">
        <v>266</v>
      </c>
      <c r="AT1010" s="25" t="s">
        <v>176</v>
      </c>
      <c r="AU1010" s="25" t="s">
        <v>83</v>
      </c>
      <c r="AY1010" s="25" t="s">
        <v>174</v>
      </c>
      <c r="BE1010" s="247">
        <f>IF(N1010="základní",J1010,0)</f>
        <v>0</v>
      </c>
      <c r="BF1010" s="247">
        <f>IF(N1010="snížená",J1010,0)</f>
        <v>0</v>
      </c>
      <c r="BG1010" s="247">
        <f>IF(N1010="zákl. přenesená",J1010,0)</f>
        <v>0</v>
      </c>
      <c r="BH1010" s="247">
        <f>IF(N1010="sníž. přenesená",J1010,0)</f>
        <v>0</v>
      </c>
      <c r="BI1010" s="247">
        <f>IF(N1010="nulová",J1010,0)</f>
        <v>0</v>
      </c>
      <c r="BJ1010" s="25" t="s">
        <v>83</v>
      </c>
      <c r="BK1010" s="247">
        <f>ROUND(I1010*H1010,2)</f>
        <v>0</v>
      </c>
      <c r="BL1010" s="25" t="s">
        <v>266</v>
      </c>
      <c r="BM1010" s="25" t="s">
        <v>1945</v>
      </c>
    </row>
    <row r="1011" s="1" customFormat="1" ht="16.5" customHeight="1">
      <c r="B1011" s="47"/>
      <c r="C1011" s="236" t="s">
        <v>1946</v>
      </c>
      <c r="D1011" s="236" t="s">
        <v>176</v>
      </c>
      <c r="E1011" s="237" t="s">
        <v>1947</v>
      </c>
      <c r="F1011" s="238" t="s">
        <v>1948</v>
      </c>
      <c r="G1011" s="239" t="s">
        <v>269</v>
      </c>
      <c r="H1011" s="240">
        <v>45</v>
      </c>
      <c r="I1011" s="241"/>
      <c r="J1011" s="242">
        <f>ROUND(I1011*H1011,2)</f>
        <v>0</v>
      </c>
      <c r="K1011" s="238" t="s">
        <v>21</v>
      </c>
      <c r="L1011" s="73"/>
      <c r="M1011" s="243" t="s">
        <v>21</v>
      </c>
      <c r="N1011" s="244" t="s">
        <v>44</v>
      </c>
      <c r="O1011" s="48"/>
      <c r="P1011" s="245">
        <f>O1011*H1011</f>
        <v>0</v>
      </c>
      <c r="Q1011" s="245">
        <v>0</v>
      </c>
      <c r="R1011" s="245">
        <f>Q1011*H1011</f>
        <v>0</v>
      </c>
      <c r="S1011" s="245">
        <v>0</v>
      </c>
      <c r="T1011" s="246">
        <f>S1011*H1011</f>
        <v>0</v>
      </c>
      <c r="AR1011" s="25" t="s">
        <v>266</v>
      </c>
      <c r="AT1011" s="25" t="s">
        <v>176</v>
      </c>
      <c r="AU1011" s="25" t="s">
        <v>83</v>
      </c>
      <c r="AY1011" s="25" t="s">
        <v>174</v>
      </c>
      <c r="BE1011" s="247">
        <f>IF(N1011="základní",J1011,0)</f>
        <v>0</v>
      </c>
      <c r="BF1011" s="247">
        <f>IF(N1011="snížená",J1011,0)</f>
        <v>0</v>
      </c>
      <c r="BG1011" s="247">
        <f>IF(N1011="zákl. přenesená",J1011,0)</f>
        <v>0</v>
      </c>
      <c r="BH1011" s="247">
        <f>IF(N1011="sníž. přenesená",J1011,0)</f>
        <v>0</v>
      </c>
      <c r="BI1011" s="247">
        <f>IF(N1011="nulová",J1011,0)</f>
        <v>0</v>
      </c>
      <c r="BJ1011" s="25" t="s">
        <v>83</v>
      </c>
      <c r="BK1011" s="247">
        <f>ROUND(I1011*H1011,2)</f>
        <v>0</v>
      </c>
      <c r="BL1011" s="25" t="s">
        <v>266</v>
      </c>
      <c r="BM1011" s="25" t="s">
        <v>1949</v>
      </c>
    </row>
    <row r="1012" s="1" customFormat="1" ht="16.5" customHeight="1">
      <c r="B1012" s="47"/>
      <c r="C1012" s="236" t="s">
        <v>1950</v>
      </c>
      <c r="D1012" s="236" t="s">
        <v>176</v>
      </c>
      <c r="E1012" s="237" t="s">
        <v>1951</v>
      </c>
      <c r="F1012" s="238" t="s">
        <v>1952</v>
      </c>
      <c r="G1012" s="239" t="s">
        <v>256</v>
      </c>
      <c r="H1012" s="240">
        <v>640</v>
      </c>
      <c r="I1012" s="241"/>
      <c r="J1012" s="242">
        <f>ROUND(I1012*H1012,2)</f>
        <v>0</v>
      </c>
      <c r="K1012" s="238" t="s">
        <v>21</v>
      </c>
      <c r="L1012" s="73"/>
      <c r="M1012" s="243" t="s">
        <v>21</v>
      </c>
      <c r="N1012" s="244" t="s">
        <v>44</v>
      </c>
      <c r="O1012" s="48"/>
      <c r="P1012" s="245">
        <f>O1012*H1012</f>
        <v>0</v>
      </c>
      <c r="Q1012" s="245">
        <v>0</v>
      </c>
      <c r="R1012" s="245">
        <f>Q1012*H1012</f>
        <v>0</v>
      </c>
      <c r="S1012" s="245">
        <v>0</v>
      </c>
      <c r="T1012" s="246">
        <f>S1012*H1012</f>
        <v>0</v>
      </c>
      <c r="AR1012" s="25" t="s">
        <v>266</v>
      </c>
      <c r="AT1012" s="25" t="s">
        <v>176</v>
      </c>
      <c r="AU1012" s="25" t="s">
        <v>83</v>
      </c>
      <c r="AY1012" s="25" t="s">
        <v>174</v>
      </c>
      <c r="BE1012" s="247">
        <f>IF(N1012="základní",J1012,0)</f>
        <v>0</v>
      </c>
      <c r="BF1012" s="247">
        <f>IF(N1012="snížená",J1012,0)</f>
        <v>0</v>
      </c>
      <c r="BG1012" s="247">
        <f>IF(N1012="zákl. přenesená",J1012,0)</f>
        <v>0</v>
      </c>
      <c r="BH1012" s="247">
        <f>IF(N1012="sníž. přenesená",J1012,0)</f>
        <v>0</v>
      </c>
      <c r="BI1012" s="247">
        <f>IF(N1012="nulová",J1012,0)</f>
        <v>0</v>
      </c>
      <c r="BJ1012" s="25" t="s">
        <v>83</v>
      </c>
      <c r="BK1012" s="247">
        <f>ROUND(I1012*H1012,2)</f>
        <v>0</v>
      </c>
      <c r="BL1012" s="25" t="s">
        <v>266</v>
      </c>
      <c r="BM1012" s="25" t="s">
        <v>1953</v>
      </c>
    </row>
    <row r="1013" s="1" customFormat="1" ht="16.5" customHeight="1">
      <c r="B1013" s="47"/>
      <c r="C1013" s="236" t="s">
        <v>1954</v>
      </c>
      <c r="D1013" s="236" t="s">
        <v>176</v>
      </c>
      <c r="E1013" s="237" t="s">
        <v>1955</v>
      </c>
      <c r="F1013" s="238" t="s">
        <v>1956</v>
      </c>
      <c r="G1013" s="239" t="s">
        <v>256</v>
      </c>
      <c r="H1013" s="240">
        <v>15</v>
      </c>
      <c r="I1013" s="241"/>
      <c r="J1013" s="242">
        <f>ROUND(I1013*H1013,2)</f>
        <v>0</v>
      </c>
      <c r="K1013" s="238" t="s">
        <v>21</v>
      </c>
      <c r="L1013" s="73"/>
      <c r="M1013" s="243" t="s">
        <v>21</v>
      </c>
      <c r="N1013" s="244" t="s">
        <v>44</v>
      </c>
      <c r="O1013" s="48"/>
      <c r="P1013" s="245">
        <f>O1013*H1013</f>
        <v>0</v>
      </c>
      <c r="Q1013" s="245">
        <v>0</v>
      </c>
      <c r="R1013" s="245">
        <f>Q1013*H1013</f>
        <v>0</v>
      </c>
      <c r="S1013" s="245">
        <v>0</v>
      </c>
      <c r="T1013" s="246">
        <f>S1013*H1013</f>
        <v>0</v>
      </c>
      <c r="AR1013" s="25" t="s">
        <v>266</v>
      </c>
      <c r="AT1013" s="25" t="s">
        <v>176</v>
      </c>
      <c r="AU1013" s="25" t="s">
        <v>83</v>
      </c>
      <c r="AY1013" s="25" t="s">
        <v>174</v>
      </c>
      <c r="BE1013" s="247">
        <f>IF(N1013="základní",J1013,0)</f>
        <v>0</v>
      </c>
      <c r="BF1013" s="247">
        <f>IF(N1013="snížená",J1013,0)</f>
        <v>0</v>
      </c>
      <c r="BG1013" s="247">
        <f>IF(N1013="zákl. přenesená",J1013,0)</f>
        <v>0</v>
      </c>
      <c r="BH1013" s="247">
        <f>IF(N1013="sníž. přenesená",J1013,0)</f>
        <v>0</v>
      </c>
      <c r="BI1013" s="247">
        <f>IF(N1013="nulová",J1013,0)</f>
        <v>0</v>
      </c>
      <c r="BJ1013" s="25" t="s">
        <v>83</v>
      </c>
      <c r="BK1013" s="247">
        <f>ROUND(I1013*H1013,2)</f>
        <v>0</v>
      </c>
      <c r="BL1013" s="25" t="s">
        <v>266</v>
      </c>
      <c r="BM1013" s="25" t="s">
        <v>1957</v>
      </c>
    </row>
    <row r="1014" s="1" customFormat="1" ht="25.5" customHeight="1">
      <c r="B1014" s="47"/>
      <c r="C1014" s="236" t="s">
        <v>1958</v>
      </c>
      <c r="D1014" s="236" t="s">
        <v>176</v>
      </c>
      <c r="E1014" s="237" t="s">
        <v>1959</v>
      </c>
      <c r="F1014" s="238" t="s">
        <v>1960</v>
      </c>
      <c r="G1014" s="239" t="s">
        <v>220</v>
      </c>
      <c r="H1014" s="240">
        <v>0.59999999999999998</v>
      </c>
      <c r="I1014" s="241"/>
      <c r="J1014" s="242">
        <f>ROUND(I1014*H1014,2)</f>
        <v>0</v>
      </c>
      <c r="K1014" s="238" t="s">
        <v>21</v>
      </c>
      <c r="L1014" s="73"/>
      <c r="M1014" s="243" t="s">
        <v>21</v>
      </c>
      <c r="N1014" s="244" t="s">
        <v>44</v>
      </c>
      <c r="O1014" s="48"/>
      <c r="P1014" s="245">
        <f>O1014*H1014</f>
        <v>0</v>
      </c>
      <c r="Q1014" s="245">
        <v>0</v>
      </c>
      <c r="R1014" s="245">
        <f>Q1014*H1014</f>
        <v>0</v>
      </c>
      <c r="S1014" s="245">
        <v>0</v>
      </c>
      <c r="T1014" s="246">
        <f>S1014*H1014</f>
        <v>0</v>
      </c>
      <c r="AR1014" s="25" t="s">
        <v>266</v>
      </c>
      <c r="AT1014" s="25" t="s">
        <v>176</v>
      </c>
      <c r="AU1014" s="25" t="s">
        <v>83</v>
      </c>
      <c r="AY1014" s="25" t="s">
        <v>174</v>
      </c>
      <c r="BE1014" s="247">
        <f>IF(N1014="základní",J1014,0)</f>
        <v>0</v>
      </c>
      <c r="BF1014" s="247">
        <f>IF(N1014="snížená",J1014,0)</f>
        <v>0</v>
      </c>
      <c r="BG1014" s="247">
        <f>IF(N1014="zákl. přenesená",J1014,0)</f>
        <v>0</v>
      </c>
      <c r="BH1014" s="247">
        <f>IF(N1014="sníž. přenesená",J1014,0)</f>
        <v>0</v>
      </c>
      <c r="BI1014" s="247">
        <f>IF(N1014="nulová",J1014,0)</f>
        <v>0</v>
      </c>
      <c r="BJ1014" s="25" t="s">
        <v>83</v>
      </c>
      <c r="BK1014" s="247">
        <f>ROUND(I1014*H1014,2)</f>
        <v>0</v>
      </c>
      <c r="BL1014" s="25" t="s">
        <v>266</v>
      </c>
      <c r="BM1014" s="25" t="s">
        <v>1961</v>
      </c>
    </row>
    <row r="1015" s="1" customFormat="1" ht="16.5" customHeight="1">
      <c r="B1015" s="47"/>
      <c r="C1015" s="236" t="s">
        <v>1962</v>
      </c>
      <c r="D1015" s="236" t="s">
        <v>176</v>
      </c>
      <c r="E1015" s="237" t="s">
        <v>1963</v>
      </c>
      <c r="F1015" s="238" t="s">
        <v>1964</v>
      </c>
      <c r="G1015" s="239" t="s">
        <v>220</v>
      </c>
      <c r="H1015" s="240">
        <v>0.25</v>
      </c>
      <c r="I1015" s="241"/>
      <c r="J1015" s="242">
        <f>ROUND(I1015*H1015,2)</f>
        <v>0</v>
      </c>
      <c r="K1015" s="238" t="s">
        <v>21</v>
      </c>
      <c r="L1015" s="73"/>
      <c r="M1015" s="243" t="s">
        <v>21</v>
      </c>
      <c r="N1015" s="244" t="s">
        <v>44</v>
      </c>
      <c r="O1015" s="48"/>
      <c r="P1015" s="245">
        <f>O1015*H1015</f>
        <v>0</v>
      </c>
      <c r="Q1015" s="245">
        <v>0</v>
      </c>
      <c r="R1015" s="245">
        <f>Q1015*H1015</f>
        <v>0</v>
      </c>
      <c r="S1015" s="245">
        <v>0</v>
      </c>
      <c r="T1015" s="246">
        <f>S1015*H1015</f>
        <v>0</v>
      </c>
      <c r="AR1015" s="25" t="s">
        <v>266</v>
      </c>
      <c r="AT1015" s="25" t="s">
        <v>176</v>
      </c>
      <c r="AU1015" s="25" t="s">
        <v>83</v>
      </c>
      <c r="AY1015" s="25" t="s">
        <v>174</v>
      </c>
      <c r="BE1015" s="247">
        <f>IF(N1015="základní",J1015,0)</f>
        <v>0</v>
      </c>
      <c r="BF1015" s="247">
        <f>IF(N1015="snížená",J1015,0)</f>
        <v>0</v>
      </c>
      <c r="BG1015" s="247">
        <f>IF(N1015="zákl. přenesená",J1015,0)</f>
        <v>0</v>
      </c>
      <c r="BH1015" s="247">
        <f>IF(N1015="sníž. přenesená",J1015,0)</f>
        <v>0</v>
      </c>
      <c r="BI1015" s="247">
        <f>IF(N1015="nulová",J1015,0)</f>
        <v>0</v>
      </c>
      <c r="BJ1015" s="25" t="s">
        <v>83</v>
      </c>
      <c r="BK1015" s="247">
        <f>ROUND(I1015*H1015,2)</f>
        <v>0</v>
      </c>
      <c r="BL1015" s="25" t="s">
        <v>266</v>
      </c>
      <c r="BM1015" s="25" t="s">
        <v>1965</v>
      </c>
    </row>
    <row r="1016" s="1" customFormat="1" ht="25.5" customHeight="1">
      <c r="B1016" s="47"/>
      <c r="C1016" s="236" t="s">
        <v>1966</v>
      </c>
      <c r="D1016" s="236" t="s">
        <v>176</v>
      </c>
      <c r="E1016" s="237" t="s">
        <v>1967</v>
      </c>
      <c r="F1016" s="238" t="s">
        <v>1968</v>
      </c>
      <c r="G1016" s="239" t="s">
        <v>220</v>
      </c>
      <c r="H1016" s="240">
        <v>0.5</v>
      </c>
      <c r="I1016" s="241"/>
      <c r="J1016" s="242">
        <f>ROUND(I1016*H1016,2)</f>
        <v>0</v>
      </c>
      <c r="K1016" s="238" t="s">
        <v>21</v>
      </c>
      <c r="L1016" s="73"/>
      <c r="M1016" s="243" t="s">
        <v>21</v>
      </c>
      <c r="N1016" s="244" t="s">
        <v>44</v>
      </c>
      <c r="O1016" s="48"/>
      <c r="P1016" s="245">
        <f>O1016*H1016</f>
        <v>0</v>
      </c>
      <c r="Q1016" s="245">
        <v>0</v>
      </c>
      <c r="R1016" s="245">
        <f>Q1016*H1016</f>
        <v>0</v>
      </c>
      <c r="S1016" s="245">
        <v>0</v>
      </c>
      <c r="T1016" s="246">
        <f>S1016*H1016</f>
        <v>0</v>
      </c>
      <c r="AR1016" s="25" t="s">
        <v>266</v>
      </c>
      <c r="AT1016" s="25" t="s">
        <v>176</v>
      </c>
      <c r="AU1016" s="25" t="s">
        <v>83</v>
      </c>
      <c r="AY1016" s="25" t="s">
        <v>174</v>
      </c>
      <c r="BE1016" s="247">
        <f>IF(N1016="základní",J1016,0)</f>
        <v>0</v>
      </c>
      <c r="BF1016" s="247">
        <f>IF(N1016="snížená",J1016,0)</f>
        <v>0</v>
      </c>
      <c r="BG1016" s="247">
        <f>IF(N1016="zákl. přenesená",J1016,0)</f>
        <v>0</v>
      </c>
      <c r="BH1016" s="247">
        <f>IF(N1016="sníž. přenesená",J1016,0)</f>
        <v>0</v>
      </c>
      <c r="BI1016" s="247">
        <f>IF(N1016="nulová",J1016,0)</f>
        <v>0</v>
      </c>
      <c r="BJ1016" s="25" t="s">
        <v>83</v>
      </c>
      <c r="BK1016" s="247">
        <f>ROUND(I1016*H1016,2)</f>
        <v>0</v>
      </c>
      <c r="BL1016" s="25" t="s">
        <v>266</v>
      </c>
      <c r="BM1016" s="25" t="s">
        <v>1969</v>
      </c>
    </row>
    <row r="1017" s="1" customFormat="1" ht="16.5" customHeight="1">
      <c r="B1017" s="47"/>
      <c r="C1017" s="236" t="s">
        <v>1970</v>
      </c>
      <c r="D1017" s="236" t="s">
        <v>176</v>
      </c>
      <c r="E1017" s="237" t="s">
        <v>1971</v>
      </c>
      <c r="F1017" s="238" t="s">
        <v>1972</v>
      </c>
      <c r="G1017" s="239" t="s">
        <v>269</v>
      </c>
      <c r="H1017" s="240">
        <v>1</v>
      </c>
      <c r="I1017" s="241"/>
      <c r="J1017" s="242">
        <f>ROUND(I1017*H1017,2)</f>
        <v>0</v>
      </c>
      <c r="K1017" s="238" t="s">
        <v>21</v>
      </c>
      <c r="L1017" s="73"/>
      <c r="M1017" s="243" t="s">
        <v>21</v>
      </c>
      <c r="N1017" s="244" t="s">
        <v>44</v>
      </c>
      <c r="O1017" s="48"/>
      <c r="P1017" s="245">
        <f>O1017*H1017</f>
        <v>0</v>
      </c>
      <c r="Q1017" s="245">
        <v>0</v>
      </c>
      <c r="R1017" s="245">
        <f>Q1017*H1017</f>
        <v>0</v>
      </c>
      <c r="S1017" s="245">
        <v>0</v>
      </c>
      <c r="T1017" s="246">
        <f>S1017*H1017</f>
        <v>0</v>
      </c>
      <c r="AR1017" s="25" t="s">
        <v>266</v>
      </c>
      <c r="AT1017" s="25" t="s">
        <v>176</v>
      </c>
      <c r="AU1017" s="25" t="s">
        <v>83</v>
      </c>
      <c r="AY1017" s="25" t="s">
        <v>174</v>
      </c>
      <c r="BE1017" s="247">
        <f>IF(N1017="základní",J1017,0)</f>
        <v>0</v>
      </c>
      <c r="BF1017" s="247">
        <f>IF(N1017="snížená",J1017,0)</f>
        <v>0</v>
      </c>
      <c r="BG1017" s="247">
        <f>IF(N1017="zákl. přenesená",J1017,0)</f>
        <v>0</v>
      </c>
      <c r="BH1017" s="247">
        <f>IF(N1017="sníž. přenesená",J1017,0)</f>
        <v>0</v>
      </c>
      <c r="BI1017" s="247">
        <f>IF(N1017="nulová",J1017,0)</f>
        <v>0</v>
      </c>
      <c r="BJ1017" s="25" t="s">
        <v>83</v>
      </c>
      <c r="BK1017" s="247">
        <f>ROUND(I1017*H1017,2)</f>
        <v>0</v>
      </c>
      <c r="BL1017" s="25" t="s">
        <v>266</v>
      </c>
      <c r="BM1017" s="25" t="s">
        <v>1973</v>
      </c>
    </row>
    <row r="1018" s="1" customFormat="1" ht="25.5" customHeight="1">
      <c r="B1018" s="47"/>
      <c r="C1018" s="236" t="s">
        <v>1974</v>
      </c>
      <c r="D1018" s="236" t="s">
        <v>176</v>
      </c>
      <c r="E1018" s="237" t="s">
        <v>1975</v>
      </c>
      <c r="F1018" s="238" t="s">
        <v>1976</v>
      </c>
      <c r="G1018" s="239" t="s">
        <v>269</v>
      </c>
      <c r="H1018" s="240">
        <v>1</v>
      </c>
      <c r="I1018" s="241"/>
      <c r="J1018" s="242">
        <f>ROUND(I1018*H1018,2)</f>
        <v>0</v>
      </c>
      <c r="K1018" s="238" t="s">
        <v>21</v>
      </c>
      <c r="L1018" s="73"/>
      <c r="M1018" s="243" t="s">
        <v>21</v>
      </c>
      <c r="N1018" s="244" t="s">
        <v>44</v>
      </c>
      <c r="O1018" s="48"/>
      <c r="P1018" s="245">
        <f>O1018*H1018</f>
        <v>0</v>
      </c>
      <c r="Q1018" s="245">
        <v>0</v>
      </c>
      <c r="R1018" s="245">
        <f>Q1018*H1018</f>
        <v>0</v>
      </c>
      <c r="S1018" s="245">
        <v>0</v>
      </c>
      <c r="T1018" s="246">
        <f>S1018*H1018</f>
        <v>0</v>
      </c>
      <c r="AR1018" s="25" t="s">
        <v>266</v>
      </c>
      <c r="AT1018" s="25" t="s">
        <v>176</v>
      </c>
      <c r="AU1018" s="25" t="s">
        <v>83</v>
      </c>
      <c r="AY1018" s="25" t="s">
        <v>174</v>
      </c>
      <c r="BE1018" s="247">
        <f>IF(N1018="základní",J1018,0)</f>
        <v>0</v>
      </c>
      <c r="BF1018" s="247">
        <f>IF(N1018="snížená",J1018,0)</f>
        <v>0</v>
      </c>
      <c r="BG1018" s="247">
        <f>IF(N1018="zákl. přenesená",J1018,0)</f>
        <v>0</v>
      </c>
      <c r="BH1018" s="247">
        <f>IF(N1018="sníž. přenesená",J1018,0)</f>
        <v>0</v>
      </c>
      <c r="BI1018" s="247">
        <f>IF(N1018="nulová",J1018,0)</f>
        <v>0</v>
      </c>
      <c r="BJ1018" s="25" t="s">
        <v>83</v>
      </c>
      <c r="BK1018" s="247">
        <f>ROUND(I1018*H1018,2)</f>
        <v>0</v>
      </c>
      <c r="BL1018" s="25" t="s">
        <v>266</v>
      </c>
      <c r="BM1018" s="25" t="s">
        <v>1977</v>
      </c>
    </row>
    <row r="1019" s="11" customFormat="1" ht="29.88" customHeight="1">
      <c r="B1019" s="220"/>
      <c r="C1019" s="221"/>
      <c r="D1019" s="222" t="s">
        <v>71</v>
      </c>
      <c r="E1019" s="234" t="s">
        <v>1978</v>
      </c>
      <c r="F1019" s="234" t="s">
        <v>1979</v>
      </c>
      <c r="G1019" s="221"/>
      <c r="H1019" s="221"/>
      <c r="I1019" s="224"/>
      <c r="J1019" s="235">
        <f>BK1019</f>
        <v>0</v>
      </c>
      <c r="K1019" s="221"/>
      <c r="L1019" s="226"/>
      <c r="M1019" s="227"/>
      <c r="N1019" s="228"/>
      <c r="O1019" s="228"/>
      <c r="P1019" s="229">
        <f>SUM(P1020:P1054)</f>
        <v>0</v>
      </c>
      <c r="Q1019" s="228"/>
      <c r="R1019" s="229">
        <f>SUM(R1020:R1054)</f>
        <v>0</v>
      </c>
      <c r="S1019" s="228"/>
      <c r="T1019" s="230">
        <f>SUM(T1020:T1054)</f>
        <v>0</v>
      </c>
      <c r="AR1019" s="231" t="s">
        <v>83</v>
      </c>
      <c r="AT1019" s="232" t="s">
        <v>71</v>
      </c>
      <c r="AU1019" s="232" t="s">
        <v>76</v>
      </c>
      <c r="AY1019" s="231" t="s">
        <v>174</v>
      </c>
      <c r="BK1019" s="233">
        <f>SUM(BK1020:BK1054)</f>
        <v>0</v>
      </c>
    </row>
    <row r="1020" s="1" customFormat="1" ht="25.5" customHeight="1">
      <c r="B1020" s="47"/>
      <c r="C1020" s="236" t="s">
        <v>1980</v>
      </c>
      <c r="D1020" s="236" t="s">
        <v>176</v>
      </c>
      <c r="E1020" s="237" t="s">
        <v>1981</v>
      </c>
      <c r="F1020" s="238" t="s">
        <v>1982</v>
      </c>
      <c r="G1020" s="239" t="s">
        <v>269</v>
      </c>
      <c r="H1020" s="240">
        <v>1</v>
      </c>
      <c r="I1020" s="241"/>
      <c r="J1020" s="242">
        <f>ROUND(I1020*H1020,2)</f>
        <v>0</v>
      </c>
      <c r="K1020" s="238" t="s">
        <v>21</v>
      </c>
      <c r="L1020" s="73"/>
      <c r="M1020" s="243" t="s">
        <v>21</v>
      </c>
      <c r="N1020" s="244" t="s">
        <v>44</v>
      </c>
      <c r="O1020" s="48"/>
      <c r="P1020" s="245">
        <f>O1020*H1020</f>
        <v>0</v>
      </c>
      <c r="Q1020" s="245">
        <v>0</v>
      </c>
      <c r="R1020" s="245">
        <f>Q1020*H1020</f>
        <v>0</v>
      </c>
      <c r="S1020" s="245">
        <v>0</v>
      </c>
      <c r="T1020" s="246">
        <f>S1020*H1020</f>
        <v>0</v>
      </c>
      <c r="AR1020" s="25" t="s">
        <v>266</v>
      </c>
      <c r="AT1020" s="25" t="s">
        <v>176</v>
      </c>
      <c r="AU1020" s="25" t="s">
        <v>83</v>
      </c>
      <c r="AY1020" s="25" t="s">
        <v>174</v>
      </c>
      <c r="BE1020" s="247">
        <f>IF(N1020="základní",J1020,0)</f>
        <v>0</v>
      </c>
      <c r="BF1020" s="247">
        <f>IF(N1020="snížená",J1020,0)</f>
        <v>0</v>
      </c>
      <c r="BG1020" s="247">
        <f>IF(N1020="zákl. přenesená",J1020,0)</f>
        <v>0</v>
      </c>
      <c r="BH1020" s="247">
        <f>IF(N1020="sníž. přenesená",J1020,0)</f>
        <v>0</v>
      </c>
      <c r="BI1020" s="247">
        <f>IF(N1020="nulová",J1020,0)</f>
        <v>0</v>
      </c>
      <c r="BJ1020" s="25" t="s">
        <v>83</v>
      </c>
      <c r="BK1020" s="247">
        <f>ROUND(I1020*H1020,2)</f>
        <v>0</v>
      </c>
      <c r="BL1020" s="25" t="s">
        <v>266</v>
      </c>
      <c r="BM1020" s="25" t="s">
        <v>1983</v>
      </c>
    </row>
    <row r="1021" s="1" customFormat="1" ht="16.5" customHeight="1">
      <c r="B1021" s="47"/>
      <c r="C1021" s="236" t="s">
        <v>1984</v>
      </c>
      <c r="D1021" s="236" t="s">
        <v>176</v>
      </c>
      <c r="E1021" s="237" t="s">
        <v>1985</v>
      </c>
      <c r="F1021" s="238" t="s">
        <v>1986</v>
      </c>
      <c r="G1021" s="239" t="s">
        <v>269</v>
      </c>
      <c r="H1021" s="240">
        <v>40</v>
      </c>
      <c r="I1021" s="241"/>
      <c r="J1021" s="242">
        <f>ROUND(I1021*H1021,2)</f>
        <v>0</v>
      </c>
      <c r="K1021" s="238" t="s">
        <v>21</v>
      </c>
      <c r="L1021" s="73"/>
      <c r="M1021" s="243" t="s">
        <v>21</v>
      </c>
      <c r="N1021" s="244" t="s">
        <v>44</v>
      </c>
      <c r="O1021" s="48"/>
      <c r="P1021" s="245">
        <f>O1021*H1021</f>
        <v>0</v>
      </c>
      <c r="Q1021" s="245">
        <v>0</v>
      </c>
      <c r="R1021" s="245">
        <f>Q1021*H1021</f>
        <v>0</v>
      </c>
      <c r="S1021" s="245">
        <v>0</v>
      </c>
      <c r="T1021" s="246">
        <f>S1021*H1021</f>
        <v>0</v>
      </c>
      <c r="AR1021" s="25" t="s">
        <v>266</v>
      </c>
      <c r="AT1021" s="25" t="s">
        <v>176</v>
      </c>
      <c r="AU1021" s="25" t="s">
        <v>83</v>
      </c>
      <c r="AY1021" s="25" t="s">
        <v>174</v>
      </c>
      <c r="BE1021" s="247">
        <f>IF(N1021="základní",J1021,0)</f>
        <v>0</v>
      </c>
      <c r="BF1021" s="247">
        <f>IF(N1021="snížená",J1021,0)</f>
        <v>0</v>
      </c>
      <c r="BG1021" s="247">
        <f>IF(N1021="zákl. přenesená",J1021,0)</f>
        <v>0</v>
      </c>
      <c r="BH1021" s="247">
        <f>IF(N1021="sníž. přenesená",J1021,0)</f>
        <v>0</v>
      </c>
      <c r="BI1021" s="247">
        <f>IF(N1021="nulová",J1021,0)</f>
        <v>0</v>
      </c>
      <c r="BJ1021" s="25" t="s">
        <v>83</v>
      </c>
      <c r="BK1021" s="247">
        <f>ROUND(I1021*H1021,2)</f>
        <v>0</v>
      </c>
      <c r="BL1021" s="25" t="s">
        <v>266</v>
      </c>
      <c r="BM1021" s="25" t="s">
        <v>1987</v>
      </c>
    </row>
    <row r="1022" s="1" customFormat="1" ht="16.5" customHeight="1">
      <c r="B1022" s="47"/>
      <c r="C1022" s="236" t="s">
        <v>1988</v>
      </c>
      <c r="D1022" s="236" t="s">
        <v>176</v>
      </c>
      <c r="E1022" s="237" t="s">
        <v>1989</v>
      </c>
      <c r="F1022" s="238" t="s">
        <v>1986</v>
      </c>
      <c r="G1022" s="239" t="s">
        <v>269</v>
      </c>
      <c r="H1022" s="240">
        <v>6</v>
      </c>
      <c r="I1022" s="241"/>
      <c r="J1022" s="242">
        <f>ROUND(I1022*H1022,2)</f>
        <v>0</v>
      </c>
      <c r="K1022" s="238" t="s">
        <v>21</v>
      </c>
      <c r="L1022" s="73"/>
      <c r="M1022" s="243" t="s">
        <v>21</v>
      </c>
      <c r="N1022" s="244" t="s">
        <v>44</v>
      </c>
      <c r="O1022" s="48"/>
      <c r="P1022" s="245">
        <f>O1022*H1022</f>
        <v>0</v>
      </c>
      <c r="Q1022" s="245">
        <v>0</v>
      </c>
      <c r="R1022" s="245">
        <f>Q1022*H1022</f>
        <v>0</v>
      </c>
      <c r="S1022" s="245">
        <v>0</v>
      </c>
      <c r="T1022" s="246">
        <f>S1022*H1022</f>
        <v>0</v>
      </c>
      <c r="AR1022" s="25" t="s">
        <v>266</v>
      </c>
      <c r="AT1022" s="25" t="s">
        <v>176</v>
      </c>
      <c r="AU1022" s="25" t="s">
        <v>83</v>
      </c>
      <c r="AY1022" s="25" t="s">
        <v>174</v>
      </c>
      <c r="BE1022" s="247">
        <f>IF(N1022="základní",J1022,0)</f>
        <v>0</v>
      </c>
      <c r="BF1022" s="247">
        <f>IF(N1022="snížená",J1022,0)</f>
        <v>0</v>
      </c>
      <c r="BG1022" s="247">
        <f>IF(N1022="zákl. přenesená",J1022,0)</f>
        <v>0</v>
      </c>
      <c r="BH1022" s="247">
        <f>IF(N1022="sníž. přenesená",J1022,0)</f>
        <v>0</v>
      </c>
      <c r="BI1022" s="247">
        <f>IF(N1022="nulová",J1022,0)</f>
        <v>0</v>
      </c>
      <c r="BJ1022" s="25" t="s">
        <v>83</v>
      </c>
      <c r="BK1022" s="247">
        <f>ROUND(I1022*H1022,2)</f>
        <v>0</v>
      </c>
      <c r="BL1022" s="25" t="s">
        <v>266</v>
      </c>
      <c r="BM1022" s="25" t="s">
        <v>1990</v>
      </c>
    </row>
    <row r="1023" s="1" customFormat="1" ht="16.5" customHeight="1">
      <c r="B1023" s="47"/>
      <c r="C1023" s="236" t="s">
        <v>1991</v>
      </c>
      <c r="D1023" s="236" t="s">
        <v>176</v>
      </c>
      <c r="E1023" s="237" t="s">
        <v>1992</v>
      </c>
      <c r="F1023" s="238" t="s">
        <v>1993</v>
      </c>
      <c r="G1023" s="239" t="s">
        <v>269</v>
      </c>
      <c r="H1023" s="240">
        <v>19</v>
      </c>
      <c r="I1023" s="241"/>
      <c r="J1023" s="242">
        <f>ROUND(I1023*H1023,2)</f>
        <v>0</v>
      </c>
      <c r="K1023" s="238" t="s">
        <v>21</v>
      </c>
      <c r="L1023" s="73"/>
      <c r="M1023" s="243" t="s">
        <v>21</v>
      </c>
      <c r="N1023" s="244" t="s">
        <v>44</v>
      </c>
      <c r="O1023" s="48"/>
      <c r="P1023" s="245">
        <f>O1023*H1023</f>
        <v>0</v>
      </c>
      <c r="Q1023" s="245">
        <v>0</v>
      </c>
      <c r="R1023" s="245">
        <f>Q1023*H1023</f>
        <v>0</v>
      </c>
      <c r="S1023" s="245">
        <v>0</v>
      </c>
      <c r="T1023" s="246">
        <f>S1023*H1023</f>
        <v>0</v>
      </c>
      <c r="AR1023" s="25" t="s">
        <v>266</v>
      </c>
      <c r="AT1023" s="25" t="s">
        <v>176</v>
      </c>
      <c r="AU1023" s="25" t="s">
        <v>83</v>
      </c>
      <c r="AY1023" s="25" t="s">
        <v>174</v>
      </c>
      <c r="BE1023" s="247">
        <f>IF(N1023="základní",J1023,0)</f>
        <v>0</v>
      </c>
      <c r="BF1023" s="247">
        <f>IF(N1023="snížená",J1023,0)</f>
        <v>0</v>
      </c>
      <c r="BG1023" s="247">
        <f>IF(N1023="zákl. přenesená",J1023,0)</f>
        <v>0</v>
      </c>
      <c r="BH1023" s="247">
        <f>IF(N1023="sníž. přenesená",J1023,0)</f>
        <v>0</v>
      </c>
      <c r="BI1023" s="247">
        <f>IF(N1023="nulová",J1023,0)</f>
        <v>0</v>
      </c>
      <c r="BJ1023" s="25" t="s">
        <v>83</v>
      </c>
      <c r="BK1023" s="247">
        <f>ROUND(I1023*H1023,2)</f>
        <v>0</v>
      </c>
      <c r="BL1023" s="25" t="s">
        <v>266</v>
      </c>
      <c r="BM1023" s="25" t="s">
        <v>1994</v>
      </c>
    </row>
    <row r="1024" s="1" customFormat="1" ht="16.5" customHeight="1">
      <c r="B1024" s="47"/>
      <c r="C1024" s="236" t="s">
        <v>1995</v>
      </c>
      <c r="D1024" s="236" t="s">
        <v>176</v>
      </c>
      <c r="E1024" s="237" t="s">
        <v>1996</v>
      </c>
      <c r="F1024" s="238" t="s">
        <v>1997</v>
      </c>
      <c r="G1024" s="239" t="s">
        <v>269</v>
      </c>
      <c r="H1024" s="240">
        <v>1</v>
      </c>
      <c r="I1024" s="241"/>
      <c r="J1024" s="242">
        <f>ROUND(I1024*H1024,2)</f>
        <v>0</v>
      </c>
      <c r="K1024" s="238" t="s">
        <v>21</v>
      </c>
      <c r="L1024" s="73"/>
      <c r="M1024" s="243" t="s">
        <v>21</v>
      </c>
      <c r="N1024" s="244" t="s">
        <v>44</v>
      </c>
      <c r="O1024" s="48"/>
      <c r="P1024" s="245">
        <f>O1024*H1024</f>
        <v>0</v>
      </c>
      <c r="Q1024" s="245">
        <v>0</v>
      </c>
      <c r="R1024" s="245">
        <f>Q1024*H1024</f>
        <v>0</v>
      </c>
      <c r="S1024" s="245">
        <v>0</v>
      </c>
      <c r="T1024" s="246">
        <f>S1024*H1024</f>
        <v>0</v>
      </c>
      <c r="AR1024" s="25" t="s">
        <v>266</v>
      </c>
      <c r="AT1024" s="25" t="s">
        <v>176</v>
      </c>
      <c r="AU1024" s="25" t="s">
        <v>83</v>
      </c>
      <c r="AY1024" s="25" t="s">
        <v>174</v>
      </c>
      <c r="BE1024" s="247">
        <f>IF(N1024="základní",J1024,0)</f>
        <v>0</v>
      </c>
      <c r="BF1024" s="247">
        <f>IF(N1024="snížená",J1024,0)</f>
        <v>0</v>
      </c>
      <c r="BG1024" s="247">
        <f>IF(N1024="zákl. přenesená",J1024,0)</f>
        <v>0</v>
      </c>
      <c r="BH1024" s="247">
        <f>IF(N1024="sníž. přenesená",J1024,0)</f>
        <v>0</v>
      </c>
      <c r="BI1024" s="247">
        <f>IF(N1024="nulová",J1024,0)</f>
        <v>0</v>
      </c>
      <c r="BJ1024" s="25" t="s">
        <v>83</v>
      </c>
      <c r="BK1024" s="247">
        <f>ROUND(I1024*H1024,2)</f>
        <v>0</v>
      </c>
      <c r="BL1024" s="25" t="s">
        <v>266</v>
      </c>
      <c r="BM1024" s="25" t="s">
        <v>1998</v>
      </c>
    </row>
    <row r="1025" s="1" customFormat="1" ht="16.5" customHeight="1">
      <c r="B1025" s="47"/>
      <c r="C1025" s="236" t="s">
        <v>1999</v>
      </c>
      <c r="D1025" s="236" t="s">
        <v>176</v>
      </c>
      <c r="E1025" s="237" t="s">
        <v>2000</v>
      </c>
      <c r="F1025" s="238" t="s">
        <v>2001</v>
      </c>
      <c r="G1025" s="239" t="s">
        <v>269</v>
      </c>
      <c r="H1025" s="240">
        <v>10</v>
      </c>
      <c r="I1025" s="241"/>
      <c r="J1025" s="242">
        <f>ROUND(I1025*H1025,2)</f>
        <v>0</v>
      </c>
      <c r="K1025" s="238" t="s">
        <v>21</v>
      </c>
      <c r="L1025" s="73"/>
      <c r="M1025" s="243" t="s">
        <v>21</v>
      </c>
      <c r="N1025" s="244" t="s">
        <v>44</v>
      </c>
      <c r="O1025" s="48"/>
      <c r="P1025" s="245">
        <f>O1025*H1025</f>
        <v>0</v>
      </c>
      <c r="Q1025" s="245">
        <v>0</v>
      </c>
      <c r="R1025" s="245">
        <f>Q1025*H1025</f>
        <v>0</v>
      </c>
      <c r="S1025" s="245">
        <v>0</v>
      </c>
      <c r="T1025" s="246">
        <f>S1025*H1025</f>
        <v>0</v>
      </c>
      <c r="AR1025" s="25" t="s">
        <v>266</v>
      </c>
      <c r="AT1025" s="25" t="s">
        <v>176</v>
      </c>
      <c r="AU1025" s="25" t="s">
        <v>83</v>
      </c>
      <c r="AY1025" s="25" t="s">
        <v>174</v>
      </c>
      <c r="BE1025" s="247">
        <f>IF(N1025="základní",J1025,0)</f>
        <v>0</v>
      </c>
      <c r="BF1025" s="247">
        <f>IF(N1025="snížená",J1025,0)</f>
        <v>0</v>
      </c>
      <c r="BG1025" s="247">
        <f>IF(N1025="zákl. přenesená",J1025,0)</f>
        <v>0</v>
      </c>
      <c r="BH1025" s="247">
        <f>IF(N1025="sníž. přenesená",J1025,0)</f>
        <v>0</v>
      </c>
      <c r="BI1025" s="247">
        <f>IF(N1025="nulová",J1025,0)</f>
        <v>0</v>
      </c>
      <c r="BJ1025" s="25" t="s">
        <v>83</v>
      </c>
      <c r="BK1025" s="247">
        <f>ROUND(I1025*H1025,2)</f>
        <v>0</v>
      </c>
      <c r="BL1025" s="25" t="s">
        <v>266</v>
      </c>
      <c r="BM1025" s="25" t="s">
        <v>2002</v>
      </c>
    </row>
    <row r="1026" s="1" customFormat="1" ht="16.5" customHeight="1">
      <c r="B1026" s="47"/>
      <c r="C1026" s="236" t="s">
        <v>2003</v>
      </c>
      <c r="D1026" s="236" t="s">
        <v>176</v>
      </c>
      <c r="E1026" s="237" t="s">
        <v>2004</v>
      </c>
      <c r="F1026" s="238" t="s">
        <v>2005</v>
      </c>
      <c r="G1026" s="239" t="s">
        <v>269</v>
      </c>
      <c r="H1026" s="240">
        <v>44</v>
      </c>
      <c r="I1026" s="241"/>
      <c r="J1026" s="242">
        <f>ROUND(I1026*H1026,2)</f>
        <v>0</v>
      </c>
      <c r="K1026" s="238" t="s">
        <v>21</v>
      </c>
      <c r="L1026" s="73"/>
      <c r="M1026" s="243" t="s">
        <v>21</v>
      </c>
      <c r="N1026" s="244" t="s">
        <v>44</v>
      </c>
      <c r="O1026" s="48"/>
      <c r="P1026" s="245">
        <f>O1026*H1026</f>
        <v>0</v>
      </c>
      <c r="Q1026" s="245">
        <v>0</v>
      </c>
      <c r="R1026" s="245">
        <f>Q1026*H1026</f>
        <v>0</v>
      </c>
      <c r="S1026" s="245">
        <v>0</v>
      </c>
      <c r="T1026" s="246">
        <f>S1026*H1026</f>
        <v>0</v>
      </c>
      <c r="AR1026" s="25" t="s">
        <v>266</v>
      </c>
      <c r="AT1026" s="25" t="s">
        <v>176</v>
      </c>
      <c r="AU1026" s="25" t="s">
        <v>83</v>
      </c>
      <c r="AY1026" s="25" t="s">
        <v>174</v>
      </c>
      <c r="BE1026" s="247">
        <f>IF(N1026="základní",J1026,0)</f>
        <v>0</v>
      </c>
      <c r="BF1026" s="247">
        <f>IF(N1026="snížená",J1026,0)</f>
        <v>0</v>
      </c>
      <c r="BG1026" s="247">
        <f>IF(N1026="zákl. přenesená",J1026,0)</f>
        <v>0</v>
      </c>
      <c r="BH1026" s="247">
        <f>IF(N1026="sníž. přenesená",J1026,0)</f>
        <v>0</v>
      </c>
      <c r="BI1026" s="247">
        <f>IF(N1026="nulová",J1026,0)</f>
        <v>0</v>
      </c>
      <c r="BJ1026" s="25" t="s">
        <v>83</v>
      </c>
      <c r="BK1026" s="247">
        <f>ROUND(I1026*H1026,2)</f>
        <v>0</v>
      </c>
      <c r="BL1026" s="25" t="s">
        <v>266</v>
      </c>
      <c r="BM1026" s="25" t="s">
        <v>2006</v>
      </c>
    </row>
    <row r="1027" s="1" customFormat="1" ht="25.5" customHeight="1">
      <c r="B1027" s="47"/>
      <c r="C1027" s="236" t="s">
        <v>2007</v>
      </c>
      <c r="D1027" s="236" t="s">
        <v>176</v>
      </c>
      <c r="E1027" s="237" t="s">
        <v>2008</v>
      </c>
      <c r="F1027" s="238" t="s">
        <v>2009</v>
      </c>
      <c r="G1027" s="239" t="s">
        <v>269</v>
      </c>
      <c r="H1027" s="240">
        <v>1</v>
      </c>
      <c r="I1027" s="241"/>
      <c r="J1027" s="242">
        <f>ROUND(I1027*H1027,2)</f>
        <v>0</v>
      </c>
      <c r="K1027" s="238" t="s">
        <v>21</v>
      </c>
      <c r="L1027" s="73"/>
      <c r="M1027" s="243" t="s">
        <v>21</v>
      </c>
      <c r="N1027" s="244" t="s">
        <v>44</v>
      </c>
      <c r="O1027" s="48"/>
      <c r="P1027" s="245">
        <f>O1027*H1027</f>
        <v>0</v>
      </c>
      <c r="Q1027" s="245">
        <v>0</v>
      </c>
      <c r="R1027" s="245">
        <f>Q1027*H1027</f>
        <v>0</v>
      </c>
      <c r="S1027" s="245">
        <v>0</v>
      </c>
      <c r="T1027" s="246">
        <f>S1027*H1027</f>
        <v>0</v>
      </c>
      <c r="AR1027" s="25" t="s">
        <v>266</v>
      </c>
      <c r="AT1027" s="25" t="s">
        <v>176</v>
      </c>
      <c r="AU1027" s="25" t="s">
        <v>83</v>
      </c>
      <c r="AY1027" s="25" t="s">
        <v>174</v>
      </c>
      <c r="BE1027" s="247">
        <f>IF(N1027="základní",J1027,0)</f>
        <v>0</v>
      </c>
      <c r="BF1027" s="247">
        <f>IF(N1027="snížená",J1027,0)</f>
        <v>0</v>
      </c>
      <c r="BG1027" s="247">
        <f>IF(N1027="zákl. přenesená",J1027,0)</f>
        <v>0</v>
      </c>
      <c r="BH1027" s="247">
        <f>IF(N1027="sníž. přenesená",J1027,0)</f>
        <v>0</v>
      </c>
      <c r="BI1027" s="247">
        <f>IF(N1027="nulová",J1027,0)</f>
        <v>0</v>
      </c>
      <c r="BJ1027" s="25" t="s">
        <v>83</v>
      </c>
      <c r="BK1027" s="247">
        <f>ROUND(I1027*H1027,2)</f>
        <v>0</v>
      </c>
      <c r="BL1027" s="25" t="s">
        <v>266</v>
      </c>
      <c r="BM1027" s="25" t="s">
        <v>2010</v>
      </c>
    </row>
    <row r="1028" s="1" customFormat="1" ht="16.5" customHeight="1">
      <c r="B1028" s="47"/>
      <c r="C1028" s="236" t="s">
        <v>2011</v>
      </c>
      <c r="D1028" s="236" t="s">
        <v>176</v>
      </c>
      <c r="E1028" s="237" t="s">
        <v>2012</v>
      </c>
      <c r="F1028" s="238" t="s">
        <v>2013</v>
      </c>
      <c r="G1028" s="239" t="s">
        <v>269</v>
      </c>
      <c r="H1028" s="240">
        <v>37</v>
      </c>
      <c r="I1028" s="241"/>
      <c r="J1028" s="242">
        <f>ROUND(I1028*H1028,2)</f>
        <v>0</v>
      </c>
      <c r="K1028" s="238" t="s">
        <v>21</v>
      </c>
      <c r="L1028" s="73"/>
      <c r="M1028" s="243" t="s">
        <v>21</v>
      </c>
      <c r="N1028" s="244" t="s">
        <v>44</v>
      </c>
      <c r="O1028" s="48"/>
      <c r="P1028" s="245">
        <f>O1028*H1028</f>
        <v>0</v>
      </c>
      <c r="Q1028" s="245">
        <v>0</v>
      </c>
      <c r="R1028" s="245">
        <f>Q1028*H1028</f>
        <v>0</v>
      </c>
      <c r="S1028" s="245">
        <v>0</v>
      </c>
      <c r="T1028" s="246">
        <f>S1028*H1028</f>
        <v>0</v>
      </c>
      <c r="AR1028" s="25" t="s">
        <v>266</v>
      </c>
      <c r="AT1028" s="25" t="s">
        <v>176</v>
      </c>
      <c r="AU1028" s="25" t="s">
        <v>83</v>
      </c>
      <c r="AY1028" s="25" t="s">
        <v>174</v>
      </c>
      <c r="BE1028" s="247">
        <f>IF(N1028="základní",J1028,0)</f>
        <v>0</v>
      </c>
      <c r="BF1028" s="247">
        <f>IF(N1028="snížená",J1028,0)</f>
        <v>0</v>
      </c>
      <c r="BG1028" s="247">
        <f>IF(N1028="zákl. přenesená",J1028,0)</f>
        <v>0</v>
      </c>
      <c r="BH1028" s="247">
        <f>IF(N1028="sníž. přenesená",J1028,0)</f>
        <v>0</v>
      </c>
      <c r="BI1028" s="247">
        <f>IF(N1028="nulová",J1028,0)</f>
        <v>0</v>
      </c>
      <c r="BJ1028" s="25" t="s">
        <v>83</v>
      </c>
      <c r="BK1028" s="247">
        <f>ROUND(I1028*H1028,2)</f>
        <v>0</v>
      </c>
      <c r="BL1028" s="25" t="s">
        <v>266</v>
      </c>
      <c r="BM1028" s="25" t="s">
        <v>2014</v>
      </c>
    </row>
    <row r="1029" s="1" customFormat="1" ht="16.5" customHeight="1">
      <c r="B1029" s="47"/>
      <c r="C1029" s="236" t="s">
        <v>2015</v>
      </c>
      <c r="D1029" s="236" t="s">
        <v>176</v>
      </c>
      <c r="E1029" s="237" t="s">
        <v>2016</v>
      </c>
      <c r="F1029" s="238" t="s">
        <v>2017</v>
      </c>
      <c r="G1029" s="239" t="s">
        <v>269</v>
      </c>
      <c r="H1029" s="240">
        <v>5</v>
      </c>
      <c r="I1029" s="241"/>
      <c r="J1029" s="242">
        <f>ROUND(I1029*H1029,2)</f>
        <v>0</v>
      </c>
      <c r="K1029" s="238" t="s">
        <v>21</v>
      </c>
      <c r="L1029" s="73"/>
      <c r="M1029" s="243" t="s">
        <v>21</v>
      </c>
      <c r="N1029" s="244" t="s">
        <v>44</v>
      </c>
      <c r="O1029" s="48"/>
      <c r="P1029" s="245">
        <f>O1029*H1029</f>
        <v>0</v>
      </c>
      <c r="Q1029" s="245">
        <v>0</v>
      </c>
      <c r="R1029" s="245">
        <f>Q1029*H1029</f>
        <v>0</v>
      </c>
      <c r="S1029" s="245">
        <v>0</v>
      </c>
      <c r="T1029" s="246">
        <f>S1029*H1029</f>
        <v>0</v>
      </c>
      <c r="AR1029" s="25" t="s">
        <v>266</v>
      </c>
      <c r="AT1029" s="25" t="s">
        <v>176</v>
      </c>
      <c r="AU1029" s="25" t="s">
        <v>83</v>
      </c>
      <c r="AY1029" s="25" t="s">
        <v>174</v>
      </c>
      <c r="BE1029" s="247">
        <f>IF(N1029="základní",J1029,0)</f>
        <v>0</v>
      </c>
      <c r="BF1029" s="247">
        <f>IF(N1029="snížená",J1029,0)</f>
        <v>0</v>
      </c>
      <c r="BG1029" s="247">
        <f>IF(N1029="zákl. přenesená",J1029,0)</f>
        <v>0</v>
      </c>
      <c r="BH1029" s="247">
        <f>IF(N1029="sníž. přenesená",J1029,0)</f>
        <v>0</v>
      </c>
      <c r="BI1029" s="247">
        <f>IF(N1029="nulová",J1029,0)</f>
        <v>0</v>
      </c>
      <c r="BJ1029" s="25" t="s">
        <v>83</v>
      </c>
      <c r="BK1029" s="247">
        <f>ROUND(I1029*H1029,2)</f>
        <v>0</v>
      </c>
      <c r="BL1029" s="25" t="s">
        <v>266</v>
      </c>
      <c r="BM1029" s="25" t="s">
        <v>2018</v>
      </c>
    </row>
    <row r="1030" s="1" customFormat="1" ht="16.5" customHeight="1">
      <c r="B1030" s="47"/>
      <c r="C1030" s="236" t="s">
        <v>2019</v>
      </c>
      <c r="D1030" s="236" t="s">
        <v>176</v>
      </c>
      <c r="E1030" s="237" t="s">
        <v>2020</v>
      </c>
      <c r="F1030" s="238" t="s">
        <v>2021</v>
      </c>
      <c r="G1030" s="239" t="s">
        <v>269</v>
      </c>
      <c r="H1030" s="240">
        <v>1</v>
      </c>
      <c r="I1030" s="241"/>
      <c r="J1030" s="242">
        <f>ROUND(I1030*H1030,2)</f>
        <v>0</v>
      </c>
      <c r="K1030" s="238" t="s">
        <v>21</v>
      </c>
      <c r="L1030" s="73"/>
      <c r="M1030" s="243" t="s">
        <v>21</v>
      </c>
      <c r="N1030" s="244" t="s">
        <v>44</v>
      </c>
      <c r="O1030" s="48"/>
      <c r="P1030" s="245">
        <f>O1030*H1030</f>
        <v>0</v>
      </c>
      <c r="Q1030" s="245">
        <v>0</v>
      </c>
      <c r="R1030" s="245">
        <f>Q1030*H1030</f>
        <v>0</v>
      </c>
      <c r="S1030" s="245">
        <v>0</v>
      </c>
      <c r="T1030" s="246">
        <f>S1030*H1030</f>
        <v>0</v>
      </c>
      <c r="AR1030" s="25" t="s">
        <v>266</v>
      </c>
      <c r="AT1030" s="25" t="s">
        <v>176</v>
      </c>
      <c r="AU1030" s="25" t="s">
        <v>83</v>
      </c>
      <c r="AY1030" s="25" t="s">
        <v>174</v>
      </c>
      <c r="BE1030" s="247">
        <f>IF(N1030="základní",J1030,0)</f>
        <v>0</v>
      </c>
      <c r="BF1030" s="247">
        <f>IF(N1030="snížená",J1030,0)</f>
        <v>0</v>
      </c>
      <c r="BG1030" s="247">
        <f>IF(N1030="zákl. přenesená",J1030,0)</f>
        <v>0</v>
      </c>
      <c r="BH1030" s="247">
        <f>IF(N1030="sníž. přenesená",J1030,0)</f>
        <v>0</v>
      </c>
      <c r="BI1030" s="247">
        <f>IF(N1030="nulová",J1030,0)</f>
        <v>0</v>
      </c>
      <c r="BJ1030" s="25" t="s">
        <v>83</v>
      </c>
      <c r="BK1030" s="247">
        <f>ROUND(I1030*H1030,2)</f>
        <v>0</v>
      </c>
      <c r="BL1030" s="25" t="s">
        <v>266</v>
      </c>
      <c r="BM1030" s="25" t="s">
        <v>2022</v>
      </c>
    </row>
    <row r="1031" s="1" customFormat="1" ht="16.5" customHeight="1">
      <c r="B1031" s="47"/>
      <c r="C1031" s="236" t="s">
        <v>2023</v>
      </c>
      <c r="D1031" s="236" t="s">
        <v>176</v>
      </c>
      <c r="E1031" s="237" t="s">
        <v>2024</v>
      </c>
      <c r="F1031" s="238" t="s">
        <v>2025</v>
      </c>
      <c r="G1031" s="239" t="s">
        <v>269</v>
      </c>
      <c r="H1031" s="240">
        <v>1</v>
      </c>
      <c r="I1031" s="241"/>
      <c r="J1031" s="242">
        <f>ROUND(I1031*H1031,2)</f>
        <v>0</v>
      </c>
      <c r="K1031" s="238" t="s">
        <v>21</v>
      </c>
      <c r="L1031" s="73"/>
      <c r="M1031" s="243" t="s">
        <v>21</v>
      </c>
      <c r="N1031" s="244" t="s">
        <v>44</v>
      </c>
      <c r="O1031" s="48"/>
      <c r="P1031" s="245">
        <f>O1031*H1031</f>
        <v>0</v>
      </c>
      <c r="Q1031" s="245">
        <v>0</v>
      </c>
      <c r="R1031" s="245">
        <f>Q1031*H1031</f>
        <v>0</v>
      </c>
      <c r="S1031" s="245">
        <v>0</v>
      </c>
      <c r="T1031" s="246">
        <f>S1031*H1031</f>
        <v>0</v>
      </c>
      <c r="AR1031" s="25" t="s">
        <v>266</v>
      </c>
      <c r="AT1031" s="25" t="s">
        <v>176</v>
      </c>
      <c r="AU1031" s="25" t="s">
        <v>83</v>
      </c>
      <c r="AY1031" s="25" t="s">
        <v>174</v>
      </c>
      <c r="BE1031" s="247">
        <f>IF(N1031="základní",J1031,0)</f>
        <v>0</v>
      </c>
      <c r="BF1031" s="247">
        <f>IF(N1031="snížená",J1031,0)</f>
        <v>0</v>
      </c>
      <c r="BG1031" s="247">
        <f>IF(N1031="zákl. přenesená",J1031,0)</f>
        <v>0</v>
      </c>
      <c r="BH1031" s="247">
        <f>IF(N1031="sníž. přenesená",J1031,0)</f>
        <v>0</v>
      </c>
      <c r="BI1031" s="247">
        <f>IF(N1031="nulová",J1031,0)</f>
        <v>0</v>
      </c>
      <c r="BJ1031" s="25" t="s">
        <v>83</v>
      </c>
      <c r="BK1031" s="247">
        <f>ROUND(I1031*H1031,2)</f>
        <v>0</v>
      </c>
      <c r="BL1031" s="25" t="s">
        <v>266</v>
      </c>
      <c r="BM1031" s="25" t="s">
        <v>2026</v>
      </c>
    </row>
    <row r="1032" s="1" customFormat="1" ht="16.5" customHeight="1">
      <c r="B1032" s="47"/>
      <c r="C1032" s="236" t="s">
        <v>2027</v>
      </c>
      <c r="D1032" s="236" t="s">
        <v>176</v>
      </c>
      <c r="E1032" s="237" t="s">
        <v>2028</v>
      </c>
      <c r="F1032" s="238" t="s">
        <v>2029</v>
      </c>
      <c r="G1032" s="239" t="s">
        <v>269</v>
      </c>
      <c r="H1032" s="240">
        <v>1</v>
      </c>
      <c r="I1032" s="241"/>
      <c r="J1032" s="242">
        <f>ROUND(I1032*H1032,2)</f>
        <v>0</v>
      </c>
      <c r="K1032" s="238" t="s">
        <v>21</v>
      </c>
      <c r="L1032" s="73"/>
      <c r="M1032" s="243" t="s">
        <v>21</v>
      </c>
      <c r="N1032" s="244" t="s">
        <v>44</v>
      </c>
      <c r="O1032" s="48"/>
      <c r="P1032" s="245">
        <f>O1032*H1032</f>
        <v>0</v>
      </c>
      <c r="Q1032" s="245">
        <v>0</v>
      </c>
      <c r="R1032" s="245">
        <f>Q1032*H1032</f>
        <v>0</v>
      </c>
      <c r="S1032" s="245">
        <v>0</v>
      </c>
      <c r="T1032" s="246">
        <f>S1032*H1032</f>
        <v>0</v>
      </c>
      <c r="AR1032" s="25" t="s">
        <v>266</v>
      </c>
      <c r="AT1032" s="25" t="s">
        <v>176</v>
      </c>
      <c r="AU1032" s="25" t="s">
        <v>83</v>
      </c>
      <c r="AY1032" s="25" t="s">
        <v>174</v>
      </c>
      <c r="BE1032" s="247">
        <f>IF(N1032="základní",J1032,0)</f>
        <v>0</v>
      </c>
      <c r="BF1032" s="247">
        <f>IF(N1032="snížená",J1032,0)</f>
        <v>0</v>
      </c>
      <c r="BG1032" s="247">
        <f>IF(N1032="zákl. přenesená",J1032,0)</f>
        <v>0</v>
      </c>
      <c r="BH1032" s="247">
        <f>IF(N1032="sníž. přenesená",J1032,0)</f>
        <v>0</v>
      </c>
      <c r="BI1032" s="247">
        <f>IF(N1032="nulová",J1032,0)</f>
        <v>0</v>
      </c>
      <c r="BJ1032" s="25" t="s">
        <v>83</v>
      </c>
      <c r="BK1032" s="247">
        <f>ROUND(I1032*H1032,2)</f>
        <v>0</v>
      </c>
      <c r="BL1032" s="25" t="s">
        <v>266</v>
      </c>
      <c r="BM1032" s="25" t="s">
        <v>2030</v>
      </c>
    </row>
    <row r="1033" s="1" customFormat="1" ht="16.5" customHeight="1">
      <c r="B1033" s="47"/>
      <c r="C1033" s="236" t="s">
        <v>2031</v>
      </c>
      <c r="D1033" s="236" t="s">
        <v>176</v>
      </c>
      <c r="E1033" s="237" t="s">
        <v>2032</v>
      </c>
      <c r="F1033" s="238" t="s">
        <v>2033</v>
      </c>
      <c r="G1033" s="239" t="s">
        <v>269</v>
      </c>
      <c r="H1033" s="240">
        <v>1</v>
      </c>
      <c r="I1033" s="241"/>
      <c r="J1033" s="242">
        <f>ROUND(I1033*H1033,2)</f>
        <v>0</v>
      </c>
      <c r="K1033" s="238" t="s">
        <v>21</v>
      </c>
      <c r="L1033" s="73"/>
      <c r="M1033" s="243" t="s">
        <v>21</v>
      </c>
      <c r="N1033" s="244" t="s">
        <v>44</v>
      </c>
      <c r="O1033" s="48"/>
      <c r="P1033" s="245">
        <f>O1033*H1033</f>
        <v>0</v>
      </c>
      <c r="Q1033" s="245">
        <v>0</v>
      </c>
      <c r="R1033" s="245">
        <f>Q1033*H1033</f>
        <v>0</v>
      </c>
      <c r="S1033" s="245">
        <v>0</v>
      </c>
      <c r="T1033" s="246">
        <f>S1033*H1033</f>
        <v>0</v>
      </c>
      <c r="AR1033" s="25" t="s">
        <v>266</v>
      </c>
      <c r="AT1033" s="25" t="s">
        <v>176</v>
      </c>
      <c r="AU1033" s="25" t="s">
        <v>83</v>
      </c>
      <c r="AY1033" s="25" t="s">
        <v>174</v>
      </c>
      <c r="BE1033" s="247">
        <f>IF(N1033="základní",J1033,0)</f>
        <v>0</v>
      </c>
      <c r="BF1033" s="247">
        <f>IF(N1033="snížená",J1033,0)</f>
        <v>0</v>
      </c>
      <c r="BG1033" s="247">
        <f>IF(N1033="zákl. přenesená",J1033,0)</f>
        <v>0</v>
      </c>
      <c r="BH1033" s="247">
        <f>IF(N1033="sníž. přenesená",J1033,0)</f>
        <v>0</v>
      </c>
      <c r="BI1033" s="247">
        <f>IF(N1033="nulová",J1033,0)</f>
        <v>0</v>
      </c>
      <c r="BJ1033" s="25" t="s">
        <v>83</v>
      </c>
      <c r="BK1033" s="247">
        <f>ROUND(I1033*H1033,2)</f>
        <v>0</v>
      </c>
      <c r="BL1033" s="25" t="s">
        <v>266</v>
      </c>
      <c r="BM1033" s="25" t="s">
        <v>2034</v>
      </c>
    </row>
    <row r="1034" s="1" customFormat="1" ht="16.5" customHeight="1">
      <c r="B1034" s="47"/>
      <c r="C1034" s="236" t="s">
        <v>2035</v>
      </c>
      <c r="D1034" s="236" t="s">
        <v>176</v>
      </c>
      <c r="E1034" s="237" t="s">
        <v>2036</v>
      </c>
      <c r="F1034" s="238" t="s">
        <v>2033</v>
      </c>
      <c r="G1034" s="239" t="s">
        <v>269</v>
      </c>
      <c r="H1034" s="240">
        <v>3</v>
      </c>
      <c r="I1034" s="241"/>
      <c r="J1034" s="242">
        <f>ROUND(I1034*H1034,2)</f>
        <v>0</v>
      </c>
      <c r="K1034" s="238" t="s">
        <v>21</v>
      </c>
      <c r="L1034" s="73"/>
      <c r="M1034" s="243" t="s">
        <v>21</v>
      </c>
      <c r="N1034" s="244" t="s">
        <v>44</v>
      </c>
      <c r="O1034" s="48"/>
      <c r="P1034" s="245">
        <f>O1034*H1034</f>
        <v>0</v>
      </c>
      <c r="Q1034" s="245">
        <v>0</v>
      </c>
      <c r="R1034" s="245">
        <f>Q1034*H1034</f>
        <v>0</v>
      </c>
      <c r="S1034" s="245">
        <v>0</v>
      </c>
      <c r="T1034" s="246">
        <f>S1034*H1034</f>
        <v>0</v>
      </c>
      <c r="AR1034" s="25" t="s">
        <v>266</v>
      </c>
      <c r="AT1034" s="25" t="s">
        <v>176</v>
      </c>
      <c r="AU1034" s="25" t="s">
        <v>83</v>
      </c>
      <c r="AY1034" s="25" t="s">
        <v>174</v>
      </c>
      <c r="BE1034" s="247">
        <f>IF(N1034="základní",J1034,0)</f>
        <v>0</v>
      </c>
      <c r="BF1034" s="247">
        <f>IF(N1034="snížená",J1034,0)</f>
        <v>0</v>
      </c>
      <c r="BG1034" s="247">
        <f>IF(N1034="zákl. přenesená",J1034,0)</f>
        <v>0</v>
      </c>
      <c r="BH1034" s="247">
        <f>IF(N1034="sníž. přenesená",J1034,0)</f>
        <v>0</v>
      </c>
      <c r="BI1034" s="247">
        <f>IF(N1034="nulová",J1034,0)</f>
        <v>0</v>
      </c>
      <c r="BJ1034" s="25" t="s">
        <v>83</v>
      </c>
      <c r="BK1034" s="247">
        <f>ROUND(I1034*H1034,2)</f>
        <v>0</v>
      </c>
      <c r="BL1034" s="25" t="s">
        <v>266</v>
      </c>
      <c r="BM1034" s="25" t="s">
        <v>2037</v>
      </c>
    </row>
    <row r="1035" s="1" customFormat="1" ht="16.5" customHeight="1">
      <c r="B1035" s="47"/>
      <c r="C1035" s="236" t="s">
        <v>2038</v>
      </c>
      <c r="D1035" s="236" t="s">
        <v>176</v>
      </c>
      <c r="E1035" s="237" t="s">
        <v>2039</v>
      </c>
      <c r="F1035" s="238" t="s">
        <v>2040</v>
      </c>
      <c r="G1035" s="239" t="s">
        <v>269</v>
      </c>
      <c r="H1035" s="240">
        <v>2</v>
      </c>
      <c r="I1035" s="241"/>
      <c r="J1035" s="242">
        <f>ROUND(I1035*H1035,2)</f>
        <v>0</v>
      </c>
      <c r="K1035" s="238" t="s">
        <v>21</v>
      </c>
      <c r="L1035" s="73"/>
      <c r="M1035" s="243" t="s">
        <v>21</v>
      </c>
      <c r="N1035" s="244" t="s">
        <v>44</v>
      </c>
      <c r="O1035" s="48"/>
      <c r="P1035" s="245">
        <f>O1035*H1035</f>
        <v>0</v>
      </c>
      <c r="Q1035" s="245">
        <v>0</v>
      </c>
      <c r="R1035" s="245">
        <f>Q1035*H1035</f>
        <v>0</v>
      </c>
      <c r="S1035" s="245">
        <v>0</v>
      </c>
      <c r="T1035" s="246">
        <f>S1035*H1035</f>
        <v>0</v>
      </c>
      <c r="AR1035" s="25" t="s">
        <v>266</v>
      </c>
      <c r="AT1035" s="25" t="s">
        <v>176</v>
      </c>
      <c r="AU1035" s="25" t="s">
        <v>83</v>
      </c>
      <c r="AY1035" s="25" t="s">
        <v>174</v>
      </c>
      <c r="BE1035" s="247">
        <f>IF(N1035="základní",J1035,0)</f>
        <v>0</v>
      </c>
      <c r="BF1035" s="247">
        <f>IF(N1035="snížená",J1035,0)</f>
        <v>0</v>
      </c>
      <c r="BG1035" s="247">
        <f>IF(N1035="zákl. přenesená",J1035,0)</f>
        <v>0</v>
      </c>
      <c r="BH1035" s="247">
        <f>IF(N1035="sníž. přenesená",J1035,0)</f>
        <v>0</v>
      </c>
      <c r="BI1035" s="247">
        <f>IF(N1035="nulová",J1035,0)</f>
        <v>0</v>
      </c>
      <c r="BJ1035" s="25" t="s">
        <v>83</v>
      </c>
      <c r="BK1035" s="247">
        <f>ROUND(I1035*H1035,2)</f>
        <v>0</v>
      </c>
      <c r="BL1035" s="25" t="s">
        <v>266</v>
      </c>
      <c r="BM1035" s="25" t="s">
        <v>2041</v>
      </c>
    </row>
    <row r="1036" s="1" customFormat="1" ht="16.5" customHeight="1">
      <c r="B1036" s="47"/>
      <c r="C1036" s="236" t="s">
        <v>2042</v>
      </c>
      <c r="D1036" s="236" t="s">
        <v>176</v>
      </c>
      <c r="E1036" s="237" t="s">
        <v>2043</v>
      </c>
      <c r="F1036" s="238" t="s">
        <v>2044</v>
      </c>
      <c r="G1036" s="239" t="s">
        <v>269</v>
      </c>
      <c r="H1036" s="240">
        <v>4</v>
      </c>
      <c r="I1036" s="241"/>
      <c r="J1036" s="242">
        <f>ROUND(I1036*H1036,2)</f>
        <v>0</v>
      </c>
      <c r="K1036" s="238" t="s">
        <v>21</v>
      </c>
      <c r="L1036" s="73"/>
      <c r="M1036" s="243" t="s">
        <v>21</v>
      </c>
      <c r="N1036" s="244" t="s">
        <v>44</v>
      </c>
      <c r="O1036" s="48"/>
      <c r="P1036" s="245">
        <f>O1036*H1036</f>
        <v>0</v>
      </c>
      <c r="Q1036" s="245">
        <v>0</v>
      </c>
      <c r="R1036" s="245">
        <f>Q1036*H1036</f>
        <v>0</v>
      </c>
      <c r="S1036" s="245">
        <v>0</v>
      </c>
      <c r="T1036" s="246">
        <f>S1036*H1036</f>
        <v>0</v>
      </c>
      <c r="AR1036" s="25" t="s">
        <v>266</v>
      </c>
      <c r="AT1036" s="25" t="s">
        <v>176</v>
      </c>
      <c r="AU1036" s="25" t="s">
        <v>83</v>
      </c>
      <c r="AY1036" s="25" t="s">
        <v>174</v>
      </c>
      <c r="BE1036" s="247">
        <f>IF(N1036="základní",J1036,0)</f>
        <v>0</v>
      </c>
      <c r="BF1036" s="247">
        <f>IF(N1036="snížená",J1036,0)</f>
        <v>0</v>
      </c>
      <c r="BG1036" s="247">
        <f>IF(N1036="zákl. přenesená",J1036,0)</f>
        <v>0</v>
      </c>
      <c r="BH1036" s="247">
        <f>IF(N1036="sníž. přenesená",J1036,0)</f>
        <v>0</v>
      </c>
      <c r="BI1036" s="247">
        <f>IF(N1036="nulová",J1036,0)</f>
        <v>0</v>
      </c>
      <c r="BJ1036" s="25" t="s">
        <v>83</v>
      </c>
      <c r="BK1036" s="247">
        <f>ROUND(I1036*H1036,2)</f>
        <v>0</v>
      </c>
      <c r="BL1036" s="25" t="s">
        <v>266</v>
      </c>
      <c r="BM1036" s="25" t="s">
        <v>2045</v>
      </c>
    </row>
    <row r="1037" s="1" customFormat="1" ht="16.5" customHeight="1">
      <c r="B1037" s="47"/>
      <c r="C1037" s="236" t="s">
        <v>2046</v>
      </c>
      <c r="D1037" s="236" t="s">
        <v>176</v>
      </c>
      <c r="E1037" s="237" t="s">
        <v>2047</v>
      </c>
      <c r="F1037" s="238" t="s">
        <v>2048</v>
      </c>
      <c r="G1037" s="239" t="s">
        <v>269</v>
      </c>
      <c r="H1037" s="240">
        <v>3</v>
      </c>
      <c r="I1037" s="241"/>
      <c r="J1037" s="242">
        <f>ROUND(I1037*H1037,2)</f>
        <v>0</v>
      </c>
      <c r="K1037" s="238" t="s">
        <v>21</v>
      </c>
      <c r="L1037" s="73"/>
      <c r="M1037" s="243" t="s">
        <v>21</v>
      </c>
      <c r="N1037" s="244" t="s">
        <v>44</v>
      </c>
      <c r="O1037" s="48"/>
      <c r="P1037" s="245">
        <f>O1037*H1037</f>
        <v>0</v>
      </c>
      <c r="Q1037" s="245">
        <v>0</v>
      </c>
      <c r="R1037" s="245">
        <f>Q1037*H1037</f>
        <v>0</v>
      </c>
      <c r="S1037" s="245">
        <v>0</v>
      </c>
      <c r="T1037" s="246">
        <f>S1037*H1037</f>
        <v>0</v>
      </c>
      <c r="AR1037" s="25" t="s">
        <v>266</v>
      </c>
      <c r="AT1037" s="25" t="s">
        <v>176</v>
      </c>
      <c r="AU1037" s="25" t="s">
        <v>83</v>
      </c>
      <c r="AY1037" s="25" t="s">
        <v>174</v>
      </c>
      <c r="BE1037" s="247">
        <f>IF(N1037="základní",J1037,0)</f>
        <v>0</v>
      </c>
      <c r="BF1037" s="247">
        <f>IF(N1037="snížená",J1037,0)</f>
        <v>0</v>
      </c>
      <c r="BG1037" s="247">
        <f>IF(N1037="zákl. přenesená",J1037,0)</f>
        <v>0</v>
      </c>
      <c r="BH1037" s="247">
        <f>IF(N1037="sníž. přenesená",J1037,0)</f>
        <v>0</v>
      </c>
      <c r="BI1037" s="247">
        <f>IF(N1037="nulová",J1037,0)</f>
        <v>0</v>
      </c>
      <c r="BJ1037" s="25" t="s">
        <v>83</v>
      </c>
      <c r="BK1037" s="247">
        <f>ROUND(I1037*H1037,2)</f>
        <v>0</v>
      </c>
      <c r="BL1037" s="25" t="s">
        <v>266</v>
      </c>
      <c r="BM1037" s="25" t="s">
        <v>2049</v>
      </c>
    </row>
    <row r="1038" s="1" customFormat="1" ht="16.5" customHeight="1">
      <c r="B1038" s="47"/>
      <c r="C1038" s="236" t="s">
        <v>2050</v>
      </c>
      <c r="D1038" s="236" t="s">
        <v>176</v>
      </c>
      <c r="E1038" s="237" t="s">
        <v>2051</v>
      </c>
      <c r="F1038" s="238" t="s">
        <v>2052</v>
      </c>
      <c r="G1038" s="239" t="s">
        <v>269</v>
      </c>
      <c r="H1038" s="240">
        <v>1</v>
      </c>
      <c r="I1038" s="241"/>
      <c r="J1038" s="242">
        <f>ROUND(I1038*H1038,2)</f>
        <v>0</v>
      </c>
      <c r="K1038" s="238" t="s">
        <v>21</v>
      </c>
      <c r="L1038" s="73"/>
      <c r="M1038" s="243" t="s">
        <v>21</v>
      </c>
      <c r="N1038" s="244" t="s">
        <v>44</v>
      </c>
      <c r="O1038" s="48"/>
      <c r="P1038" s="245">
        <f>O1038*H1038</f>
        <v>0</v>
      </c>
      <c r="Q1038" s="245">
        <v>0</v>
      </c>
      <c r="R1038" s="245">
        <f>Q1038*H1038</f>
        <v>0</v>
      </c>
      <c r="S1038" s="245">
        <v>0</v>
      </c>
      <c r="T1038" s="246">
        <f>S1038*H1038</f>
        <v>0</v>
      </c>
      <c r="AR1038" s="25" t="s">
        <v>266</v>
      </c>
      <c r="AT1038" s="25" t="s">
        <v>176</v>
      </c>
      <c r="AU1038" s="25" t="s">
        <v>83</v>
      </c>
      <c r="AY1038" s="25" t="s">
        <v>174</v>
      </c>
      <c r="BE1038" s="247">
        <f>IF(N1038="základní",J1038,0)</f>
        <v>0</v>
      </c>
      <c r="BF1038" s="247">
        <f>IF(N1038="snížená",J1038,0)</f>
        <v>0</v>
      </c>
      <c r="BG1038" s="247">
        <f>IF(N1038="zákl. přenesená",J1038,0)</f>
        <v>0</v>
      </c>
      <c r="BH1038" s="247">
        <f>IF(N1038="sníž. přenesená",J1038,0)</f>
        <v>0</v>
      </c>
      <c r="BI1038" s="247">
        <f>IF(N1038="nulová",J1038,0)</f>
        <v>0</v>
      </c>
      <c r="BJ1038" s="25" t="s">
        <v>83</v>
      </c>
      <c r="BK1038" s="247">
        <f>ROUND(I1038*H1038,2)</f>
        <v>0</v>
      </c>
      <c r="BL1038" s="25" t="s">
        <v>266</v>
      </c>
      <c r="BM1038" s="25" t="s">
        <v>2053</v>
      </c>
    </row>
    <row r="1039" s="1" customFormat="1" ht="16.5" customHeight="1">
      <c r="B1039" s="47"/>
      <c r="C1039" s="236" t="s">
        <v>2054</v>
      </c>
      <c r="D1039" s="236" t="s">
        <v>176</v>
      </c>
      <c r="E1039" s="237" t="s">
        <v>2055</v>
      </c>
      <c r="F1039" s="238" t="s">
        <v>2056</v>
      </c>
      <c r="G1039" s="239" t="s">
        <v>269</v>
      </c>
      <c r="H1039" s="240">
        <v>1</v>
      </c>
      <c r="I1039" s="241"/>
      <c r="J1039" s="242">
        <f>ROUND(I1039*H1039,2)</f>
        <v>0</v>
      </c>
      <c r="K1039" s="238" t="s">
        <v>21</v>
      </c>
      <c r="L1039" s="73"/>
      <c r="M1039" s="243" t="s">
        <v>21</v>
      </c>
      <c r="N1039" s="244" t="s">
        <v>44</v>
      </c>
      <c r="O1039" s="48"/>
      <c r="P1039" s="245">
        <f>O1039*H1039</f>
        <v>0</v>
      </c>
      <c r="Q1039" s="245">
        <v>0</v>
      </c>
      <c r="R1039" s="245">
        <f>Q1039*H1039</f>
        <v>0</v>
      </c>
      <c r="S1039" s="245">
        <v>0</v>
      </c>
      <c r="T1039" s="246">
        <f>S1039*H1039</f>
        <v>0</v>
      </c>
      <c r="AR1039" s="25" t="s">
        <v>266</v>
      </c>
      <c r="AT1039" s="25" t="s">
        <v>176</v>
      </c>
      <c r="AU1039" s="25" t="s">
        <v>83</v>
      </c>
      <c r="AY1039" s="25" t="s">
        <v>174</v>
      </c>
      <c r="BE1039" s="247">
        <f>IF(N1039="základní",J1039,0)</f>
        <v>0</v>
      </c>
      <c r="BF1039" s="247">
        <f>IF(N1039="snížená",J1039,0)</f>
        <v>0</v>
      </c>
      <c r="BG1039" s="247">
        <f>IF(N1039="zákl. přenesená",J1039,0)</f>
        <v>0</v>
      </c>
      <c r="BH1039" s="247">
        <f>IF(N1039="sníž. přenesená",J1039,0)</f>
        <v>0</v>
      </c>
      <c r="BI1039" s="247">
        <f>IF(N1039="nulová",J1039,0)</f>
        <v>0</v>
      </c>
      <c r="BJ1039" s="25" t="s">
        <v>83</v>
      </c>
      <c r="BK1039" s="247">
        <f>ROUND(I1039*H1039,2)</f>
        <v>0</v>
      </c>
      <c r="BL1039" s="25" t="s">
        <v>266</v>
      </c>
      <c r="BM1039" s="25" t="s">
        <v>2057</v>
      </c>
    </row>
    <row r="1040" s="1" customFormat="1" ht="16.5" customHeight="1">
      <c r="B1040" s="47"/>
      <c r="C1040" s="236" t="s">
        <v>2058</v>
      </c>
      <c r="D1040" s="236" t="s">
        <v>176</v>
      </c>
      <c r="E1040" s="237" t="s">
        <v>2059</v>
      </c>
      <c r="F1040" s="238" t="s">
        <v>2060</v>
      </c>
      <c r="G1040" s="239" t="s">
        <v>269</v>
      </c>
      <c r="H1040" s="240">
        <v>1</v>
      </c>
      <c r="I1040" s="241"/>
      <c r="J1040" s="242">
        <f>ROUND(I1040*H1040,2)</f>
        <v>0</v>
      </c>
      <c r="K1040" s="238" t="s">
        <v>21</v>
      </c>
      <c r="L1040" s="73"/>
      <c r="M1040" s="243" t="s">
        <v>21</v>
      </c>
      <c r="N1040" s="244" t="s">
        <v>44</v>
      </c>
      <c r="O1040" s="48"/>
      <c r="P1040" s="245">
        <f>O1040*H1040</f>
        <v>0</v>
      </c>
      <c r="Q1040" s="245">
        <v>0</v>
      </c>
      <c r="R1040" s="245">
        <f>Q1040*H1040</f>
        <v>0</v>
      </c>
      <c r="S1040" s="245">
        <v>0</v>
      </c>
      <c r="T1040" s="246">
        <f>S1040*H1040</f>
        <v>0</v>
      </c>
      <c r="AR1040" s="25" t="s">
        <v>266</v>
      </c>
      <c r="AT1040" s="25" t="s">
        <v>176</v>
      </c>
      <c r="AU1040" s="25" t="s">
        <v>83</v>
      </c>
      <c r="AY1040" s="25" t="s">
        <v>174</v>
      </c>
      <c r="BE1040" s="247">
        <f>IF(N1040="základní",J1040,0)</f>
        <v>0</v>
      </c>
      <c r="BF1040" s="247">
        <f>IF(N1040="snížená",J1040,0)</f>
        <v>0</v>
      </c>
      <c r="BG1040" s="247">
        <f>IF(N1040="zákl. přenesená",J1040,0)</f>
        <v>0</v>
      </c>
      <c r="BH1040" s="247">
        <f>IF(N1040="sníž. přenesená",J1040,0)</f>
        <v>0</v>
      </c>
      <c r="BI1040" s="247">
        <f>IF(N1040="nulová",J1040,0)</f>
        <v>0</v>
      </c>
      <c r="BJ1040" s="25" t="s">
        <v>83</v>
      </c>
      <c r="BK1040" s="247">
        <f>ROUND(I1040*H1040,2)</f>
        <v>0</v>
      </c>
      <c r="BL1040" s="25" t="s">
        <v>266</v>
      </c>
      <c r="BM1040" s="25" t="s">
        <v>2061</v>
      </c>
    </row>
    <row r="1041" s="1" customFormat="1" ht="25.5" customHeight="1">
      <c r="B1041" s="47"/>
      <c r="C1041" s="236" t="s">
        <v>2062</v>
      </c>
      <c r="D1041" s="236" t="s">
        <v>176</v>
      </c>
      <c r="E1041" s="237" t="s">
        <v>2063</v>
      </c>
      <c r="F1041" s="238" t="s">
        <v>2064</v>
      </c>
      <c r="G1041" s="239" t="s">
        <v>269</v>
      </c>
      <c r="H1041" s="240">
        <v>1</v>
      </c>
      <c r="I1041" s="241"/>
      <c r="J1041" s="242">
        <f>ROUND(I1041*H1041,2)</f>
        <v>0</v>
      </c>
      <c r="K1041" s="238" t="s">
        <v>21</v>
      </c>
      <c r="L1041" s="73"/>
      <c r="M1041" s="243" t="s">
        <v>21</v>
      </c>
      <c r="N1041" s="244" t="s">
        <v>44</v>
      </c>
      <c r="O1041" s="48"/>
      <c r="P1041" s="245">
        <f>O1041*H1041</f>
        <v>0</v>
      </c>
      <c r="Q1041" s="245">
        <v>0</v>
      </c>
      <c r="R1041" s="245">
        <f>Q1041*H1041</f>
        <v>0</v>
      </c>
      <c r="S1041" s="245">
        <v>0</v>
      </c>
      <c r="T1041" s="246">
        <f>S1041*H1041</f>
        <v>0</v>
      </c>
      <c r="AR1041" s="25" t="s">
        <v>266</v>
      </c>
      <c r="AT1041" s="25" t="s">
        <v>176</v>
      </c>
      <c r="AU1041" s="25" t="s">
        <v>83</v>
      </c>
      <c r="AY1041" s="25" t="s">
        <v>174</v>
      </c>
      <c r="BE1041" s="247">
        <f>IF(N1041="základní",J1041,0)</f>
        <v>0</v>
      </c>
      <c r="BF1041" s="247">
        <f>IF(N1041="snížená",J1041,0)</f>
        <v>0</v>
      </c>
      <c r="BG1041" s="247">
        <f>IF(N1041="zákl. přenesená",J1041,0)</f>
        <v>0</v>
      </c>
      <c r="BH1041" s="247">
        <f>IF(N1041="sníž. přenesená",J1041,0)</f>
        <v>0</v>
      </c>
      <c r="BI1041" s="247">
        <f>IF(N1041="nulová",J1041,0)</f>
        <v>0</v>
      </c>
      <c r="BJ1041" s="25" t="s">
        <v>83</v>
      </c>
      <c r="BK1041" s="247">
        <f>ROUND(I1041*H1041,2)</f>
        <v>0</v>
      </c>
      <c r="BL1041" s="25" t="s">
        <v>266</v>
      </c>
      <c r="BM1041" s="25" t="s">
        <v>2065</v>
      </c>
    </row>
    <row r="1042" s="1" customFormat="1" ht="16.5" customHeight="1">
      <c r="B1042" s="47"/>
      <c r="C1042" s="236" t="s">
        <v>2066</v>
      </c>
      <c r="D1042" s="236" t="s">
        <v>176</v>
      </c>
      <c r="E1042" s="237" t="s">
        <v>2067</v>
      </c>
      <c r="F1042" s="238" t="s">
        <v>2068</v>
      </c>
      <c r="G1042" s="239" t="s">
        <v>269</v>
      </c>
      <c r="H1042" s="240">
        <v>6</v>
      </c>
      <c r="I1042" s="241"/>
      <c r="J1042" s="242">
        <f>ROUND(I1042*H1042,2)</f>
        <v>0</v>
      </c>
      <c r="K1042" s="238" t="s">
        <v>21</v>
      </c>
      <c r="L1042" s="73"/>
      <c r="M1042" s="243" t="s">
        <v>21</v>
      </c>
      <c r="N1042" s="244" t="s">
        <v>44</v>
      </c>
      <c r="O1042" s="48"/>
      <c r="P1042" s="245">
        <f>O1042*H1042</f>
        <v>0</v>
      </c>
      <c r="Q1042" s="245">
        <v>0</v>
      </c>
      <c r="R1042" s="245">
        <f>Q1042*H1042</f>
        <v>0</v>
      </c>
      <c r="S1042" s="245">
        <v>0</v>
      </c>
      <c r="T1042" s="246">
        <f>S1042*H1042</f>
        <v>0</v>
      </c>
      <c r="AR1042" s="25" t="s">
        <v>266</v>
      </c>
      <c r="AT1042" s="25" t="s">
        <v>176</v>
      </c>
      <c r="AU1042" s="25" t="s">
        <v>83</v>
      </c>
      <c r="AY1042" s="25" t="s">
        <v>174</v>
      </c>
      <c r="BE1042" s="247">
        <f>IF(N1042="základní",J1042,0)</f>
        <v>0</v>
      </c>
      <c r="BF1042" s="247">
        <f>IF(N1042="snížená",J1042,0)</f>
        <v>0</v>
      </c>
      <c r="BG1042" s="247">
        <f>IF(N1042="zákl. přenesená",J1042,0)</f>
        <v>0</v>
      </c>
      <c r="BH1042" s="247">
        <f>IF(N1042="sníž. přenesená",J1042,0)</f>
        <v>0</v>
      </c>
      <c r="BI1042" s="247">
        <f>IF(N1042="nulová",J1042,0)</f>
        <v>0</v>
      </c>
      <c r="BJ1042" s="25" t="s">
        <v>83</v>
      </c>
      <c r="BK1042" s="247">
        <f>ROUND(I1042*H1042,2)</f>
        <v>0</v>
      </c>
      <c r="BL1042" s="25" t="s">
        <v>266</v>
      </c>
      <c r="BM1042" s="25" t="s">
        <v>2069</v>
      </c>
    </row>
    <row r="1043" s="1" customFormat="1" ht="16.5" customHeight="1">
      <c r="B1043" s="47"/>
      <c r="C1043" s="236" t="s">
        <v>2070</v>
      </c>
      <c r="D1043" s="236" t="s">
        <v>176</v>
      </c>
      <c r="E1043" s="237" t="s">
        <v>2071</v>
      </c>
      <c r="F1043" s="238" t="s">
        <v>2072</v>
      </c>
      <c r="G1043" s="239" t="s">
        <v>220</v>
      </c>
      <c r="H1043" s="240">
        <v>0.050000000000000003</v>
      </c>
      <c r="I1043" s="241"/>
      <c r="J1043" s="242">
        <f>ROUND(I1043*H1043,2)</f>
        <v>0</v>
      </c>
      <c r="K1043" s="238" t="s">
        <v>21</v>
      </c>
      <c r="L1043" s="73"/>
      <c r="M1043" s="243" t="s">
        <v>21</v>
      </c>
      <c r="N1043" s="244" t="s">
        <v>44</v>
      </c>
      <c r="O1043" s="48"/>
      <c r="P1043" s="245">
        <f>O1043*H1043</f>
        <v>0</v>
      </c>
      <c r="Q1043" s="245">
        <v>0</v>
      </c>
      <c r="R1043" s="245">
        <f>Q1043*H1043</f>
        <v>0</v>
      </c>
      <c r="S1043" s="245">
        <v>0</v>
      </c>
      <c r="T1043" s="246">
        <f>S1043*H1043</f>
        <v>0</v>
      </c>
      <c r="AR1043" s="25" t="s">
        <v>266</v>
      </c>
      <c r="AT1043" s="25" t="s">
        <v>176</v>
      </c>
      <c r="AU1043" s="25" t="s">
        <v>83</v>
      </c>
      <c r="AY1043" s="25" t="s">
        <v>174</v>
      </c>
      <c r="BE1043" s="247">
        <f>IF(N1043="základní",J1043,0)</f>
        <v>0</v>
      </c>
      <c r="BF1043" s="247">
        <f>IF(N1043="snížená",J1043,0)</f>
        <v>0</v>
      </c>
      <c r="BG1043" s="247">
        <f>IF(N1043="zákl. přenesená",J1043,0)</f>
        <v>0</v>
      </c>
      <c r="BH1043" s="247">
        <f>IF(N1043="sníž. přenesená",J1043,0)</f>
        <v>0</v>
      </c>
      <c r="BI1043" s="247">
        <f>IF(N1043="nulová",J1043,0)</f>
        <v>0</v>
      </c>
      <c r="BJ1043" s="25" t="s">
        <v>83</v>
      </c>
      <c r="BK1043" s="247">
        <f>ROUND(I1043*H1043,2)</f>
        <v>0</v>
      </c>
      <c r="BL1043" s="25" t="s">
        <v>266</v>
      </c>
      <c r="BM1043" s="25" t="s">
        <v>2073</v>
      </c>
    </row>
    <row r="1044" s="1" customFormat="1" ht="16.5" customHeight="1">
      <c r="B1044" s="47"/>
      <c r="C1044" s="236" t="s">
        <v>2074</v>
      </c>
      <c r="D1044" s="236" t="s">
        <v>176</v>
      </c>
      <c r="E1044" s="237" t="s">
        <v>2075</v>
      </c>
      <c r="F1044" s="238" t="s">
        <v>2076</v>
      </c>
      <c r="G1044" s="239" t="s">
        <v>220</v>
      </c>
      <c r="H1044" s="240">
        <v>0.20000000000000001</v>
      </c>
      <c r="I1044" s="241"/>
      <c r="J1044" s="242">
        <f>ROUND(I1044*H1044,2)</f>
        <v>0</v>
      </c>
      <c r="K1044" s="238" t="s">
        <v>21</v>
      </c>
      <c r="L1044" s="73"/>
      <c r="M1044" s="243" t="s">
        <v>21</v>
      </c>
      <c r="N1044" s="244" t="s">
        <v>44</v>
      </c>
      <c r="O1044" s="48"/>
      <c r="P1044" s="245">
        <f>O1044*H1044</f>
        <v>0</v>
      </c>
      <c r="Q1044" s="245">
        <v>0</v>
      </c>
      <c r="R1044" s="245">
        <f>Q1044*H1044</f>
        <v>0</v>
      </c>
      <c r="S1044" s="245">
        <v>0</v>
      </c>
      <c r="T1044" s="246">
        <f>S1044*H1044</f>
        <v>0</v>
      </c>
      <c r="AR1044" s="25" t="s">
        <v>266</v>
      </c>
      <c r="AT1044" s="25" t="s">
        <v>176</v>
      </c>
      <c r="AU1044" s="25" t="s">
        <v>83</v>
      </c>
      <c r="AY1044" s="25" t="s">
        <v>174</v>
      </c>
      <c r="BE1044" s="247">
        <f>IF(N1044="základní",J1044,0)</f>
        <v>0</v>
      </c>
      <c r="BF1044" s="247">
        <f>IF(N1044="snížená",J1044,0)</f>
        <v>0</v>
      </c>
      <c r="BG1044" s="247">
        <f>IF(N1044="zákl. přenesená",J1044,0)</f>
        <v>0</v>
      </c>
      <c r="BH1044" s="247">
        <f>IF(N1044="sníž. přenesená",J1044,0)</f>
        <v>0</v>
      </c>
      <c r="BI1044" s="247">
        <f>IF(N1044="nulová",J1044,0)</f>
        <v>0</v>
      </c>
      <c r="BJ1044" s="25" t="s">
        <v>83</v>
      </c>
      <c r="BK1044" s="247">
        <f>ROUND(I1044*H1044,2)</f>
        <v>0</v>
      </c>
      <c r="BL1044" s="25" t="s">
        <v>266</v>
      </c>
      <c r="BM1044" s="25" t="s">
        <v>2077</v>
      </c>
    </row>
    <row r="1045" s="1" customFormat="1" ht="16.5" customHeight="1">
      <c r="B1045" s="47"/>
      <c r="C1045" s="236" t="s">
        <v>2078</v>
      </c>
      <c r="D1045" s="236" t="s">
        <v>176</v>
      </c>
      <c r="E1045" s="237" t="s">
        <v>2079</v>
      </c>
      <c r="F1045" s="238" t="s">
        <v>2080</v>
      </c>
      <c r="G1045" s="239" t="s">
        <v>269</v>
      </c>
      <c r="H1045" s="240">
        <v>3</v>
      </c>
      <c r="I1045" s="241"/>
      <c r="J1045" s="242">
        <f>ROUND(I1045*H1045,2)</f>
        <v>0</v>
      </c>
      <c r="K1045" s="238" t="s">
        <v>21</v>
      </c>
      <c r="L1045" s="73"/>
      <c r="M1045" s="243" t="s">
        <v>21</v>
      </c>
      <c r="N1045" s="244" t="s">
        <v>44</v>
      </c>
      <c r="O1045" s="48"/>
      <c r="P1045" s="245">
        <f>O1045*H1045</f>
        <v>0</v>
      </c>
      <c r="Q1045" s="245">
        <v>0</v>
      </c>
      <c r="R1045" s="245">
        <f>Q1045*H1045</f>
        <v>0</v>
      </c>
      <c r="S1045" s="245">
        <v>0</v>
      </c>
      <c r="T1045" s="246">
        <f>S1045*H1045</f>
        <v>0</v>
      </c>
      <c r="AR1045" s="25" t="s">
        <v>266</v>
      </c>
      <c r="AT1045" s="25" t="s">
        <v>176</v>
      </c>
      <c r="AU1045" s="25" t="s">
        <v>83</v>
      </c>
      <c r="AY1045" s="25" t="s">
        <v>174</v>
      </c>
      <c r="BE1045" s="247">
        <f>IF(N1045="základní",J1045,0)</f>
        <v>0</v>
      </c>
      <c r="BF1045" s="247">
        <f>IF(N1045="snížená",J1045,0)</f>
        <v>0</v>
      </c>
      <c r="BG1045" s="247">
        <f>IF(N1045="zákl. přenesená",J1045,0)</f>
        <v>0</v>
      </c>
      <c r="BH1045" s="247">
        <f>IF(N1045="sníž. přenesená",J1045,0)</f>
        <v>0</v>
      </c>
      <c r="BI1045" s="247">
        <f>IF(N1045="nulová",J1045,0)</f>
        <v>0</v>
      </c>
      <c r="BJ1045" s="25" t="s">
        <v>83</v>
      </c>
      <c r="BK1045" s="247">
        <f>ROUND(I1045*H1045,2)</f>
        <v>0</v>
      </c>
      <c r="BL1045" s="25" t="s">
        <v>266</v>
      </c>
      <c r="BM1045" s="25" t="s">
        <v>2081</v>
      </c>
    </row>
    <row r="1046" s="1" customFormat="1" ht="16.5" customHeight="1">
      <c r="B1046" s="47"/>
      <c r="C1046" s="236" t="s">
        <v>2082</v>
      </c>
      <c r="D1046" s="236" t="s">
        <v>176</v>
      </c>
      <c r="E1046" s="237" t="s">
        <v>2083</v>
      </c>
      <c r="F1046" s="238" t="s">
        <v>2084</v>
      </c>
      <c r="G1046" s="239" t="s">
        <v>269</v>
      </c>
      <c r="H1046" s="240">
        <v>1</v>
      </c>
      <c r="I1046" s="241"/>
      <c r="J1046" s="242">
        <f>ROUND(I1046*H1046,2)</f>
        <v>0</v>
      </c>
      <c r="K1046" s="238" t="s">
        <v>21</v>
      </c>
      <c r="L1046" s="73"/>
      <c r="M1046" s="243" t="s">
        <v>21</v>
      </c>
      <c r="N1046" s="244" t="s">
        <v>44</v>
      </c>
      <c r="O1046" s="48"/>
      <c r="P1046" s="245">
        <f>O1046*H1046</f>
        <v>0</v>
      </c>
      <c r="Q1046" s="245">
        <v>0</v>
      </c>
      <c r="R1046" s="245">
        <f>Q1046*H1046</f>
        <v>0</v>
      </c>
      <c r="S1046" s="245">
        <v>0</v>
      </c>
      <c r="T1046" s="246">
        <f>S1046*H1046</f>
        <v>0</v>
      </c>
      <c r="AR1046" s="25" t="s">
        <v>266</v>
      </c>
      <c r="AT1046" s="25" t="s">
        <v>176</v>
      </c>
      <c r="AU1046" s="25" t="s">
        <v>83</v>
      </c>
      <c r="AY1046" s="25" t="s">
        <v>174</v>
      </c>
      <c r="BE1046" s="247">
        <f>IF(N1046="základní",J1046,0)</f>
        <v>0</v>
      </c>
      <c r="BF1046" s="247">
        <f>IF(N1046="snížená",J1046,0)</f>
        <v>0</v>
      </c>
      <c r="BG1046" s="247">
        <f>IF(N1046="zákl. přenesená",J1046,0)</f>
        <v>0</v>
      </c>
      <c r="BH1046" s="247">
        <f>IF(N1046="sníž. přenesená",J1046,0)</f>
        <v>0</v>
      </c>
      <c r="BI1046" s="247">
        <f>IF(N1046="nulová",J1046,0)</f>
        <v>0</v>
      </c>
      <c r="BJ1046" s="25" t="s">
        <v>83</v>
      </c>
      <c r="BK1046" s="247">
        <f>ROUND(I1046*H1046,2)</f>
        <v>0</v>
      </c>
      <c r="BL1046" s="25" t="s">
        <v>266</v>
      </c>
      <c r="BM1046" s="25" t="s">
        <v>2085</v>
      </c>
    </row>
    <row r="1047" s="1" customFormat="1" ht="25.5" customHeight="1">
      <c r="B1047" s="47"/>
      <c r="C1047" s="236" t="s">
        <v>2086</v>
      </c>
      <c r="D1047" s="236" t="s">
        <v>176</v>
      </c>
      <c r="E1047" s="237" t="s">
        <v>2087</v>
      </c>
      <c r="F1047" s="238" t="s">
        <v>2088</v>
      </c>
      <c r="G1047" s="239" t="s">
        <v>269</v>
      </c>
      <c r="H1047" s="240">
        <v>8</v>
      </c>
      <c r="I1047" s="241"/>
      <c r="J1047" s="242">
        <f>ROUND(I1047*H1047,2)</f>
        <v>0</v>
      </c>
      <c r="K1047" s="238" t="s">
        <v>21</v>
      </c>
      <c r="L1047" s="73"/>
      <c r="M1047" s="243" t="s">
        <v>21</v>
      </c>
      <c r="N1047" s="244" t="s">
        <v>44</v>
      </c>
      <c r="O1047" s="48"/>
      <c r="P1047" s="245">
        <f>O1047*H1047</f>
        <v>0</v>
      </c>
      <c r="Q1047" s="245">
        <v>0</v>
      </c>
      <c r="R1047" s="245">
        <f>Q1047*H1047</f>
        <v>0</v>
      </c>
      <c r="S1047" s="245">
        <v>0</v>
      </c>
      <c r="T1047" s="246">
        <f>S1047*H1047</f>
        <v>0</v>
      </c>
      <c r="AR1047" s="25" t="s">
        <v>266</v>
      </c>
      <c r="AT1047" s="25" t="s">
        <v>176</v>
      </c>
      <c r="AU1047" s="25" t="s">
        <v>83</v>
      </c>
      <c r="AY1047" s="25" t="s">
        <v>174</v>
      </c>
      <c r="BE1047" s="247">
        <f>IF(N1047="základní",J1047,0)</f>
        <v>0</v>
      </c>
      <c r="BF1047" s="247">
        <f>IF(N1047="snížená",J1047,0)</f>
        <v>0</v>
      </c>
      <c r="BG1047" s="247">
        <f>IF(N1047="zákl. přenesená",J1047,0)</f>
        <v>0</v>
      </c>
      <c r="BH1047" s="247">
        <f>IF(N1047="sníž. přenesená",J1047,0)</f>
        <v>0</v>
      </c>
      <c r="BI1047" s="247">
        <f>IF(N1047="nulová",J1047,0)</f>
        <v>0</v>
      </c>
      <c r="BJ1047" s="25" t="s">
        <v>83</v>
      </c>
      <c r="BK1047" s="247">
        <f>ROUND(I1047*H1047,2)</f>
        <v>0</v>
      </c>
      <c r="BL1047" s="25" t="s">
        <v>266</v>
      </c>
      <c r="BM1047" s="25" t="s">
        <v>2089</v>
      </c>
    </row>
    <row r="1048" s="1" customFormat="1" ht="16.5" customHeight="1">
      <c r="B1048" s="47"/>
      <c r="C1048" s="236" t="s">
        <v>2090</v>
      </c>
      <c r="D1048" s="236" t="s">
        <v>176</v>
      </c>
      <c r="E1048" s="237" t="s">
        <v>2091</v>
      </c>
      <c r="F1048" s="238" t="s">
        <v>2092</v>
      </c>
      <c r="G1048" s="239" t="s">
        <v>269</v>
      </c>
      <c r="H1048" s="240">
        <v>90</v>
      </c>
      <c r="I1048" s="241"/>
      <c r="J1048" s="242">
        <f>ROUND(I1048*H1048,2)</f>
        <v>0</v>
      </c>
      <c r="K1048" s="238" t="s">
        <v>21</v>
      </c>
      <c r="L1048" s="73"/>
      <c r="M1048" s="243" t="s">
        <v>21</v>
      </c>
      <c r="N1048" s="244" t="s">
        <v>44</v>
      </c>
      <c r="O1048" s="48"/>
      <c r="P1048" s="245">
        <f>O1048*H1048</f>
        <v>0</v>
      </c>
      <c r="Q1048" s="245">
        <v>0</v>
      </c>
      <c r="R1048" s="245">
        <f>Q1048*H1048</f>
        <v>0</v>
      </c>
      <c r="S1048" s="245">
        <v>0</v>
      </c>
      <c r="T1048" s="246">
        <f>S1048*H1048</f>
        <v>0</v>
      </c>
      <c r="AR1048" s="25" t="s">
        <v>266</v>
      </c>
      <c r="AT1048" s="25" t="s">
        <v>176</v>
      </c>
      <c r="AU1048" s="25" t="s">
        <v>83</v>
      </c>
      <c r="AY1048" s="25" t="s">
        <v>174</v>
      </c>
      <c r="BE1048" s="247">
        <f>IF(N1048="základní",J1048,0)</f>
        <v>0</v>
      </c>
      <c r="BF1048" s="247">
        <f>IF(N1048="snížená",J1048,0)</f>
        <v>0</v>
      </c>
      <c r="BG1048" s="247">
        <f>IF(N1048="zákl. přenesená",J1048,0)</f>
        <v>0</v>
      </c>
      <c r="BH1048" s="247">
        <f>IF(N1048="sníž. přenesená",J1048,0)</f>
        <v>0</v>
      </c>
      <c r="BI1048" s="247">
        <f>IF(N1048="nulová",J1048,0)</f>
        <v>0</v>
      </c>
      <c r="BJ1048" s="25" t="s">
        <v>83</v>
      </c>
      <c r="BK1048" s="247">
        <f>ROUND(I1048*H1048,2)</f>
        <v>0</v>
      </c>
      <c r="BL1048" s="25" t="s">
        <v>266</v>
      </c>
      <c r="BM1048" s="25" t="s">
        <v>2093</v>
      </c>
    </row>
    <row r="1049" s="1" customFormat="1" ht="25.5" customHeight="1">
      <c r="B1049" s="47"/>
      <c r="C1049" s="236" t="s">
        <v>2094</v>
      </c>
      <c r="D1049" s="236" t="s">
        <v>176</v>
      </c>
      <c r="E1049" s="237" t="s">
        <v>2095</v>
      </c>
      <c r="F1049" s="238" t="s">
        <v>2096</v>
      </c>
      <c r="G1049" s="239" t="s">
        <v>269</v>
      </c>
      <c r="H1049" s="240">
        <v>11</v>
      </c>
      <c r="I1049" s="241"/>
      <c r="J1049" s="242">
        <f>ROUND(I1049*H1049,2)</f>
        <v>0</v>
      </c>
      <c r="K1049" s="238" t="s">
        <v>21</v>
      </c>
      <c r="L1049" s="73"/>
      <c r="M1049" s="243" t="s">
        <v>21</v>
      </c>
      <c r="N1049" s="244" t="s">
        <v>44</v>
      </c>
      <c r="O1049" s="48"/>
      <c r="P1049" s="245">
        <f>O1049*H1049</f>
        <v>0</v>
      </c>
      <c r="Q1049" s="245">
        <v>0</v>
      </c>
      <c r="R1049" s="245">
        <f>Q1049*H1049</f>
        <v>0</v>
      </c>
      <c r="S1049" s="245">
        <v>0</v>
      </c>
      <c r="T1049" s="246">
        <f>S1049*H1049</f>
        <v>0</v>
      </c>
      <c r="AR1049" s="25" t="s">
        <v>266</v>
      </c>
      <c r="AT1049" s="25" t="s">
        <v>176</v>
      </c>
      <c r="AU1049" s="25" t="s">
        <v>83</v>
      </c>
      <c r="AY1049" s="25" t="s">
        <v>174</v>
      </c>
      <c r="BE1049" s="247">
        <f>IF(N1049="základní",J1049,0)</f>
        <v>0</v>
      </c>
      <c r="BF1049" s="247">
        <f>IF(N1049="snížená",J1049,0)</f>
        <v>0</v>
      </c>
      <c r="BG1049" s="247">
        <f>IF(N1049="zákl. přenesená",J1049,0)</f>
        <v>0</v>
      </c>
      <c r="BH1049" s="247">
        <f>IF(N1049="sníž. přenesená",J1049,0)</f>
        <v>0</v>
      </c>
      <c r="BI1049" s="247">
        <f>IF(N1049="nulová",J1049,0)</f>
        <v>0</v>
      </c>
      <c r="BJ1049" s="25" t="s">
        <v>83</v>
      </c>
      <c r="BK1049" s="247">
        <f>ROUND(I1049*H1049,2)</f>
        <v>0</v>
      </c>
      <c r="BL1049" s="25" t="s">
        <v>266</v>
      </c>
      <c r="BM1049" s="25" t="s">
        <v>2097</v>
      </c>
    </row>
    <row r="1050" s="1" customFormat="1" ht="25.5" customHeight="1">
      <c r="B1050" s="47"/>
      <c r="C1050" s="236" t="s">
        <v>2098</v>
      </c>
      <c r="D1050" s="236" t="s">
        <v>176</v>
      </c>
      <c r="E1050" s="237" t="s">
        <v>2099</v>
      </c>
      <c r="F1050" s="238" t="s">
        <v>2100</v>
      </c>
      <c r="G1050" s="239" t="s">
        <v>269</v>
      </c>
      <c r="H1050" s="240">
        <v>11</v>
      </c>
      <c r="I1050" s="241"/>
      <c r="J1050" s="242">
        <f>ROUND(I1050*H1050,2)</f>
        <v>0</v>
      </c>
      <c r="K1050" s="238" t="s">
        <v>21</v>
      </c>
      <c r="L1050" s="73"/>
      <c r="M1050" s="243" t="s">
        <v>21</v>
      </c>
      <c r="N1050" s="244" t="s">
        <v>44</v>
      </c>
      <c r="O1050" s="48"/>
      <c r="P1050" s="245">
        <f>O1050*H1050</f>
        <v>0</v>
      </c>
      <c r="Q1050" s="245">
        <v>0</v>
      </c>
      <c r="R1050" s="245">
        <f>Q1050*H1050</f>
        <v>0</v>
      </c>
      <c r="S1050" s="245">
        <v>0</v>
      </c>
      <c r="T1050" s="246">
        <f>S1050*H1050</f>
        <v>0</v>
      </c>
      <c r="AR1050" s="25" t="s">
        <v>266</v>
      </c>
      <c r="AT1050" s="25" t="s">
        <v>176</v>
      </c>
      <c r="AU1050" s="25" t="s">
        <v>83</v>
      </c>
      <c r="AY1050" s="25" t="s">
        <v>174</v>
      </c>
      <c r="BE1050" s="247">
        <f>IF(N1050="základní",J1050,0)</f>
        <v>0</v>
      </c>
      <c r="BF1050" s="247">
        <f>IF(N1050="snížená",J1050,0)</f>
        <v>0</v>
      </c>
      <c r="BG1050" s="247">
        <f>IF(N1050="zákl. přenesená",J1050,0)</f>
        <v>0</v>
      </c>
      <c r="BH1050" s="247">
        <f>IF(N1050="sníž. přenesená",J1050,0)</f>
        <v>0</v>
      </c>
      <c r="BI1050" s="247">
        <f>IF(N1050="nulová",J1050,0)</f>
        <v>0</v>
      </c>
      <c r="BJ1050" s="25" t="s">
        <v>83</v>
      </c>
      <c r="BK1050" s="247">
        <f>ROUND(I1050*H1050,2)</f>
        <v>0</v>
      </c>
      <c r="BL1050" s="25" t="s">
        <v>266</v>
      </c>
      <c r="BM1050" s="25" t="s">
        <v>2101</v>
      </c>
    </row>
    <row r="1051" s="1" customFormat="1" ht="16.5" customHeight="1">
      <c r="B1051" s="47"/>
      <c r="C1051" s="236" t="s">
        <v>2102</v>
      </c>
      <c r="D1051" s="236" t="s">
        <v>176</v>
      </c>
      <c r="E1051" s="237" t="s">
        <v>2103</v>
      </c>
      <c r="F1051" s="238" t="s">
        <v>2104</v>
      </c>
      <c r="G1051" s="239" t="s">
        <v>269</v>
      </c>
      <c r="H1051" s="240">
        <v>1</v>
      </c>
      <c r="I1051" s="241"/>
      <c r="J1051" s="242">
        <f>ROUND(I1051*H1051,2)</f>
        <v>0</v>
      </c>
      <c r="K1051" s="238" t="s">
        <v>21</v>
      </c>
      <c r="L1051" s="73"/>
      <c r="M1051" s="243" t="s">
        <v>21</v>
      </c>
      <c r="N1051" s="244" t="s">
        <v>44</v>
      </c>
      <c r="O1051" s="48"/>
      <c r="P1051" s="245">
        <f>O1051*H1051</f>
        <v>0</v>
      </c>
      <c r="Q1051" s="245">
        <v>0</v>
      </c>
      <c r="R1051" s="245">
        <f>Q1051*H1051</f>
        <v>0</v>
      </c>
      <c r="S1051" s="245">
        <v>0</v>
      </c>
      <c r="T1051" s="246">
        <f>S1051*H1051</f>
        <v>0</v>
      </c>
      <c r="AR1051" s="25" t="s">
        <v>266</v>
      </c>
      <c r="AT1051" s="25" t="s">
        <v>176</v>
      </c>
      <c r="AU1051" s="25" t="s">
        <v>83</v>
      </c>
      <c r="AY1051" s="25" t="s">
        <v>174</v>
      </c>
      <c r="BE1051" s="247">
        <f>IF(N1051="základní",J1051,0)</f>
        <v>0</v>
      </c>
      <c r="BF1051" s="247">
        <f>IF(N1051="snížená",J1051,0)</f>
        <v>0</v>
      </c>
      <c r="BG1051" s="247">
        <f>IF(N1051="zákl. přenesená",J1051,0)</f>
        <v>0</v>
      </c>
      <c r="BH1051" s="247">
        <f>IF(N1051="sníž. přenesená",J1051,0)</f>
        <v>0</v>
      </c>
      <c r="BI1051" s="247">
        <f>IF(N1051="nulová",J1051,0)</f>
        <v>0</v>
      </c>
      <c r="BJ1051" s="25" t="s">
        <v>83</v>
      </c>
      <c r="BK1051" s="247">
        <f>ROUND(I1051*H1051,2)</f>
        <v>0</v>
      </c>
      <c r="BL1051" s="25" t="s">
        <v>266</v>
      </c>
      <c r="BM1051" s="25" t="s">
        <v>2105</v>
      </c>
    </row>
    <row r="1052" s="1" customFormat="1" ht="16.5" customHeight="1">
      <c r="B1052" s="47"/>
      <c r="C1052" s="236" t="s">
        <v>2106</v>
      </c>
      <c r="D1052" s="236" t="s">
        <v>176</v>
      </c>
      <c r="E1052" s="237" t="s">
        <v>2107</v>
      </c>
      <c r="F1052" s="238" t="s">
        <v>2108</v>
      </c>
      <c r="G1052" s="239" t="s">
        <v>269</v>
      </c>
      <c r="H1052" s="240">
        <v>1</v>
      </c>
      <c r="I1052" s="241"/>
      <c r="J1052" s="242">
        <f>ROUND(I1052*H1052,2)</f>
        <v>0</v>
      </c>
      <c r="K1052" s="238" t="s">
        <v>21</v>
      </c>
      <c r="L1052" s="73"/>
      <c r="M1052" s="243" t="s">
        <v>21</v>
      </c>
      <c r="N1052" s="244" t="s">
        <v>44</v>
      </c>
      <c r="O1052" s="48"/>
      <c r="P1052" s="245">
        <f>O1052*H1052</f>
        <v>0</v>
      </c>
      <c r="Q1052" s="245">
        <v>0</v>
      </c>
      <c r="R1052" s="245">
        <f>Q1052*H1052</f>
        <v>0</v>
      </c>
      <c r="S1052" s="245">
        <v>0</v>
      </c>
      <c r="T1052" s="246">
        <f>S1052*H1052</f>
        <v>0</v>
      </c>
      <c r="AR1052" s="25" t="s">
        <v>266</v>
      </c>
      <c r="AT1052" s="25" t="s">
        <v>176</v>
      </c>
      <c r="AU1052" s="25" t="s">
        <v>83</v>
      </c>
      <c r="AY1052" s="25" t="s">
        <v>174</v>
      </c>
      <c r="BE1052" s="247">
        <f>IF(N1052="základní",J1052,0)</f>
        <v>0</v>
      </c>
      <c r="BF1052" s="247">
        <f>IF(N1052="snížená",J1052,0)</f>
        <v>0</v>
      </c>
      <c r="BG1052" s="247">
        <f>IF(N1052="zákl. přenesená",J1052,0)</f>
        <v>0</v>
      </c>
      <c r="BH1052" s="247">
        <f>IF(N1052="sníž. přenesená",J1052,0)</f>
        <v>0</v>
      </c>
      <c r="BI1052" s="247">
        <f>IF(N1052="nulová",J1052,0)</f>
        <v>0</v>
      </c>
      <c r="BJ1052" s="25" t="s">
        <v>83</v>
      </c>
      <c r="BK1052" s="247">
        <f>ROUND(I1052*H1052,2)</f>
        <v>0</v>
      </c>
      <c r="BL1052" s="25" t="s">
        <v>266</v>
      </c>
      <c r="BM1052" s="25" t="s">
        <v>2109</v>
      </c>
    </row>
    <row r="1053" s="1" customFormat="1" ht="25.5" customHeight="1">
      <c r="B1053" s="47"/>
      <c r="C1053" s="236" t="s">
        <v>2110</v>
      </c>
      <c r="D1053" s="236" t="s">
        <v>176</v>
      </c>
      <c r="E1053" s="237" t="s">
        <v>2111</v>
      </c>
      <c r="F1053" s="238" t="s">
        <v>2112</v>
      </c>
      <c r="G1053" s="239" t="s">
        <v>269</v>
      </c>
      <c r="H1053" s="240">
        <v>1</v>
      </c>
      <c r="I1053" s="241"/>
      <c r="J1053" s="242">
        <f>ROUND(I1053*H1053,2)</f>
        <v>0</v>
      </c>
      <c r="K1053" s="238" t="s">
        <v>21</v>
      </c>
      <c r="L1053" s="73"/>
      <c r="M1053" s="243" t="s">
        <v>21</v>
      </c>
      <c r="N1053" s="244" t="s">
        <v>44</v>
      </c>
      <c r="O1053" s="48"/>
      <c r="P1053" s="245">
        <f>O1053*H1053</f>
        <v>0</v>
      </c>
      <c r="Q1053" s="245">
        <v>0</v>
      </c>
      <c r="R1053" s="245">
        <f>Q1053*H1053</f>
        <v>0</v>
      </c>
      <c r="S1053" s="245">
        <v>0</v>
      </c>
      <c r="T1053" s="246">
        <f>S1053*H1053</f>
        <v>0</v>
      </c>
      <c r="AR1053" s="25" t="s">
        <v>266</v>
      </c>
      <c r="AT1053" s="25" t="s">
        <v>176</v>
      </c>
      <c r="AU1053" s="25" t="s">
        <v>83</v>
      </c>
      <c r="AY1053" s="25" t="s">
        <v>174</v>
      </c>
      <c r="BE1053" s="247">
        <f>IF(N1053="základní",J1053,0)</f>
        <v>0</v>
      </c>
      <c r="BF1053" s="247">
        <f>IF(N1053="snížená",J1053,0)</f>
        <v>0</v>
      </c>
      <c r="BG1053" s="247">
        <f>IF(N1053="zákl. přenesená",J1053,0)</f>
        <v>0</v>
      </c>
      <c r="BH1053" s="247">
        <f>IF(N1053="sníž. přenesená",J1053,0)</f>
        <v>0</v>
      </c>
      <c r="BI1053" s="247">
        <f>IF(N1053="nulová",J1053,0)</f>
        <v>0</v>
      </c>
      <c r="BJ1053" s="25" t="s">
        <v>83</v>
      </c>
      <c r="BK1053" s="247">
        <f>ROUND(I1053*H1053,2)</f>
        <v>0</v>
      </c>
      <c r="BL1053" s="25" t="s">
        <v>266</v>
      </c>
      <c r="BM1053" s="25" t="s">
        <v>2113</v>
      </c>
    </row>
    <row r="1054" s="1" customFormat="1" ht="16.5" customHeight="1">
      <c r="B1054" s="47"/>
      <c r="C1054" s="236" t="s">
        <v>2114</v>
      </c>
      <c r="D1054" s="236" t="s">
        <v>176</v>
      </c>
      <c r="E1054" s="237" t="s">
        <v>2115</v>
      </c>
      <c r="F1054" s="238" t="s">
        <v>2116</v>
      </c>
      <c r="G1054" s="239" t="s">
        <v>269</v>
      </c>
      <c r="H1054" s="240">
        <v>14</v>
      </c>
      <c r="I1054" s="241"/>
      <c r="J1054" s="242">
        <f>ROUND(I1054*H1054,2)</f>
        <v>0</v>
      </c>
      <c r="K1054" s="238" t="s">
        <v>21</v>
      </c>
      <c r="L1054" s="73"/>
      <c r="M1054" s="243" t="s">
        <v>21</v>
      </c>
      <c r="N1054" s="244" t="s">
        <v>44</v>
      </c>
      <c r="O1054" s="48"/>
      <c r="P1054" s="245">
        <f>O1054*H1054</f>
        <v>0</v>
      </c>
      <c r="Q1054" s="245">
        <v>0</v>
      </c>
      <c r="R1054" s="245">
        <f>Q1054*H1054</f>
        <v>0</v>
      </c>
      <c r="S1054" s="245">
        <v>0</v>
      </c>
      <c r="T1054" s="246">
        <f>S1054*H1054</f>
        <v>0</v>
      </c>
      <c r="AR1054" s="25" t="s">
        <v>266</v>
      </c>
      <c r="AT1054" s="25" t="s">
        <v>176</v>
      </c>
      <c r="AU1054" s="25" t="s">
        <v>83</v>
      </c>
      <c r="AY1054" s="25" t="s">
        <v>174</v>
      </c>
      <c r="BE1054" s="247">
        <f>IF(N1054="základní",J1054,0)</f>
        <v>0</v>
      </c>
      <c r="BF1054" s="247">
        <f>IF(N1054="snížená",J1054,0)</f>
        <v>0</v>
      </c>
      <c r="BG1054" s="247">
        <f>IF(N1054="zákl. přenesená",J1054,0)</f>
        <v>0</v>
      </c>
      <c r="BH1054" s="247">
        <f>IF(N1054="sníž. přenesená",J1054,0)</f>
        <v>0</v>
      </c>
      <c r="BI1054" s="247">
        <f>IF(N1054="nulová",J1054,0)</f>
        <v>0</v>
      </c>
      <c r="BJ1054" s="25" t="s">
        <v>83</v>
      </c>
      <c r="BK1054" s="247">
        <f>ROUND(I1054*H1054,2)</f>
        <v>0</v>
      </c>
      <c r="BL1054" s="25" t="s">
        <v>266</v>
      </c>
      <c r="BM1054" s="25" t="s">
        <v>2117</v>
      </c>
    </row>
    <row r="1055" s="11" customFormat="1" ht="29.88" customHeight="1">
      <c r="B1055" s="220"/>
      <c r="C1055" s="221"/>
      <c r="D1055" s="222" t="s">
        <v>71</v>
      </c>
      <c r="E1055" s="234" t="s">
        <v>2118</v>
      </c>
      <c r="F1055" s="234" t="s">
        <v>2119</v>
      </c>
      <c r="G1055" s="221"/>
      <c r="H1055" s="221"/>
      <c r="I1055" s="224"/>
      <c r="J1055" s="235">
        <f>BK1055</f>
        <v>0</v>
      </c>
      <c r="K1055" s="221"/>
      <c r="L1055" s="226"/>
      <c r="M1055" s="227"/>
      <c r="N1055" s="228"/>
      <c r="O1055" s="228"/>
      <c r="P1055" s="229">
        <f>SUM(P1056:P1078)</f>
        <v>0</v>
      </c>
      <c r="Q1055" s="228"/>
      <c r="R1055" s="229">
        <f>SUM(R1056:R1078)</f>
        <v>0</v>
      </c>
      <c r="S1055" s="228"/>
      <c r="T1055" s="230">
        <f>SUM(T1056:T1078)</f>
        <v>0</v>
      </c>
      <c r="AR1055" s="231" t="s">
        <v>83</v>
      </c>
      <c r="AT1055" s="232" t="s">
        <v>71</v>
      </c>
      <c r="AU1055" s="232" t="s">
        <v>76</v>
      </c>
      <c r="AY1055" s="231" t="s">
        <v>174</v>
      </c>
      <c r="BK1055" s="233">
        <f>SUM(BK1056:BK1078)</f>
        <v>0</v>
      </c>
    </row>
    <row r="1056" s="1" customFormat="1" ht="16.5" customHeight="1">
      <c r="B1056" s="47"/>
      <c r="C1056" s="236" t="s">
        <v>2120</v>
      </c>
      <c r="D1056" s="236" t="s">
        <v>176</v>
      </c>
      <c r="E1056" s="237" t="s">
        <v>2121</v>
      </c>
      <c r="F1056" s="238" t="s">
        <v>2122</v>
      </c>
      <c r="G1056" s="239" t="s">
        <v>269</v>
      </c>
      <c r="H1056" s="240">
        <v>45</v>
      </c>
      <c r="I1056" s="241"/>
      <c r="J1056" s="242">
        <f>ROUND(I1056*H1056,2)</f>
        <v>0</v>
      </c>
      <c r="K1056" s="238" t="s">
        <v>21</v>
      </c>
      <c r="L1056" s="73"/>
      <c r="M1056" s="243" t="s">
        <v>21</v>
      </c>
      <c r="N1056" s="244" t="s">
        <v>44</v>
      </c>
      <c r="O1056" s="48"/>
      <c r="P1056" s="245">
        <f>O1056*H1056</f>
        <v>0</v>
      </c>
      <c r="Q1056" s="245">
        <v>0</v>
      </c>
      <c r="R1056" s="245">
        <f>Q1056*H1056</f>
        <v>0</v>
      </c>
      <c r="S1056" s="245">
        <v>0</v>
      </c>
      <c r="T1056" s="246">
        <f>S1056*H1056</f>
        <v>0</v>
      </c>
      <c r="AR1056" s="25" t="s">
        <v>266</v>
      </c>
      <c r="AT1056" s="25" t="s">
        <v>176</v>
      </c>
      <c r="AU1056" s="25" t="s">
        <v>83</v>
      </c>
      <c r="AY1056" s="25" t="s">
        <v>174</v>
      </c>
      <c r="BE1056" s="247">
        <f>IF(N1056="základní",J1056,0)</f>
        <v>0</v>
      </c>
      <c r="BF1056" s="247">
        <f>IF(N1056="snížená",J1056,0)</f>
        <v>0</v>
      </c>
      <c r="BG1056" s="247">
        <f>IF(N1056="zákl. přenesená",J1056,0)</f>
        <v>0</v>
      </c>
      <c r="BH1056" s="247">
        <f>IF(N1056="sníž. přenesená",J1056,0)</f>
        <v>0</v>
      </c>
      <c r="BI1056" s="247">
        <f>IF(N1056="nulová",J1056,0)</f>
        <v>0</v>
      </c>
      <c r="BJ1056" s="25" t="s">
        <v>83</v>
      </c>
      <c r="BK1056" s="247">
        <f>ROUND(I1056*H1056,2)</f>
        <v>0</v>
      </c>
      <c r="BL1056" s="25" t="s">
        <v>266</v>
      </c>
      <c r="BM1056" s="25" t="s">
        <v>2123</v>
      </c>
    </row>
    <row r="1057" s="1" customFormat="1" ht="16.5" customHeight="1">
      <c r="B1057" s="47"/>
      <c r="C1057" s="236" t="s">
        <v>2124</v>
      </c>
      <c r="D1057" s="236" t="s">
        <v>176</v>
      </c>
      <c r="E1057" s="237" t="s">
        <v>2125</v>
      </c>
      <c r="F1057" s="238" t="s">
        <v>2126</v>
      </c>
      <c r="G1057" s="239" t="s">
        <v>179</v>
      </c>
      <c r="H1057" s="240">
        <v>30</v>
      </c>
      <c r="I1057" s="241"/>
      <c r="J1057" s="242">
        <f>ROUND(I1057*H1057,2)</f>
        <v>0</v>
      </c>
      <c r="K1057" s="238" t="s">
        <v>21</v>
      </c>
      <c r="L1057" s="73"/>
      <c r="M1057" s="243" t="s">
        <v>21</v>
      </c>
      <c r="N1057" s="244" t="s">
        <v>44</v>
      </c>
      <c r="O1057" s="48"/>
      <c r="P1057" s="245">
        <f>O1057*H1057</f>
        <v>0</v>
      </c>
      <c r="Q1057" s="245">
        <v>0</v>
      </c>
      <c r="R1057" s="245">
        <f>Q1057*H1057</f>
        <v>0</v>
      </c>
      <c r="S1057" s="245">
        <v>0</v>
      </c>
      <c r="T1057" s="246">
        <f>S1057*H1057</f>
        <v>0</v>
      </c>
      <c r="AR1057" s="25" t="s">
        <v>266</v>
      </c>
      <c r="AT1057" s="25" t="s">
        <v>176</v>
      </c>
      <c r="AU1057" s="25" t="s">
        <v>83</v>
      </c>
      <c r="AY1057" s="25" t="s">
        <v>174</v>
      </c>
      <c r="BE1057" s="247">
        <f>IF(N1057="základní",J1057,0)</f>
        <v>0</v>
      </c>
      <c r="BF1057" s="247">
        <f>IF(N1057="snížená",J1057,0)</f>
        <v>0</v>
      </c>
      <c r="BG1057" s="247">
        <f>IF(N1057="zákl. přenesená",J1057,0)</f>
        <v>0</v>
      </c>
      <c r="BH1057" s="247">
        <f>IF(N1057="sníž. přenesená",J1057,0)</f>
        <v>0</v>
      </c>
      <c r="BI1057" s="247">
        <f>IF(N1057="nulová",J1057,0)</f>
        <v>0</v>
      </c>
      <c r="BJ1057" s="25" t="s">
        <v>83</v>
      </c>
      <c r="BK1057" s="247">
        <f>ROUND(I1057*H1057,2)</f>
        <v>0</v>
      </c>
      <c r="BL1057" s="25" t="s">
        <v>266</v>
      </c>
      <c r="BM1057" s="25" t="s">
        <v>2127</v>
      </c>
    </row>
    <row r="1058" s="1" customFormat="1" ht="16.5" customHeight="1">
      <c r="B1058" s="47"/>
      <c r="C1058" s="236" t="s">
        <v>2128</v>
      </c>
      <c r="D1058" s="236" t="s">
        <v>176</v>
      </c>
      <c r="E1058" s="237" t="s">
        <v>2129</v>
      </c>
      <c r="F1058" s="238" t="s">
        <v>2130</v>
      </c>
      <c r="G1058" s="239" t="s">
        <v>269</v>
      </c>
      <c r="H1058" s="240">
        <v>12</v>
      </c>
      <c r="I1058" s="241"/>
      <c r="J1058" s="242">
        <f>ROUND(I1058*H1058,2)</f>
        <v>0</v>
      </c>
      <c r="K1058" s="238" t="s">
        <v>21</v>
      </c>
      <c r="L1058" s="73"/>
      <c r="M1058" s="243" t="s">
        <v>21</v>
      </c>
      <c r="N1058" s="244" t="s">
        <v>44</v>
      </c>
      <c r="O1058" s="48"/>
      <c r="P1058" s="245">
        <f>O1058*H1058</f>
        <v>0</v>
      </c>
      <c r="Q1058" s="245">
        <v>0</v>
      </c>
      <c r="R1058" s="245">
        <f>Q1058*H1058</f>
        <v>0</v>
      </c>
      <c r="S1058" s="245">
        <v>0</v>
      </c>
      <c r="T1058" s="246">
        <f>S1058*H1058</f>
        <v>0</v>
      </c>
      <c r="AR1058" s="25" t="s">
        <v>266</v>
      </c>
      <c r="AT1058" s="25" t="s">
        <v>176</v>
      </c>
      <c r="AU1058" s="25" t="s">
        <v>83</v>
      </c>
      <c r="AY1058" s="25" t="s">
        <v>174</v>
      </c>
      <c r="BE1058" s="247">
        <f>IF(N1058="základní",J1058,0)</f>
        <v>0</v>
      </c>
      <c r="BF1058" s="247">
        <f>IF(N1058="snížená",J1058,0)</f>
        <v>0</v>
      </c>
      <c r="BG1058" s="247">
        <f>IF(N1058="zákl. přenesená",J1058,0)</f>
        <v>0</v>
      </c>
      <c r="BH1058" s="247">
        <f>IF(N1058="sníž. přenesená",J1058,0)</f>
        <v>0</v>
      </c>
      <c r="BI1058" s="247">
        <f>IF(N1058="nulová",J1058,0)</f>
        <v>0</v>
      </c>
      <c r="BJ1058" s="25" t="s">
        <v>83</v>
      </c>
      <c r="BK1058" s="247">
        <f>ROUND(I1058*H1058,2)</f>
        <v>0</v>
      </c>
      <c r="BL1058" s="25" t="s">
        <v>266</v>
      </c>
      <c r="BM1058" s="25" t="s">
        <v>2131</v>
      </c>
    </row>
    <row r="1059" s="1" customFormat="1" ht="25.5" customHeight="1">
      <c r="B1059" s="47"/>
      <c r="C1059" s="236" t="s">
        <v>2132</v>
      </c>
      <c r="D1059" s="236" t="s">
        <v>176</v>
      </c>
      <c r="E1059" s="237" t="s">
        <v>2133</v>
      </c>
      <c r="F1059" s="238" t="s">
        <v>2134</v>
      </c>
      <c r="G1059" s="239" t="s">
        <v>269</v>
      </c>
      <c r="H1059" s="240">
        <v>3</v>
      </c>
      <c r="I1059" s="241"/>
      <c r="J1059" s="242">
        <f>ROUND(I1059*H1059,2)</f>
        <v>0</v>
      </c>
      <c r="K1059" s="238" t="s">
        <v>21</v>
      </c>
      <c r="L1059" s="73"/>
      <c r="M1059" s="243" t="s">
        <v>21</v>
      </c>
      <c r="N1059" s="244" t="s">
        <v>44</v>
      </c>
      <c r="O1059" s="48"/>
      <c r="P1059" s="245">
        <f>O1059*H1059</f>
        <v>0</v>
      </c>
      <c r="Q1059" s="245">
        <v>0</v>
      </c>
      <c r="R1059" s="245">
        <f>Q1059*H1059</f>
        <v>0</v>
      </c>
      <c r="S1059" s="245">
        <v>0</v>
      </c>
      <c r="T1059" s="246">
        <f>S1059*H1059</f>
        <v>0</v>
      </c>
      <c r="AR1059" s="25" t="s">
        <v>266</v>
      </c>
      <c r="AT1059" s="25" t="s">
        <v>176</v>
      </c>
      <c r="AU1059" s="25" t="s">
        <v>83</v>
      </c>
      <c r="AY1059" s="25" t="s">
        <v>174</v>
      </c>
      <c r="BE1059" s="247">
        <f>IF(N1059="základní",J1059,0)</f>
        <v>0</v>
      </c>
      <c r="BF1059" s="247">
        <f>IF(N1059="snížená",J1059,0)</f>
        <v>0</v>
      </c>
      <c r="BG1059" s="247">
        <f>IF(N1059="zákl. přenesená",J1059,0)</f>
        <v>0</v>
      </c>
      <c r="BH1059" s="247">
        <f>IF(N1059="sníž. přenesená",J1059,0)</f>
        <v>0</v>
      </c>
      <c r="BI1059" s="247">
        <f>IF(N1059="nulová",J1059,0)</f>
        <v>0</v>
      </c>
      <c r="BJ1059" s="25" t="s">
        <v>83</v>
      </c>
      <c r="BK1059" s="247">
        <f>ROUND(I1059*H1059,2)</f>
        <v>0</v>
      </c>
      <c r="BL1059" s="25" t="s">
        <v>266</v>
      </c>
      <c r="BM1059" s="25" t="s">
        <v>2135</v>
      </c>
    </row>
    <row r="1060" s="1" customFormat="1" ht="25.5" customHeight="1">
      <c r="B1060" s="47"/>
      <c r="C1060" s="236" t="s">
        <v>2136</v>
      </c>
      <c r="D1060" s="236" t="s">
        <v>176</v>
      </c>
      <c r="E1060" s="237" t="s">
        <v>2137</v>
      </c>
      <c r="F1060" s="238" t="s">
        <v>2138</v>
      </c>
      <c r="G1060" s="239" t="s">
        <v>269</v>
      </c>
      <c r="H1060" s="240">
        <v>6</v>
      </c>
      <c r="I1060" s="241"/>
      <c r="J1060" s="242">
        <f>ROUND(I1060*H1060,2)</f>
        <v>0</v>
      </c>
      <c r="K1060" s="238" t="s">
        <v>21</v>
      </c>
      <c r="L1060" s="73"/>
      <c r="M1060" s="243" t="s">
        <v>21</v>
      </c>
      <c r="N1060" s="244" t="s">
        <v>44</v>
      </c>
      <c r="O1060" s="48"/>
      <c r="P1060" s="245">
        <f>O1060*H1060</f>
        <v>0</v>
      </c>
      <c r="Q1060" s="245">
        <v>0</v>
      </c>
      <c r="R1060" s="245">
        <f>Q1060*H1060</f>
        <v>0</v>
      </c>
      <c r="S1060" s="245">
        <v>0</v>
      </c>
      <c r="T1060" s="246">
        <f>S1060*H1060</f>
        <v>0</v>
      </c>
      <c r="AR1060" s="25" t="s">
        <v>266</v>
      </c>
      <c r="AT1060" s="25" t="s">
        <v>176</v>
      </c>
      <c r="AU1060" s="25" t="s">
        <v>83</v>
      </c>
      <c r="AY1060" s="25" t="s">
        <v>174</v>
      </c>
      <c r="BE1060" s="247">
        <f>IF(N1060="základní",J1060,0)</f>
        <v>0</v>
      </c>
      <c r="BF1060" s="247">
        <f>IF(N1060="snížená",J1060,0)</f>
        <v>0</v>
      </c>
      <c r="BG1060" s="247">
        <f>IF(N1060="zákl. přenesená",J1060,0)</f>
        <v>0</v>
      </c>
      <c r="BH1060" s="247">
        <f>IF(N1060="sníž. přenesená",J1060,0)</f>
        <v>0</v>
      </c>
      <c r="BI1060" s="247">
        <f>IF(N1060="nulová",J1060,0)</f>
        <v>0</v>
      </c>
      <c r="BJ1060" s="25" t="s">
        <v>83</v>
      </c>
      <c r="BK1060" s="247">
        <f>ROUND(I1060*H1060,2)</f>
        <v>0</v>
      </c>
      <c r="BL1060" s="25" t="s">
        <v>266</v>
      </c>
      <c r="BM1060" s="25" t="s">
        <v>2139</v>
      </c>
    </row>
    <row r="1061" s="1" customFormat="1" ht="25.5" customHeight="1">
      <c r="B1061" s="47"/>
      <c r="C1061" s="236" t="s">
        <v>2140</v>
      </c>
      <c r="D1061" s="236" t="s">
        <v>176</v>
      </c>
      <c r="E1061" s="237" t="s">
        <v>2141</v>
      </c>
      <c r="F1061" s="238" t="s">
        <v>2142</v>
      </c>
      <c r="G1061" s="239" t="s">
        <v>269</v>
      </c>
      <c r="H1061" s="240">
        <v>3</v>
      </c>
      <c r="I1061" s="241"/>
      <c r="J1061" s="242">
        <f>ROUND(I1061*H1061,2)</f>
        <v>0</v>
      </c>
      <c r="K1061" s="238" t="s">
        <v>21</v>
      </c>
      <c r="L1061" s="73"/>
      <c r="M1061" s="243" t="s">
        <v>21</v>
      </c>
      <c r="N1061" s="244" t="s">
        <v>44</v>
      </c>
      <c r="O1061" s="48"/>
      <c r="P1061" s="245">
        <f>O1061*H1061</f>
        <v>0</v>
      </c>
      <c r="Q1061" s="245">
        <v>0</v>
      </c>
      <c r="R1061" s="245">
        <f>Q1061*H1061</f>
        <v>0</v>
      </c>
      <c r="S1061" s="245">
        <v>0</v>
      </c>
      <c r="T1061" s="246">
        <f>S1061*H1061</f>
        <v>0</v>
      </c>
      <c r="AR1061" s="25" t="s">
        <v>266</v>
      </c>
      <c r="AT1061" s="25" t="s">
        <v>176</v>
      </c>
      <c r="AU1061" s="25" t="s">
        <v>83</v>
      </c>
      <c r="AY1061" s="25" t="s">
        <v>174</v>
      </c>
      <c r="BE1061" s="247">
        <f>IF(N1061="základní",J1061,0)</f>
        <v>0</v>
      </c>
      <c r="BF1061" s="247">
        <f>IF(N1061="snížená",J1061,0)</f>
        <v>0</v>
      </c>
      <c r="BG1061" s="247">
        <f>IF(N1061="zákl. přenesená",J1061,0)</f>
        <v>0</v>
      </c>
      <c r="BH1061" s="247">
        <f>IF(N1061="sníž. přenesená",J1061,0)</f>
        <v>0</v>
      </c>
      <c r="BI1061" s="247">
        <f>IF(N1061="nulová",J1061,0)</f>
        <v>0</v>
      </c>
      <c r="BJ1061" s="25" t="s">
        <v>83</v>
      </c>
      <c r="BK1061" s="247">
        <f>ROUND(I1061*H1061,2)</f>
        <v>0</v>
      </c>
      <c r="BL1061" s="25" t="s">
        <v>266</v>
      </c>
      <c r="BM1061" s="25" t="s">
        <v>2143</v>
      </c>
    </row>
    <row r="1062" s="1" customFormat="1" ht="25.5" customHeight="1">
      <c r="B1062" s="47"/>
      <c r="C1062" s="236" t="s">
        <v>2144</v>
      </c>
      <c r="D1062" s="236" t="s">
        <v>176</v>
      </c>
      <c r="E1062" s="237" t="s">
        <v>2145</v>
      </c>
      <c r="F1062" s="238" t="s">
        <v>2146</v>
      </c>
      <c r="G1062" s="239" t="s">
        <v>269</v>
      </c>
      <c r="H1062" s="240">
        <v>7</v>
      </c>
      <c r="I1062" s="241"/>
      <c r="J1062" s="242">
        <f>ROUND(I1062*H1062,2)</f>
        <v>0</v>
      </c>
      <c r="K1062" s="238" t="s">
        <v>21</v>
      </c>
      <c r="L1062" s="73"/>
      <c r="M1062" s="243" t="s">
        <v>21</v>
      </c>
      <c r="N1062" s="244" t="s">
        <v>44</v>
      </c>
      <c r="O1062" s="48"/>
      <c r="P1062" s="245">
        <f>O1062*H1062</f>
        <v>0</v>
      </c>
      <c r="Q1062" s="245">
        <v>0</v>
      </c>
      <c r="R1062" s="245">
        <f>Q1062*H1062</f>
        <v>0</v>
      </c>
      <c r="S1062" s="245">
        <v>0</v>
      </c>
      <c r="T1062" s="246">
        <f>S1062*H1062</f>
        <v>0</v>
      </c>
      <c r="AR1062" s="25" t="s">
        <v>266</v>
      </c>
      <c r="AT1062" s="25" t="s">
        <v>176</v>
      </c>
      <c r="AU1062" s="25" t="s">
        <v>83</v>
      </c>
      <c r="AY1062" s="25" t="s">
        <v>174</v>
      </c>
      <c r="BE1062" s="247">
        <f>IF(N1062="základní",J1062,0)</f>
        <v>0</v>
      </c>
      <c r="BF1062" s="247">
        <f>IF(N1062="snížená",J1062,0)</f>
        <v>0</v>
      </c>
      <c r="BG1062" s="247">
        <f>IF(N1062="zákl. přenesená",J1062,0)</f>
        <v>0</v>
      </c>
      <c r="BH1062" s="247">
        <f>IF(N1062="sníž. přenesená",J1062,0)</f>
        <v>0</v>
      </c>
      <c r="BI1062" s="247">
        <f>IF(N1062="nulová",J1062,0)</f>
        <v>0</v>
      </c>
      <c r="BJ1062" s="25" t="s">
        <v>83</v>
      </c>
      <c r="BK1062" s="247">
        <f>ROUND(I1062*H1062,2)</f>
        <v>0</v>
      </c>
      <c r="BL1062" s="25" t="s">
        <v>266</v>
      </c>
      <c r="BM1062" s="25" t="s">
        <v>2147</v>
      </c>
    </row>
    <row r="1063" s="1" customFormat="1" ht="25.5" customHeight="1">
      <c r="B1063" s="47"/>
      <c r="C1063" s="236" t="s">
        <v>2148</v>
      </c>
      <c r="D1063" s="236" t="s">
        <v>176</v>
      </c>
      <c r="E1063" s="237" t="s">
        <v>2149</v>
      </c>
      <c r="F1063" s="238" t="s">
        <v>2150</v>
      </c>
      <c r="G1063" s="239" t="s">
        <v>269</v>
      </c>
      <c r="H1063" s="240">
        <v>9</v>
      </c>
      <c r="I1063" s="241"/>
      <c r="J1063" s="242">
        <f>ROUND(I1063*H1063,2)</f>
        <v>0</v>
      </c>
      <c r="K1063" s="238" t="s">
        <v>21</v>
      </c>
      <c r="L1063" s="73"/>
      <c r="M1063" s="243" t="s">
        <v>21</v>
      </c>
      <c r="N1063" s="244" t="s">
        <v>44</v>
      </c>
      <c r="O1063" s="48"/>
      <c r="P1063" s="245">
        <f>O1063*H1063</f>
        <v>0</v>
      </c>
      <c r="Q1063" s="245">
        <v>0</v>
      </c>
      <c r="R1063" s="245">
        <f>Q1063*H1063</f>
        <v>0</v>
      </c>
      <c r="S1063" s="245">
        <v>0</v>
      </c>
      <c r="T1063" s="246">
        <f>S1063*H1063</f>
        <v>0</v>
      </c>
      <c r="AR1063" s="25" t="s">
        <v>266</v>
      </c>
      <c r="AT1063" s="25" t="s">
        <v>176</v>
      </c>
      <c r="AU1063" s="25" t="s">
        <v>83</v>
      </c>
      <c r="AY1063" s="25" t="s">
        <v>174</v>
      </c>
      <c r="BE1063" s="247">
        <f>IF(N1063="základní",J1063,0)</f>
        <v>0</v>
      </c>
      <c r="BF1063" s="247">
        <f>IF(N1063="snížená",J1063,0)</f>
        <v>0</v>
      </c>
      <c r="BG1063" s="247">
        <f>IF(N1063="zákl. přenesená",J1063,0)</f>
        <v>0</v>
      </c>
      <c r="BH1063" s="247">
        <f>IF(N1063="sníž. přenesená",J1063,0)</f>
        <v>0</v>
      </c>
      <c r="BI1063" s="247">
        <f>IF(N1063="nulová",J1063,0)</f>
        <v>0</v>
      </c>
      <c r="BJ1063" s="25" t="s">
        <v>83</v>
      </c>
      <c r="BK1063" s="247">
        <f>ROUND(I1063*H1063,2)</f>
        <v>0</v>
      </c>
      <c r="BL1063" s="25" t="s">
        <v>266</v>
      </c>
      <c r="BM1063" s="25" t="s">
        <v>2151</v>
      </c>
    </row>
    <row r="1064" s="1" customFormat="1" ht="25.5" customHeight="1">
      <c r="B1064" s="47"/>
      <c r="C1064" s="236" t="s">
        <v>2152</v>
      </c>
      <c r="D1064" s="236" t="s">
        <v>176</v>
      </c>
      <c r="E1064" s="237" t="s">
        <v>2153</v>
      </c>
      <c r="F1064" s="238" t="s">
        <v>2154</v>
      </c>
      <c r="G1064" s="239" t="s">
        <v>269</v>
      </c>
      <c r="H1064" s="240">
        <v>6</v>
      </c>
      <c r="I1064" s="241"/>
      <c r="J1064" s="242">
        <f>ROUND(I1064*H1064,2)</f>
        <v>0</v>
      </c>
      <c r="K1064" s="238" t="s">
        <v>21</v>
      </c>
      <c r="L1064" s="73"/>
      <c r="M1064" s="243" t="s">
        <v>21</v>
      </c>
      <c r="N1064" s="244" t="s">
        <v>44</v>
      </c>
      <c r="O1064" s="48"/>
      <c r="P1064" s="245">
        <f>O1064*H1064</f>
        <v>0</v>
      </c>
      <c r="Q1064" s="245">
        <v>0</v>
      </c>
      <c r="R1064" s="245">
        <f>Q1064*H1064</f>
        <v>0</v>
      </c>
      <c r="S1064" s="245">
        <v>0</v>
      </c>
      <c r="T1064" s="246">
        <f>S1064*H1064</f>
        <v>0</v>
      </c>
      <c r="AR1064" s="25" t="s">
        <v>266</v>
      </c>
      <c r="AT1064" s="25" t="s">
        <v>176</v>
      </c>
      <c r="AU1064" s="25" t="s">
        <v>83</v>
      </c>
      <c r="AY1064" s="25" t="s">
        <v>174</v>
      </c>
      <c r="BE1064" s="247">
        <f>IF(N1064="základní",J1064,0)</f>
        <v>0</v>
      </c>
      <c r="BF1064" s="247">
        <f>IF(N1064="snížená",J1064,0)</f>
        <v>0</v>
      </c>
      <c r="BG1064" s="247">
        <f>IF(N1064="zákl. přenesená",J1064,0)</f>
        <v>0</v>
      </c>
      <c r="BH1064" s="247">
        <f>IF(N1064="sníž. přenesená",J1064,0)</f>
        <v>0</v>
      </c>
      <c r="BI1064" s="247">
        <f>IF(N1064="nulová",J1064,0)</f>
        <v>0</v>
      </c>
      <c r="BJ1064" s="25" t="s">
        <v>83</v>
      </c>
      <c r="BK1064" s="247">
        <f>ROUND(I1064*H1064,2)</f>
        <v>0</v>
      </c>
      <c r="BL1064" s="25" t="s">
        <v>266</v>
      </c>
      <c r="BM1064" s="25" t="s">
        <v>2155</v>
      </c>
    </row>
    <row r="1065" s="1" customFormat="1" ht="25.5" customHeight="1">
      <c r="B1065" s="47"/>
      <c r="C1065" s="236" t="s">
        <v>2156</v>
      </c>
      <c r="D1065" s="236" t="s">
        <v>176</v>
      </c>
      <c r="E1065" s="237" t="s">
        <v>2157</v>
      </c>
      <c r="F1065" s="238" t="s">
        <v>2158</v>
      </c>
      <c r="G1065" s="239" t="s">
        <v>269</v>
      </c>
      <c r="H1065" s="240">
        <v>1</v>
      </c>
      <c r="I1065" s="241"/>
      <c r="J1065" s="242">
        <f>ROUND(I1065*H1065,2)</f>
        <v>0</v>
      </c>
      <c r="K1065" s="238" t="s">
        <v>21</v>
      </c>
      <c r="L1065" s="73"/>
      <c r="M1065" s="243" t="s">
        <v>21</v>
      </c>
      <c r="N1065" s="244" t="s">
        <v>44</v>
      </c>
      <c r="O1065" s="48"/>
      <c r="P1065" s="245">
        <f>O1065*H1065</f>
        <v>0</v>
      </c>
      <c r="Q1065" s="245">
        <v>0</v>
      </c>
      <c r="R1065" s="245">
        <f>Q1065*H1065</f>
        <v>0</v>
      </c>
      <c r="S1065" s="245">
        <v>0</v>
      </c>
      <c r="T1065" s="246">
        <f>S1065*H1065</f>
        <v>0</v>
      </c>
      <c r="AR1065" s="25" t="s">
        <v>266</v>
      </c>
      <c r="AT1065" s="25" t="s">
        <v>176</v>
      </c>
      <c r="AU1065" s="25" t="s">
        <v>83</v>
      </c>
      <c r="AY1065" s="25" t="s">
        <v>174</v>
      </c>
      <c r="BE1065" s="247">
        <f>IF(N1065="základní",J1065,0)</f>
        <v>0</v>
      </c>
      <c r="BF1065" s="247">
        <f>IF(N1065="snížená",J1065,0)</f>
        <v>0</v>
      </c>
      <c r="BG1065" s="247">
        <f>IF(N1065="zákl. přenesená",J1065,0)</f>
        <v>0</v>
      </c>
      <c r="BH1065" s="247">
        <f>IF(N1065="sníž. přenesená",J1065,0)</f>
        <v>0</v>
      </c>
      <c r="BI1065" s="247">
        <f>IF(N1065="nulová",J1065,0)</f>
        <v>0</v>
      </c>
      <c r="BJ1065" s="25" t="s">
        <v>83</v>
      </c>
      <c r="BK1065" s="247">
        <f>ROUND(I1065*H1065,2)</f>
        <v>0</v>
      </c>
      <c r="BL1065" s="25" t="s">
        <v>266</v>
      </c>
      <c r="BM1065" s="25" t="s">
        <v>2159</v>
      </c>
    </row>
    <row r="1066" s="1" customFormat="1" ht="25.5" customHeight="1">
      <c r="B1066" s="47"/>
      <c r="C1066" s="236" t="s">
        <v>2160</v>
      </c>
      <c r="D1066" s="236" t="s">
        <v>176</v>
      </c>
      <c r="E1066" s="237" t="s">
        <v>2161</v>
      </c>
      <c r="F1066" s="238" t="s">
        <v>2162</v>
      </c>
      <c r="G1066" s="239" t="s">
        <v>269</v>
      </c>
      <c r="H1066" s="240">
        <v>2</v>
      </c>
      <c r="I1066" s="241"/>
      <c r="J1066" s="242">
        <f>ROUND(I1066*H1066,2)</f>
        <v>0</v>
      </c>
      <c r="K1066" s="238" t="s">
        <v>21</v>
      </c>
      <c r="L1066" s="73"/>
      <c r="M1066" s="243" t="s">
        <v>21</v>
      </c>
      <c r="N1066" s="244" t="s">
        <v>44</v>
      </c>
      <c r="O1066" s="48"/>
      <c r="P1066" s="245">
        <f>O1066*H1066</f>
        <v>0</v>
      </c>
      <c r="Q1066" s="245">
        <v>0</v>
      </c>
      <c r="R1066" s="245">
        <f>Q1066*H1066</f>
        <v>0</v>
      </c>
      <c r="S1066" s="245">
        <v>0</v>
      </c>
      <c r="T1066" s="246">
        <f>S1066*H1066</f>
        <v>0</v>
      </c>
      <c r="AR1066" s="25" t="s">
        <v>266</v>
      </c>
      <c r="AT1066" s="25" t="s">
        <v>176</v>
      </c>
      <c r="AU1066" s="25" t="s">
        <v>83</v>
      </c>
      <c r="AY1066" s="25" t="s">
        <v>174</v>
      </c>
      <c r="BE1066" s="247">
        <f>IF(N1066="základní",J1066,0)</f>
        <v>0</v>
      </c>
      <c r="BF1066" s="247">
        <f>IF(N1066="snížená",J1066,0)</f>
        <v>0</v>
      </c>
      <c r="BG1066" s="247">
        <f>IF(N1066="zákl. přenesená",J1066,0)</f>
        <v>0</v>
      </c>
      <c r="BH1066" s="247">
        <f>IF(N1066="sníž. přenesená",J1066,0)</f>
        <v>0</v>
      </c>
      <c r="BI1066" s="247">
        <f>IF(N1066="nulová",J1066,0)</f>
        <v>0</v>
      </c>
      <c r="BJ1066" s="25" t="s">
        <v>83</v>
      </c>
      <c r="BK1066" s="247">
        <f>ROUND(I1066*H1066,2)</f>
        <v>0</v>
      </c>
      <c r="BL1066" s="25" t="s">
        <v>266</v>
      </c>
      <c r="BM1066" s="25" t="s">
        <v>2163</v>
      </c>
    </row>
    <row r="1067" s="1" customFormat="1" ht="16.5" customHeight="1">
      <c r="B1067" s="47"/>
      <c r="C1067" s="236" t="s">
        <v>2164</v>
      </c>
      <c r="D1067" s="236" t="s">
        <v>176</v>
      </c>
      <c r="E1067" s="237" t="s">
        <v>2165</v>
      </c>
      <c r="F1067" s="238" t="s">
        <v>2166</v>
      </c>
      <c r="G1067" s="239" t="s">
        <v>269</v>
      </c>
      <c r="H1067" s="240">
        <v>34</v>
      </c>
      <c r="I1067" s="241"/>
      <c r="J1067" s="242">
        <f>ROUND(I1067*H1067,2)</f>
        <v>0</v>
      </c>
      <c r="K1067" s="238" t="s">
        <v>21</v>
      </c>
      <c r="L1067" s="73"/>
      <c r="M1067" s="243" t="s">
        <v>21</v>
      </c>
      <c r="N1067" s="244" t="s">
        <v>44</v>
      </c>
      <c r="O1067" s="48"/>
      <c r="P1067" s="245">
        <f>O1067*H1067</f>
        <v>0</v>
      </c>
      <c r="Q1067" s="245">
        <v>0</v>
      </c>
      <c r="R1067" s="245">
        <f>Q1067*H1067</f>
        <v>0</v>
      </c>
      <c r="S1067" s="245">
        <v>0</v>
      </c>
      <c r="T1067" s="246">
        <f>S1067*H1067</f>
        <v>0</v>
      </c>
      <c r="AR1067" s="25" t="s">
        <v>266</v>
      </c>
      <c r="AT1067" s="25" t="s">
        <v>176</v>
      </c>
      <c r="AU1067" s="25" t="s">
        <v>83</v>
      </c>
      <c r="AY1067" s="25" t="s">
        <v>174</v>
      </c>
      <c r="BE1067" s="247">
        <f>IF(N1067="základní",J1067,0)</f>
        <v>0</v>
      </c>
      <c r="BF1067" s="247">
        <f>IF(N1067="snížená",J1067,0)</f>
        <v>0</v>
      </c>
      <c r="BG1067" s="247">
        <f>IF(N1067="zákl. přenesená",J1067,0)</f>
        <v>0</v>
      </c>
      <c r="BH1067" s="247">
        <f>IF(N1067="sníž. přenesená",J1067,0)</f>
        <v>0</v>
      </c>
      <c r="BI1067" s="247">
        <f>IF(N1067="nulová",J1067,0)</f>
        <v>0</v>
      </c>
      <c r="BJ1067" s="25" t="s">
        <v>83</v>
      </c>
      <c r="BK1067" s="247">
        <f>ROUND(I1067*H1067,2)</f>
        <v>0</v>
      </c>
      <c r="BL1067" s="25" t="s">
        <v>266</v>
      </c>
      <c r="BM1067" s="25" t="s">
        <v>2167</v>
      </c>
    </row>
    <row r="1068" s="1" customFormat="1" ht="16.5" customHeight="1">
      <c r="B1068" s="47"/>
      <c r="C1068" s="236" t="s">
        <v>2168</v>
      </c>
      <c r="D1068" s="236" t="s">
        <v>176</v>
      </c>
      <c r="E1068" s="237" t="s">
        <v>2169</v>
      </c>
      <c r="F1068" s="238" t="s">
        <v>2170</v>
      </c>
      <c r="G1068" s="239" t="s">
        <v>269</v>
      </c>
      <c r="H1068" s="240">
        <v>3</v>
      </c>
      <c r="I1068" s="241"/>
      <c r="J1068" s="242">
        <f>ROUND(I1068*H1068,2)</f>
        <v>0</v>
      </c>
      <c r="K1068" s="238" t="s">
        <v>21</v>
      </c>
      <c r="L1068" s="73"/>
      <c r="M1068" s="243" t="s">
        <v>21</v>
      </c>
      <c r="N1068" s="244" t="s">
        <v>44</v>
      </c>
      <c r="O1068" s="48"/>
      <c r="P1068" s="245">
        <f>O1068*H1068</f>
        <v>0</v>
      </c>
      <c r="Q1068" s="245">
        <v>0</v>
      </c>
      <c r="R1068" s="245">
        <f>Q1068*H1068</f>
        <v>0</v>
      </c>
      <c r="S1068" s="245">
        <v>0</v>
      </c>
      <c r="T1068" s="246">
        <f>S1068*H1068</f>
        <v>0</v>
      </c>
      <c r="AR1068" s="25" t="s">
        <v>266</v>
      </c>
      <c r="AT1068" s="25" t="s">
        <v>176</v>
      </c>
      <c r="AU1068" s="25" t="s">
        <v>83</v>
      </c>
      <c r="AY1068" s="25" t="s">
        <v>174</v>
      </c>
      <c r="BE1068" s="247">
        <f>IF(N1068="základní",J1068,0)</f>
        <v>0</v>
      </c>
      <c r="BF1068" s="247">
        <f>IF(N1068="snížená",J1068,0)</f>
        <v>0</v>
      </c>
      <c r="BG1068" s="247">
        <f>IF(N1068="zákl. přenesená",J1068,0)</f>
        <v>0</v>
      </c>
      <c r="BH1068" s="247">
        <f>IF(N1068="sníž. přenesená",J1068,0)</f>
        <v>0</v>
      </c>
      <c r="BI1068" s="247">
        <f>IF(N1068="nulová",J1068,0)</f>
        <v>0</v>
      </c>
      <c r="BJ1068" s="25" t="s">
        <v>83</v>
      </c>
      <c r="BK1068" s="247">
        <f>ROUND(I1068*H1068,2)</f>
        <v>0</v>
      </c>
      <c r="BL1068" s="25" t="s">
        <v>266</v>
      </c>
      <c r="BM1068" s="25" t="s">
        <v>2171</v>
      </c>
    </row>
    <row r="1069" s="1" customFormat="1" ht="25.5" customHeight="1">
      <c r="B1069" s="47"/>
      <c r="C1069" s="236" t="s">
        <v>2172</v>
      </c>
      <c r="D1069" s="236" t="s">
        <v>176</v>
      </c>
      <c r="E1069" s="237" t="s">
        <v>2173</v>
      </c>
      <c r="F1069" s="238" t="s">
        <v>2174</v>
      </c>
      <c r="G1069" s="239" t="s">
        <v>269</v>
      </c>
      <c r="H1069" s="240">
        <v>3</v>
      </c>
      <c r="I1069" s="241"/>
      <c r="J1069" s="242">
        <f>ROUND(I1069*H1069,2)</f>
        <v>0</v>
      </c>
      <c r="K1069" s="238" t="s">
        <v>21</v>
      </c>
      <c r="L1069" s="73"/>
      <c r="M1069" s="243" t="s">
        <v>21</v>
      </c>
      <c r="N1069" s="244" t="s">
        <v>44</v>
      </c>
      <c r="O1069" s="48"/>
      <c r="P1069" s="245">
        <f>O1069*H1069</f>
        <v>0</v>
      </c>
      <c r="Q1069" s="245">
        <v>0</v>
      </c>
      <c r="R1069" s="245">
        <f>Q1069*H1069</f>
        <v>0</v>
      </c>
      <c r="S1069" s="245">
        <v>0</v>
      </c>
      <c r="T1069" s="246">
        <f>S1069*H1069</f>
        <v>0</v>
      </c>
      <c r="AR1069" s="25" t="s">
        <v>266</v>
      </c>
      <c r="AT1069" s="25" t="s">
        <v>176</v>
      </c>
      <c r="AU1069" s="25" t="s">
        <v>83</v>
      </c>
      <c r="AY1069" s="25" t="s">
        <v>174</v>
      </c>
      <c r="BE1069" s="247">
        <f>IF(N1069="základní",J1069,0)</f>
        <v>0</v>
      </c>
      <c r="BF1069" s="247">
        <f>IF(N1069="snížená",J1069,0)</f>
        <v>0</v>
      </c>
      <c r="BG1069" s="247">
        <f>IF(N1069="zákl. přenesená",J1069,0)</f>
        <v>0</v>
      </c>
      <c r="BH1069" s="247">
        <f>IF(N1069="sníž. přenesená",J1069,0)</f>
        <v>0</v>
      </c>
      <c r="BI1069" s="247">
        <f>IF(N1069="nulová",J1069,0)</f>
        <v>0</v>
      </c>
      <c r="BJ1069" s="25" t="s">
        <v>83</v>
      </c>
      <c r="BK1069" s="247">
        <f>ROUND(I1069*H1069,2)</f>
        <v>0</v>
      </c>
      <c r="BL1069" s="25" t="s">
        <v>266</v>
      </c>
      <c r="BM1069" s="25" t="s">
        <v>2175</v>
      </c>
    </row>
    <row r="1070" s="1" customFormat="1" ht="16.5" customHeight="1">
      <c r="B1070" s="47"/>
      <c r="C1070" s="236" t="s">
        <v>2176</v>
      </c>
      <c r="D1070" s="236" t="s">
        <v>176</v>
      </c>
      <c r="E1070" s="237" t="s">
        <v>2177</v>
      </c>
      <c r="F1070" s="238" t="s">
        <v>2178</v>
      </c>
      <c r="G1070" s="239" t="s">
        <v>269</v>
      </c>
      <c r="H1070" s="240">
        <v>11</v>
      </c>
      <c r="I1070" s="241"/>
      <c r="J1070" s="242">
        <f>ROUND(I1070*H1070,2)</f>
        <v>0</v>
      </c>
      <c r="K1070" s="238" t="s">
        <v>21</v>
      </c>
      <c r="L1070" s="73"/>
      <c r="M1070" s="243" t="s">
        <v>21</v>
      </c>
      <c r="N1070" s="244" t="s">
        <v>44</v>
      </c>
      <c r="O1070" s="48"/>
      <c r="P1070" s="245">
        <f>O1070*H1070</f>
        <v>0</v>
      </c>
      <c r="Q1070" s="245">
        <v>0</v>
      </c>
      <c r="R1070" s="245">
        <f>Q1070*H1070</f>
        <v>0</v>
      </c>
      <c r="S1070" s="245">
        <v>0</v>
      </c>
      <c r="T1070" s="246">
        <f>S1070*H1070</f>
        <v>0</v>
      </c>
      <c r="AR1070" s="25" t="s">
        <v>266</v>
      </c>
      <c r="AT1070" s="25" t="s">
        <v>176</v>
      </c>
      <c r="AU1070" s="25" t="s">
        <v>83</v>
      </c>
      <c r="AY1070" s="25" t="s">
        <v>174</v>
      </c>
      <c r="BE1070" s="247">
        <f>IF(N1070="základní",J1070,0)</f>
        <v>0</v>
      </c>
      <c r="BF1070" s="247">
        <f>IF(N1070="snížená",J1070,0)</f>
        <v>0</v>
      </c>
      <c r="BG1070" s="247">
        <f>IF(N1070="zákl. přenesená",J1070,0)</f>
        <v>0</v>
      </c>
      <c r="BH1070" s="247">
        <f>IF(N1070="sníž. přenesená",J1070,0)</f>
        <v>0</v>
      </c>
      <c r="BI1070" s="247">
        <f>IF(N1070="nulová",J1070,0)</f>
        <v>0</v>
      </c>
      <c r="BJ1070" s="25" t="s">
        <v>83</v>
      </c>
      <c r="BK1070" s="247">
        <f>ROUND(I1070*H1070,2)</f>
        <v>0</v>
      </c>
      <c r="BL1070" s="25" t="s">
        <v>266</v>
      </c>
      <c r="BM1070" s="25" t="s">
        <v>2179</v>
      </c>
    </row>
    <row r="1071" s="1" customFormat="1" ht="16.5" customHeight="1">
      <c r="B1071" s="47"/>
      <c r="C1071" s="236" t="s">
        <v>2180</v>
      </c>
      <c r="D1071" s="236" t="s">
        <v>176</v>
      </c>
      <c r="E1071" s="237" t="s">
        <v>2181</v>
      </c>
      <c r="F1071" s="238" t="s">
        <v>2182</v>
      </c>
      <c r="G1071" s="239" t="s">
        <v>269</v>
      </c>
      <c r="H1071" s="240">
        <v>40</v>
      </c>
      <c r="I1071" s="241"/>
      <c r="J1071" s="242">
        <f>ROUND(I1071*H1071,2)</f>
        <v>0</v>
      </c>
      <c r="K1071" s="238" t="s">
        <v>21</v>
      </c>
      <c r="L1071" s="73"/>
      <c r="M1071" s="243" t="s">
        <v>21</v>
      </c>
      <c r="N1071" s="244" t="s">
        <v>44</v>
      </c>
      <c r="O1071" s="48"/>
      <c r="P1071" s="245">
        <f>O1071*H1071</f>
        <v>0</v>
      </c>
      <c r="Q1071" s="245">
        <v>0</v>
      </c>
      <c r="R1071" s="245">
        <f>Q1071*H1071</f>
        <v>0</v>
      </c>
      <c r="S1071" s="245">
        <v>0</v>
      </c>
      <c r="T1071" s="246">
        <f>S1071*H1071</f>
        <v>0</v>
      </c>
      <c r="AR1071" s="25" t="s">
        <v>266</v>
      </c>
      <c r="AT1071" s="25" t="s">
        <v>176</v>
      </c>
      <c r="AU1071" s="25" t="s">
        <v>83</v>
      </c>
      <c r="AY1071" s="25" t="s">
        <v>174</v>
      </c>
      <c r="BE1071" s="247">
        <f>IF(N1071="základní",J1071,0)</f>
        <v>0</v>
      </c>
      <c r="BF1071" s="247">
        <f>IF(N1071="snížená",J1071,0)</f>
        <v>0</v>
      </c>
      <c r="BG1071" s="247">
        <f>IF(N1071="zákl. přenesená",J1071,0)</f>
        <v>0</v>
      </c>
      <c r="BH1071" s="247">
        <f>IF(N1071="sníž. přenesená",J1071,0)</f>
        <v>0</v>
      </c>
      <c r="BI1071" s="247">
        <f>IF(N1071="nulová",J1071,0)</f>
        <v>0</v>
      </c>
      <c r="BJ1071" s="25" t="s">
        <v>83</v>
      </c>
      <c r="BK1071" s="247">
        <f>ROUND(I1071*H1071,2)</f>
        <v>0</v>
      </c>
      <c r="BL1071" s="25" t="s">
        <v>266</v>
      </c>
      <c r="BM1071" s="25" t="s">
        <v>2183</v>
      </c>
    </row>
    <row r="1072" s="1" customFormat="1" ht="25.5" customHeight="1">
      <c r="B1072" s="47"/>
      <c r="C1072" s="236" t="s">
        <v>2184</v>
      </c>
      <c r="D1072" s="236" t="s">
        <v>176</v>
      </c>
      <c r="E1072" s="237" t="s">
        <v>2185</v>
      </c>
      <c r="F1072" s="238" t="s">
        <v>2186</v>
      </c>
      <c r="G1072" s="239" t="s">
        <v>220</v>
      </c>
      <c r="H1072" s="240">
        <v>0.5</v>
      </c>
      <c r="I1072" s="241"/>
      <c r="J1072" s="242">
        <f>ROUND(I1072*H1072,2)</f>
        <v>0</v>
      </c>
      <c r="K1072" s="238" t="s">
        <v>21</v>
      </c>
      <c r="L1072" s="73"/>
      <c r="M1072" s="243" t="s">
        <v>21</v>
      </c>
      <c r="N1072" s="244" t="s">
        <v>44</v>
      </c>
      <c r="O1072" s="48"/>
      <c r="P1072" s="245">
        <f>O1072*H1072</f>
        <v>0</v>
      </c>
      <c r="Q1072" s="245">
        <v>0</v>
      </c>
      <c r="R1072" s="245">
        <f>Q1072*H1072</f>
        <v>0</v>
      </c>
      <c r="S1072" s="245">
        <v>0</v>
      </c>
      <c r="T1072" s="246">
        <f>S1072*H1072</f>
        <v>0</v>
      </c>
      <c r="AR1072" s="25" t="s">
        <v>266</v>
      </c>
      <c r="AT1072" s="25" t="s">
        <v>176</v>
      </c>
      <c r="AU1072" s="25" t="s">
        <v>83</v>
      </c>
      <c r="AY1072" s="25" t="s">
        <v>174</v>
      </c>
      <c r="BE1072" s="247">
        <f>IF(N1072="základní",J1072,0)</f>
        <v>0</v>
      </c>
      <c r="BF1072" s="247">
        <f>IF(N1072="snížená",J1072,0)</f>
        <v>0</v>
      </c>
      <c r="BG1072" s="247">
        <f>IF(N1072="zákl. přenesená",J1072,0)</f>
        <v>0</v>
      </c>
      <c r="BH1072" s="247">
        <f>IF(N1072="sníž. přenesená",J1072,0)</f>
        <v>0</v>
      </c>
      <c r="BI1072" s="247">
        <f>IF(N1072="nulová",J1072,0)</f>
        <v>0</v>
      </c>
      <c r="BJ1072" s="25" t="s">
        <v>83</v>
      </c>
      <c r="BK1072" s="247">
        <f>ROUND(I1072*H1072,2)</f>
        <v>0</v>
      </c>
      <c r="BL1072" s="25" t="s">
        <v>266</v>
      </c>
      <c r="BM1072" s="25" t="s">
        <v>2187</v>
      </c>
    </row>
    <row r="1073" s="1" customFormat="1" ht="25.5" customHeight="1">
      <c r="B1073" s="47"/>
      <c r="C1073" s="236" t="s">
        <v>2188</v>
      </c>
      <c r="D1073" s="236" t="s">
        <v>176</v>
      </c>
      <c r="E1073" s="237" t="s">
        <v>2189</v>
      </c>
      <c r="F1073" s="238" t="s">
        <v>2190</v>
      </c>
      <c r="G1073" s="239" t="s">
        <v>220</v>
      </c>
      <c r="H1073" s="240">
        <v>1</v>
      </c>
      <c r="I1073" s="241"/>
      <c r="J1073" s="242">
        <f>ROUND(I1073*H1073,2)</f>
        <v>0</v>
      </c>
      <c r="K1073" s="238" t="s">
        <v>21</v>
      </c>
      <c r="L1073" s="73"/>
      <c r="M1073" s="243" t="s">
        <v>21</v>
      </c>
      <c r="N1073" s="244" t="s">
        <v>44</v>
      </c>
      <c r="O1073" s="48"/>
      <c r="P1073" s="245">
        <f>O1073*H1073</f>
        <v>0</v>
      </c>
      <c r="Q1073" s="245">
        <v>0</v>
      </c>
      <c r="R1073" s="245">
        <f>Q1073*H1073</f>
        <v>0</v>
      </c>
      <c r="S1073" s="245">
        <v>0</v>
      </c>
      <c r="T1073" s="246">
        <f>S1073*H1073</f>
        <v>0</v>
      </c>
      <c r="AR1073" s="25" t="s">
        <v>266</v>
      </c>
      <c r="AT1073" s="25" t="s">
        <v>176</v>
      </c>
      <c r="AU1073" s="25" t="s">
        <v>83</v>
      </c>
      <c r="AY1073" s="25" t="s">
        <v>174</v>
      </c>
      <c r="BE1073" s="247">
        <f>IF(N1073="základní",J1073,0)</f>
        <v>0</v>
      </c>
      <c r="BF1073" s="247">
        <f>IF(N1073="snížená",J1073,0)</f>
        <v>0</v>
      </c>
      <c r="BG1073" s="247">
        <f>IF(N1073="zákl. přenesená",J1073,0)</f>
        <v>0</v>
      </c>
      <c r="BH1073" s="247">
        <f>IF(N1073="sníž. přenesená",J1073,0)</f>
        <v>0</v>
      </c>
      <c r="BI1073" s="247">
        <f>IF(N1073="nulová",J1073,0)</f>
        <v>0</v>
      </c>
      <c r="BJ1073" s="25" t="s">
        <v>83</v>
      </c>
      <c r="BK1073" s="247">
        <f>ROUND(I1073*H1073,2)</f>
        <v>0</v>
      </c>
      <c r="BL1073" s="25" t="s">
        <v>266</v>
      </c>
      <c r="BM1073" s="25" t="s">
        <v>2191</v>
      </c>
    </row>
    <row r="1074" s="1" customFormat="1" ht="25.5" customHeight="1">
      <c r="B1074" s="47"/>
      <c r="C1074" s="236" t="s">
        <v>2192</v>
      </c>
      <c r="D1074" s="236" t="s">
        <v>176</v>
      </c>
      <c r="E1074" s="237" t="s">
        <v>2193</v>
      </c>
      <c r="F1074" s="238" t="s">
        <v>2194</v>
      </c>
      <c r="G1074" s="239" t="s">
        <v>269</v>
      </c>
      <c r="H1074" s="240">
        <v>3</v>
      </c>
      <c r="I1074" s="241"/>
      <c r="J1074" s="242">
        <f>ROUND(I1074*H1074,2)</f>
        <v>0</v>
      </c>
      <c r="K1074" s="238" t="s">
        <v>21</v>
      </c>
      <c r="L1074" s="73"/>
      <c r="M1074" s="243" t="s">
        <v>21</v>
      </c>
      <c r="N1074" s="244" t="s">
        <v>44</v>
      </c>
      <c r="O1074" s="48"/>
      <c r="P1074" s="245">
        <f>O1074*H1074</f>
        <v>0</v>
      </c>
      <c r="Q1074" s="245">
        <v>0</v>
      </c>
      <c r="R1074" s="245">
        <f>Q1074*H1074</f>
        <v>0</v>
      </c>
      <c r="S1074" s="245">
        <v>0</v>
      </c>
      <c r="T1074" s="246">
        <f>S1074*H1074</f>
        <v>0</v>
      </c>
      <c r="AR1074" s="25" t="s">
        <v>266</v>
      </c>
      <c r="AT1074" s="25" t="s">
        <v>176</v>
      </c>
      <c r="AU1074" s="25" t="s">
        <v>83</v>
      </c>
      <c r="AY1074" s="25" t="s">
        <v>174</v>
      </c>
      <c r="BE1074" s="247">
        <f>IF(N1074="základní",J1074,0)</f>
        <v>0</v>
      </c>
      <c r="BF1074" s="247">
        <f>IF(N1074="snížená",J1074,0)</f>
        <v>0</v>
      </c>
      <c r="BG1074" s="247">
        <f>IF(N1074="zákl. přenesená",J1074,0)</f>
        <v>0</v>
      </c>
      <c r="BH1074" s="247">
        <f>IF(N1074="sníž. přenesená",J1074,0)</f>
        <v>0</v>
      </c>
      <c r="BI1074" s="247">
        <f>IF(N1074="nulová",J1074,0)</f>
        <v>0</v>
      </c>
      <c r="BJ1074" s="25" t="s">
        <v>83</v>
      </c>
      <c r="BK1074" s="247">
        <f>ROUND(I1074*H1074,2)</f>
        <v>0</v>
      </c>
      <c r="BL1074" s="25" t="s">
        <v>266</v>
      </c>
      <c r="BM1074" s="25" t="s">
        <v>2195</v>
      </c>
    </row>
    <row r="1075" s="1" customFormat="1" ht="25.5" customHeight="1">
      <c r="B1075" s="47"/>
      <c r="C1075" s="236" t="s">
        <v>2196</v>
      </c>
      <c r="D1075" s="236" t="s">
        <v>176</v>
      </c>
      <c r="E1075" s="237" t="s">
        <v>2197</v>
      </c>
      <c r="F1075" s="238" t="s">
        <v>2198</v>
      </c>
      <c r="G1075" s="239" t="s">
        <v>269</v>
      </c>
      <c r="H1075" s="240">
        <v>2</v>
      </c>
      <c r="I1075" s="241"/>
      <c r="J1075" s="242">
        <f>ROUND(I1075*H1075,2)</f>
        <v>0</v>
      </c>
      <c r="K1075" s="238" t="s">
        <v>21</v>
      </c>
      <c r="L1075" s="73"/>
      <c r="M1075" s="243" t="s">
        <v>21</v>
      </c>
      <c r="N1075" s="244" t="s">
        <v>44</v>
      </c>
      <c r="O1075" s="48"/>
      <c r="P1075" s="245">
        <f>O1075*H1075</f>
        <v>0</v>
      </c>
      <c r="Q1075" s="245">
        <v>0</v>
      </c>
      <c r="R1075" s="245">
        <f>Q1075*H1075</f>
        <v>0</v>
      </c>
      <c r="S1075" s="245">
        <v>0</v>
      </c>
      <c r="T1075" s="246">
        <f>S1075*H1075</f>
        <v>0</v>
      </c>
      <c r="AR1075" s="25" t="s">
        <v>266</v>
      </c>
      <c r="AT1075" s="25" t="s">
        <v>176</v>
      </c>
      <c r="AU1075" s="25" t="s">
        <v>83</v>
      </c>
      <c r="AY1075" s="25" t="s">
        <v>174</v>
      </c>
      <c r="BE1075" s="247">
        <f>IF(N1075="základní",J1075,0)</f>
        <v>0</v>
      </c>
      <c r="BF1075" s="247">
        <f>IF(N1075="snížená",J1075,0)</f>
        <v>0</v>
      </c>
      <c r="BG1075" s="247">
        <f>IF(N1075="zákl. přenesená",J1075,0)</f>
        <v>0</v>
      </c>
      <c r="BH1075" s="247">
        <f>IF(N1075="sníž. přenesená",J1075,0)</f>
        <v>0</v>
      </c>
      <c r="BI1075" s="247">
        <f>IF(N1075="nulová",J1075,0)</f>
        <v>0</v>
      </c>
      <c r="BJ1075" s="25" t="s">
        <v>83</v>
      </c>
      <c r="BK1075" s="247">
        <f>ROUND(I1075*H1075,2)</f>
        <v>0</v>
      </c>
      <c r="BL1075" s="25" t="s">
        <v>266</v>
      </c>
      <c r="BM1075" s="25" t="s">
        <v>2199</v>
      </c>
    </row>
    <row r="1076" s="1" customFormat="1" ht="25.5" customHeight="1">
      <c r="B1076" s="47"/>
      <c r="C1076" s="236" t="s">
        <v>2200</v>
      </c>
      <c r="D1076" s="236" t="s">
        <v>176</v>
      </c>
      <c r="E1076" s="237" t="s">
        <v>2201</v>
      </c>
      <c r="F1076" s="238" t="s">
        <v>2202</v>
      </c>
      <c r="G1076" s="239" t="s">
        <v>269</v>
      </c>
      <c r="H1076" s="240">
        <v>3</v>
      </c>
      <c r="I1076" s="241"/>
      <c r="J1076" s="242">
        <f>ROUND(I1076*H1076,2)</f>
        <v>0</v>
      </c>
      <c r="K1076" s="238" t="s">
        <v>21</v>
      </c>
      <c r="L1076" s="73"/>
      <c r="M1076" s="243" t="s">
        <v>21</v>
      </c>
      <c r="N1076" s="244" t="s">
        <v>44</v>
      </c>
      <c r="O1076" s="48"/>
      <c r="P1076" s="245">
        <f>O1076*H1076</f>
        <v>0</v>
      </c>
      <c r="Q1076" s="245">
        <v>0</v>
      </c>
      <c r="R1076" s="245">
        <f>Q1076*H1076</f>
        <v>0</v>
      </c>
      <c r="S1076" s="245">
        <v>0</v>
      </c>
      <c r="T1076" s="246">
        <f>S1076*H1076</f>
        <v>0</v>
      </c>
      <c r="AR1076" s="25" t="s">
        <v>266</v>
      </c>
      <c r="AT1076" s="25" t="s">
        <v>176</v>
      </c>
      <c r="AU1076" s="25" t="s">
        <v>83</v>
      </c>
      <c r="AY1076" s="25" t="s">
        <v>174</v>
      </c>
      <c r="BE1076" s="247">
        <f>IF(N1076="základní",J1076,0)</f>
        <v>0</v>
      </c>
      <c r="BF1076" s="247">
        <f>IF(N1076="snížená",J1076,0)</f>
        <v>0</v>
      </c>
      <c r="BG1076" s="247">
        <f>IF(N1076="zákl. přenesená",J1076,0)</f>
        <v>0</v>
      </c>
      <c r="BH1076" s="247">
        <f>IF(N1076="sníž. přenesená",J1076,0)</f>
        <v>0</v>
      </c>
      <c r="BI1076" s="247">
        <f>IF(N1076="nulová",J1076,0)</f>
        <v>0</v>
      </c>
      <c r="BJ1076" s="25" t="s">
        <v>83</v>
      </c>
      <c r="BK1076" s="247">
        <f>ROUND(I1076*H1076,2)</f>
        <v>0</v>
      </c>
      <c r="BL1076" s="25" t="s">
        <v>266</v>
      </c>
      <c r="BM1076" s="25" t="s">
        <v>2203</v>
      </c>
    </row>
    <row r="1077" s="1" customFormat="1" ht="16.5" customHeight="1">
      <c r="B1077" s="47"/>
      <c r="C1077" s="236" t="s">
        <v>2204</v>
      </c>
      <c r="D1077" s="236" t="s">
        <v>176</v>
      </c>
      <c r="E1077" s="237" t="s">
        <v>2205</v>
      </c>
      <c r="F1077" s="238" t="s">
        <v>2206</v>
      </c>
      <c r="G1077" s="239" t="s">
        <v>269</v>
      </c>
      <c r="H1077" s="240">
        <v>8</v>
      </c>
      <c r="I1077" s="241"/>
      <c r="J1077" s="242">
        <f>ROUND(I1077*H1077,2)</f>
        <v>0</v>
      </c>
      <c r="K1077" s="238" t="s">
        <v>21</v>
      </c>
      <c r="L1077" s="73"/>
      <c r="M1077" s="243" t="s">
        <v>21</v>
      </c>
      <c r="N1077" s="244" t="s">
        <v>44</v>
      </c>
      <c r="O1077" s="48"/>
      <c r="P1077" s="245">
        <f>O1077*H1077</f>
        <v>0</v>
      </c>
      <c r="Q1077" s="245">
        <v>0</v>
      </c>
      <c r="R1077" s="245">
        <f>Q1077*H1077</f>
        <v>0</v>
      </c>
      <c r="S1077" s="245">
        <v>0</v>
      </c>
      <c r="T1077" s="246">
        <f>S1077*H1077</f>
        <v>0</v>
      </c>
      <c r="AR1077" s="25" t="s">
        <v>266</v>
      </c>
      <c r="AT1077" s="25" t="s">
        <v>176</v>
      </c>
      <c r="AU1077" s="25" t="s">
        <v>83</v>
      </c>
      <c r="AY1077" s="25" t="s">
        <v>174</v>
      </c>
      <c r="BE1077" s="247">
        <f>IF(N1077="základní",J1077,0)</f>
        <v>0</v>
      </c>
      <c r="BF1077" s="247">
        <f>IF(N1077="snížená",J1077,0)</f>
        <v>0</v>
      </c>
      <c r="BG1077" s="247">
        <f>IF(N1077="zákl. přenesená",J1077,0)</f>
        <v>0</v>
      </c>
      <c r="BH1077" s="247">
        <f>IF(N1077="sníž. přenesená",J1077,0)</f>
        <v>0</v>
      </c>
      <c r="BI1077" s="247">
        <f>IF(N1077="nulová",J1077,0)</f>
        <v>0</v>
      </c>
      <c r="BJ1077" s="25" t="s">
        <v>83</v>
      </c>
      <c r="BK1077" s="247">
        <f>ROUND(I1077*H1077,2)</f>
        <v>0</v>
      </c>
      <c r="BL1077" s="25" t="s">
        <v>266</v>
      </c>
      <c r="BM1077" s="25" t="s">
        <v>2207</v>
      </c>
    </row>
    <row r="1078" s="1" customFormat="1" ht="16.5" customHeight="1">
      <c r="B1078" s="47"/>
      <c r="C1078" s="236" t="s">
        <v>2208</v>
      </c>
      <c r="D1078" s="236" t="s">
        <v>176</v>
      </c>
      <c r="E1078" s="237" t="s">
        <v>2209</v>
      </c>
      <c r="F1078" s="238" t="s">
        <v>2210</v>
      </c>
      <c r="G1078" s="239" t="s">
        <v>269</v>
      </c>
      <c r="H1078" s="240">
        <v>11</v>
      </c>
      <c r="I1078" s="241"/>
      <c r="J1078" s="242">
        <f>ROUND(I1078*H1078,2)</f>
        <v>0</v>
      </c>
      <c r="K1078" s="238" t="s">
        <v>21</v>
      </c>
      <c r="L1078" s="73"/>
      <c r="M1078" s="243" t="s">
        <v>21</v>
      </c>
      <c r="N1078" s="244" t="s">
        <v>44</v>
      </c>
      <c r="O1078" s="48"/>
      <c r="P1078" s="245">
        <f>O1078*H1078</f>
        <v>0</v>
      </c>
      <c r="Q1078" s="245">
        <v>0</v>
      </c>
      <c r="R1078" s="245">
        <f>Q1078*H1078</f>
        <v>0</v>
      </c>
      <c r="S1078" s="245">
        <v>0</v>
      </c>
      <c r="T1078" s="246">
        <f>S1078*H1078</f>
        <v>0</v>
      </c>
      <c r="AR1078" s="25" t="s">
        <v>266</v>
      </c>
      <c r="AT1078" s="25" t="s">
        <v>176</v>
      </c>
      <c r="AU1078" s="25" t="s">
        <v>83</v>
      </c>
      <c r="AY1078" s="25" t="s">
        <v>174</v>
      </c>
      <c r="BE1078" s="247">
        <f>IF(N1078="základní",J1078,0)</f>
        <v>0</v>
      </c>
      <c r="BF1078" s="247">
        <f>IF(N1078="snížená",J1078,0)</f>
        <v>0</v>
      </c>
      <c r="BG1078" s="247">
        <f>IF(N1078="zákl. přenesená",J1078,0)</f>
        <v>0</v>
      </c>
      <c r="BH1078" s="247">
        <f>IF(N1078="sníž. přenesená",J1078,0)</f>
        <v>0</v>
      </c>
      <c r="BI1078" s="247">
        <f>IF(N1078="nulová",J1078,0)</f>
        <v>0</v>
      </c>
      <c r="BJ1078" s="25" t="s">
        <v>83</v>
      </c>
      <c r="BK1078" s="247">
        <f>ROUND(I1078*H1078,2)</f>
        <v>0</v>
      </c>
      <c r="BL1078" s="25" t="s">
        <v>266</v>
      </c>
      <c r="BM1078" s="25" t="s">
        <v>2211</v>
      </c>
    </row>
    <row r="1079" s="11" customFormat="1" ht="29.88" customHeight="1">
      <c r="B1079" s="220"/>
      <c r="C1079" s="221"/>
      <c r="D1079" s="222" t="s">
        <v>71</v>
      </c>
      <c r="E1079" s="234" t="s">
        <v>2212</v>
      </c>
      <c r="F1079" s="234" t="s">
        <v>2213</v>
      </c>
      <c r="G1079" s="221"/>
      <c r="H1079" s="221"/>
      <c r="I1079" s="224"/>
      <c r="J1079" s="235">
        <f>BK1079</f>
        <v>0</v>
      </c>
      <c r="K1079" s="221"/>
      <c r="L1079" s="226"/>
      <c r="M1079" s="227"/>
      <c r="N1079" s="228"/>
      <c r="O1079" s="228"/>
      <c r="P1079" s="229">
        <f>SUM(P1080:P1232)</f>
        <v>0</v>
      </c>
      <c r="Q1079" s="228"/>
      <c r="R1079" s="229">
        <f>SUM(R1080:R1232)</f>
        <v>0</v>
      </c>
      <c r="S1079" s="228"/>
      <c r="T1079" s="230">
        <f>SUM(T1080:T1232)</f>
        <v>0</v>
      </c>
      <c r="AR1079" s="231" t="s">
        <v>83</v>
      </c>
      <c r="AT1079" s="232" t="s">
        <v>71</v>
      </c>
      <c r="AU1079" s="232" t="s">
        <v>76</v>
      </c>
      <c r="AY1079" s="231" t="s">
        <v>174</v>
      </c>
      <c r="BK1079" s="233">
        <f>SUM(BK1080:BK1232)</f>
        <v>0</v>
      </c>
    </row>
    <row r="1080" s="1" customFormat="1" ht="25.5" customHeight="1">
      <c r="B1080" s="47"/>
      <c r="C1080" s="236" t="s">
        <v>2214</v>
      </c>
      <c r="D1080" s="236" t="s">
        <v>176</v>
      </c>
      <c r="E1080" s="237" t="s">
        <v>2215</v>
      </c>
      <c r="F1080" s="238" t="s">
        <v>2216</v>
      </c>
      <c r="G1080" s="239" t="s">
        <v>1347</v>
      </c>
      <c r="H1080" s="240">
        <v>1</v>
      </c>
      <c r="I1080" s="241"/>
      <c r="J1080" s="242">
        <f>ROUND(I1080*H1080,2)</f>
        <v>0</v>
      </c>
      <c r="K1080" s="238" t="s">
        <v>21</v>
      </c>
      <c r="L1080" s="73"/>
      <c r="M1080" s="243" t="s">
        <v>21</v>
      </c>
      <c r="N1080" s="244" t="s">
        <v>44</v>
      </c>
      <c r="O1080" s="48"/>
      <c r="P1080" s="245">
        <f>O1080*H1080</f>
        <v>0</v>
      </c>
      <c r="Q1080" s="245">
        <v>0</v>
      </c>
      <c r="R1080" s="245">
        <f>Q1080*H1080</f>
        <v>0</v>
      </c>
      <c r="S1080" s="245">
        <v>0</v>
      </c>
      <c r="T1080" s="246">
        <f>S1080*H1080</f>
        <v>0</v>
      </c>
      <c r="AR1080" s="25" t="s">
        <v>573</v>
      </c>
      <c r="AT1080" s="25" t="s">
        <v>176</v>
      </c>
      <c r="AU1080" s="25" t="s">
        <v>83</v>
      </c>
      <c r="AY1080" s="25" t="s">
        <v>174</v>
      </c>
      <c r="BE1080" s="247">
        <f>IF(N1080="základní",J1080,0)</f>
        <v>0</v>
      </c>
      <c r="BF1080" s="247">
        <f>IF(N1080="snížená",J1080,0)</f>
        <v>0</v>
      </c>
      <c r="BG1080" s="247">
        <f>IF(N1080="zákl. přenesená",J1080,0)</f>
        <v>0</v>
      </c>
      <c r="BH1080" s="247">
        <f>IF(N1080="sníž. přenesená",J1080,0)</f>
        <v>0</v>
      </c>
      <c r="BI1080" s="247">
        <f>IF(N1080="nulová",J1080,0)</f>
        <v>0</v>
      </c>
      <c r="BJ1080" s="25" t="s">
        <v>83</v>
      </c>
      <c r="BK1080" s="247">
        <f>ROUND(I1080*H1080,2)</f>
        <v>0</v>
      </c>
      <c r="BL1080" s="25" t="s">
        <v>573</v>
      </c>
      <c r="BM1080" s="25" t="s">
        <v>2217</v>
      </c>
    </row>
    <row r="1081" s="1" customFormat="1" ht="16.5" customHeight="1">
      <c r="B1081" s="47"/>
      <c r="C1081" s="236" t="s">
        <v>2218</v>
      </c>
      <c r="D1081" s="236" t="s">
        <v>176</v>
      </c>
      <c r="E1081" s="237" t="s">
        <v>2219</v>
      </c>
      <c r="F1081" s="238" t="s">
        <v>2220</v>
      </c>
      <c r="G1081" s="239" t="s">
        <v>1347</v>
      </c>
      <c r="H1081" s="240">
        <v>1</v>
      </c>
      <c r="I1081" s="241"/>
      <c r="J1081" s="242">
        <f>ROUND(I1081*H1081,2)</f>
        <v>0</v>
      </c>
      <c r="K1081" s="238" t="s">
        <v>21</v>
      </c>
      <c r="L1081" s="73"/>
      <c r="M1081" s="243" t="s">
        <v>21</v>
      </c>
      <c r="N1081" s="244" t="s">
        <v>44</v>
      </c>
      <c r="O1081" s="48"/>
      <c r="P1081" s="245">
        <f>O1081*H1081</f>
        <v>0</v>
      </c>
      <c r="Q1081" s="245">
        <v>0</v>
      </c>
      <c r="R1081" s="245">
        <f>Q1081*H1081</f>
        <v>0</v>
      </c>
      <c r="S1081" s="245">
        <v>0</v>
      </c>
      <c r="T1081" s="246">
        <f>S1081*H1081</f>
        <v>0</v>
      </c>
      <c r="AR1081" s="25" t="s">
        <v>573</v>
      </c>
      <c r="AT1081" s="25" t="s">
        <v>176</v>
      </c>
      <c r="AU1081" s="25" t="s">
        <v>83</v>
      </c>
      <c r="AY1081" s="25" t="s">
        <v>174</v>
      </c>
      <c r="BE1081" s="247">
        <f>IF(N1081="základní",J1081,0)</f>
        <v>0</v>
      </c>
      <c r="BF1081" s="247">
        <f>IF(N1081="snížená",J1081,0)</f>
        <v>0</v>
      </c>
      <c r="BG1081" s="247">
        <f>IF(N1081="zákl. přenesená",J1081,0)</f>
        <v>0</v>
      </c>
      <c r="BH1081" s="247">
        <f>IF(N1081="sníž. přenesená",J1081,0)</f>
        <v>0</v>
      </c>
      <c r="BI1081" s="247">
        <f>IF(N1081="nulová",J1081,0)</f>
        <v>0</v>
      </c>
      <c r="BJ1081" s="25" t="s">
        <v>83</v>
      </c>
      <c r="BK1081" s="247">
        <f>ROUND(I1081*H1081,2)</f>
        <v>0</v>
      </c>
      <c r="BL1081" s="25" t="s">
        <v>573</v>
      </c>
      <c r="BM1081" s="25" t="s">
        <v>2221</v>
      </c>
    </row>
    <row r="1082" s="1" customFormat="1" ht="16.5" customHeight="1">
      <c r="B1082" s="47"/>
      <c r="C1082" s="236" t="s">
        <v>2222</v>
      </c>
      <c r="D1082" s="236" t="s">
        <v>176</v>
      </c>
      <c r="E1082" s="237" t="s">
        <v>2223</v>
      </c>
      <c r="F1082" s="238" t="s">
        <v>2224</v>
      </c>
      <c r="G1082" s="239" t="s">
        <v>1347</v>
      </c>
      <c r="H1082" s="240">
        <v>1</v>
      </c>
      <c r="I1082" s="241"/>
      <c r="J1082" s="242">
        <f>ROUND(I1082*H1082,2)</f>
        <v>0</v>
      </c>
      <c r="K1082" s="238" t="s">
        <v>21</v>
      </c>
      <c r="L1082" s="73"/>
      <c r="M1082" s="243" t="s">
        <v>21</v>
      </c>
      <c r="N1082" s="244" t="s">
        <v>44</v>
      </c>
      <c r="O1082" s="48"/>
      <c r="P1082" s="245">
        <f>O1082*H1082</f>
        <v>0</v>
      </c>
      <c r="Q1082" s="245">
        <v>0</v>
      </c>
      <c r="R1082" s="245">
        <f>Q1082*H1082</f>
        <v>0</v>
      </c>
      <c r="S1082" s="245">
        <v>0</v>
      </c>
      <c r="T1082" s="246">
        <f>S1082*H1082</f>
        <v>0</v>
      </c>
      <c r="AR1082" s="25" t="s">
        <v>573</v>
      </c>
      <c r="AT1082" s="25" t="s">
        <v>176</v>
      </c>
      <c r="AU1082" s="25" t="s">
        <v>83</v>
      </c>
      <c r="AY1082" s="25" t="s">
        <v>174</v>
      </c>
      <c r="BE1082" s="247">
        <f>IF(N1082="základní",J1082,0)</f>
        <v>0</v>
      </c>
      <c r="BF1082" s="247">
        <f>IF(N1082="snížená",J1082,0)</f>
        <v>0</v>
      </c>
      <c r="BG1082" s="247">
        <f>IF(N1082="zákl. přenesená",J1082,0)</f>
        <v>0</v>
      </c>
      <c r="BH1082" s="247">
        <f>IF(N1082="sníž. přenesená",J1082,0)</f>
        <v>0</v>
      </c>
      <c r="BI1082" s="247">
        <f>IF(N1082="nulová",J1082,0)</f>
        <v>0</v>
      </c>
      <c r="BJ1082" s="25" t="s">
        <v>83</v>
      </c>
      <c r="BK1082" s="247">
        <f>ROUND(I1082*H1082,2)</f>
        <v>0</v>
      </c>
      <c r="BL1082" s="25" t="s">
        <v>573</v>
      </c>
      <c r="BM1082" s="25" t="s">
        <v>2225</v>
      </c>
    </row>
    <row r="1083" s="1" customFormat="1" ht="16.5" customHeight="1">
      <c r="B1083" s="47"/>
      <c r="C1083" s="236" t="s">
        <v>2226</v>
      </c>
      <c r="D1083" s="236" t="s">
        <v>176</v>
      </c>
      <c r="E1083" s="237" t="s">
        <v>2227</v>
      </c>
      <c r="F1083" s="238" t="s">
        <v>2228</v>
      </c>
      <c r="G1083" s="239" t="s">
        <v>1347</v>
      </c>
      <c r="H1083" s="240">
        <v>11</v>
      </c>
      <c r="I1083" s="241"/>
      <c r="J1083" s="242">
        <f>ROUND(I1083*H1083,2)</f>
        <v>0</v>
      </c>
      <c r="K1083" s="238" t="s">
        <v>21</v>
      </c>
      <c r="L1083" s="73"/>
      <c r="M1083" s="243" t="s">
        <v>21</v>
      </c>
      <c r="N1083" s="244" t="s">
        <v>44</v>
      </c>
      <c r="O1083" s="48"/>
      <c r="P1083" s="245">
        <f>O1083*H1083</f>
        <v>0</v>
      </c>
      <c r="Q1083" s="245">
        <v>0</v>
      </c>
      <c r="R1083" s="245">
        <f>Q1083*H1083</f>
        <v>0</v>
      </c>
      <c r="S1083" s="245">
        <v>0</v>
      </c>
      <c r="T1083" s="246">
        <f>S1083*H1083</f>
        <v>0</v>
      </c>
      <c r="AR1083" s="25" t="s">
        <v>573</v>
      </c>
      <c r="AT1083" s="25" t="s">
        <v>176</v>
      </c>
      <c r="AU1083" s="25" t="s">
        <v>83</v>
      </c>
      <c r="AY1083" s="25" t="s">
        <v>174</v>
      </c>
      <c r="BE1083" s="247">
        <f>IF(N1083="základní",J1083,0)</f>
        <v>0</v>
      </c>
      <c r="BF1083" s="247">
        <f>IF(N1083="snížená",J1083,0)</f>
        <v>0</v>
      </c>
      <c r="BG1083" s="247">
        <f>IF(N1083="zákl. přenesená",J1083,0)</f>
        <v>0</v>
      </c>
      <c r="BH1083" s="247">
        <f>IF(N1083="sníž. přenesená",J1083,0)</f>
        <v>0</v>
      </c>
      <c r="BI1083" s="247">
        <f>IF(N1083="nulová",J1083,0)</f>
        <v>0</v>
      </c>
      <c r="BJ1083" s="25" t="s">
        <v>83</v>
      </c>
      <c r="BK1083" s="247">
        <f>ROUND(I1083*H1083,2)</f>
        <v>0</v>
      </c>
      <c r="BL1083" s="25" t="s">
        <v>573</v>
      </c>
      <c r="BM1083" s="25" t="s">
        <v>2229</v>
      </c>
    </row>
    <row r="1084" s="1" customFormat="1">
      <c r="B1084" s="47"/>
      <c r="C1084" s="75"/>
      <c r="D1084" s="248" t="s">
        <v>2230</v>
      </c>
      <c r="E1084" s="75"/>
      <c r="F1084" s="249" t="s">
        <v>2231</v>
      </c>
      <c r="G1084" s="75"/>
      <c r="H1084" s="75"/>
      <c r="I1084" s="204"/>
      <c r="J1084" s="75"/>
      <c r="K1084" s="75"/>
      <c r="L1084" s="73"/>
      <c r="M1084" s="250"/>
      <c r="N1084" s="48"/>
      <c r="O1084" s="48"/>
      <c r="P1084" s="48"/>
      <c r="Q1084" s="48"/>
      <c r="R1084" s="48"/>
      <c r="S1084" s="48"/>
      <c r="T1084" s="96"/>
      <c r="AT1084" s="25" t="s">
        <v>2230</v>
      </c>
      <c r="AU1084" s="25" t="s">
        <v>83</v>
      </c>
    </row>
    <row r="1085" s="1" customFormat="1" ht="16.5" customHeight="1">
      <c r="B1085" s="47"/>
      <c r="C1085" s="236" t="s">
        <v>2232</v>
      </c>
      <c r="D1085" s="236" t="s">
        <v>176</v>
      </c>
      <c r="E1085" s="237" t="s">
        <v>2233</v>
      </c>
      <c r="F1085" s="238" t="s">
        <v>2234</v>
      </c>
      <c r="G1085" s="239" t="s">
        <v>1347</v>
      </c>
      <c r="H1085" s="240">
        <v>1</v>
      </c>
      <c r="I1085" s="241"/>
      <c r="J1085" s="242">
        <f>ROUND(I1085*H1085,2)</f>
        <v>0</v>
      </c>
      <c r="K1085" s="238" t="s">
        <v>21</v>
      </c>
      <c r="L1085" s="73"/>
      <c r="M1085" s="243" t="s">
        <v>21</v>
      </c>
      <c r="N1085" s="244" t="s">
        <v>44</v>
      </c>
      <c r="O1085" s="48"/>
      <c r="P1085" s="245">
        <f>O1085*H1085</f>
        <v>0</v>
      </c>
      <c r="Q1085" s="245">
        <v>0</v>
      </c>
      <c r="R1085" s="245">
        <f>Q1085*H1085</f>
        <v>0</v>
      </c>
      <c r="S1085" s="245">
        <v>0</v>
      </c>
      <c r="T1085" s="246">
        <f>S1085*H1085</f>
        <v>0</v>
      </c>
      <c r="AR1085" s="25" t="s">
        <v>573</v>
      </c>
      <c r="AT1085" s="25" t="s">
        <v>176</v>
      </c>
      <c r="AU1085" s="25" t="s">
        <v>83</v>
      </c>
      <c r="AY1085" s="25" t="s">
        <v>174</v>
      </c>
      <c r="BE1085" s="247">
        <f>IF(N1085="základní",J1085,0)</f>
        <v>0</v>
      </c>
      <c r="BF1085" s="247">
        <f>IF(N1085="snížená",J1085,0)</f>
        <v>0</v>
      </c>
      <c r="BG1085" s="247">
        <f>IF(N1085="zákl. přenesená",J1085,0)</f>
        <v>0</v>
      </c>
      <c r="BH1085" s="247">
        <f>IF(N1085="sníž. přenesená",J1085,0)</f>
        <v>0</v>
      </c>
      <c r="BI1085" s="247">
        <f>IF(N1085="nulová",J1085,0)</f>
        <v>0</v>
      </c>
      <c r="BJ1085" s="25" t="s">
        <v>83</v>
      </c>
      <c r="BK1085" s="247">
        <f>ROUND(I1085*H1085,2)</f>
        <v>0</v>
      </c>
      <c r="BL1085" s="25" t="s">
        <v>573</v>
      </c>
      <c r="BM1085" s="25" t="s">
        <v>2235</v>
      </c>
    </row>
    <row r="1086" s="1" customFormat="1" ht="25.5" customHeight="1">
      <c r="B1086" s="47"/>
      <c r="C1086" s="236" t="s">
        <v>2236</v>
      </c>
      <c r="D1086" s="236" t="s">
        <v>176</v>
      </c>
      <c r="E1086" s="237" t="s">
        <v>2237</v>
      </c>
      <c r="F1086" s="238" t="s">
        <v>2238</v>
      </c>
      <c r="G1086" s="239" t="s">
        <v>1347</v>
      </c>
      <c r="H1086" s="240">
        <v>1</v>
      </c>
      <c r="I1086" s="241"/>
      <c r="J1086" s="242">
        <f>ROUND(I1086*H1086,2)</f>
        <v>0</v>
      </c>
      <c r="K1086" s="238" t="s">
        <v>21</v>
      </c>
      <c r="L1086" s="73"/>
      <c r="M1086" s="243" t="s">
        <v>21</v>
      </c>
      <c r="N1086" s="244" t="s">
        <v>44</v>
      </c>
      <c r="O1086" s="48"/>
      <c r="P1086" s="245">
        <f>O1086*H1086</f>
        <v>0</v>
      </c>
      <c r="Q1086" s="245">
        <v>0</v>
      </c>
      <c r="R1086" s="245">
        <f>Q1086*H1086</f>
        <v>0</v>
      </c>
      <c r="S1086" s="245">
        <v>0</v>
      </c>
      <c r="T1086" s="246">
        <f>S1086*H1086</f>
        <v>0</v>
      </c>
      <c r="AR1086" s="25" t="s">
        <v>573</v>
      </c>
      <c r="AT1086" s="25" t="s">
        <v>176</v>
      </c>
      <c r="AU1086" s="25" t="s">
        <v>83</v>
      </c>
      <c r="AY1086" s="25" t="s">
        <v>174</v>
      </c>
      <c r="BE1086" s="247">
        <f>IF(N1086="základní",J1086,0)</f>
        <v>0</v>
      </c>
      <c r="BF1086" s="247">
        <f>IF(N1086="snížená",J1086,0)</f>
        <v>0</v>
      </c>
      <c r="BG1086" s="247">
        <f>IF(N1086="zákl. přenesená",J1086,0)</f>
        <v>0</v>
      </c>
      <c r="BH1086" s="247">
        <f>IF(N1086="sníž. přenesená",J1086,0)</f>
        <v>0</v>
      </c>
      <c r="BI1086" s="247">
        <f>IF(N1086="nulová",J1086,0)</f>
        <v>0</v>
      </c>
      <c r="BJ1086" s="25" t="s">
        <v>83</v>
      </c>
      <c r="BK1086" s="247">
        <f>ROUND(I1086*H1086,2)</f>
        <v>0</v>
      </c>
      <c r="BL1086" s="25" t="s">
        <v>573</v>
      </c>
      <c r="BM1086" s="25" t="s">
        <v>2239</v>
      </c>
    </row>
    <row r="1087" s="1" customFormat="1" ht="16.5" customHeight="1">
      <c r="B1087" s="47"/>
      <c r="C1087" s="236" t="s">
        <v>2240</v>
      </c>
      <c r="D1087" s="236" t="s">
        <v>176</v>
      </c>
      <c r="E1087" s="237" t="s">
        <v>2241</v>
      </c>
      <c r="F1087" s="238" t="s">
        <v>2242</v>
      </c>
      <c r="G1087" s="239" t="s">
        <v>1347</v>
      </c>
      <c r="H1087" s="240">
        <v>1</v>
      </c>
      <c r="I1087" s="241"/>
      <c r="J1087" s="242">
        <f>ROUND(I1087*H1087,2)</f>
        <v>0</v>
      </c>
      <c r="K1087" s="238" t="s">
        <v>21</v>
      </c>
      <c r="L1087" s="73"/>
      <c r="M1087" s="243" t="s">
        <v>21</v>
      </c>
      <c r="N1087" s="244" t="s">
        <v>44</v>
      </c>
      <c r="O1087" s="48"/>
      <c r="P1087" s="245">
        <f>O1087*H1087</f>
        <v>0</v>
      </c>
      <c r="Q1087" s="245">
        <v>0</v>
      </c>
      <c r="R1087" s="245">
        <f>Q1087*H1087</f>
        <v>0</v>
      </c>
      <c r="S1087" s="245">
        <v>0</v>
      </c>
      <c r="T1087" s="246">
        <f>S1087*H1087</f>
        <v>0</v>
      </c>
      <c r="AR1087" s="25" t="s">
        <v>573</v>
      </c>
      <c r="AT1087" s="25" t="s">
        <v>176</v>
      </c>
      <c r="AU1087" s="25" t="s">
        <v>83</v>
      </c>
      <c r="AY1087" s="25" t="s">
        <v>174</v>
      </c>
      <c r="BE1087" s="247">
        <f>IF(N1087="základní",J1087,0)</f>
        <v>0</v>
      </c>
      <c r="BF1087" s="247">
        <f>IF(N1087="snížená",J1087,0)</f>
        <v>0</v>
      </c>
      <c r="BG1087" s="247">
        <f>IF(N1087="zákl. přenesená",J1087,0)</f>
        <v>0</v>
      </c>
      <c r="BH1087" s="247">
        <f>IF(N1087="sníž. přenesená",J1087,0)</f>
        <v>0</v>
      </c>
      <c r="BI1087" s="247">
        <f>IF(N1087="nulová",J1087,0)</f>
        <v>0</v>
      </c>
      <c r="BJ1087" s="25" t="s">
        <v>83</v>
      </c>
      <c r="BK1087" s="247">
        <f>ROUND(I1087*H1087,2)</f>
        <v>0</v>
      </c>
      <c r="BL1087" s="25" t="s">
        <v>573</v>
      </c>
      <c r="BM1087" s="25" t="s">
        <v>2243</v>
      </c>
    </row>
    <row r="1088" s="1" customFormat="1" ht="16.5" customHeight="1">
      <c r="B1088" s="47"/>
      <c r="C1088" s="236" t="s">
        <v>2244</v>
      </c>
      <c r="D1088" s="236" t="s">
        <v>176</v>
      </c>
      <c r="E1088" s="237" t="s">
        <v>2245</v>
      </c>
      <c r="F1088" s="238" t="s">
        <v>2246</v>
      </c>
      <c r="G1088" s="239" t="s">
        <v>1347</v>
      </c>
      <c r="H1088" s="240">
        <v>12</v>
      </c>
      <c r="I1088" s="241"/>
      <c r="J1088" s="242">
        <f>ROUND(I1088*H1088,2)</f>
        <v>0</v>
      </c>
      <c r="K1088" s="238" t="s">
        <v>21</v>
      </c>
      <c r="L1088" s="73"/>
      <c r="M1088" s="243" t="s">
        <v>21</v>
      </c>
      <c r="N1088" s="244" t="s">
        <v>44</v>
      </c>
      <c r="O1088" s="48"/>
      <c r="P1088" s="245">
        <f>O1088*H1088</f>
        <v>0</v>
      </c>
      <c r="Q1088" s="245">
        <v>0</v>
      </c>
      <c r="R1088" s="245">
        <f>Q1088*H1088</f>
        <v>0</v>
      </c>
      <c r="S1088" s="245">
        <v>0</v>
      </c>
      <c r="T1088" s="246">
        <f>S1088*H1088</f>
        <v>0</v>
      </c>
      <c r="AR1088" s="25" t="s">
        <v>573</v>
      </c>
      <c r="AT1088" s="25" t="s">
        <v>176</v>
      </c>
      <c r="AU1088" s="25" t="s">
        <v>83</v>
      </c>
      <c r="AY1088" s="25" t="s">
        <v>174</v>
      </c>
      <c r="BE1088" s="247">
        <f>IF(N1088="základní",J1088,0)</f>
        <v>0</v>
      </c>
      <c r="BF1088" s="247">
        <f>IF(N1088="snížená",J1088,0)</f>
        <v>0</v>
      </c>
      <c r="BG1088" s="247">
        <f>IF(N1088="zákl. přenesená",J1088,0)</f>
        <v>0</v>
      </c>
      <c r="BH1088" s="247">
        <f>IF(N1088="sníž. přenesená",J1088,0)</f>
        <v>0</v>
      </c>
      <c r="BI1088" s="247">
        <f>IF(N1088="nulová",J1088,0)</f>
        <v>0</v>
      </c>
      <c r="BJ1088" s="25" t="s">
        <v>83</v>
      </c>
      <c r="BK1088" s="247">
        <f>ROUND(I1088*H1088,2)</f>
        <v>0</v>
      </c>
      <c r="BL1088" s="25" t="s">
        <v>573</v>
      </c>
      <c r="BM1088" s="25" t="s">
        <v>2247</v>
      </c>
    </row>
    <row r="1089" s="1" customFormat="1">
      <c r="B1089" s="47"/>
      <c r="C1089" s="75"/>
      <c r="D1089" s="248" t="s">
        <v>2230</v>
      </c>
      <c r="E1089" s="75"/>
      <c r="F1089" s="249" t="s">
        <v>2248</v>
      </c>
      <c r="G1089" s="75"/>
      <c r="H1089" s="75"/>
      <c r="I1089" s="204"/>
      <c r="J1089" s="75"/>
      <c r="K1089" s="75"/>
      <c r="L1089" s="73"/>
      <c r="M1089" s="250"/>
      <c r="N1089" s="48"/>
      <c r="O1089" s="48"/>
      <c r="P1089" s="48"/>
      <c r="Q1089" s="48"/>
      <c r="R1089" s="48"/>
      <c r="S1089" s="48"/>
      <c r="T1089" s="96"/>
      <c r="AT1089" s="25" t="s">
        <v>2230</v>
      </c>
      <c r="AU1089" s="25" t="s">
        <v>83</v>
      </c>
    </row>
    <row r="1090" s="1" customFormat="1" ht="16.5" customHeight="1">
      <c r="B1090" s="47"/>
      <c r="C1090" s="236" t="s">
        <v>2249</v>
      </c>
      <c r="D1090" s="236" t="s">
        <v>176</v>
      </c>
      <c r="E1090" s="237" t="s">
        <v>2250</v>
      </c>
      <c r="F1090" s="238" t="s">
        <v>2251</v>
      </c>
      <c r="G1090" s="239" t="s">
        <v>1347</v>
      </c>
      <c r="H1090" s="240">
        <v>16</v>
      </c>
      <c r="I1090" s="241"/>
      <c r="J1090" s="242">
        <f>ROUND(I1090*H1090,2)</f>
        <v>0</v>
      </c>
      <c r="K1090" s="238" t="s">
        <v>21</v>
      </c>
      <c r="L1090" s="73"/>
      <c r="M1090" s="243" t="s">
        <v>21</v>
      </c>
      <c r="N1090" s="244" t="s">
        <v>44</v>
      </c>
      <c r="O1090" s="48"/>
      <c r="P1090" s="245">
        <f>O1090*H1090</f>
        <v>0</v>
      </c>
      <c r="Q1090" s="245">
        <v>0</v>
      </c>
      <c r="R1090" s="245">
        <f>Q1090*H1090</f>
        <v>0</v>
      </c>
      <c r="S1090" s="245">
        <v>0</v>
      </c>
      <c r="T1090" s="246">
        <f>S1090*H1090</f>
        <v>0</v>
      </c>
      <c r="AR1090" s="25" t="s">
        <v>573</v>
      </c>
      <c r="AT1090" s="25" t="s">
        <v>176</v>
      </c>
      <c r="AU1090" s="25" t="s">
        <v>83</v>
      </c>
      <c r="AY1090" s="25" t="s">
        <v>174</v>
      </c>
      <c r="BE1090" s="247">
        <f>IF(N1090="základní",J1090,0)</f>
        <v>0</v>
      </c>
      <c r="BF1090" s="247">
        <f>IF(N1090="snížená",J1090,0)</f>
        <v>0</v>
      </c>
      <c r="BG1090" s="247">
        <f>IF(N1090="zákl. přenesená",J1090,0)</f>
        <v>0</v>
      </c>
      <c r="BH1090" s="247">
        <f>IF(N1090="sníž. přenesená",J1090,0)</f>
        <v>0</v>
      </c>
      <c r="BI1090" s="247">
        <f>IF(N1090="nulová",J1090,0)</f>
        <v>0</v>
      </c>
      <c r="BJ1090" s="25" t="s">
        <v>83</v>
      </c>
      <c r="BK1090" s="247">
        <f>ROUND(I1090*H1090,2)</f>
        <v>0</v>
      </c>
      <c r="BL1090" s="25" t="s">
        <v>573</v>
      </c>
      <c r="BM1090" s="25" t="s">
        <v>2252</v>
      </c>
    </row>
    <row r="1091" s="1" customFormat="1">
      <c r="B1091" s="47"/>
      <c r="C1091" s="75"/>
      <c r="D1091" s="248" t="s">
        <v>2230</v>
      </c>
      <c r="E1091" s="75"/>
      <c r="F1091" s="249" t="s">
        <v>2253</v>
      </c>
      <c r="G1091" s="75"/>
      <c r="H1091" s="75"/>
      <c r="I1091" s="204"/>
      <c r="J1091" s="75"/>
      <c r="K1091" s="75"/>
      <c r="L1091" s="73"/>
      <c r="M1091" s="250"/>
      <c r="N1091" s="48"/>
      <c r="O1091" s="48"/>
      <c r="P1091" s="48"/>
      <c r="Q1091" s="48"/>
      <c r="R1091" s="48"/>
      <c r="S1091" s="48"/>
      <c r="T1091" s="96"/>
      <c r="AT1091" s="25" t="s">
        <v>2230</v>
      </c>
      <c r="AU1091" s="25" t="s">
        <v>83</v>
      </c>
    </row>
    <row r="1092" s="1" customFormat="1" ht="16.5" customHeight="1">
      <c r="B1092" s="47"/>
      <c r="C1092" s="236" t="s">
        <v>2254</v>
      </c>
      <c r="D1092" s="236" t="s">
        <v>176</v>
      </c>
      <c r="E1092" s="237" t="s">
        <v>2255</v>
      </c>
      <c r="F1092" s="238" t="s">
        <v>2256</v>
      </c>
      <c r="G1092" s="239" t="s">
        <v>1347</v>
      </c>
      <c r="H1092" s="240">
        <v>16</v>
      </c>
      <c r="I1092" s="241"/>
      <c r="J1092" s="242">
        <f>ROUND(I1092*H1092,2)</f>
        <v>0</v>
      </c>
      <c r="K1092" s="238" t="s">
        <v>21</v>
      </c>
      <c r="L1092" s="73"/>
      <c r="M1092" s="243" t="s">
        <v>21</v>
      </c>
      <c r="N1092" s="244" t="s">
        <v>44</v>
      </c>
      <c r="O1092" s="48"/>
      <c r="P1092" s="245">
        <f>O1092*H1092</f>
        <v>0</v>
      </c>
      <c r="Q1092" s="245">
        <v>0</v>
      </c>
      <c r="R1092" s="245">
        <f>Q1092*H1092</f>
        <v>0</v>
      </c>
      <c r="S1092" s="245">
        <v>0</v>
      </c>
      <c r="T1092" s="246">
        <f>S1092*H1092</f>
        <v>0</v>
      </c>
      <c r="AR1092" s="25" t="s">
        <v>573</v>
      </c>
      <c r="AT1092" s="25" t="s">
        <v>176</v>
      </c>
      <c r="AU1092" s="25" t="s">
        <v>83</v>
      </c>
      <c r="AY1092" s="25" t="s">
        <v>174</v>
      </c>
      <c r="BE1092" s="247">
        <f>IF(N1092="základní",J1092,0)</f>
        <v>0</v>
      </c>
      <c r="BF1092" s="247">
        <f>IF(N1092="snížená",J1092,0)</f>
        <v>0</v>
      </c>
      <c r="BG1092" s="247">
        <f>IF(N1092="zákl. přenesená",J1092,0)</f>
        <v>0</v>
      </c>
      <c r="BH1092" s="247">
        <f>IF(N1092="sníž. přenesená",J1092,0)</f>
        <v>0</v>
      </c>
      <c r="BI1092" s="247">
        <f>IF(N1092="nulová",J1092,0)</f>
        <v>0</v>
      </c>
      <c r="BJ1092" s="25" t="s">
        <v>83</v>
      </c>
      <c r="BK1092" s="247">
        <f>ROUND(I1092*H1092,2)</f>
        <v>0</v>
      </c>
      <c r="BL1092" s="25" t="s">
        <v>573</v>
      </c>
      <c r="BM1092" s="25" t="s">
        <v>2257</v>
      </c>
    </row>
    <row r="1093" s="1" customFormat="1">
      <c r="B1093" s="47"/>
      <c r="C1093" s="75"/>
      <c r="D1093" s="248" t="s">
        <v>2230</v>
      </c>
      <c r="E1093" s="75"/>
      <c r="F1093" s="249" t="s">
        <v>2258</v>
      </c>
      <c r="G1093" s="75"/>
      <c r="H1093" s="75"/>
      <c r="I1093" s="204"/>
      <c r="J1093" s="75"/>
      <c r="K1093" s="75"/>
      <c r="L1093" s="73"/>
      <c r="M1093" s="250"/>
      <c r="N1093" s="48"/>
      <c r="O1093" s="48"/>
      <c r="P1093" s="48"/>
      <c r="Q1093" s="48"/>
      <c r="R1093" s="48"/>
      <c r="S1093" s="48"/>
      <c r="T1093" s="96"/>
      <c r="AT1093" s="25" t="s">
        <v>2230</v>
      </c>
      <c r="AU1093" s="25" t="s">
        <v>83</v>
      </c>
    </row>
    <row r="1094" s="1" customFormat="1" ht="16.5" customHeight="1">
      <c r="B1094" s="47"/>
      <c r="C1094" s="236" t="s">
        <v>2259</v>
      </c>
      <c r="D1094" s="236" t="s">
        <v>176</v>
      </c>
      <c r="E1094" s="237" t="s">
        <v>2260</v>
      </c>
      <c r="F1094" s="238" t="s">
        <v>2261</v>
      </c>
      <c r="G1094" s="239" t="s">
        <v>1347</v>
      </c>
      <c r="H1094" s="240">
        <v>49</v>
      </c>
      <c r="I1094" s="241"/>
      <c r="J1094" s="242">
        <f>ROUND(I1094*H1094,2)</f>
        <v>0</v>
      </c>
      <c r="K1094" s="238" t="s">
        <v>21</v>
      </c>
      <c r="L1094" s="73"/>
      <c r="M1094" s="243" t="s">
        <v>21</v>
      </c>
      <c r="N1094" s="244" t="s">
        <v>44</v>
      </c>
      <c r="O1094" s="48"/>
      <c r="P1094" s="245">
        <f>O1094*H1094</f>
        <v>0</v>
      </c>
      <c r="Q1094" s="245">
        <v>0</v>
      </c>
      <c r="R1094" s="245">
        <f>Q1094*H1094</f>
        <v>0</v>
      </c>
      <c r="S1094" s="245">
        <v>0</v>
      </c>
      <c r="T1094" s="246">
        <f>S1094*H1094</f>
        <v>0</v>
      </c>
      <c r="AR1094" s="25" t="s">
        <v>573</v>
      </c>
      <c r="AT1094" s="25" t="s">
        <v>176</v>
      </c>
      <c r="AU1094" s="25" t="s">
        <v>83</v>
      </c>
      <c r="AY1094" s="25" t="s">
        <v>174</v>
      </c>
      <c r="BE1094" s="247">
        <f>IF(N1094="základní",J1094,0)</f>
        <v>0</v>
      </c>
      <c r="BF1094" s="247">
        <f>IF(N1094="snížená",J1094,0)</f>
        <v>0</v>
      </c>
      <c r="BG1094" s="247">
        <f>IF(N1094="zákl. přenesená",J1094,0)</f>
        <v>0</v>
      </c>
      <c r="BH1094" s="247">
        <f>IF(N1094="sníž. přenesená",J1094,0)</f>
        <v>0</v>
      </c>
      <c r="BI1094" s="247">
        <f>IF(N1094="nulová",J1094,0)</f>
        <v>0</v>
      </c>
      <c r="BJ1094" s="25" t="s">
        <v>83</v>
      </c>
      <c r="BK1094" s="247">
        <f>ROUND(I1094*H1094,2)</f>
        <v>0</v>
      </c>
      <c r="BL1094" s="25" t="s">
        <v>573</v>
      </c>
      <c r="BM1094" s="25" t="s">
        <v>2262</v>
      </c>
    </row>
    <row r="1095" s="1" customFormat="1">
      <c r="B1095" s="47"/>
      <c r="C1095" s="75"/>
      <c r="D1095" s="248" t="s">
        <v>2230</v>
      </c>
      <c r="E1095" s="75"/>
      <c r="F1095" s="249" t="s">
        <v>2263</v>
      </c>
      <c r="G1095" s="75"/>
      <c r="H1095" s="75"/>
      <c r="I1095" s="204"/>
      <c r="J1095" s="75"/>
      <c r="K1095" s="75"/>
      <c r="L1095" s="73"/>
      <c r="M1095" s="250"/>
      <c r="N1095" s="48"/>
      <c r="O1095" s="48"/>
      <c r="P1095" s="48"/>
      <c r="Q1095" s="48"/>
      <c r="R1095" s="48"/>
      <c r="S1095" s="48"/>
      <c r="T1095" s="96"/>
      <c r="AT1095" s="25" t="s">
        <v>2230</v>
      </c>
      <c r="AU1095" s="25" t="s">
        <v>83</v>
      </c>
    </row>
    <row r="1096" s="1" customFormat="1" ht="16.5" customHeight="1">
      <c r="B1096" s="47"/>
      <c r="C1096" s="236" t="s">
        <v>2264</v>
      </c>
      <c r="D1096" s="236" t="s">
        <v>176</v>
      </c>
      <c r="E1096" s="237" t="s">
        <v>2265</v>
      </c>
      <c r="F1096" s="238" t="s">
        <v>2266</v>
      </c>
      <c r="G1096" s="239" t="s">
        <v>1347</v>
      </c>
      <c r="H1096" s="240">
        <v>9</v>
      </c>
      <c r="I1096" s="241"/>
      <c r="J1096" s="242">
        <f>ROUND(I1096*H1096,2)</f>
        <v>0</v>
      </c>
      <c r="K1096" s="238" t="s">
        <v>21</v>
      </c>
      <c r="L1096" s="73"/>
      <c r="M1096" s="243" t="s">
        <v>21</v>
      </c>
      <c r="N1096" s="244" t="s">
        <v>44</v>
      </c>
      <c r="O1096" s="48"/>
      <c r="P1096" s="245">
        <f>O1096*H1096</f>
        <v>0</v>
      </c>
      <c r="Q1096" s="245">
        <v>0</v>
      </c>
      <c r="R1096" s="245">
        <f>Q1096*H1096</f>
        <v>0</v>
      </c>
      <c r="S1096" s="245">
        <v>0</v>
      </c>
      <c r="T1096" s="246">
        <f>S1096*H1096</f>
        <v>0</v>
      </c>
      <c r="AR1096" s="25" t="s">
        <v>573</v>
      </c>
      <c r="AT1096" s="25" t="s">
        <v>176</v>
      </c>
      <c r="AU1096" s="25" t="s">
        <v>83</v>
      </c>
      <c r="AY1096" s="25" t="s">
        <v>174</v>
      </c>
      <c r="BE1096" s="247">
        <f>IF(N1096="základní",J1096,0)</f>
        <v>0</v>
      </c>
      <c r="BF1096" s="247">
        <f>IF(N1096="snížená",J1096,0)</f>
        <v>0</v>
      </c>
      <c r="BG1096" s="247">
        <f>IF(N1096="zákl. přenesená",J1096,0)</f>
        <v>0</v>
      </c>
      <c r="BH1096" s="247">
        <f>IF(N1096="sníž. přenesená",J1096,0)</f>
        <v>0</v>
      </c>
      <c r="BI1096" s="247">
        <f>IF(N1096="nulová",J1096,0)</f>
        <v>0</v>
      </c>
      <c r="BJ1096" s="25" t="s">
        <v>83</v>
      </c>
      <c r="BK1096" s="247">
        <f>ROUND(I1096*H1096,2)</f>
        <v>0</v>
      </c>
      <c r="BL1096" s="25" t="s">
        <v>573</v>
      </c>
      <c r="BM1096" s="25" t="s">
        <v>2267</v>
      </c>
    </row>
    <row r="1097" s="1" customFormat="1">
      <c r="B1097" s="47"/>
      <c r="C1097" s="75"/>
      <c r="D1097" s="248" t="s">
        <v>2230</v>
      </c>
      <c r="E1097" s="75"/>
      <c r="F1097" s="249" t="s">
        <v>2268</v>
      </c>
      <c r="G1097" s="75"/>
      <c r="H1097" s="75"/>
      <c r="I1097" s="204"/>
      <c r="J1097" s="75"/>
      <c r="K1097" s="75"/>
      <c r="L1097" s="73"/>
      <c r="M1097" s="250"/>
      <c r="N1097" s="48"/>
      <c r="O1097" s="48"/>
      <c r="P1097" s="48"/>
      <c r="Q1097" s="48"/>
      <c r="R1097" s="48"/>
      <c r="S1097" s="48"/>
      <c r="T1097" s="96"/>
      <c r="AT1097" s="25" t="s">
        <v>2230</v>
      </c>
      <c r="AU1097" s="25" t="s">
        <v>83</v>
      </c>
    </row>
    <row r="1098" s="1" customFormat="1" ht="16.5" customHeight="1">
      <c r="B1098" s="47"/>
      <c r="C1098" s="236" t="s">
        <v>2269</v>
      </c>
      <c r="D1098" s="236" t="s">
        <v>176</v>
      </c>
      <c r="E1098" s="237" t="s">
        <v>2270</v>
      </c>
      <c r="F1098" s="238" t="s">
        <v>2271</v>
      </c>
      <c r="G1098" s="239" t="s">
        <v>1347</v>
      </c>
      <c r="H1098" s="240">
        <v>11</v>
      </c>
      <c r="I1098" s="241"/>
      <c r="J1098" s="242">
        <f>ROUND(I1098*H1098,2)</f>
        <v>0</v>
      </c>
      <c r="K1098" s="238" t="s">
        <v>21</v>
      </c>
      <c r="L1098" s="73"/>
      <c r="M1098" s="243" t="s">
        <v>21</v>
      </c>
      <c r="N1098" s="244" t="s">
        <v>44</v>
      </c>
      <c r="O1098" s="48"/>
      <c r="P1098" s="245">
        <f>O1098*H1098</f>
        <v>0</v>
      </c>
      <c r="Q1098" s="245">
        <v>0</v>
      </c>
      <c r="R1098" s="245">
        <f>Q1098*H1098</f>
        <v>0</v>
      </c>
      <c r="S1098" s="245">
        <v>0</v>
      </c>
      <c r="T1098" s="246">
        <f>S1098*H1098</f>
        <v>0</v>
      </c>
      <c r="AR1098" s="25" t="s">
        <v>573</v>
      </c>
      <c r="AT1098" s="25" t="s">
        <v>176</v>
      </c>
      <c r="AU1098" s="25" t="s">
        <v>83</v>
      </c>
      <c r="AY1098" s="25" t="s">
        <v>174</v>
      </c>
      <c r="BE1098" s="247">
        <f>IF(N1098="základní",J1098,0)</f>
        <v>0</v>
      </c>
      <c r="BF1098" s="247">
        <f>IF(N1098="snížená",J1098,0)</f>
        <v>0</v>
      </c>
      <c r="BG1098" s="247">
        <f>IF(N1098="zákl. přenesená",J1098,0)</f>
        <v>0</v>
      </c>
      <c r="BH1098" s="247">
        <f>IF(N1098="sníž. přenesená",J1098,0)</f>
        <v>0</v>
      </c>
      <c r="BI1098" s="247">
        <f>IF(N1098="nulová",J1098,0)</f>
        <v>0</v>
      </c>
      <c r="BJ1098" s="25" t="s">
        <v>83</v>
      </c>
      <c r="BK1098" s="247">
        <f>ROUND(I1098*H1098,2)</f>
        <v>0</v>
      </c>
      <c r="BL1098" s="25" t="s">
        <v>573</v>
      </c>
      <c r="BM1098" s="25" t="s">
        <v>2272</v>
      </c>
    </row>
    <row r="1099" s="1" customFormat="1">
      <c r="B1099" s="47"/>
      <c r="C1099" s="75"/>
      <c r="D1099" s="248" t="s">
        <v>2230</v>
      </c>
      <c r="E1099" s="75"/>
      <c r="F1099" s="249" t="s">
        <v>2231</v>
      </c>
      <c r="G1099" s="75"/>
      <c r="H1099" s="75"/>
      <c r="I1099" s="204"/>
      <c r="J1099" s="75"/>
      <c r="K1099" s="75"/>
      <c r="L1099" s="73"/>
      <c r="M1099" s="250"/>
      <c r="N1099" s="48"/>
      <c r="O1099" s="48"/>
      <c r="P1099" s="48"/>
      <c r="Q1099" s="48"/>
      <c r="R1099" s="48"/>
      <c r="S1099" s="48"/>
      <c r="T1099" s="96"/>
      <c r="AT1099" s="25" t="s">
        <v>2230</v>
      </c>
      <c r="AU1099" s="25" t="s">
        <v>83</v>
      </c>
    </row>
    <row r="1100" s="1" customFormat="1" ht="16.5" customHeight="1">
      <c r="B1100" s="47"/>
      <c r="C1100" s="236" t="s">
        <v>2273</v>
      </c>
      <c r="D1100" s="236" t="s">
        <v>176</v>
      </c>
      <c r="E1100" s="237" t="s">
        <v>2274</v>
      </c>
      <c r="F1100" s="238" t="s">
        <v>2275</v>
      </c>
      <c r="G1100" s="239" t="s">
        <v>1347</v>
      </c>
      <c r="H1100" s="240">
        <v>11</v>
      </c>
      <c r="I1100" s="241"/>
      <c r="J1100" s="242">
        <f>ROUND(I1100*H1100,2)</f>
        <v>0</v>
      </c>
      <c r="K1100" s="238" t="s">
        <v>21</v>
      </c>
      <c r="L1100" s="73"/>
      <c r="M1100" s="243" t="s">
        <v>21</v>
      </c>
      <c r="N1100" s="244" t="s">
        <v>44</v>
      </c>
      <c r="O1100" s="48"/>
      <c r="P1100" s="245">
        <f>O1100*H1100</f>
        <v>0</v>
      </c>
      <c r="Q1100" s="245">
        <v>0</v>
      </c>
      <c r="R1100" s="245">
        <f>Q1100*H1100</f>
        <v>0</v>
      </c>
      <c r="S1100" s="245">
        <v>0</v>
      </c>
      <c r="T1100" s="246">
        <f>S1100*H1100</f>
        <v>0</v>
      </c>
      <c r="AR1100" s="25" t="s">
        <v>573</v>
      </c>
      <c r="AT1100" s="25" t="s">
        <v>176</v>
      </c>
      <c r="AU1100" s="25" t="s">
        <v>83</v>
      </c>
      <c r="AY1100" s="25" t="s">
        <v>174</v>
      </c>
      <c r="BE1100" s="247">
        <f>IF(N1100="základní",J1100,0)</f>
        <v>0</v>
      </c>
      <c r="BF1100" s="247">
        <f>IF(N1100="snížená",J1100,0)</f>
        <v>0</v>
      </c>
      <c r="BG1100" s="247">
        <f>IF(N1100="zákl. přenesená",J1100,0)</f>
        <v>0</v>
      </c>
      <c r="BH1100" s="247">
        <f>IF(N1100="sníž. přenesená",J1100,0)</f>
        <v>0</v>
      </c>
      <c r="BI1100" s="247">
        <f>IF(N1100="nulová",J1100,0)</f>
        <v>0</v>
      </c>
      <c r="BJ1100" s="25" t="s">
        <v>83</v>
      </c>
      <c r="BK1100" s="247">
        <f>ROUND(I1100*H1100,2)</f>
        <v>0</v>
      </c>
      <c r="BL1100" s="25" t="s">
        <v>573</v>
      </c>
      <c r="BM1100" s="25" t="s">
        <v>2276</v>
      </c>
    </row>
    <row r="1101" s="1" customFormat="1">
      <c r="B1101" s="47"/>
      <c r="C1101" s="75"/>
      <c r="D1101" s="248" t="s">
        <v>2230</v>
      </c>
      <c r="E1101" s="75"/>
      <c r="F1101" s="249" t="s">
        <v>2231</v>
      </c>
      <c r="G1101" s="75"/>
      <c r="H1101" s="75"/>
      <c r="I1101" s="204"/>
      <c r="J1101" s="75"/>
      <c r="K1101" s="75"/>
      <c r="L1101" s="73"/>
      <c r="M1101" s="250"/>
      <c r="N1101" s="48"/>
      <c r="O1101" s="48"/>
      <c r="P1101" s="48"/>
      <c r="Q1101" s="48"/>
      <c r="R1101" s="48"/>
      <c r="S1101" s="48"/>
      <c r="T1101" s="96"/>
      <c r="AT1101" s="25" t="s">
        <v>2230</v>
      </c>
      <c r="AU1101" s="25" t="s">
        <v>83</v>
      </c>
    </row>
    <row r="1102" s="1" customFormat="1" ht="16.5" customHeight="1">
      <c r="B1102" s="47"/>
      <c r="C1102" s="236" t="s">
        <v>2277</v>
      </c>
      <c r="D1102" s="236" t="s">
        <v>176</v>
      </c>
      <c r="E1102" s="237" t="s">
        <v>2278</v>
      </c>
      <c r="F1102" s="238" t="s">
        <v>2279</v>
      </c>
      <c r="G1102" s="239" t="s">
        <v>1347</v>
      </c>
      <c r="H1102" s="240">
        <v>1</v>
      </c>
      <c r="I1102" s="241"/>
      <c r="J1102" s="242">
        <f>ROUND(I1102*H1102,2)</f>
        <v>0</v>
      </c>
      <c r="K1102" s="238" t="s">
        <v>21</v>
      </c>
      <c r="L1102" s="73"/>
      <c r="M1102" s="243" t="s">
        <v>21</v>
      </c>
      <c r="N1102" s="244" t="s">
        <v>44</v>
      </c>
      <c r="O1102" s="48"/>
      <c r="P1102" s="245">
        <f>O1102*H1102</f>
        <v>0</v>
      </c>
      <c r="Q1102" s="245">
        <v>0</v>
      </c>
      <c r="R1102" s="245">
        <f>Q1102*H1102</f>
        <v>0</v>
      </c>
      <c r="S1102" s="245">
        <v>0</v>
      </c>
      <c r="T1102" s="246">
        <f>S1102*H1102</f>
        <v>0</v>
      </c>
      <c r="AR1102" s="25" t="s">
        <v>573</v>
      </c>
      <c r="AT1102" s="25" t="s">
        <v>176</v>
      </c>
      <c r="AU1102" s="25" t="s">
        <v>83</v>
      </c>
      <c r="AY1102" s="25" t="s">
        <v>174</v>
      </c>
      <c r="BE1102" s="247">
        <f>IF(N1102="základní",J1102,0)</f>
        <v>0</v>
      </c>
      <c r="BF1102" s="247">
        <f>IF(N1102="snížená",J1102,0)</f>
        <v>0</v>
      </c>
      <c r="BG1102" s="247">
        <f>IF(N1102="zákl. přenesená",J1102,0)</f>
        <v>0</v>
      </c>
      <c r="BH1102" s="247">
        <f>IF(N1102="sníž. přenesená",J1102,0)</f>
        <v>0</v>
      </c>
      <c r="BI1102" s="247">
        <f>IF(N1102="nulová",J1102,0)</f>
        <v>0</v>
      </c>
      <c r="BJ1102" s="25" t="s">
        <v>83</v>
      </c>
      <c r="BK1102" s="247">
        <f>ROUND(I1102*H1102,2)</f>
        <v>0</v>
      </c>
      <c r="BL1102" s="25" t="s">
        <v>573</v>
      </c>
      <c r="BM1102" s="25" t="s">
        <v>2280</v>
      </c>
    </row>
    <row r="1103" s="1" customFormat="1" ht="16.5" customHeight="1">
      <c r="B1103" s="47"/>
      <c r="C1103" s="236" t="s">
        <v>2281</v>
      </c>
      <c r="D1103" s="236" t="s">
        <v>176</v>
      </c>
      <c r="E1103" s="237" t="s">
        <v>2282</v>
      </c>
      <c r="F1103" s="238" t="s">
        <v>2283</v>
      </c>
      <c r="G1103" s="239" t="s">
        <v>1347</v>
      </c>
      <c r="H1103" s="240">
        <v>1</v>
      </c>
      <c r="I1103" s="241"/>
      <c r="J1103" s="242">
        <f>ROUND(I1103*H1103,2)</f>
        <v>0</v>
      </c>
      <c r="K1103" s="238" t="s">
        <v>21</v>
      </c>
      <c r="L1103" s="73"/>
      <c r="M1103" s="243" t="s">
        <v>21</v>
      </c>
      <c r="N1103" s="244" t="s">
        <v>44</v>
      </c>
      <c r="O1103" s="48"/>
      <c r="P1103" s="245">
        <f>O1103*H1103</f>
        <v>0</v>
      </c>
      <c r="Q1103" s="245">
        <v>0</v>
      </c>
      <c r="R1103" s="245">
        <f>Q1103*H1103</f>
        <v>0</v>
      </c>
      <c r="S1103" s="245">
        <v>0</v>
      </c>
      <c r="T1103" s="246">
        <f>S1103*H1103</f>
        <v>0</v>
      </c>
      <c r="AR1103" s="25" t="s">
        <v>573</v>
      </c>
      <c r="AT1103" s="25" t="s">
        <v>176</v>
      </c>
      <c r="AU1103" s="25" t="s">
        <v>83</v>
      </c>
      <c r="AY1103" s="25" t="s">
        <v>174</v>
      </c>
      <c r="BE1103" s="247">
        <f>IF(N1103="základní",J1103,0)</f>
        <v>0</v>
      </c>
      <c r="BF1103" s="247">
        <f>IF(N1103="snížená",J1103,0)</f>
        <v>0</v>
      </c>
      <c r="BG1103" s="247">
        <f>IF(N1103="zákl. přenesená",J1103,0)</f>
        <v>0</v>
      </c>
      <c r="BH1103" s="247">
        <f>IF(N1103="sníž. přenesená",J1103,0)</f>
        <v>0</v>
      </c>
      <c r="BI1103" s="247">
        <f>IF(N1103="nulová",J1103,0)</f>
        <v>0</v>
      </c>
      <c r="BJ1103" s="25" t="s">
        <v>83</v>
      </c>
      <c r="BK1103" s="247">
        <f>ROUND(I1103*H1103,2)</f>
        <v>0</v>
      </c>
      <c r="BL1103" s="25" t="s">
        <v>573</v>
      </c>
      <c r="BM1103" s="25" t="s">
        <v>2284</v>
      </c>
    </row>
    <row r="1104" s="1" customFormat="1" ht="16.5" customHeight="1">
      <c r="B1104" s="47"/>
      <c r="C1104" s="236" t="s">
        <v>2285</v>
      </c>
      <c r="D1104" s="236" t="s">
        <v>176</v>
      </c>
      <c r="E1104" s="237" t="s">
        <v>2286</v>
      </c>
      <c r="F1104" s="238" t="s">
        <v>2287</v>
      </c>
      <c r="G1104" s="239" t="s">
        <v>1347</v>
      </c>
      <c r="H1104" s="240">
        <v>3</v>
      </c>
      <c r="I1104" s="241"/>
      <c r="J1104" s="242">
        <f>ROUND(I1104*H1104,2)</f>
        <v>0</v>
      </c>
      <c r="K1104" s="238" t="s">
        <v>21</v>
      </c>
      <c r="L1104" s="73"/>
      <c r="M1104" s="243" t="s">
        <v>21</v>
      </c>
      <c r="N1104" s="244" t="s">
        <v>44</v>
      </c>
      <c r="O1104" s="48"/>
      <c r="P1104" s="245">
        <f>O1104*H1104</f>
        <v>0</v>
      </c>
      <c r="Q1104" s="245">
        <v>0</v>
      </c>
      <c r="R1104" s="245">
        <f>Q1104*H1104</f>
        <v>0</v>
      </c>
      <c r="S1104" s="245">
        <v>0</v>
      </c>
      <c r="T1104" s="246">
        <f>S1104*H1104</f>
        <v>0</v>
      </c>
      <c r="AR1104" s="25" t="s">
        <v>573</v>
      </c>
      <c r="AT1104" s="25" t="s">
        <v>176</v>
      </c>
      <c r="AU1104" s="25" t="s">
        <v>83</v>
      </c>
      <c r="AY1104" s="25" t="s">
        <v>174</v>
      </c>
      <c r="BE1104" s="247">
        <f>IF(N1104="základní",J1104,0)</f>
        <v>0</v>
      </c>
      <c r="BF1104" s="247">
        <f>IF(N1104="snížená",J1104,0)</f>
        <v>0</v>
      </c>
      <c r="BG1104" s="247">
        <f>IF(N1104="zákl. přenesená",J1104,0)</f>
        <v>0</v>
      </c>
      <c r="BH1104" s="247">
        <f>IF(N1104="sníž. přenesená",J1104,0)</f>
        <v>0</v>
      </c>
      <c r="BI1104" s="247">
        <f>IF(N1104="nulová",J1104,0)</f>
        <v>0</v>
      </c>
      <c r="BJ1104" s="25" t="s">
        <v>83</v>
      </c>
      <c r="BK1104" s="247">
        <f>ROUND(I1104*H1104,2)</f>
        <v>0</v>
      </c>
      <c r="BL1104" s="25" t="s">
        <v>573</v>
      </c>
      <c r="BM1104" s="25" t="s">
        <v>2288</v>
      </c>
    </row>
    <row r="1105" s="1" customFormat="1">
      <c r="B1105" s="47"/>
      <c r="C1105" s="75"/>
      <c r="D1105" s="248" t="s">
        <v>2230</v>
      </c>
      <c r="E1105" s="75"/>
      <c r="F1105" s="249" t="s">
        <v>2289</v>
      </c>
      <c r="G1105" s="75"/>
      <c r="H1105" s="75"/>
      <c r="I1105" s="204"/>
      <c r="J1105" s="75"/>
      <c r="K1105" s="75"/>
      <c r="L1105" s="73"/>
      <c r="M1105" s="250"/>
      <c r="N1105" s="48"/>
      <c r="O1105" s="48"/>
      <c r="P1105" s="48"/>
      <c r="Q1105" s="48"/>
      <c r="R1105" s="48"/>
      <c r="S1105" s="48"/>
      <c r="T1105" s="96"/>
      <c r="AT1105" s="25" t="s">
        <v>2230</v>
      </c>
      <c r="AU1105" s="25" t="s">
        <v>83</v>
      </c>
    </row>
    <row r="1106" s="1" customFormat="1" ht="16.5" customHeight="1">
      <c r="B1106" s="47"/>
      <c r="C1106" s="236" t="s">
        <v>2290</v>
      </c>
      <c r="D1106" s="236" t="s">
        <v>176</v>
      </c>
      <c r="E1106" s="237" t="s">
        <v>2291</v>
      </c>
      <c r="F1106" s="238" t="s">
        <v>2292</v>
      </c>
      <c r="G1106" s="239" t="s">
        <v>1347</v>
      </c>
      <c r="H1106" s="240">
        <v>5</v>
      </c>
      <c r="I1106" s="241"/>
      <c r="J1106" s="242">
        <f>ROUND(I1106*H1106,2)</f>
        <v>0</v>
      </c>
      <c r="K1106" s="238" t="s">
        <v>21</v>
      </c>
      <c r="L1106" s="73"/>
      <c r="M1106" s="243" t="s">
        <v>21</v>
      </c>
      <c r="N1106" s="244" t="s">
        <v>44</v>
      </c>
      <c r="O1106" s="48"/>
      <c r="P1106" s="245">
        <f>O1106*H1106</f>
        <v>0</v>
      </c>
      <c r="Q1106" s="245">
        <v>0</v>
      </c>
      <c r="R1106" s="245">
        <f>Q1106*H1106</f>
        <v>0</v>
      </c>
      <c r="S1106" s="245">
        <v>0</v>
      </c>
      <c r="T1106" s="246">
        <f>S1106*H1106</f>
        <v>0</v>
      </c>
      <c r="AR1106" s="25" t="s">
        <v>573</v>
      </c>
      <c r="AT1106" s="25" t="s">
        <v>176</v>
      </c>
      <c r="AU1106" s="25" t="s">
        <v>83</v>
      </c>
      <c r="AY1106" s="25" t="s">
        <v>174</v>
      </c>
      <c r="BE1106" s="247">
        <f>IF(N1106="základní",J1106,0)</f>
        <v>0</v>
      </c>
      <c r="BF1106" s="247">
        <f>IF(N1106="snížená",J1106,0)</f>
        <v>0</v>
      </c>
      <c r="BG1106" s="247">
        <f>IF(N1106="zákl. přenesená",J1106,0)</f>
        <v>0</v>
      </c>
      <c r="BH1106" s="247">
        <f>IF(N1106="sníž. přenesená",J1106,0)</f>
        <v>0</v>
      </c>
      <c r="BI1106" s="247">
        <f>IF(N1106="nulová",J1106,0)</f>
        <v>0</v>
      </c>
      <c r="BJ1106" s="25" t="s">
        <v>83</v>
      </c>
      <c r="BK1106" s="247">
        <f>ROUND(I1106*H1106,2)</f>
        <v>0</v>
      </c>
      <c r="BL1106" s="25" t="s">
        <v>573</v>
      </c>
      <c r="BM1106" s="25" t="s">
        <v>2293</v>
      </c>
    </row>
    <row r="1107" s="1" customFormat="1">
      <c r="B1107" s="47"/>
      <c r="C1107" s="75"/>
      <c r="D1107" s="248" t="s">
        <v>2230</v>
      </c>
      <c r="E1107" s="75"/>
      <c r="F1107" s="249" t="s">
        <v>2294</v>
      </c>
      <c r="G1107" s="75"/>
      <c r="H1107" s="75"/>
      <c r="I1107" s="204"/>
      <c r="J1107" s="75"/>
      <c r="K1107" s="75"/>
      <c r="L1107" s="73"/>
      <c r="M1107" s="250"/>
      <c r="N1107" s="48"/>
      <c r="O1107" s="48"/>
      <c r="P1107" s="48"/>
      <c r="Q1107" s="48"/>
      <c r="R1107" s="48"/>
      <c r="S1107" s="48"/>
      <c r="T1107" s="96"/>
      <c r="AT1107" s="25" t="s">
        <v>2230</v>
      </c>
      <c r="AU1107" s="25" t="s">
        <v>83</v>
      </c>
    </row>
    <row r="1108" s="1" customFormat="1" ht="16.5" customHeight="1">
      <c r="B1108" s="47"/>
      <c r="C1108" s="236" t="s">
        <v>2295</v>
      </c>
      <c r="D1108" s="236" t="s">
        <v>176</v>
      </c>
      <c r="E1108" s="237" t="s">
        <v>2296</v>
      </c>
      <c r="F1108" s="238" t="s">
        <v>2297</v>
      </c>
      <c r="G1108" s="239" t="s">
        <v>1347</v>
      </c>
      <c r="H1108" s="240">
        <v>34</v>
      </c>
      <c r="I1108" s="241"/>
      <c r="J1108" s="242">
        <f>ROUND(I1108*H1108,2)</f>
        <v>0</v>
      </c>
      <c r="K1108" s="238" t="s">
        <v>21</v>
      </c>
      <c r="L1108" s="73"/>
      <c r="M1108" s="243" t="s">
        <v>21</v>
      </c>
      <c r="N1108" s="244" t="s">
        <v>44</v>
      </c>
      <c r="O1108" s="48"/>
      <c r="P1108" s="245">
        <f>O1108*H1108</f>
        <v>0</v>
      </c>
      <c r="Q1108" s="245">
        <v>0</v>
      </c>
      <c r="R1108" s="245">
        <f>Q1108*H1108</f>
        <v>0</v>
      </c>
      <c r="S1108" s="245">
        <v>0</v>
      </c>
      <c r="T1108" s="246">
        <f>S1108*H1108</f>
        <v>0</v>
      </c>
      <c r="AR1108" s="25" t="s">
        <v>573</v>
      </c>
      <c r="AT1108" s="25" t="s">
        <v>176</v>
      </c>
      <c r="AU1108" s="25" t="s">
        <v>83</v>
      </c>
      <c r="AY1108" s="25" t="s">
        <v>174</v>
      </c>
      <c r="BE1108" s="247">
        <f>IF(N1108="základní",J1108,0)</f>
        <v>0</v>
      </c>
      <c r="BF1108" s="247">
        <f>IF(N1108="snížená",J1108,0)</f>
        <v>0</v>
      </c>
      <c r="BG1108" s="247">
        <f>IF(N1108="zákl. přenesená",J1108,0)</f>
        <v>0</v>
      </c>
      <c r="BH1108" s="247">
        <f>IF(N1108="sníž. přenesená",J1108,0)</f>
        <v>0</v>
      </c>
      <c r="BI1108" s="247">
        <f>IF(N1108="nulová",J1108,0)</f>
        <v>0</v>
      </c>
      <c r="BJ1108" s="25" t="s">
        <v>83</v>
      </c>
      <c r="BK1108" s="247">
        <f>ROUND(I1108*H1108,2)</f>
        <v>0</v>
      </c>
      <c r="BL1108" s="25" t="s">
        <v>573</v>
      </c>
      <c r="BM1108" s="25" t="s">
        <v>2298</v>
      </c>
    </row>
    <row r="1109" s="1" customFormat="1">
      <c r="B1109" s="47"/>
      <c r="C1109" s="75"/>
      <c r="D1109" s="248" t="s">
        <v>2230</v>
      </c>
      <c r="E1109" s="75"/>
      <c r="F1109" s="249" t="s">
        <v>2299</v>
      </c>
      <c r="G1109" s="75"/>
      <c r="H1109" s="75"/>
      <c r="I1109" s="204"/>
      <c r="J1109" s="75"/>
      <c r="K1109" s="75"/>
      <c r="L1109" s="73"/>
      <c r="M1109" s="250"/>
      <c r="N1109" s="48"/>
      <c r="O1109" s="48"/>
      <c r="P1109" s="48"/>
      <c r="Q1109" s="48"/>
      <c r="R1109" s="48"/>
      <c r="S1109" s="48"/>
      <c r="T1109" s="96"/>
      <c r="AT1109" s="25" t="s">
        <v>2230</v>
      </c>
      <c r="AU1109" s="25" t="s">
        <v>83</v>
      </c>
    </row>
    <row r="1110" s="1" customFormat="1" ht="16.5" customHeight="1">
      <c r="B1110" s="47"/>
      <c r="C1110" s="236" t="s">
        <v>2300</v>
      </c>
      <c r="D1110" s="236" t="s">
        <v>176</v>
      </c>
      <c r="E1110" s="237" t="s">
        <v>2301</v>
      </c>
      <c r="F1110" s="238" t="s">
        <v>2302</v>
      </c>
      <c r="G1110" s="239" t="s">
        <v>1347</v>
      </c>
      <c r="H1110" s="240">
        <v>62</v>
      </c>
      <c r="I1110" s="241"/>
      <c r="J1110" s="242">
        <f>ROUND(I1110*H1110,2)</f>
        <v>0</v>
      </c>
      <c r="K1110" s="238" t="s">
        <v>21</v>
      </c>
      <c r="L1110" s="73"/>
      <c r="M1110" s="243" t="s">
        <v>21</v>
      </c>
      <c r="N1110" s="244" t="s">
        <v>44</v>
      </c>
      <c r="O1110" s="48"/>
      <c r="P1110" s="245">
        <f>O1110*H1110</f>
        <v>0</v>
      </c>
      <c r="Q1110" s="245">
        <v>0</v>
      </c>
      <c r="R1110" s="245">
        <f>Q1110*H1110</f>
        <v>0</v>
      </c>
      <c r="S1110" s="245">
        <v>0</v>
      </c>
      <c r="T1110" s="246">
        <f>S1110*H1110</f>
        <v>0</v>
      </c>
      <c r="AR1110" s="25" t="s">
        <v>573</v>
      </c>
      <c r="AT1110" s="25" t="s">
        <v>176</v>
      </c>
      <c r="AU1110" s="25" t="s">
        <v>83</v>
      </c>
      <c r="AY1110" s="25" t="s">
        <v>174</v>
      </c>
      <c r="BE1110" s="247">
        <f>IF(N1110="základní",J1110,0)</f>
        <v>0</v>
      </c>
      <c r="BF1110" s="247">
        <f>IF(N1110="snížená",J1110,0)</f>
        <v>0</v>
      </c>
      <c r="BG1110" s="247">
        <f>IF(N1110="zákl. přenesená",J1110,0)</f>
        <v>0</v>
      </c>
      <c r="BH1110" s="247">
        <f>IF(N1110="sníž. přenesená",J1110,0)</f>
        <v>0</v>
      </c>
      <c r="BI1110" s="247">
        <f>IF(N1110="nulová",J1110,0)</f>
        <v>0</v>
      </c>
      <c r="BJ1110" s="25" t="s">
        <v>83</v>
      </c>
      <c r="BK1110" s="247">
        <f>ROUND(I1110*H1110,2)</f>
        <v>0</v>
      </c>
      <c r="BL1110" s="25" t="s">
        <v>573</v>
      </c>
      <c r="BM1110" s="25" t="s">
        <v>2303</v>
      </c>
    </row>
    <row r="1111" s="1" customFormat="1">
      <c r="B1111" s="47"/>
      <c r="C1111" s="75"/>
      <c r="D1111" s="248" t="s">
        <v>2230</v>
      </c>
      <c r="E1111" s="75"/>
      <c r="F1111" s="249" t="s">
        <v>2304</v>
      </c>
      <c r="G1111" s="75"/>
      <c r="H1111" s="75"/>
      <c r="I1111" s="204"/>
      <c r="J1111" s="75"/>
      <c r="K1111" s="75"/>
      <c r="L1111" s="73"/>
      <c r="M1111" s="250"/>
      <c r="N1111" s="48"/>
      <c r="O1111" s="48"/>
      <c r="P1111" s="48"/>
      <c r="Q1111" s="48"/>
      <c r="R1111" s="48"/>
      <c r="S1111" s="48"/>
      <c r="T1111" s="96"/>
      <c r="AT1111" s="25" t="s">
        <v>2230</v>
      </c>
      <c r="AU1111" s="25" t="s">
        <v>83</v>
      </c>
    </row>
    <row r="1112" s="1" customFormat="1" ht="16.5" customHeight="1">
      <c r="B1112" s="47"/>
      <c r="C1112" s="236" t="s">
        <v>2305</v>
      </c>
      <c r="D1112" s="236" t="s">
        <v>176</v>
      </c>
      <c r="E1112" s="237" t="s">
        <v>2306</v>
      </c>
      <c r="F1112" s="238" t="s">
        <v>2307</v>
      </c>
      <c r="G1112" s="239" t="s">
        <v>1347</v>
      </c>
      <c r="H1112" s="240">
        <v>11</v>
      </c>
      <c r="I1112" s="241"/>
      <c r="J1112" s="242">
        <f>ROUND(I1112*H1112,2)</f>
        <v>0</v>
      </c>
      <c r="K1112" s="238" t="s">
        <v>21</v>
      </c>
      <c r="L1112" s="73"/>
      <c r="M1112" s="243" t="s">
        <v>21</v>
      </c>
      <c r="N1112" s="244" t="s">
        <v>44</v>
      </c>
      <c r="O1112" s="48"/>
      <c r="P1112" s="245">
        <f>O1112*H1112</f>
        <v>0</v>
      </c>
      <c r="Q1112" s="245">
        <v>0</v>
      </c>
      <c r="R1112" s="245">
        <f>Q1112*H1112</f>
        <v>0</v>
      </c>
      <c r="S1112" s="245">
        <v>0</v>
      </c>
      <c r="T1112" s="246">
        <f>S1112*H1112</f>
        <v>0</v>
      </c>
      <c r="AR1112" s="25" t="s">
        <v>573</v>
      </c>
      <c r="AT1112" s="25" t="s">
        <v>176</v>
      </c>
      <c r="AU1112" s="25" t="s">
        <v>83</v>
      </c>
      <c r="AY1112" s="25" t="s">
        <v>174</v>
      </c>
      <c r="BE1112" s="247">
        <f>IF(N1112="základní",J1112,0)</f>
        <v>0</v>
      </c>
      <c r="BF1112" s="247">
        <f>IF(N1112="snížená",J1112,0)</f>
        <v>0</v>
      </c>
      <c r="BG1112" s="247">
        <f>IF(N1112="zákl. přenesená",J1112,0)</f>
        <v>0</v>
      </c>
      <c r="BH1112" s="247">
        <f>IF(N1112="sníž. přenesená",J1112,0)</f>
        <v>0</v>
      </c>
      <c r="BI1112" s="247">
        <f>IF(N1112="nulová",J1112,0)</f>
        <v>0</v>
      </c>
      <c r="BJ1112" s="25" t="s">
        <v>83</v>
      </c>
      <c r="BK1112" s="247">
        <f>ROUND(I1112*H1112,2)</f>
        <v>0</v>
      </c>
      <c r="BL1112" s="25" t="s">
        <v>573</v>
      </c>
      <c r="BM1112" s="25" t="s">
        <v>2308</v>
      </c>
    </row>
    <row r="1113" s="1" customFormat="1">
      <c r="B1113" s="47"/>
      <c r="C1113" s="75"/>
      <c r="D1113" s="248" t="s">
        <v>2230</v>
      </c>
      <c r="E1113" s="75"/>
      <c r="F1113" s="249" t="s">
        <v>2309</v>
      </c>
      <c r="G1113" s="75"/>
      <c r="H1113" s="75"/>
      <c r="I1113" s="204"/>
      <c r="J1113" s="75"/>
      <c r="K1113" s="75"/>
      <c r="L1113" s="73"/>
      <c r="M1113" s="250"/>
      <c r="N1113" s="48"/>
      <c r="O1113" s="48"/>
      <c r="P1113" s="48"/>
      <c r="Q1113" s="48"/>
      <c r="R1113" s="48"/>
      <c r="S1113" s="48"/>
      <c r="T1113" s="96"/>
      <c r="AT1113" s="25" t="s">
        <v>2230</v>
      </c>
      <c r="AU1113" s="25" t="s">
        <v>83</v>
      </c>
    </row>
    <row r="1114" s="1" customFormat="1" ht="16.5" customHeight="1">
      <c r="B1114" s="47"/>
      <c r="C1114" s="236" t="s">
        <v>2310</v>
      </c>
      <c r="D1114" s="236" t="s">
        <v>176</v>
      </c>
      <c r="E1114" s="237" t="s">
        <v>2311</v>
      </c>
      <c r="F1114" s="238" t="s">
        <v>2312</v>
      </c>
      <c r="G1114" s="239" t="s">
        <v>1347</v>
      </c>
      <c r="H1114" s="240">
        <v>13</v>
      </c>
      <c r="I1114" s="241"/>
      <c r="J1114" s="242">
        <f>ROUND(I1114*H1114,2)</f>
        <v>0</v>
      </c>
      <c r="K1114" s="238" t="s">
        <v>21</v>
      </c>
      <c r="L1114" s="73"/>
      <c r="M1114" s="243" t="s">
        <v>21</v>
      </c>
      <c r="N1114" s="244" t="s">
        <v>44</v>
      </c>
      <c r="O1114" s="48"/>
      <c r="P1114" s="245">
        <f>O1114*H1114</f>
        <v>0</v>
      </c>
      <c r="Q1114" s="245">
        <v>0</v>
      </c>
      <c r="R1114" s="245">
        <f>Q1114*H1114</f>
        <v>0</v>
      </c>
      <c r="S1114" s="245">
        <v>0</v>
      </c>
      <c r="T1114" s="246">
        <f>S1114*H1114</f>
        <v>0</v>
      </c>
      <c r="AR1114" s="25" t="s">
        <v>573</v>
      </c>
      <c r="AT1114" s="25" t="s">
        <v>176</v>
      </c>
      <c r="AU1114" s="25" t="s">
        <v>83</v>
      </c>
      <c r="AY1114" s="25" t="s">
        <v>174</v>
      </c>
      <c r="BE1114" s="247">
        <f>IF(N1114="základní",J1114,0)</f>
        <v>0</v>
      </c>
      <c r="BF1114" s="247">
        <f>IF(N1114="snížená",J1114,0)</f>
        <v>0</v>
      </c>
      <c r="BG1114" s="247">
        <f>IF(N1114="zákl. přenesená",J1114,0)</f>
        <v>0</v>
      </c>
      <c r="BH1114" s="247">
        <f>IF(N1114="sníž. přenesená",J1114,0)</f>
        <v>0</v>
      </c>
      <c r="BI1114" s="247">
        <f>IF(N1114="nulová",J1114,0)</f>
        <v>0</v>
      </c>
      <c r="BJ1114" s="25" t="s">
        <v>83</v>
      </c>
      <c r="BK1114" s="247">
        <f>ROUND(I1114*H1114,2)</f>
        <v>0</v>
      </c>
      <c r="BL1114" s="25" t="s">
        <v>573</v>
      </c>
      <c r="BM1114" s="25" t="s">
        <v>2313</v>
      </c>
    </row>
    <row r="1115" s="1" customFormat="1">
      <c r="B1115" s="47"/>
      <c r="C1115" s="75"/>
      <c r="D1115" s="248" t="s">
        <v>2230</v>
      </c>
      <c r="E1115" s="75"/>
      <c r="F1115" s="249" t="s">
        <v>2314</v>
      </c>
      <c r="G1115" s="75"/>
      <c r="H1115" s="75"/>
      <c r="I1115" s="204"/>
      <c r="J1115" s="75"/>
      <c r="K1115" s="75"/>
      <c r="L1115" s="73"/>
      <c r="M1115" s="250"/>
      <c r="N1115" s="48"/>
      <c r="O1115" s="48"/>
      <c r="P1115" s="48"/>
      <c r="Q1115" s="48"/>
      <c r="R1115" s="48"/>
      <c r="S1115" s="48"/>
      <c r="T1115" s="96"/>
      <c r="AT1115" s="25" t="s">
        <v>2230</v>
      </c>
      <c r="AU1115" s="25" t="s">
        <v>83</v>
      </c>
    </row>
    <row r="1116" s="1" customFormat="1" ht="16.5" customHeight="1">
      <c r="B1116" s="47"/>
      <c r="C1116" s="236" t="s">
        <v>2315</v>
      </c>
      <c r="D1116" s="236" t="s">
        <v>176</v>
      </c>
      <c r="E1116" s="237" t="s">
        <v>2316</v>
      </c>
      <c r="F1116" s="238" t="s">
        <v>2317</v>
      </c>
      <c r="G1116" s="239" t="s">
        <v>1347</v>
      </c>
      <c r="H1116" s="240">
        <v>5</v>
      </c>
      <c r="I1116" s="241"/>
      <c r="J1116" s="242">
        <f>ROUND(I1116*H1116,2)</f>
        <v>0</v>
      </c>
      <c r="K1116" s="238" t="s">
        <v>21</v>
      </c>
      <c r="L1116" s="73"/>
      <c r="M1116" s="243" t="s">
        <v>21</v>
      </c>
      <c r="N1116" s="244" t="s">
        <v>44</v>
      </c>
      <c r="O1116" s="48"/>
      <c r="P1116" s="245">
        <f>O1116*H1116</f>
        <v>0</v>
      </c>
      <c r="Q1116" s="245">
        <v>0</v>
      </c>
      <c r="R1116" s="245">
        <f>Q1116*H1116</f>
        <v>0</v>
      </c>
      <c r="S1116" s="245">
        <v>0</v>
      </c>
      <c r="T1116" s="246">
        <f>S1116*H1116</f>
        <v>0</v>
      </c>
      <c r="AR1116" s="25" t="s">
        <v>573</v>
      </c>
      <c r="AT1116" s="25" t="s">
        <v>176</v>
      </c>
      <c r="AU1116" s="25" t="s">
        <v>83</v>
      </c>
      <c r="AY1116" s="25" t="s">
        <v>174</v>
      </c>
      <c r="BE1116" s="247">
        <f>IF(N1116="základní",J1116,0)</f>
        <v>0</v>
      </c>
      <c r="BF1116" s="247">
        <f>IF(N1116="snížená",J1116,0)</f>
        <v>0</v>
      </c>
      <c r="BG1116" s="247">
        <f>IF(N1116="zákl. přenesená",J1116,0)</f>
        <v>0</v>
      </c>
      <c r="BH1116" s="247">
        <f>IF(N1116="sníž. přenesená",J1116,0)</f>
        <v>0</v>
      </c>
      <c r="BI1116" s="247">
        <f>IF(N1116="nulová",J1116,0)</f>
        <v>0</v>
      </c>
      <c r="BJ1116" s="25" t="s">
        <v>83</v>
      </c>
      <c r="BK1116" s="247">
        <f>ROUND(I1116*H1116,2)</f>
        <v>0</v>
      </c>
      <c r="BL1116" s="25" t="s">
        <v>573</v>
      </c>
      <c r="BM1116" s="25" t="s">
        <v>2318</v>
      </c>
    </row>
    <row r="1117" s="1" customFormat="1">
      <c r="B1117" s="47"/>
      <c r="C1117" s="75"/>
      <c r="D1117" s="248" t="s">
        <v>2230</v>
      </c>
      <c r="E1117" s="75"/>
      <c r="F1117" s="249" t="s">
        <v>2319</v>
      </c>
      <c r="G1117" s="75"/>
      <c r="H1117" s="75"/>
      <c r="I1117" s="204"/>
      <c r="J1117" s="75"/>
      <c r="K1117" s="75"/>
      <c r="L1117" s="73"/>
      <c r="M1117" s="250"/>
      <c r="N1117" s="48"/>
      <c r="O1117" s="48"/>
      <c r="P1117" s="48"/>
      <c r="Q1117" s="48"/>
      <c r="R1117" s="48"/>
      <c r="S1117" s="48"/>
      <c r="T1117" s="96"/>
      <c r="AT1117" s="25" t="s">
        <v>2230</v>
      </c>
      <c r="AU1117" s="25" t="s">
        <v>83</v>
      </c>
    </row>
    <row r="1118" s="1" customFormat="1" ht="16.5" customHeight="1">
      <c r="B1118" s="47"/>
      <c r="C1118" s="236" t="s">
        <v>2320</v>
      </c>
      <c r="D1118" s="236" t="s">
        <v>176</v>
      </c>
      <c r="E1118" s="237" t="s">
        <v>2321</v>
      </c>
      <c r="F1118" s="238" t="s">
        <v>2322</v>
      </c>
      <c r="G1118" s="239" t="s">
        <v>1347</v>
      </c>
      <c r="H1118" s="240">
        <v>9</v>
      </c>
      <c r="I1118" s="241"/>
      <c r="J1118" s="242">
        <f>ROUND(I1118*H1118,2)</f>
        <v>0</v>
      </c>
      <c r="K1118" s="238" t="s">
        <v>21</v>
      </c>
      <c r="L1118" s="73"/>
      <c r="M1118" s="243" t="s">
        <v>21</v>
      </c>
      <c r="N1118" s="244" t="s">
        <v>44</v>
      </c>
      <c r="O1118" s="48"/>
      <c r="P1118" s="245">
        <f>O1118*H1118</f>
        <v>0</v>
      </c>
      <c r="Q1118" s="245">
        <v>0</v>
      </c>
      <c r="R1118" s="245">
        <f>Q1118*H1118</f>
        <v>0</v>
      </c>
      <c r="S1118" s="245">
        <v>0</v>
      </c>
      <c r="T1118" s="246">
        <f>S1118*H1118</f>
        <v>0</v>
      </c>
      <c r="AR1118" s="25" t="s">
        <v>573</v>
      </c>
      <c r="AT1118" s="25" t="s">
        <v>176</v>
      </c>
      <c r="AU1118" s="25" t="s">
        <v>83</v>
      </c>
      <c r="AY1118" s="25" t="s">
        <v>174</v>
      </c>
      <c r="BE1118" s="247">
        <f>IF(N1118="základní",J1118,0)</f>
        <v>0</v>
      </c>
      <c r="BF1118" s="247">
        <f>IF(N1118="snížená",J1118,0)</f>
        <v>0</v>
      </c>
      <c r="BG1118" s="247">
        <f>IF(N1118="zákl. přenesená",J1118,0)</f>
        <v>0</v>
      </c>
      <c r="BH1118" s="247">
        <f>IF(N1118="sníž. přenesená",J1118,0)</f>
        <v>0</v>
      </c>
      <c r="BI1118" s="247">
        <f>IF(N1118="nulová",J1118,0)</f>
        <v>0</v>
      </c>
      <c r="BJ1118" s="25" t="s">
        <v>83</v>
      </c>
      <c r="BK1118" s="247">
        <f>ROUND(I1118*H1118,2)</f>
        <v>0</v>
      </c>
      <c r="BL1118" s="25" t="s">
        <v>573</v>
      </c>
      <c r="BM1118" s="25" t="s">
        <v>2323</v>
      </c>
    </row>
    <row r="1119" s="1" customFormat="1">
      <c r="B1119" s="47"/>
      <c r="C1119" s="75"/>
      <c r="D1119" s="248" t="s">
        <v>2230</v>
      </c>
      <c r="E1119" s="75"/>
      <c r="F1119" s="249" t="s">
        <v>2268</v>
      </c>
      <c r="G1119" s="75"/>
      <c r="H1119" s="75"/>
      <c r="I1119" s="204"/>
      <c r="J1119" s="75"/>
      <c r="K1119" s="75"/>
      <c r="L1119" s="73"/>
      <c r="M1119" s="250"/>
      <c r="N1119" s="48"/>
      <c r="O1119" s="48"/>
      <c r="P1119" s="48"/>
      <c r="Q1119" s="48"/>
      <c r="R1119" s="48"/>
      <c r="S1119" s="48"/>
      <c r="T1119" s="96"/>
      <c r="AT1119" s="25" t="s">
        <v>2230</v>
      </c>
      <c r="AU1119" s="25" t="s">
        <v>83</v>
      </c>
    </row>
    <row r="1120" s="1" customFormat="1" ht="16.5" customHeight="1">
      <c r="B1120" s="47"/>
      <c r="C1120" s="236" t="s">
        <v>2324</v>
      </c>
      <c r="D1120" s="236" t="s">
        <v>176</v>
      </c>
      <c r="E1120" s="237" t="s">
        <v>2325</v>
      </c>
      <c r="F1120" s="238" t="s">
        <v>2326</v>
      </c>
      <c r="G1120" s="239" t="s">
        <v>1347</v>
      </c>
      <c r="H1120" s="240">
        <v>30</v>
      </c>
      <c r="I1120" s="241"/>
      <c r="J1120" s="242">
        <f>ROUND(I1120*H1120,2)</f>
        <v>0</v>
      </c>
      <c r="K1120" s="238" t="s">
        <v>21</v>
      </c>
      <c r="L1120" s="73"/>
      <c r="M1120" s="243" t="s">
        <v>21</v>
      </c>
      <c r="N1120" s="244" t="s">
        <v>44</v>
      </c>
      <c r="O1120" s="48"/>
      <c r="P1120" s="245">
        <f>O1120*H1120</f>
        <v>0</v>
      </c>
      <c r="Q1120" s="245">
        <v>0</v>
      </c>
      <c r="R1120" s="245">
        <f>Q1120*H1120</f>
        <v>0</v>
      </c>
      <c r="S1120" s="245">
        <v>0</v>
      </c>
      <c r="T1120" s="246">
        <f>S1120*H1120</f>
        <v>0</v>
      </c>
      <c r="AR1120" s="25" t="s">
        <v>573</v>
      </c>
      <c r="AT1120" s="25" t="s">
        <v>176</v>
      </c>
      <c r="AU1120" s="25" t="s">
        <v>83</v>
      </c>
      <c r="AY1120" s="25" t="s">
        <v>174</v>
      </c>
      <c r="BE1120" s="247">
        <f>IF(N1120="základní",J1120,0)</f>
        <v>0</v>
      </c>
      <c r="BF1120" s="247">
        <f>IF(N1120="snížená",J1120,0)</f>
        <v>0</v>
      </c>
      <c r="BG1120" s="247">
        <f>IF(N1120="zákl. přenesená",J1120,0)</f>
        <v>0</v>
      </c>
      <c r="BH1120" s="247">
        <f>IF(N1120="sníž. přenesená",J1120,0)</f>
        <v>0</v>
      </c>
      <c r="BI1120" s="247">
        <f>IF(N1120="nulová",J1120,0)</f>
        <v>0</v>
      </c>
      <c r="BJ1120" s="25" t="s">
        <v>83</v>
      </c>
      <c r="BK1120" s="247">
        <f>ROUND(I1120*H1120,2)</f>
        <v>0</v>
      </c>
      <c r="BL1120" s="25" t="s">
        <v>573</v>
      </c>
      <c r="BM1120" s="25" t="s">
        <v>2327</v>
      </c>
    </row>
    <row r="1121" s="1" customFormat="1">
      <c r="B1121" s="47"/>
      <c r="C1121" s="75"/>
      <c r="D1121" s="248" t="s">
        <v>2230</v>
      </c>
      <c r="E1121" s="75"/>
      <c r="F1121" s="249" t="s">
        <v>2328</v>
      </c>
      <c r="G1121" s="75"/>
      <c r="H1121" s="75"/>
      <c r="I1121" s="204"/>
      <c r="J1121" s="75"/>
      <c r="K1121" s="75"/>
      <c r="L1121" s="73"/>
      <c r="M1121" s="250"/>
      <c r="N1121" s="48"/>
      <c r="O1121" s="48"/>
      <c r="P1121" s="48"/>
      <c r="Q1121" s="48"/>
      <c r="R1121" s="48"/>
      <c r="S1121" s="48"/>
      <c r="T1121" s="96"/>
      <c r="AT1121" s="25" t="s">
        <v>2230</v>
      </c>
      <c r="AU1121" s="25" t="s">
        <v>83</v>
      </c>
    </row>
    <row r="1122" s="1" customFormat="1" ht="16.5" customHeight="1">
      <c r="B1122" s="47"/>
      <c r="C1122" s="236" t="s">
        <v>2329</v>
      </c>
      <c r="D1122" s="236" t="s">
        <v>176</v>
      </c>
      <c r="E1122" s="237" t="s">
        <v>2330</v>
      </c>
      <c r="F1122" s="238" t="s">
        <v>2331</v>
      </c>
      <c r="G1122" s="239" t="s">
        <v>1347</v>
      </c>
      <c r="H1122" s="240">
        <v>3</v>
      </c>
      <c r="I1122" s="241"/>
      <c r="J1122" s="242">
        <f>ROUND(I1122*H1122,2)</f>
        <v>0</v>
      </c>
      <c r="K1122" s="238" t="s">
        <v>21</v>
      </c>
      <c r="L1122" s="73"/>
      <c r="M1122" s="243" t="s">
        <v>21</v>
      </c>
      <c r="N1122" s="244" t="s">
        <v>44</v>
      </c>
      <c r="O1122" s="48"/>
      <c r="P1122" s="245">
        <f>O1122*H1122</f>
        <v>0</v>
      </c>
      <c r="Q1122" s="245">
        <v>0</v>
      </c>
      <c r="R1122" s="245">
        <f>Q1122*H1122</f>
        <v>0</v>
      </c>
      <c r="S1122" s="245">
        <v>0</v>
      </c>
      <c r="T1122" s="246">
        <f>S1122*H1122</f>
        <v>0</v>
      </c>
      <c r="AR1122" s="25" t="s">
        <v>573</v>
      </c>
      <c r="AT1122" s="25" t="s">
        <v>176</v>
      </c>
      <c r="AU1122" s="25" t="s">
        <v>83</v>
      </c>
      <c r="AY1122" s="25" t="s">
        <v>174</v>
      </c>
      <c r="BE1122" s="247">
        <f>IF(N1122="základní",J1122,0)</f>
        <v>0</v>
      </c>
      <c r="BF1122" s="247">
        <f>IF(N1122="snížená",J1122,0)</f>
        <v>0</v>
      </c>
      <c r="BG1122" s="247">
        <f>IF(N1122="zákl. přenesená",J1122,0)</f>
        <v>0</v>
      </c>
      <c r="BH1122" s="247">
        <f>IF(N1122="sníž. přenesená",J1122,0)</f>
        <v>0</v>
      </c>
      <c r="BI1122" s="247">
        <f>IF(N1122="nulová",J1122,0)</f>
        <v>0</v>
      </c>
      <c r="BJ1122" s="25" t="s">
        <v>83</v>
      </c>
      <c r="BK1122" s="247">
        <f>ROUND(I1122*H1122,2)</f>
        <v>0</v>
      </c>
      <c r="BL1122" s="25" t="s">
        <v>573</v>
      </c>
      <c r="BM1122" s="25" t="s">
        <v>2332</v>
      </c>
    </row>
    <row r="1123" s="1" customFormat="1">
      <c r="B1123" s="47"/>
      <c r="C1123" s="75"/>
      <c r="D1123" s="248" t="s">
        <v>2230</v>
      </c>
      <c r="E1123" s="75"/>
      <c r="F1123" s="249" t="s">
        <v>2333</v>
      </c>
      <c r="G1123" s="75"/>
      <c r="H1123" s="75"/>
      <c r="I1123" s="204"/>
      <c r="J1123" s="75"/>
      <c r="K1123" s="75"/>
      <c r="L1123" s="73"/>
      <c r="M1123" s="250"/>
      <c r="N1123" s="48"/>
      <c r="O1123" s="48"/>
      <c r="P1123" s="48"/>
      <c r="Q1123" s="48"/>
      <c r="R1123" s="48"/>
      <c r="S1123" s="48"/>
      <c r="T1123" s="96"/>
      <c r="AT1123" s="25" t="s">
        <v>2230</v>
      </c>
      <c r="AU1123" s="25" t="s">
        <v>83</v>
      </c>
    </row>
    <row r="1124" s="1" customFormat="1" ht="16.5" customHeight="1">
      <c r="B1124" s="47"/>
      <c r="C1124" s="236" t="s">
        <v>2334</v>
      </c>
      <c r="D1124" s="236" t="s">
        <v>176</v>
      </c>
      <c r="E1124" s="237" t="s">
        <v>2335</v>
      </c>
      <c r="F1124" s="238" t="s">
        <v>2336</v>
      </c>
      <c r="G1124" s="239" t="s">
        <v>1347</v>
      </c>
      <c r="H1124" s="240">
        <v>4</v>
      </c>
      <c r="I1124" s="241"/>
      <c r="J1124" s="242">
        <f>ROUND(I1124*H1124,2)</f>
        <v>0</v>
      </c>
      <c r="K1124" s="238" t="s">
        <v>21</v>
      </c>
      <c r="L1124" s="73"/>
      <c r="M1124" s="243" t="s">
        <v>21</v>
      </c>
      <c r="N1124" s="244" t="s">
        <v>44</v>
      </c>
      <c r="O1124" s="48"/>
      <c r="P1124" s="245">
        <f>O1124*H1124</f>
        <v>0</v>
      </c>
      <c r="Q1124" s="245">
        <v>0</v>
      </c>
      <c r="R1124" s="245">
        <f>Q1124*H1124</f>
        <v>0</v>
      </c>
      <c r="S1124" s="245">
        <v>0</v>
      </c>
      <c r="T1124" s="246">
        <f>S1124*H1124</f>
        <v>0</v>
      </c>
      <c r="AR1124" s="25" t="s">
        <v>573</v>
      </c>
      <c r="AT1124" s="25" t="s">
        <v>176</v>
      </c>
      <c r="AU1124" s="25" t="s">
        <v>83</v>
      </c>
      <c r="AY1124" s="25" t="s">
        <v>174</v>
      </c>
      <c r="BE1124" s="247">
        <f>IF(N1124="základní",J1124,0)</f>
        <v>0</v>
      </c>
      <c r="BF1124" s="247">
        <f>IF(N1124="snížená",J1124,0)</f>
        <v>0</v>
      </c>
      <c r="BG1124" s="247">
        <f>IF(N1124="zákl. přenesená",J1124,0)</f>
        <v>0</v>
      </c>
      <c r="BH1124" s="247">
        <f>IF(N1124="sníž. přenesená",J1124,0)</f>
        <v>0</v>
      </c>
      <c r="BI1124" s="247">
        <f>IF(N1124="nulová",J1124,0)</f>
        <v>0</v>
      </c>
      <c r="BJ1124" s="25" t="s">
        <v>83</v>
      </c>
      <c r="BK1124" s="247">
        <f>ROUND(I1124*H1124,2)</f>
        <v>0</v>
      </c>
      <c r="BL1124" s="25" t="s">
        <v>573</v>
      </c>
      <c r="BM1124" s="25" t="s">
        <v>2337</v>
      </c>
    </row>
    <row r="1125" s="1" customFormat="1">
      <c r="B1125" s="47"/>
      <c r="C1125" s="75"/>
      <c r="D1125" s="248" t="s">
        <v>2230</v>
      </c>
      <c r="E1125" s="75"/>
      <c r="F1125" s="249" t="s">
        <v>2338</v>
      </c>
      <c r="G1125" s="75"/>
      <c r="H1125" s="75"/>
      <c r="I1125" s="204"/>
      <c r="J1125" s="75"/>
      <c r="K1125" s="75"/>
      <c r="L1125" s="73"/>
      <c r="M1125" s="250"/>
      <c r="N1125" s="48"/>
      <c r="O1125" s="48"/>
      <c r="P1125" s="48"/>
      <c r="Q1125" s="48"/>
      <c r="R1125" s="48"/>
      <c r="S1125" s="48"/>
      <c r="T1125" s="96"/>
      <c r="AT1125" s="25" t="s">
        <v>2230</v>
      </c>
      <c r="AU1125" s="25" t="s">
        <v>83</v>
      </c>
    </row>
    <row r="1126" s="1" customFormat="1" ht="16.5" customHeight="1">
      <c r="B1126" s="47"/>
      <c r="C1126" s="236" t="s">
        <v>2339</v>
      </c>
      <c r="D1126" s="236" t="s">
        <v>176</v>
      </c>
      <c r="E1126" s="237" t="s">
        <v>2340</v>
      </c>
      <c r="F1126" s="238" t="s">
        <v>2341</v>
      </c>
      <c r="G1126" s="239" t="s">
        <v>1347</v>
      </c>
      <c r="H1126" s="240">
        <v>191</v>
      </c>
      <c r="I1126" s="241"/>
      <c r="J1126" s="242">
        <f>ROUND(I1126*H1126,2)</f>
        <v>0</v>
      </c>
      <c r="K1126" s="238" t="s">
        <v>21</v>
      </c>
      <c r="L1126" s="73"/>
      <c r="M1126" s="243" t="s">
        <v>21</v>
      </c>
      <c r="N1126" s="244" t="s">
        <v>44</v>
      </c>
      <c r="O1126" s="48"/>
      <c r="P1126" s="245">
        <f>O1126*H1126</f>
        <v>0</v>
      </c>
      <c r="Q1126" s="245">
        <v>0</v>
      </c>
      <c r="R1126" s="245">
        <f>Q1126*H1126</f>
        <v>0</v>
      </c>
      <c r="S1126" s="245">
        <v>0</v>
      </c>
      <c r="T1126" s="246">
        <f>S1126*H1126</f>
        <v>0</v>
      </c>
      <c r="AR1126" s="25" t="s">
        <v>573</v>
      </c>
      <c r="AT1126" s="25" t="s">
        <v>176</v>
      </c>
      <c r="AU1126" s="25" t="s">
        <v>83</v>
      </c>
      <c r="AY1126" s="25" t="s">
        <v>174</v>
      </c>
      <c r="BE1126" s="247">
        <f>IF(N1126="základní",J1126,0)</f>
        <v>0</v>
      </c>
      <c r="BF1126" s="247">
        <f>IF(N1126="snížená",J1126,0)</f>
        <v>0</v>
      </c>
      <c r="BG1126" s="247">
        <f>IF(N1126="zákl. přenesená",J1126,0)</f>
        <v>0</v>
      </c>
      <c r="BH1126" s="247">
        <f>IF(N1126="sníž. přenesená",J1126,0)</f>
        <v>0</v>
      </c>
      <c r="BI1126" s="247">
        <f>IF(N1126="nulová",J1126,0)</f>
        <v>0</v>
      </c>
      <c r="BJ1126" s="25" t="s">
        <v>83</v>
      </c>
      <c r="BK1126" s="247">
        <f>ROUND(I1126*H1126,2)</f>
        <v>0</v>
      </c>
      <c r="BL1126" s="25" t="s">
        <v>573</v>
      </c>
      <c r="BM1126" s="25" t="s">
        <v>2342</v>
      </c>
    </row>
    <row r="1127" s="1" customFormat="1">
      <c r="B1127" s="47"/>
      <c r="C1127" s="75"/>
      <c r="D1127" s="248" t="s">
        <v>2230</v>
      </c>
      <c r="E1127" s="75"/>
      <c r="F1127" s="249" t="s">
        <v>2343</v>
      </c>
      <c r="G1127" s="75"/>
      <c r="H1127" s="75"/>
      <c r="I1127" s="204"/>
      <c r="J1127" s="75"/>
      <c r="K1127" s="75"/>
      <c r="L1127" s="73"/>
      <c r="M1127" s="250"/>
      <c r="N1127" s="48"/>
      <c r="O1127" s="48"/>
      <c r="P1127" s="48"/>
      <c r="Q1127" s="48"/>
      <c r="R1127" s="48"/>
      <c r="S1127" s="48"/>
      <c r="T1127" s="96"/>
      <c r="AT1127" s="25" t="s">
        <v>2230</v>
      </c>
      <c r="AU1127" s="25" t="s">
        <v>83</v>
      </c>
    </row>
    <row r="1128" s="1" customFormat="1" ht="16.5" customHeight="1">
      <c r="B1128" s="47"/>
      <c r="C1128" s="236" t="s">
        <v>2344</v>
      </c>
      <c r="D1128" s="236" t="s">
        <v>176</v>
      </c>
      <c r="E1128" s="237" t="s">
        <v>2345</v>
      </c>
      <c r="F1128" s="238" t="s">
        <v>2346</v>
      </c>
      <c r="G1128" s="239" t="s">
        <v>1347</v>
      </c>
      <c r="H1128" s="240">
        <v>14</v>
      </c>
      <c r="I1128" s="241"/>
      <c r="J1128" s="242">
        <f>ROUND(I1128*H1128,2)</f>
        <v>0</v>
      </c>
      <c r="K1128" s="238" t="s">
        <v>21</v>
      </c>
      <c r="L1128" s="73"/>
      <c r="M1128" s="243" t="s">
        <v>21</v>
      </c>
      <c r="N1128" s="244" t="s">
        <v>44</v>
      </c>
      <c r="O1128" s="48"/>
      <c r="P1128" s="245">
        <f>O1128*H1128</f>
        <v>0</v>
      </c>
      <c r="Q1128" s="245">
        <v>0</v>
      </c>
      <c r="R1128" s="245">
        <f>Q1128*H1128</f>
        <v>0</v>
      </c>
      <c r="S1128" s="245">
        <v>0</v>
      </c>
      <c r="T1128" s="246">
        <f>S1128*H1128</f>
        <v>0</v>
      </c>
      <c r="AR1128" s="25" t="s">
        <v>573</v>
      </c>
      <c r="AT1128" s="25" t="s">
        <v>176</v>
      </c>
      <c r="AU1128" s="25" t="s">
        <v>83</v>
      </c>
      <c r="AY1128" s="25" t="s">
        <v>174</v>
      </c>
      <c r="BE1128" s="247">
        <f>IF(N1128="základní",J1128,0)</f>
        <v>0</v>
      </c>
      <c r="BF1128" s="247">
        <f>IF(N1128="snížená",J1128,0)</f>
        <v>0</v>
      </c>
      <c r="BG1128" s="247">
        <f>IF(N1128="zákl. přenesená",J1128,0)</f>
        <v>0</v>
      </c>
      <c r="BH1128" s="247">
        <f>IF(N1128="sníž. přenesená",J1128,0)</f>
        <v>0</v>
      </c>
      <c r="BI1128" s="247">
        <f>IF(N1128="nulová",J1128,0)</f>
        <v>0</v>
      </c>
      <c r="BJ1128" s="25" t="s">
        <v>83</v>
      </c>
      <c r="BK1128" s="247">
        <f>ROUND(I1128*H1128,2)</f>
        <v>0</v>
      </c>
      <c r="BL1128" s="25" t="s">
        <v>573</v>
      </c>
      <c r="BM1128" s="25" t="s">
        <v>2347</v>
      </c>
    </row>
    <row r="1129" s="1" customFormat="1">
      <c r="B1129" s="47"/>
      <c r="C1129" s="75"/>
      <c r="D1129" s="248" t="s">
        <v>2230</v>
      </c>
      <c r="E1129" s="75"/>
      <c r="F1129" s="249" t="s">
        <v>2348</v>
      </c>
      <c r="G1129" s="75"/>
      <c r="H1129" s="75"/>
      <c r="I1129" s="204"/>
      <c r="J1129" s="75"/>
      <c r="K1129" s="75"/>
      <c r="L1129" s="73"/>
      <c r="M1129" s="250"/>
      <c r="N1129" s="48"/>
      <c r="O1129" s="48"/>
      <c r="P1129" s="48"/>
      <c r="Q1129" s="48"/>
      <c r="R1129" s="48"/>
      <c r="S1129" s="48"/>
      <c r="T1129" s="96"/>
      <c r="AT1129" s="25" t="s">
        <v>2230</v>
      </c>
      <c r="AU1129" s="25" t="s">
        <v>83</v>
      </c>
    </row>
    <row r="1130" s="1" customFormat="1" ht="16.5" customHeight="1">
      <c r="B1130" s="47"/>
      <c r="C1130" s="236" t="s">
        <v>2349</v>
      </c>
      <c r="D1130" s="236" t="s">
        <v>176</v>
      </c>
      <c r="E1130" s="237" t="s">
        <v>2350</v>
      </c>
      <c r="F1130" s="238" t="s">
        <v>2351</v>
      </c>
      <c r="G1130" s="239" t="s">
        <v>1347</v>
      </c>
      <c r="H1130" s="240">
        <v>29</v>
      </c>
      <c r="I1130" s="241"/>
      <c r="J1130" s="242">
        <f>ROUND(I1130*H1130,2)</f>
        <v>0</v>
      </c>
      <c r="K1130" s="238" t="s">
        <v>21</v>
      </c>
      <c r="L1130" s="73"/>
      <c r="M1130" s="243" t="s">
        <v>21</v>
      </c>
      <c r="N1130" s="244" t="s">
        <v>44</v>
      </c>
      <c r="O1130" s="48"/>
      <c r="P1130" s="245">
        <f>O1130*H1130</f>
        <v>0</v>
      </c>
      <c r="Q1130" s="245">
        <v>0</v>
      </c>
      <c r="R1130" s="245">
        <f>Q1130*H1130</f>
        <v>0</v>
      </c>
      <c r="S1130" s="245">
        <v>0</v>
      </c>
      <c r="T1130" s="246">
        <f>S1130*H1130</f>
        <v>0</v>
      </c>
      <c r="AR1130" s="25" t="s">
        <v>573</v>
      </c>
      <c r="AT1130" s="25" t="s">
        <v>176</v>
      </c>
      <c r="AU1130" s="25" t="s">
        <v>83</v>
      </c>
      <c r="AY1130" s="25" t="s">
        <v>174</v>
      </c>
      <c r="BE1130" s="247">
        <f>IF(N1130="základní",J1130,0)</f>
        <v>0</v>
      </c>
      <c r="BF1130" s="247">
        <f>IF(N1130="snížená",J1130,0)</f>
        <v>0</v>
      </c>
      <c r="BG1130" s="247">
        <f>IF(N1130="zákl. přenesená",J1130,0)</f>
        <v>0</v>
      </c>
      <c r="BH1130" s="247">
        <f>IF(N1130="sníž. přenesená",J1130,0)</f>
        <v>0</v>
      </c>
      <c r="BI1130" s="247">
        <f>IF(N1130="nulová",J1130,0)</f>
        <v>0</v>
      </c>
      <c r="BJ1130" s="25" t="s">
        <v>83</v>
      </c>
      <c r="BK1130" s="247">
        <f>ROUND(I1130*H1130,2)</f>
        <v>0</v>
      </c>
      <c r="BL1130" s="25" t="s">
        <v>573</v>
      </c>
      <c r="BM1130" s="25" t="s">
        <v>2352</v>
      </c>
    </row>
    <row r="1131" s="1" customFormat="1">
      <c r="B1131" s="47"/>
      <c r="C1131" s="75"/>
      <c r="D1131" s="248" t="s">
        <v>2230</v>
      </c>
      <c r="E1131" s="75"/>
      <c r="F1131" s="249" t="s">
        <v>2353</v>
      </c>
      <c r="G1131" s="75"/>
      <c r="H1131" s="75"/>
      <c r="I1131" s="204"/>
      <c r="J1131" s="75"/>
      <c r="K1131" s="75"/>
      <c r="L1131" s="73"/>
      <c r="M1131" s="250"/>
      <c r="N1131" s="48"/>
      <c r="O1131" s="48"/>
      <c r="P1131" s="48"/>
      <c r="Q1131" s="48"/>
      <c r="R1131" s="48"/>
      <c r="S1131" s="48"/>
      <c r="T1131" s="96"/>
      <c r="AT1131" s="25" t="s">
        <v>2230</v>
      </c>
      <c r="AU1131" s="25" t="s">
        <v>83</v>
      </c>
    </row>
    <row r="1132" s="1" customFormat="1" ht="16.5" customHeight="1">
      <c r="B1132" s="47"/>
      <c r="C1132" s="236" t="s">
        <v>2354</v>
      </c>
      <c r="D1132" s="236" t="s">
        <v>176</v>
      </c>
      <c r="E1132" s="237" t="s">
        <v>2355</v>
      </c>
      <c r="F1132" s="238" t="s">
        <v>2356</v>
      </c>
      <c r="G1132" s="239" t="s">
        <v>1347</v>
      </c>
      <c r="H1132" s="240">
        <v>66</v>
      </c>
      <c r="I1132" s="241"/>
      <c r="J1132" s="242">
        <f>ROUND(I1132*H1132,2)</f>
        <v>0</v>
      </c>
      <c r="K1132" s="238" t="s">
        <v>21</v>
      </c>
      <c r="L1132" s="73"/>
      <c r="M1132" s="243" t="s">
        <v>21</v>
      </c>
      <c r="N1132" s="244" t="s">
        <v>44</v>
      </c>
      <c r="O1132" s="48"/>
      <c r="P1132" s="245">
        <f>O1132*H1132</f>
        <v>0</v>
      </c>
      <c r="Q1132" s="245">
        <v>0</v>
      </c>
      <c r="R1132" s="245">
        <f>Q1132*H1132</f>
        <v>0</v>
      </c>
      <c r="S1132" s="245">
        <v>0</v>
      </c>
      <c r="T1132" s="246">
        <f>S1132*H1132</f>
        <v>0</v>
      </c>
      <c r="AR1132" s="25" t="s">
        <v>573</v>
      </c>
      <c r="AT1132" s="25" t="s">
        <v>176</v>
      </c>
      <c r="AU1132" s="25" t="s">
        <v>83</v>
      </c>
      <c r="AY1132" s="25" t="s">
        <v>174</v>
      </c>
      <c r="BE1132" s="247">
        <f>IF(N1132="základní",J1132,0)</f>
        <v>0</v>
      </c>
      <c r="BF1132" s="247">
        <f>IF(N1132="snížená",J1132,0)</f>
        <v>0</v>
      </c>
      <c r="BG1132" s="247">
        <f>IF(N1132="zákl. přenesená",J1132,0)</f>
        <v>0</v>
      </c>
      <c r="BH1132" s="247">
        <f>IF(N1132="sníž. přenesená",J1132,0)</f>
        <v>0</v>
      </c>
      <c r="BI1132" s="247">
        <f>IF(N1132="nulová",J1132,0)</f>
        <v>0</v>
      </c>
      <c r="BJ1132" s="25" t="s">
        <v>83</v>
      </c>
      <c r="BK1132" s="247">
        <f>ROUND(I1132*H1132,2)</f>
        <v>0</v>
      </c>
      <c r="BL1132" s="25" t="s">
        <v>573</v>
      </c>
      <c r="BM1132" s="25" t="s">
        <v>2357</v>
      </c>
    </row>
    <row r="1133" s="1" customFormat="1">
      <c r="B1133" s="47"/>
      <c r="C1133" s="75"/>
      <c r="D1133" s="248" t="s">
        <v>2230</v>
      </c>
      <c r="E1133" s="75"/>
      <c r="F1133" s="249" t="s">
        <v>2358</v>
      </c>
      <c r="G1133" s="75"/>
      <c r="H1133" s="75"/>
      <c r="I1133" s="204"/>
      <c r="J1133" s="75"/>
      <c r="K1133" s="75"/>
      <c r="L1133" s="73"/>
      <c r="M1133" s="250"/>
      <c r="N1133" s="48"/>
      <c r="O1133" s="48"/>
      <c r="P1133" s="48"/>
      <c r="Q1133" s="48"/>
      <c r="R1133" s="48"/>
      <c r="S1133" s="48"/>
      <c r="T1133" s="96"/>
      <c r="AT1133" s="25" t="s">
        <v>2230</v>
      </c>
      <c r="AU1133" s="25" t="s">
        <v>83</v>
      </c>
    </row>
    <row r="1134" s="1" customFormat="1" ht="16.5" customHeight="1">
      <c r="B1134" s="47"/>
      <c r="C1134" s="236" t="s">
        <v>2359</v>
      </c>
      <c r="D1134" s="236" t="s">
        <v>176</v>
      </c>
      <c r="E1134" s="237" t="s">
        <v>2360</v>
      </c>
      <c r="F1134" s="238" t="s">
        <v>2361</v>
      </c>
      <c r="G1134" s="239" t="s">
        <v>1347</v>
      </c>
      <c r="H1134" s="240">
        <v>10</v>
      </c>
      <c r="I1134" s="241"/>
      <c r="J1134" s="242">
        <f>ROUND(I1134*H1134,2)</f>
        <v>0</v>
      </c>
      <c r="K1134" s="238" t="s">
        <v>21</v>
      </c>
      <c r="L1134" s="73"/>
      <c r="M1134" s="243" t="s">
        <v>21</v>
      </c>
      <c r="N1134" s="244" t="s">
        <v>44</v>
      </c>
      <c r="O1134" s="48"/>
      <c r="P1134" s="245">
        <f>O1134*H1134</f>
        <v>0</v>
      </c>
      <c r="Q1134" s="245">
        <v>0</v>
      </c>
      <c r="R1134" s="245">
        <f>Q1134*H1134</f>
        <v>0</v>
      </c>
      <c r="S1134" s="245">
        <v>0</v>
      </c>
      <c r="T1134" s="246">
        <f>S1134*H1134</f>
        <v>0</v>
      </c>
      <c r="AR1134" s="25" t="s">
        <v>573</v>
      </c>
      <c r="AT1134" s="25" t="s">
        <v>176</v>
      </c>
      <c r="AU1134" s="25" t="s">
        <v>83</v>
      </c>
      <c r="AY1134" s="25" t="s">
        <v>174</v>
      </c>
      <c r="BE1134" s="247">
        <f>IF(N1134="základní",J1134,0)</f>
        <v>0</v>
      </c>
      <c r="BF1134" s="247">
        <f>IF(N1134="snížená",J1134,0)</f>
        <v>0</v>
      </c>
      <c r="BG1134" s="247">
        <f>IF(N1134="zákl. přenesená",J1134,0)</f>
        <v>0</v>
      </c>
      <c r="BH1134" s="247">
        <f>IF(N1134="sníž. přenesená",J1134,0)</f>
        <v>0</v>
      </c>
      <c r="BI1134" s="247">
        <f>IF(N1134="nulová",J1134,0)</f>
        <v>0</v>
      </c>
      <c r="BJ1134" s="25" t="s">
        <v>83</v>
      </c>
      <c r="BK1134" s="247">
        <f>ROUND(I1134*H1134,2)</f>
        <v>0</v>
      </c>
      <c r="BL1134" s="25" t="s">
        <v>573</v>
      </c>
      <c r="BM1134" s="25" t="s">
        <v>2362</v>
      </c>
    </row>
    <row r="1135" s="1" customFormat="1">
      <c r="B1135" s="47"/>
      <c r="C1135" s="75"/>
      <c r="D1135" s="248" t="s">
        <v>2230</v>
      </c>
      <c r="E1135" s="75"/>
      <c r="F1135" s="249" t="s">
        <v>2363</v>
      </c>
      <c r="G1135" s="75"/>
      <c r="H1135" s="75"/>
      <c r="I1135" s="204"/>
      <c r="J1135" s="75"/>
      <c r="K1135" s="75"/>
      <c r="L1135" s="73"/>
      <c r="M1135" s="250"/>
      <c r="N1135" s="48"/>
      <c r="O1135" s="48"/>
      <c r="P1135" s="48"/>
      <c r="Q1135" s="48"/>
      <c r="R1135" s="48"/>
      <c r="S1135" s="48"/>
      <c r="T1135" s="96"/>
      <c r="AT1135" s="25" t="s">
        <v>2230</v>
      </c>
      <c r="AU1135" s="25" t="s">
        <v>83</v>
      </c>
    </row>
    <row r="1136" s="1" customFormat="1" ht="16.5" customHeight="1">
      <c r="B1136" s="47"/>
      <c r="C1136" s="236" t="s">
        <v>2364</v>
      </c>
      <c r="D1136" s="236" t="s">
        <v>176</v>
      </c>
      <c r="E1136" s="237" t="s">
        <v>2365</v>
      </c>
      <c r="F1136" s="238" t="s">
        <v>2366</v>
      </c>
      <c r="G1136" s="239" t="s">
        <v>1347</v>
      </c>
      <c r="H1136" s="240">
        <v>317</v>
      </c>
      <c r="I1136" s="241"/>
      <c r="J1136" s="242">
        <f>ROUND(I1136*H1136,2)</f>
        <v>0</v>
      </c>
      <c r="K1136" s="238" t="s">
        <v>21</v>
      </c>
      <c r="L1136" s="73"/>
      <c r="M1136" s="243" t="s">
        <v>21</v>
      </c>
      <c r="N1136" s="244" t="s">
        <v>44</v>
      </c>
      <c r="O1136" s="48"/>
      <c r="P1136" s="245">
        <f>O1136*H1136</f>
        <v>0</v>
      </c>
      <c r="Q1136" s="245">
        <v>0</v>
      </c>
      <c r="R1136" s="245">
        <f>Q1136*H1136</f>
        <v>0</v>
      </c>
      <c r="S1136" s="245">
        <v>0</v>
      </c>
      <c r="T1136" s="246">
        <f>S1136*H1136</f>
        <v>0</v>
      </c>
      <c r="AR1136" s="25" t="s">
        <v>573</v>
      </c>
      <c r="AT1136" s="25" t="s">
        <v>176</v>
      </c>
      <c r="AU1136" s="25" t="s">
        <v>83</v>
      </c>
      <c r="AY1136" s="25" t="s">
        <v>174</v>
      </c>
      <c r="BE1136" s="247">
        <f>IF(N1136="základní",J1136,0)</f>
        <v>0</v>
      </c>
      <c r="BF1136" s="247">
        <f>IF(N1136="snížená",J1136,0)</f>
        <v>0</v>
      </c>
      <c r="BG1136" s="247">
        <f>IF(N1136="zákl. přenesená",J1136,0)</f>
        <v>0</v>
      </c>
      <c r="BH1136" s="247">
        <f>IF(N1136="sníž. přenesená",J1136,0)</f>
        <v>0</v>
      </c>
      <c r="BI1136" s="247">
        <f>IF(N1136="nulová",J1136,0)</f>
        <v>0</v>
      </c>
      <c r="BJ1136" s="25" t="s">
        <v>83</v>
      </c>
      <c r="BK1136" s="247">
        <f>ROUND(I1136*H1136,2)</f>
        <v>0</v>
      </c>
      <c r="BL1136" s="25" t="s">
        <v>573</v>
      </c>
      <c r="BM1136" s="25" t="s">
        <v>2367</v>
      </c>
    </row>
    <row r="1137" s="1" customFormat="1">
      <c r="B1137" s="47"/>
      <c r="C1137" s="75"/>
      <c r="D1137" s="248" t="s">
        <v>2230</v>
      </c>
      <c r="E1137" s="75"/>
      <c r="F1137" s="249" t="s">
        <v>2368</v>
      </c>
      <c r="G1137" s="75"/>
      <c r="H1137" s="75"/>
      <c r="I1137" s="204"/>
      <c r="J1137" s="75"/>
      <c r="K1137" s="75"/>
      <c r="L1137" s="73"/>
      <c r="M1137" s="250"/>
      <c r="N1137" s="48"/>
      <c r="O1137" s="48"/>
      <c r="P1137" s="48"/>
      <c r="Q1137" s="48"/>
      <c r="R1137" s="48"/>
      <c r="S1137" s="48"/>
      <c r="T1137" s="96"/>
      <c r="AT1137" s="25" t="s">
        <v>2230</v>
      </c>
      <c r="AU1137" s="25" t="s">
        <v>83</v>
      </c>
    </row>
    <row r="1138" s="1" customFormat="1" ht="16.5" customHeight="1">
      <c r="B1138" s="47"/>
      <c r="C1138" s="236" t="s">
        <v>2369</v>
      </c>
      <c r="D1138" s="236" t="s">
        <v>176</v>
      </c>
      <c r="E1138" s="237" t="s">
        <v>2370</v>
      </c>
      <c r="F1138" s="238" t="s">
        <v>2371</v>
      </c>
      <c r="G1138" s="239" t="s">
        <v>1347</v>
      </c>
      <c r="H1138" s="240">
        <v>7</v>
      </c>
      <c r="I1138" s="241"/>
      <c r="J1138" s="242">
        <f>ROUND(I1138*H1138,2)</f>
        <v>0</v>
      </c>
      <c r="K1138" s="238" t="s">
        <v>21</v>
      </c>
      <c r="L1138" s="73"/>
      <c r="M1138" s="243" t="s">
        <v>21</v>
      </c>
      <c r="N1138" s="244" t="s">
        <v>44</v>
      </c>
      <c r="O1138" s="48"/>
      <c r="P1138" s="245">
        <f>O1138*H1138</f>
        <v>0</v>
      </c>
      <c r="Q1138" s="245">
        <v>0</v>
      </c>
      <c r="R1138" s="245">
        <f>Q1138*H1138</f>
        <v>0</v>
      </c>
      <c r="S1138" s="245">
        <v>0</v>
      </c>
      <c r="T1138" s="246">
        <f>S1138*H1138</f>
        <v>0</v>
      </c>
      <c r="AR1138" s="25" t="s">
        <v>573</v>
      </c>
      <c r="AT1138" s="25" t="s">
        <v>176</v>
      </c>
      <c r="AU1138" s="25" t="s">
        <v>83</v>
      </c>
      <c r="AY1138" s="25" t="s">
        <v>174</v>
      </c>
      <c r="BE1138" s="247">
        <f>IF(N1138="základní",J1138,0)</f>
        <v>0</v>
      </c>
      <c r="BF1138" s="247">
        <f>IF(N1138="snížená",J1138,0)</f>
        <v>0</v>
      </c>
      <c r="BG1138" s="247">
        <f>IF(N1138="zákl. přenesená",J1138,0)</f>
        <v>0</v>
      </c>
      <c r="BH1138" s="247">
        <f>IF(N1138="sníž. přenesená",J1138,0)</f>
        <v>0</v>
      </c>
      <c r="BI1138" s="247">
        <f>IF(N1138="nulová",J1138,0)</f>
        <v>0</v>
      </c>
      <c r="BJ1138" s="25" t="s">
        <v>83</v>
      </c>
      <c r="BK1138" s="247">
        <f>ROUND(I1138*H1138,2)</f>
        <v>0</v>
      </c>
      <c r="BL1138" s="25" t="s">
        <v>573</v>
      </c>
      <c r="BM1138" s="25" t="s">
        <v>2372</v>
      </c>
    </row>
    <row r="1139" s="1" customFormat="1">
      <c r="B1139" s="47"/>
      <c r="C1139" s="75"/>
      <c r="D1139" s="248" t="s">
        <v>2230</v>
      </c>
      <c r="E1139" s="75"/>
      <c r="F1139" s="249" t="s">
        <v>2373</v>
      </c>
      <c r="G1139" s="75"/>
      <c r="H1139" s="75"/>
      <c r="I1139" s="204"/>
      <c r="J1139" s="75"/>
      <c r="K1139" s="75"/>
      <c r="L1139" s="73"/>
      <c r="M1139" s="250"/>
      <c r="N1139" s="48"/>
      <c r="O1139" s="48"/>
      <c r="P1139" s="48"/>
      <c r="Q1139" s="48"/>
      <c r="R1139" s="48"/>
      <c r="S1139" s="48"/>
      <c r="T1139" s="96"/>
      <c r="AT1139" s="25" t="s">
        <v>2230</v>
      </c>
      <c r="AU1139" s="25" t="s">
        <v>83</v>
      </c>
    </row>
    <row r="1140" s="1" customFormat="1" ht="16.5" customHeight="1">
      <c r="B1140" s="47"/>
      <c r="C1140" s="236" t="s">
        <v>2374</v>
      </c>
      <c r="D1140" s="236" t="s">
        <v>176</v>
      </c>
      <c r="E1140" s="237" t="s">
        <v>2375</v>
      </c>
      <c r="F1140" s="238" t="s">
        <v>2376</v>
      </c>
      <c r="G1140" s="239" t="s">
        <v>1347</v>
      </c>
      <c r="H1140" s="240">
        <v>2</v>
      </c>
      <c r="I1140" s="241"/>
      <c r="J1140" s="242">
        <f>ROUND(I1140*H1140,2)</f>
        <v>0</v>
      </c>
      <c r="K1140" s="238" t="s">
        <v>21</v>
      </c>
      <c r="L1140" s="73"/>
      <c r="M1140" s="243" t="s">
        <v>21</v>
      </c>
      <c r="N1140" s="244" t="s">
        <v>44</v>
      </c>
      <c r="O1140" s="48"/>
      <c r="P1140" s="245">
        <f>O1140*H1140</f>
        <v>0</v>
      </c>
      <c r="Q1140" s="245">
        <v>0</v>
      </c>
      <c r="R1140" s="245">
        <f>Q1140*H1140</f>
        <v>0</v>
      </c>
      <c r="S1140" s="245">
        <v>0</v>
      </c>
      <c r="T1140" s="246">
        <f>S1140*H1140</f>
        <v>0</v>
      </c>
      <c r="AR1140" s="25" t="s">
        <v>573</v>
      </c>
      <c r="AT1140" s="25" t="s">
        <v>176</v>
      </c>
      <c r="AU1140" s="25" t="s">
        <v>83</v>
      </c>
      <c r="AY1140" s="25" t="s">
        <v>174</v>
      </c>
      <c r="BE1140" s="247">
        <f>IF(N1140="základní",J1140,0)</f>
        <v>0</v>
      </c>
      <c r="BF1140" s="247">
        <f>IF(N1140="snížená",J1140,0)</f>
        <v>0</v>
      </c>
      <c r="BG1140" s="247">
        <f>IF(N1140="zákl. přenesená",J1140,0)</f>
        <v>0</v>
      </c>
      <c r="BH1140" s="247">
        <f>IF(N1140="sníž. přenesená",J1140,0)</f>
        <v>0</v>
      </c>
      <c r="BI1140" s="247">
        <f>IF(N1140="nulová",J1140,0)</f>
        <v>0</v>
      </c>
      <c r="BJ1140" s="25" t="s">
        <v>83</v>
      </c>
      <c r="BK1140" s="247">
        <f>ROUND(I1140*H1140,2)</f>
        <v>0</v>
      </c>
      <c r="BL1140" s="25" t="s">
        <v>573</v>
      </c>
      <c r="BM1140" s="25" t="s">
        <v>2377</v>
      </c>
    </row>
    <row r="1141" s="1" customFormat="1">
      <c r="B1141" s="47"/>
      <c r="C1141" s="75"/>
      <c r="D1141" s="248" t="s">
        <v>2230</v>
      </c>
      <c r="E1141" s="75"/>
      <c r="F1141" s="249" t="s">
        <v>2378</v>
      </c>
      <c r="G1141" s="75"/>
      <c r="H1141" s="75"/>
      <c r="I1141" s="204"/>
      <c r="J1141" s="75"/>
      <c r="K1141" s="75"/>
      <c r="L1141" s="73"/>
      <c r="M1141" s="250"/>
      <c r="N1141" s="48"/>
      <c r="O1141" s="48"/>
      <c r="P1141" s="48"/>
      <c r="Q1141" s="48"/>
      <c r="R1141" s="48"/>
      <c r="S1141" s="48"/>
      <c r="T1141" s="96"/>
      <c r="AT1141" s="25" t="s">
        <v>2230</v>
      </c>
      <c r="AU1141" s="25" t="s">
        <v>83</v>
      </c>
    </row>
    <row r="1142" s="1" customFormat="1" ht="16.5" customHeight="1">
      <c r="B1142" s="47"/>
      <c r="C1142" s="236" t="s">
        <v>2379</v>
      </c>
      <c r="D1142" s="236" t="s">
        <v>176</v>
      </c>
      <c r="E1142" s="237" t="s">
        <v>2380</v>
      </c>
      <c r="F1142" s="238" t="s">
        <v>2381</v>
      </c>
      <c r="G1142" s="239" t="s">
        <v>1347</v>
      </c>
      <c r="H1142" s="240">
        <v>11</v>
      </c>
      <c r="I1142" s="241"/>
      <c r="J1142" s="242">
        <f>ROUND(I1142*H1142,2)</f>
        <v>0</v>
      </c>
      <c r="K1142" s="238" t="s">
        <v>21</v>
      </c>
      <c r="L1142" s="73"/>
      <c r="M1142" s="243" t="s">
        <v>21</v>
      </c>
      <c r="N1142" s="244" t="s">
        <v>44</v>
      </c>
      <c r="O1142" s="48"/>
      <c r="P1142" s="245">
        <f>O1142*H1142</f>
        <v>0</v>
      </c>
      <c r="Q1142" s="245">
        <v>0</v>
      </c>
      <c r="R1142" s="245">
        <f>Q1142*H1142</f>
        <v>0</v>
      </c>
      <c r="S1142" s="245">
        <v>0</v>
      </c>
      <c r="T1142" s="246">
        <f>S1142*H1142</f>
        <v>0</v>
      </c>
      <c r="AR1142" s="25" t="s">
        <v>573</v>
      </c>
      <c r="AT1142" s="25" t="s">
        <v>176</v>
      </c>
      <c r="AU1142" s="25" t="s">
        <v>83</v>
      </c>
      <c r="AY1142" s="25" t="s">
        <v>174</v>
      </c>
      <c r="BE1142" s="247">
        <f>IF(N1142="základní",J1142,0)</f>
        <v>0</v>
      </c>
      <c r="BF1142" s="247">
        <f>IF(N1142="snížená",J1142,0)</f>
        <v>0</v>
      </c>
      <c r="BG1142" s="247">
        <f>IF(N1142="zákl. přenesená",J1142,0)</f>
        <v>0</v>
      </c>
      <c r="BH1142" s="247">
        <f>IF(N1142="sníž. přenesená",J1142,0)</f>
        <v>0</v>
      </c>
      <c r="BI1142" s="247">
        <f>IF(N1142="nulová",J1142,0)</f>
        <v>0</v>
      </c>
      <c r="BJ1142" s="25" t="s">
        <v>83</v>
      </c>
      <c r="BK1142" s="247">
        <f>ROUND(I1142*H1142,2)</f>
        <v>0</v>
      </c>
      <c r="BL1142" s="25" t="s">
        <v>573</v>
      </c>
      <c r="BM1142" s="25" t="s">
        <v>2382</v>
      </c>
    </row>
    <row r="1143" s="1" customFormat="1">
      <c r="B1143" s="47"/>
      <c r="C1143" s="75"/>
      <c r="D1143" s="248" t="s">
        <v>2230</v>
      </c>
      <c r="E1143" s="75"/>
      <c r="F1143" s="249" t="s">
        <v>2231</v>
      </c>
      <c r="G1143" s="75"/>
      <c r="H1143" s="75"/>
      <c r="I1143" s="204"/>
      <c r="J1143" s="75"/>
      <c r="K1143" s="75"/>
      <c r="L1143" s="73"/>
      <c r="M1143" s="250"/>
      <c r="N1143" s="48"/>
      <c r="O1143" s="48"/>
      <c r="P1143" s="48"/>
      <c r="Q1143" s="48"/>
      <c r="R1143" s="48"/>
      <c r="S1143" s="48"/>
      <c r="T1143" s="96"/>
      <c r="AT1143" s="25" t="s">
        <v>2230</v>
      </c>
      <c r="AU1143" s="25" t="s">
        <v>83</v>
      </c>
    </row>
    <row r="1144" s="1" customFormat="1" ht="16.5" customHeight="1">
      <c r="B1144" s="47"/>
      <c r="C1144" s="236" t="s">
        <v>2383</v>
      </c>
      <c r="D1144" s="236" t="s">
        <v>176</v>
      </c>
      <c r="E1144" s="237" t="s">
        <v>2384</v>
      </c>
      <c r="F1144" s="238" t="s">
        <v>2385</v>
      </c>
      <c r="G1144" s="239" t="s">
        <v>256</v>
      </c>
      <c r="H1144" s="240">
        <v>25</v>
      </c>
      <c r="I1144" s="241"/>
      <c r="J1144" s="242">
        <f>ROUND(I1144*H1144,2)</f>
        <v>0</v>
      </c>
      <c r="K1144" s="238" t="s">
        <v>21</v>
      </c>
      <c r="L1144" s="73"/>
      <c r="M1144" s="243" t="s">
        <v>21</v>
      </c>
      <c r="N1144" s="244" t="s">
        <v>44</v>
      </c>
      <c r="O1144" s="48"/>
      <c r="P1144" s="245">
        <f>O1144*H1144</f>
        <v>0</v>
      </c>
      <c r="Q1144" s="245">
        <v>0</v>
      </c>
      <c r="R1144" s="245">
        <f>Q1144*H1144</f>
        <v>0</v>
      </c>
      <c r="S1144" s="245">
        <v>0</v>
      </c>
      <c r="T1144" s="246">
        <f>S1144*H1144</f>
        <v>0</v>
      </c>
      <c r="AR1144" s="25" t="s">
        <v>573</v>
      </c>
      <c r="AT1144" s="25" t="s">
        <v>176</v>
      </c>
      <c r="AU1144" s="25" t="s">
        <v>83</v>
      </c>
      <c r="AY1144" s="25" t="s">
        <v>174</v>
      </c>
      <c r="BE1144" s="247">
        <f>IF(N1144="základní",J1144,0)</f>
        <v>0</v>
      </c>
      <c r="BF1144" s="247">
        <f>IF(N1144="snížená",J1144,0)</f>
        <v>0</v>
      </c>
      <c r="BG1144" s="247">
        <f>IF(N1144="zákl. přenesená",J1144,0)</f>
        <v>0</v>
      </c>
      <c r="BH1144" s="247">
        <f>IF(N1144="sníž. přenesená",J1144,0)</f>
        <v>0</v>
      </c>
      <c r="BI1144" s="247">
        <f>IF(N1144="nulová",J1144,0)</f>
        <v>0</v>
      </c>
      <c r="BJ1144" s="25" t="s">
        <v>83</v>
      </c>
      <c r="BK1144" s="247">
        <f>ROUND(I1144*H1144,2)</f>
        <v>0</v>
      </c>
      <c r="BL1144" s="25" t="s">
        <v>573</v>
      </c>
      <c r="BM1144" s="25" t="s">
        <v>2386</v>
      </c>
    </row>
    <row r="1145" s="1" customFormat="1">
      <c r="B1145" s="47"/>
      <c r="C1145" s="75"/>
      <c r="D1145" s="248" t="s">
        <v>2230</v>
      </c>
      <c r="E1145" s="75"/>
      <c r="F1145" s="249" t="s">
        <v>2387</v>
      </c>
      <c r="G1145" s="75"/>
      <c r="H1145" s="75"/>
      <c r="I1145" s="204"/>
      <c r="J1145" s="75"/>
      <c r="K1145" s="75"/>
      <c r="L1145" s="73"/>
      <c r="M1145" s="250"/>
      <c r="N1145" s="48"/>
      <c r="O1145" s="48"/>
      <c r="P1145" s="48"/>
      <c r="Q1145" s="48"/>
      <c r="R1145" s="48"/>
      <c r="S1145" s="48"/>
      <c r="T1145" s="96"/>
      <c r="AT1145" s="25" t="s">
        <v>2230</v>
      </c>
      <c r="AU1145" s="25" t="s">
        <v>83</v>
      </c>
    </row>
    <row r="1146" s="1" customFormat="1" ht="16.5" customHeight="1">
      <c r="B1146" s="47"/>
      <c r="C1146" s="236" t="s">
        <v>2388</v>
      </c>
      <c r="D1146" s="236" t="s">
        <v>176</v>
      </c>
      <c r="E1146" s="237" t="s">
        <v>2389</v>
      </c>
      <c r="F1146" s="238" t="s">
        <v>2390</v>
      </c>
      <c r="G1146" s="239" t="s">
        <v>256</v>
      </c>
      <c r="H1146" s="240">
        <v>280</v>
      </c>
      <c r="I1146" s="241"/>
      <c r="J1146" s="242">
        <f>ROUND(I1146*H1146,2)</f>
        <v>0</v>
      </c>
      <c r="K1146" s="238" t="s">
        <v>21</v>
      </c>
      <c r="L1146" s="73"/>
      <c r="M1146" s="243" t="s">
        <v>21</v>
      </c>
      <c r="N1146" s="244" t="s">
        <v>44</v>
      </c>
      <c r="O1146" s="48"/>
      <c r="P1146" s="245">
        <f>O1146*H1146</f>
        <v>0</v>
      </c>
      <c r="Q1146" s="245">
        <v>0</v>
      </c>
      <c r="R1146" s="245">
        <f>Q1146*H1146</f>
        <v>0</v>
      </c>
      <c r="S1146" s="245">
        <v>0</v>
      </c>
      <c r="T1146" s="246">
        <f>S1146*H1146</f>
        <v>0</v>
      </c>
      <c r="AR1146" s="25" t="s">
        <v>573</v>
      </c>
      <c r="AT1146" s="25" t="s">
        <v>176</v>
      </c>
      <c r="AU1146" s="25" t="s">
        <v>83</v>
      </c>
      <c r="AY1146" s="25" t="s">
        <v>174</v>
      </c>
      <c r="BE1146" s="247">
        <f>IF(N1146="základní",J1146,0)</f>
        <v>0</v>
      </c>
      <c r="BF1146" s="247">
        <f>IF(N1146="snížená",J1146,0)</f>
        <v>0</v>
      </c>
      <c r="BG1146" s="247">
        <f>IF(N1146="zákl. přenesená",J1146,0)</f>
        <v>0</v>
      </c>
      <c r="BH1146" s="247">
        <f>IF(N1146="sníž. přenesená",J1146,0)</f>
        <v>0</v>
      </c>
      <c r="BI1146" s="247">
        <f>IF(N1146="nulová",J1146,0)</f>
        <v>0</v>
      </c>
      <c r="BJ1146" s="25" t="s">
        <v>83</v>
      </c>
      <c r="BK1146" s="247">
        <f>ROUND(I1146*H1146,2)</f>
        <v>0</v>
      </c>
      <c r="BL1146" s="25" t="s">
        <v>573</v>
      </c>
      <c r="BM1146" s="25" t="s">
        <v>2391</v>
      </c>
    </row>
    <row r="1147" s="1" customFormat="1">
      <c r="B1147" s="47"/>
      <c r="C1147" s="75"/>
      <c r="D1147" s="248" t="s">
        <v>2230</v>
      </c>
      <c r="E1147" s="75"/>
      <c r="F1147" s="249" t="s">
        <v>2392</v>
      </c>
      <c r="G1147" s="75"/>
      <c r="H1147" s="75"/>
      <c r="I1147" s="204"/>
      <c r="J1147" s="75"/>
      <c r="K1147" s="75"/>
      <c r="L1147" s="73"/>
      <c r="M1147" s="250"/>
      <c r="N1147" s="48"/>
      <c r="O1147" s="48"/>
      <c r="P1147" s="48"/>
      <c r="Q1147" s="48"/>
      <c r="R1147" s="48"/>
      <c r="S1147" s="48"/>
      <c r="T1147" s="96"/>
      <c r="AT1147" s="25" t="s">
        <v>2230</v>
      </c>
      <c r="AU1147" s="25" t="s">
        <v>83</v>
      </c>
    </row>
    <row r="1148" s="1" customFormat="1" ht="16.5" customHeight="1">
      <c r="B1148" s="47"/>
      <c r="C1148" s="236" t="s">
        <v>2393</v>
      </c>
      <c r="D1148" s="236" t="s">
        <v>176</v>
      </c>
      <c r="E1148" s="237" t="s">
        <v>2394</v>
      </c>
      <c r="F1148" s="238" t="s">
        <v>2395</v>
      </c>
      <c r="G1148" s="239" t="s">
        <v>256</v>
      </c>
      <c r="H1148" s="240">
        <v>20</v>
      </c>
      <c r="I1148" s="241"/>
      <c r="J1148" s="242">
        <f>ROUND(I1148*H1148,2)</f>
        <v>0</v>
      </c>
      <c r="K1148" s="238" t="s">
        <v>21</v>
      </c>
      <c r="L1148" s="73"/>
      <c r="M1148" s="243" t="s">
        <v>21</v>
      </c>
      <c r="N1148" s="244" t="s">
        <v>44</v>
      </c>
      <c r="O1148" s="48"/>
      <c r="P1148" s="245">
        <f>O1148*H1148</f>
        <v>0</v>
      </c>
      <c r="Q1148" s="245">
        <v>0</v>
      </c>
      <c r="R1148" s="245">
        <f>Q1148*H1148</f>
        <v>0</v>
      </c>
      <c r="S1148" s="245">
        <v>0</v>
      </c>
      <c r="T1148" s="246">
        <f>S1148*H1148</f>
        <v>0</v>
      </c>
      <c r="AR1148" s="25" t="s">
        <v>573</v>
      </c>
      <c r="AT1148" s="25" t="s">
        <v>176</v>
      </c>
      <c r="AU1148" s="25" t="s">
        <v>83</v>
      </c>
      <c r="AY1148" s="25" t="s">
        <v>174</v>
      </c>
      <c r="BE1148" s="247">
        <f>IF(N1148="základní",J1148,0)</f>
        <v>0</v>
      </c>
      <c r="BF1148" s="247">
        <f>IF(N1148="snížená",J1148,0)</f>
        <v>0</v>
      </c>
      <c r="BG1148" s="247">
        <f>IF(N1148="zákl. přenesená",J1148,0)</f>
        <v>0</v>
      </c>
      <c r="BH1148" s="247">
        <f>IF(N1148="sníž. přenesená",J1148,0)</f>
        <v>0</v>
      </c>
      <c r="BI1148" s="247">
        <f>IF(N1148="nulová",J1148,0)</f>
        <v>0</v>
      </c>
      <c r="BJ1148" s="25" t="s">
        <v>83</v>
      </c>
      <c r="BK1148" s="247">
        <f>ROUND(I1148*H1148,2)</f>
        <v>0</v>
      </c>
      <c r="BL1148" s="25" t="s">
        <v>573</v>
      </c>
      <c r="BM1148" s="25" t="s">
        <v>2396</v>
      </c>
    </row>
    <row r="1149" s="1" customFormat="1">
      <c r="B1149" s="47"/>
      <c r="C1149" s="75"/>
      <c r="D1149" s="248" t="s">
        <v>2230</v>
      </c>
      <c r="E1149" s="75"/>
      <c r="F1149" s="249" t="s">
        <v>2397</v>
      </c>
      <c r="G1149" s="75"/>
      <c r="H1149" s="75"/>
      <c r="I1149" s="204"/>
      <c r="J1149" s="75"/>
      <c r="K1149" s="75"/>
      <c r="L1149" s="73"/>
      <c r="M1149" s="250"/>
      <c r="N1149" s="48"/>
      <c r="O1149" s="48"/>
      <c r="P1149" s="48"/>
      <c r="Q1149" s="48"/>
      <c r="R1149" s="48"/>
      <c r="S1149" s="48"/>
      <c r="T1149" s="96"/>
      <c r="AT1149" s="25" t="s">
        <v>2230</v>
      </c>
      <c r="AU1149" s="25" t="s">
        <v>83</v>
      </c>
    </row>
    <row r="1150" s="1" customFormat="1" ht="16.5" customHeight="1">
      <c r="B1150" s="47"/>
      <c r="C1150" s="236" t="s">
        <v>2398</v>
      </c>
      <c r="D1150" s="236" t="s">
        <v>176</v>
      </c>
      <c r="E1150" s="237" t="s">
        <v>2399</v>
      </c>
      <c r="F1150" s="238" t="s">
        <v>2400</v>
      </c>
      <c r="G1150" s="239" t="s">
        <v>256</v>
      </c>
      <c r="H1150" s="240">
        <v>120</v>
      </c>
      <c r="I1150" s="241"/>
      <c r="J1150" s="242">
        <f>ROUND(I1150*H1150,2)</f>
        <v>0</v>
      </c>
      <c r="K1150" s="238" t="s">
        <v>21</v>
      </c>
      <c r="L1150" s="73"/>
      <c r="M1150" s="243" t="s">
        <v>21</v>
      </c>
      <c r="N1150" s="244" t="s">
        <v>44</v>
      </c>
      <c r="O1150" s="48"/>
      <c r="P1150" s="245">
        <f>O1150*H1150</f>
        <v>0</v>
      </c>
      <c r="Q1150" s="245">
        <v>0</v>
      </c>
      <c r="R1150" s="245">
        <f>Q1150*H1150</f>
        <v>0</v>
      </c>
      <c r="S1150" s="245">
        <v>0</v>
      </c>
      <c r="T1150" s="246">
        <f>S1150*H1150</f>
        <v>0</v>
      </c>
      <c r="AR1150" s="25" t="s">
        <v>573</v>
      </c>
      <c r="AT1150" s="25" t="s">
        <v>176</v>
      </c>
      <c r="AU1150" s="25" t="s">
        <v>83</v>
      </c>
      <c r="AY1150" s="25" t="s">
        <v>174</v>
      </c>
      <c r="BE1150" s="247">
        <f>IF(N1150="základní",J1150,0)</f>
        <v>0</v>
      </c>
      <c r="BF1150" s="247">
        <f>IF(N1150="snížená",J1150,0)</f>
        <v>0</v>
      </c>
      <c r="BG1150" s="247">
        <f>IF(N1150="zákl. přenesená",J1150,0)</f>
        <v>0</v>
      </c>
      <c r="BH1150" s="247">
        <f>IF(N1150="sníž. přenesená",J1150,0)</f>
        <v>0</v>
      </c>
      <c r="BI1150" s="247">
        <f>IF(N1150="nulová",J1150,0)</f>
        <v>0</v>
      </c>
      <c r="BJ1150" s="25" t="s">
        <v>83</v>
      </c>
      <c r="BK1150" s="247">
        <f>ROUND(I1150*H1150,2)</f>
        <v>0</v>
      </c>
      <c r="BL1150" s="25" t="s">
        <v>573</v>
      </c>
      <c r="BM1150" s="25" t="s">
        <v>2401</v>
      </c>
    </row>
    <row r="1151" s="1" customFormat="1">
      <c r="B1151" s="47"/>
      <c r="C1151" s="75"/>
      <c r="D1151" s="248" t="s">
        <v>2230</v>
      </c>
      <c r="E1151" s="75"/>
      <c r="F1151" s="249" t="s">
        <v>2402</v>
      </c>
      <c r="G1151" s="75"/>
      <c r="H1151" s="75"/>
      <c r="I1151" s="204"/>
      <c r="J1151" s="75"/>
      <c r="K1151" s="75"/>
      <c r="L1151" s="73"/>
      <c r="M1151" s="250"/>
      <c r="N1151" s="48"/>
      <c r="O1151" s="48"/>
      <c r="P1151" s="48"/>
      <c r="Q1151" s="48"/>
      <c r="R1151" s="48"/>
      <c r="S1151" s="48"/>
      <c r="T1151" s="96"/>
      <c r="AT1151" s="25" t="s">
        <v>2230</v>
      </c>
      <c r="AU1151" s="25" t="s">
        <v>83</v>
      </c>
    </row>
    <row r="1152" s="1" customFormat="1" ht="16.5" customHeight="1">
      <c r="B1152" s="47"/>
      <c r="C1152" s="236" t="s">
        <v>2403</v>
      </c>
      <c r="D1152" s="236" t="s">
        <v>176</v>
      </c>
      <c r="E1152" s="237" t="s">
        <v>2404</v>
      </c>
      <c r="F1152" s="238" t="s">
        <v>2405</v>
      </c>
      <c r="G1152" s="239" t="s">
        <v>256</v>
      </c>
      <c r="H1152" s="240">
        <v>2880</v>
      </c>
      <c r="I1152" s="241"/>
      <c r="J1152" s="242">
        <f>ROUND(I1152*H1152,2)</f>
        <v>0</v>
      </c>
      <c r="K1152" s="238" t="s">
        <v>21</v>
      </c>
      <c r="L1152" s="73"/>
      <c r="M1152" s="243" t="s">
        <v>21</v>
      </c>
      <c r="N1152" s="244" t="s">
        <v>44</v>
      </c>
      <c r="O1152" s="48"/>
      <c r="P1152" s="245">
        <f>O1152*H1152</f>
        <v>0</v>
      </c>
      <c r="Q1152" s="245">
        <v>0</v>
      </c>
      <c r="R1152" s="245">
        <f>Q1152*H1152</f>
        <v>0</v>
      </c>
      <c r="S1152" s="245">
        <v>0</v>
      </c>
      <c r="T1152" s="246">
        <f>S1152*H1152</f>
        <v>0</v>
      </c>
      <c r="AR1152" s="25" t="s">
        <v>573</v>
      </c>
      <c r="AT1152" s="25" t="s">
        <v>176</v>
      </c>
      <c r="AU1152" s="25" t="s">
        <v>83</v>
      </c>
      <c r="AY1152" s="25" t="s">
        <v>174</v>
      </c>
      <c r="BE1152" s="247">
        <f>IF(N1152="základní",J1152,0)</f>
        <v>0</v>
      </c>
      <c r="BF1152" s="247">
        <f>IF(N1152="snížená",J1152,0)</f>
        <v>0</v>
      </c>
      <c r="BG1152" s="247">
        <f>IF(N1152="zákl. přenesená",J1152,0)</f>
        <v>0</v>
      </c>
      <c r="BH1152" s="247">
        <f>IF(N1152="sníž. přenesená",J1152,0)</f>
        <v>0</v>
      </c>
      <c r="BI1152" s="247">
        <f>IF(N1152="nulová",J1152,0)</f>
        <v>0</v>
      </c>
      <c r="BJ1152" s="25" t="s">
        <v>83</v>
      </c>
      <c r="BK1152" s="247">
        <f>ROUND(I1152*H1152,2)</f>
        <v>0</v>
      </c>
      <c r="BL1152" s="25" t="s">
        <v>573</v>
      </c>
      <c r="BM1152" s="25" t="s">
        <v>2406</v>
      </c>
    </row>
    <row r="1153" s="1" customFormat="1">
      <c r="B1153" s="47"/>
      <c r="C1153" s="75"/>
      <c r="D1153" s="248" t="s">
        <v>2230</v>
      </c>
      <c r="E1153" s="75"/>
      <c r="F1153" s="249" t="s">
        <v>2407</v>
      </c>
      <c r="G1153" s="75"/>
      <c r="H1153" s="75"/>
      <c r="I1153" s="204"/>
      <c r="J1153" s="75"/>
      <c r="K1153" s="75"/>
      <c r="L1153" s="73"/>
      <c r="M1153" s="250"/>
      <c r="N1153" s="48"/>
      <c r="O1153" s="48"/>
      <c r="P1153" s="48"/>
      <c r="Q1153" s="48"/>
      <c r="R1153" s="48"/>
      <c r="S1153" s="48"/>
      <c r="T1153" s="96"/>
      <c r="AT1153" s="25" t="s">
        <v>2230</v>
      </c>
      <c r="AU1153" s="25" t="s">
        <v>83</v>
      </c>
    </row>
    <row r="1154" s="1" customFormat="1" ht="16.5" customHeight="1">
      <c r="B1154" s="47"/>
      <c r="C1154" s="236" t="s">
        <v>2408</v>
      </c>
      <c r="D1154" s="236" t="s">
        <v>176</v>
      </c>
      <c r="E1154" s="237" t="s">
        <v>2409</v>
      </c>
      <c r="F1154" s="238" t="s">
        <v>2410</v>
      </c>
      <c r="G1154" s="239" t="s">
        <v>256</v>
      </c>
      <c r="H1154" s="240">
        <v>560</v>
      </c>
      <c r="I1154" s="241"/>
      <c r="J1154" s="242">
        <f>ROUND(I1154*H1154,2)</f>
        <v>0</v>
      </c>
      <c r="K1154" s="238" t="s">
        <v>21</v>
      </c>
      <c r="L1154" s="73"/>
      <c r="M1154" s="243" t="s">
        <v>21</v>
      </c>
      <c r="N1154" s="244" t="s">
        <v>44</v>
      </c>
      <c r="O1154" s="48"/>
      <c r="P1154" s="245">
        <f>O1154*H1154</f>
        <v>0</v>
      </c>
      <c r="Q1154" s="245">
        <v>0</v>
      </c>
      <c r="R1154" s="245">
        <f>Q1154*H1154</f>
        <v>0</v>
      </c>
      <c r="S1154" s="245">
        <v>0</v>
      </c>
      <c r="T1154" s="246">
        <f>S1154*H1154</f>
        <v>0</v>
      </c>
      <c r="AR1154" s="25" t="s">
        <v>573</v>
      </c>
      <c r="AT1154" s="25" t="s">
        <v>176</v>
      </c>
      <c r="AU1154" s="25" t="s">
        <v>83</v>
      </c>
      <c r="AY1154" s="25" t="s">
        <v>174</v>
      </c>
      <c r="BE1154" s="247">
        <f>IF(N1154="základní",J1154,0)</f>
        <v>0</v>
      </c>
      <c r="BF1154" s="247">
        <f>IF(N1154="snížená",J1154,0)</f>
        <v>0</v>
      </c>
      <c r="BG1154" s="247">
        <f>IF(N1154="zákl. přenesená",J1154,0)</f>
        <v>0</v>
      </c>
      <c r="BH1154" s="247">
        <f>IF(N1154="sníž. přenesená",J1154,0)</f>
        <v>0</v>
      </c>
      <c r="BI1154" s="247">
        <f>IF(N1154="nulová",J1154,0)</f>
        <v>0</v>
      </c>
      <c r="BJ1154" s="25" t="s">
        <v>83</v>
      </c>
      <c r="BK1154" s="247">
        <f>ROUND(I1154*H1154,2)</f>
        <v>0</v>
      </c>
      <c r="BL1154" s="25" t="s">
        <v>573</v>
      </c>
      <c r="BM1154" s="25" t="s">
        <v>2411</v>
      </c>
    </row>
    <row r="1155" s="1" customFormat="1">
      <c r="B1155" s="47"/>
      <c r="C1155" s="75"/>
      <c r="D1155" s="248" t="s">
        <v>2230</v>
      </c>
      <c r="E1155" s="75"/>
      <c r="F1155" s="249" t="s">
        <v>2412</v>
      </c>
      <c r="G1155" s="75"/>
      <c r="H1155" s="75"/>
      <c r="I1155" s="204"/>
      <c r="J1155" s="75"/>
      <c r="K1155" s="75"/>
      <c r="L1155" s="73"/>
      <c r="M1155" s="250"/>
      <c r="N1155" s="48"/>
      <c r="O1155" s="48"/>
      <c r="P1155" s="48"/>
      <c r="Q1155" s="48"/>
      <c r="R1155" s="48"/>
      <c r="S1155" s="48"/>
      <c r="T1155" s="96"/>
      <c r="AT1155" s="25" t="s">
        <v>2230</v>
      </c>
      <c r="AU1155" s="25" t="s">
        <v>83</v>
      </c>
    </row>
    <row r="1156" s="1" customFormat="1" ht="16.5" customHeight="1">
      <c r="B1156" s="47"/>
      <c r="C1156" s="236" t="s">
        <v>2413</v>
      </c>
      <c r="D1156" s="236" t="s">
        <v>176</v>
      </c>
      <c r="E1156" s="237" t="s">
        <v>2414</v>
      </c>
      <c r="F1156" s="238" t="s">
        <v>2415</v>
      </c>
      <c r="G1156" s="239" t="s">
        <v>256</v>
      </c>
      <c r="H1156" s="240">
        <v>2550</v>
      </c>
      <c r="I1156" s="241"/>
      <c r="J1156" s="242">
        <f>ROUND(I1156*H1156,2)</f>
        <v>0</v>
      </c>
      <c r="K1156" s="238" t="s">
        <v>21</v>
      </c>
      <c r="L1156" s="73"/>
      <c r="M1156" s="243" t="s">
        <v>21</v>
      </c>
      <c r="N1156" s="244" t="s">
        <v>44</v>
      </c>
      <c r="O1156" s="48"/>
      <c r="P1156" s="245">
        <f>O1156*H1156</f>
        <v>0</v>
      </c>
      <c r="Q1156" s="245">
        <v>0</v>
      </c>
      <c r="R1156" s="245">
        <f>Q1156*H1156</f>
        <v>0</v>
      </c>
      <c r="S1156" s="245">
        <v>0</v>
      </c>
      <c r="T1156" s="246">
        <f>S1156*H1156</f>
        <v>0</v>
      </c>
      <c r="AR1156" s="25" t="s">
        <v>573</v>
      </c>
      <c r="AT1156" s="25" t="s">
        <v>176</v>
      </c>
      <c r="AU1156" s="25" t="s">
        <v>83</v>
      </c>
      <c r="AY1156" s="25" t="s">
        <v>174</v>
      </c>
      <c r="BE1156" s="247">
        <f>IF(N1156="základní",J1156,0)</f>
        <v>0</v>
      </c>
      <c r="BF1156" s="247">
        <f>IF(N1156="snížená",J1156,0)</f>
        <v>0</v>
      </c>
      <c r="BG1156" s="247">
        <f>IF(N1156="zákl. přenesená",J1156,0)</f>
        <v>0</v>
      </c>
      <c r="BH1156" s="247">
        <f>IF(N1156="sníž. přenesená",J1156,0)</f>
        <v>0</v>
      </c>
      <c r="BI1156" s="247">
        <f>IF(N1156="nulová",J1156,0)</f>
        <v>0</v>
      </c>
      <c r="BJ1156" s="25" t="s">
        <v>83</v>
      </c>
      <c r="BK1156" s="247">
        <f>ROUND(I1156*H1156,2)</f>
        <v>0</v>
      </c>
      <c r="BL1156" s="25" t="s">
        <v>573</v>
      </c>
      <c r="BM1156" s="25" t="s">
        <v>2416</v>
      </c>
    </row>
    <row r="1157" s="1" customFormat="1">
      <c r="B1157" s="47"/>
      <c r="C1157" s="75"/>
      <c r="D1157" s="248" t="s">
        <v>2230</v>
      </c>
      <c r="E1157" s="75"/>
      <c r="F1157" s="249" t="s">
        <v>2417</v>
      </c>
      <c r="G1157" s="75"/>
      <c r="H1157" s="75"/>
      <c r="I1157" s="204"/>
      <c r="J1157" s="75"/>
      <c r="K1157" s="75"/>
      <c r="L1157" s="73"/>
      <c r="M1157" s="250"/>
      <c r="N1157" s="48"/>
      <c r="O1157" s="48"/>
      <c r="P1157" s="48"/>
      <c r="Q1157" s="48"/>
      <c r="R1157" s="48"/>
      <c r="S1157" s="48"/>
      <c r="T1157" s="96"/>
      <c r="AT1157" s="25" t="s">
        <v>2230</v>
      </c>
      <c r="AU1157" s="25" t="s">
        <v>83</v>
      </c>
    </row>
    <row r="1158" s="1" customFormat="1" ht="16.5" customHeight="1">
      <c r="B1158" s="47"/>
      <c r="C1158" s="236" t="s">
        <v>2418</v>
      </c>
      <c r="D1158" s="236" t="s">
        <v>176</v>
      </c>
      <c r="E1158" s="237" t="s">
        <v>2419</v>
      </c>
      <c r="F1158" s="238" t="s">
        <v>2420</v>
      </c>
      <c r="G1158" s="239" t="s">
        <v>256</v>
      </c>
      <c r="H1158" s="240">
        <v>100</v>
      </c>
      <c r="I1158" s="241"/>
      <c r="J1158" s="242">
        <f>ROUND(I1158*H1158,2)</f>
        <v>0</v>
      </c>
      <c r="K1158" s="238" t="s">
        <v>21</v>
      </c>
      <c r="L1158" s="73"/>
      <c r="M1158" s="243" t="s">
        <v>21</v>
      </c>
      <c r="N1158" s="244" t="s">
        <v>44</v>
      </c>
      <c r="O1158" s="48"/>
      <c r="P1158" s="245">
        <f>O1158*H1158</f>
        <v>0</v>
      </c>
      <c r="Q1158" s="245">
        <v>0</v>
      </c>
      <c r="R1158" s="245">
        <f>Q1158*H1158</f>
        <v>0</v>
      </c>
      <c r="S1158" s="245">
        <v>0</v>
      </c>
      <c r="T1158" s="246">
        <f>S1158*H1158</f>
        <v>0</v>
      </c>
      <c r="AR1158" s="25" t="s">
        <v>573</v>
      </c>
      <c r="AT1158" s="25" t="s">
        <v>176</v>
      </c>
      <c r="AU1158" s="25" t="s">
        <v>83</v>
      </c>
      <c r="AY1158" s="25" t="s">
        <v>174</v>
      </c>
      <c r="BE1158" s="247">
        <f>IF(N1158="základní",J1158,0)</f>
        <v>0</v>
      </c>
      <c r="BF1158" s="247">
        <f>IF(N1158="snížená",J1158,0)</f>
        <v>0</v>
      </c>
      <c r="BG1158" s="247">
        <f>IF(N1158="zákl. přenesená",J1158,0)</f>
        <v>0</v>
      </c>
      <c r="BH1158" s="247">
        <f>IF(N1158="sníž. přenesená",J1158,0)</f>
        <v>0</v>
      </c>
      <c r="BI1158" s="247">
        <f>IF(N1158="nulová",J1158,0)</f>
        <v>0</v>
      </c>
      <c r="BJ1158" s="25" t="s">
        <v>83</v>
      </c>
      <c r="BK1158" s="247">
        <f>ROUND(I1158*H1158,2)</f>
        <v>0</v>
      </c>
      <c r="BL1158" s="25" t="s">
        <v>573</v>
      </c>
      <c r="BM1158" s="25" t="s">
        <v>2421</v>
      </c>
    </row>
    <row r="1159" s="1" customFormat="1">
      <c r="B1159" s="47"/>
      <c r="C1159" s="75"/>
      <c r="D1159" s="248" t="s">
        <v>2230</v>
      </c>
      <c r="E1159" s="75"/>
      <c r="F1159" s="249" t="s">
        <v>2422</v>
      </c>
      <c r="G1159" s="75"/>
      <c r="H1159" s="75"/>
      <c r="I1159" s="204"/>
      <c r="J1159" s="75"/>
      <c r="K1159" s="75"/>
      <c r="L1159" s="73"/>
      <c r="M1159" s="250"/>
      <c r="N1159" s="48"/>
      <c r="O1159" s="48"/>
      <c r="P1159" s="48"/>
      <c r="Q1159" s="48"/>
      <c r="R1159" s="48"/>
      <c r="S1159" s="48"/>
      <c r="T1159" s="96"/>
      <c r="AT1159" s="25" t="s">
        <v>2230</v>
      </c>
      <c r="AU1159" s="25" t="s">
        <v>83</v>
      </c>
    </row>
    <row r="1160" s="1" customFormat="1" ht="16.5" customHeight="1">
      <c r="B1160" s="47"/>
      <c r="C1160" s="236" t="s">
        <v>2423</v>
      </c>
      <c r="D1160" s="236" t="s">
        <v>176</v>
      </c>
      <c r="E1160" s="237" t="s">
        <v>2424</v>
      </c>
      <c r="F1160" s="238" t="s">
        <v>2425</v>
      </c>
      <c r="G1160" s="239" t="s">
        <v>256</v>
      </c>
      <c r="H1160" s="240">
        <v>34</v>
      </c>
      <c r="I1160" s="241"/>
      <c r="J1160" s="242">
        <f>ROUND(I1160*H1160,2)</f>
        <v>0</v>
      </c>
      <c r="K1160" s="238" t="s">
        <v>21</v>
      </c>
      <c r="L1160" s="73"/>
      <c r="M1160" s="243" t="s">
        <v>21</v>
      </c>
      <c r="N1160" s="244" t="s">
        <v>44</v>
      </c>
      <c r="O1160" s="48"/>
      <c r="P1160" s="245">
        <f>O1160*H1160</f>
        <v>0</v>
      </c>
      <c r="Q1160" s="245">
        <v>0</v>
      </c>
      <c r="R1160" s="245">
        <f>Q1160*H1160</f>
        <v>0</v>
      </c>
      <c r="S1160" s="245">
        <v>0</v>
      </c>
      <c r="T1160" s="246">
        <f>S1160*H1160</f>
        <v>0</v>
      </c>
      <c r="AR1160" s="25" t="s">
        <v>573</v>
      </c>
      <c r="AT1160" s="25" t="s">
        <v>176</v>
      </c>
      <c r="AU1160" s="25" t="s">
        <v>83</v>
      </c>
      <c r="AY1160" s="25" t="s">
        <v>174</v>
      </c>
      <c r="BE1160" s="247">
        <f>IF(N1160="základní",J1160,0)</f>
        <v>0</v>
      </c>
      <c r="BF1160" s="247">
        <f>IF(N1160="snížená",J1160,0)</f>
        <v>0</v>
      </c>
      <c r="BG1160" s="247">
        <f>IF(N1160="zákl. přenesená",J1160,0)</f>
        <v>0</v>
      </c>
      <c r="BH1160" s="247">
        <f>IF(N1160="sníž. přenesená",J1160,0)</f>
        <v>0</v>
      </c>
      <c r="BI1160" s="247">
        <f>IF(N1160="nulová",J1160,0)</f>
        <v>0</v>
      </c>
      <c r="BJ1160" s="25" t="s">
        <v>83</v>
      </c>
      <c r="BK1160" s="247">
        <f>ROUND(I1160*H1160,2)</f>
        <v>0</v>
      </c>
      <c r="BL1160" s="25" t="s">
        <v>573</v>
      </c>
      <c r="BM1160" s="25" t="s">
        <v>2426</v>
      </c>
    </row>
    <row r="1161" s="1" customFormat="1">
      <c r="B1161" s="47"/>
      <c r="C1161" s="75"/>
      <c r="D1161" s="248" t="s">
        <v>2230</v>
      </c>
      <c r="E1161" s="75"/>
      <c r="F1161" s="249" t="s">
        <v>2427</v>
      </c>
      <c r="G1161" s="75"/>
      <c r="H1161" s="75"/>
      <c r="I1161" s="204"/>
      <c r="J1161" s="75"/>
      <c r="K1161" s="75"/>
      <c r="L1161" s="73"/>
      <c r="M1161" s="250"/>
      <c r="N1161" s="48"/>
      <c r="O1161" s="48"/>
      <c r="P1161" s="48"/>
      <c r="Q1161" s="48"/>
      <c r="R1161" s="48"/>
      <c r="S1161" s="48"/>
      <c r="T1161" s="96"/>
      <c r="AT1161" s="25" t="s">
        <v>2230</v>
      </c>
      <c r="AU1161" s="25" t="s">
        <v>83</v>
      </c>
    </row>
    <row r="1162" s="1" customFormat="1" ht="16.5" customHeight="1">
      <c r="B1162" s="47"/>
      <c r="C1162" s="236" t="s">
        <v>2428</v>
      </c>
      <c r="D1162" s="236" t="s">
        <v>176</v>
      </c>
      <c r="E1162" s="237" t="s">
        <v>2429</v>
      </c>
      <c r="F1162" s="238" t="s">
        <v>2430</v>
      </c>
      <c r="G1162" s="239" t="s">
        <v>256</v>
      </c>
      <c r="H1162" s="240">
        <v>25</v>
      </c>
      <c r="I1162" s="241"/>
      <c r="J1162" s="242">
        <f>ROUND(I1162*H1162,2)</f>
        <v>0</v>
      </c>
      <c r="K1162" s="238" t="s">
        <v>21</v>
      </c>
      <c r="L1162" s="73"/>
      <c r="M1162" s="243" t="s">
        <v>21</v>
      </c>
      <c r="N1162" s="244" t="s">
        <v>44</v>
      </c>
      <c r="O1162" s="48"/>
      <c r="P1162" s="245">
        <f>O1162*H1162</f>
        <v>0</v>
      </c>
      <c r="Q1162" s="245">
        <v>0</v>
      </c>
      <c r="R1162" s="245">
        <f>Q1162*H1162</f>
        <v>0</v>
      </c>
      <c r="S1162" s="245">
        <v>0</v>
      </c>
      <c r="T1162" s="246">
        <f>S1162*H1162</f>
        <v>0</v>
      </c>
      <c r="AR1162" s="25" t="s">
        <v>573</v>
      </c>
      <c r="AT1162" s="25" t="s">
        <v>176</v>
      </c>
      <c r="AU1162" s="25" t="s">
        <v>83</v>
      </c>
      <c r="AY1162" s="25" t="s">
        <v>174</v>
      </c>
      <c r="BE1162" s="247">
        <f>IF(N1162="základní",J1162,0)</f>
        <v>0</v>
      </c>
      <c r="BF1162" s="247">
        <f>IF(N1162="snížená",J1162,0)</f>
        <v>0</v>
      </c>
      <c r="BG1162" s="247">
        <f>IF(N1162="zákl. přenesená",J1162,0)</f>
        <v>0</v>
      </c>
      <c r="BH1162" s="247">
        <f>IF(N1162="sníž. přenesená",J1162,0)</f>
        <v>0</v>
      </c>
      <c r="BI1162" s="247">
        <f>IF(N1162="nulová",J1162,0)</f>
        <v>0</v>
      </c>
      <c r="BJ1162" s="25" t="s">
        <v>83</v>
      </c>
      <c r="BK1162" s="247">
        <f>ROUND(I1162*H1162,2)</f>
        <v>0</v>
      </c>
      <c r="BL1162" s="25" t="s">
        <v>573</v>
      </c>
      <c r="BM1162" s="25" t="s">
        <v>2431</v>
      </c>
    </row>
    <row r="1163" s="1" customFormat="1">
      <c r="B1163" s="47"/>
      <c r="C1163" s="75"/>
      <c r="D1163" s="248" t="s">
        <v>2230</v>
      </c>
      <c r="E1163" s="75"/>
      <c r="F1163" s="249" t="s">
        <v>2432</v>
      </c>
      <c r="G1163" s="75"/>
      <c r="H1163" s="75"/>
      <c r="I1163" s="204"/>
      <c r="J1163" s="75"/>
      <c r="K1163" s="75"/>
      <c r="L1163" s="73"/>
      <c r="M1163" s="250"/>
      <c r="N1163" s="48"/>
      <c r="O1163" s="48"/>
      <c r="P1163" s="48"/>
      <c r="Q1163" s="48"/>
      <c r="R1163" s="48"/>
      <c r="S1163" s="48"/>
      <c r="T1163" s="96"/>
      <c r="AT1163" s="25" t="s">
        <v>2230</v>
      </c>
      <c r="AU1163" s="25" t="s">
        <v>83</v>
      </c>
    </row>
    <row r="1164" s="1" customFormat="1" ht="16.5" customHeight="1">
      <c r="B1164" s="47"/>
      <c r="C1164" s="236" t="s">
        <v>2433</v>
      </c>
      <c r="D1164" s="236" t="s">
        <v>176</v>
      </c>
      <c r="E1164" s="237" t="s">
        <v>2434</v>
      </c>
      <c r="F1164" s="238" t="s">
        <v>2435</v>
      </c>
      <c r="G1164" s="239" t="s">
        <v>256</v>
      </c>
      <c r="H1164" s="240">
        <v>345</v>
      </c>
      <c r="I1164" s="241"/>
      <c r="J1164" s="242">
        <f>ROUND(I1164*H1164,2)</f>
        <v>0</v>
      </c>
      <c r="K1164" s="238" t="s">
        <v>21</v>
      </c>
      <c r="L1164" s="73"/>
      <c r="M1164" s="243" t="s">
        <v>21</v>
      </c>
      <c r="N1164" s="244" t="s">
        <v>44</v>
      </c>
      <c r="O1164" s="48"/>
      <c r="P1164" s="245">
        <f>O1164*H1164</f>
        <v>0</v>
      </c>
      <c r="Q1164" s="245">
        <v>0</v>
      </c>
      <c r="R1164" s="245">
        <f>Q1164*H1164</f>
        <v>0</v>
      </c>
      <c r="S1164" s="245">
        <v>0</v>
      </c>
      <c r="T1164" s="246">
        <f>S1164*H1164</f>
        <v>0</v>
      </c>
      <c r="AR1164" s="25" t="s">
        <v>573</v>
      </c>
      <c r="AT1164" s="25" t="s">
        <v>176</v>
      </c>
      <c r="AU1164" s="25" t="s">
        <v>83</v>
      </c>
      <c r="AY1164" s="25" t="s">
        <v>174</v>
      </c>
      <c r="BE1164" s="247">
        <f>IF(N1164="základní",J1164,0)</f>
        <v>0</v>
      </c>
      <c r="BF1164" s="247">
        <f>IF(N1164="snížená",J1164,0)</f>
        <v>0</v>
      </c>
      <c r="BG1164" s="247">
        <f>IF(N1164="zákl. přenesená",J1164,0)</f>
        <v>0</v>
      </c>
      <c r="BH1164" s="247">
        <f>IF(N1164="sníž. přenesená",J1164,0)</f>
        <v>0</v>
      </c>
      <c r="BI1164" s="247">
        <f>IF(N1164="nulová",J1164,0)</f>
        <v>0</v>
      </c>
      <c r="BJ1164" s="25" t="s">
        <v>83</v>
      </c>
      <c r="BK1164" s="247">
        <f>ROUND(I1164*H1164,2)</f>
        <v>0</v>
      </c>
      <c r="BL1164" s="25" t="s">
        <v>573</v>
      </c>
      <c r="BM1164" s="25" t="s">
        <v>2436</v>
      </c>
    </row>
    <row r="1165" s="1" customFormat="1">
      <c r="B1165" s="47"/>
      <c r="C1165" s="75"/>
      <c r="D1165" s="248" t="s">
        <v>2230</v>
      </c>
      <c r="E1165" s="75"/>
      <c r="F1165" s="249" t="s">
        <v>2437</v>
      </c>
      <c r="G1165" s="75"/>
      <c r="H1165" s="75"/>
      <c r="I1165" s="204"/>
      <c r="J1165" s="75"/>
      <c r="K1165" s="75"/>
      <c r="L1165" s="73"/>
      <c r="M1165" s="250"/>
      <c r="N1165" s="48"/>
      <c r="O1165" s="48"/>
      <c r="P1165" s="48"/>
      <c r="Q1165" s="48"/>
      <c r="R1165" s="48"/>
      <c r="S1165" s="48"/>
      <c r="T1165" s="96"/>
      <c r="AT1165" s="25" t="s">
        <v>2230</v>
      </c>
      <c r="AU1165" s="25" t="s">
        <v>83</v>
      </c>
    </row>
    <row r="1166" s="1" customFormat="1" ht="16.5" customHeight="1">
      <c r="B1166" s="47"/>
      <c r="C1166" s="236" t="s">
        <v>2438</v>
      </c>
      <c r="D1166" s="236" t="s">
        <v>176</v>
      </c>
      <c r="E1166" s="237" t="s">
        <v>2439</v>
      </c>
      <c r="F1166" s="238" t="s">
        <v>2440</v>
      </c>
      <c r="G1166" s="239" t="s">
        <v>256</v>
      </c>
      <c r="H1166" s="240">
        <v>385</v>
      </c>
      <c r="I1166" s="241"/>
      <c r="J1166" s="242">
        <f>ROUND(I1166*H1166,2)</f>
        <v>0</v>
      </c>
      <c r="K1166" s="238" t="s">
        <v>21</v>
      </c>
      <c r="L1166" s="73"/>
      <c r="M1166" s="243" t="s">
        <v>21</v>
      </c>
      <c r="N1166" s="244" t="s">
        <v>44</v>
      </c>
      <c r="O1166" s="48"/>
      <c r="P1166" s="245">
        <f>O1166*H1166</f>
        <v>0</v>
      </c>
      <c r="Q1166" s="245">
        <v>0</v>
      </c>
      <c r="R1166" s="245">
        <f>Q1166*H1166</f>
        <v>0</v>
      </c>
      <c r="S1166" s="245">
        <v>0</v>
      </c>
      <c r="T1166" s="246">
        <f>S1166*H1166</f>
        <v>0</v>
      </c>
      <c r="AR1166" s="25" t="s">
        <v>573</v>
      </c>
      <c r="AT1166" s="25" t="s">
        <v>176</v>
      </c>
      <c r="AU1166" s="25" t="s">
        <v>83</v>
      </c>
      <c r="AY1166" s="25" t="s">
        <v>174</v>
      </c>
      <c r="BE1166" s="247">
        <f>IF(N1166="základní",J1166,0)</f>
        <v>0</v>
      </c>
      <c r="BF1166" s="247">
        <f>IF(N1166="snížená",J1166,0)</f>
        <v>0</v>
      </c>
      <c r="BG1166" s="247">
        <f>IF(N1166="zákl. přenesená",J1166,0)</f>
        <v>0</v>
      </c>
      <c r="BH1166" s="247">
        <f>IF(N1166="sníž. přenesená",J1166,0)</f>
        <v>0</v>
      </c>
      <c r="BI1166" s="247">
        <f>IF(N1166="nulová",J1166,0)</f>
        <v>0</v>
      </c>
      <c r="BJ1166" s="25" t="s">
        <v>83</v>
      </c>
      <c r="BK1166" s="247">
        <f>ROUND(I1166*H1166,2)</f>
        <v>0</v>
      </c>
      <c r="BL1166" s="25" t="s">
        <v>573</v>
      </c>
      <c r="BM1166" s="25" t="s">
        <v>2441</v>
      </c>
    </row>
    <row r="1167" s="1" customFormat="1">
      <c r="B1167" s="47"/>
      <c r="C1167" s="75"/>
      <c r="D1167" s="248" t="s">
        <v>2230</v>
      </c>
      <c r="E1167" s="75"/>
      <c r="F1167" s="249" t="s">
        <v>2442</v>
      </c>
      <c r="G1167" s="75"/>
      <c r="H1167" s="75"/>
      <c r="I1167" s="204"/>
      <c r="J1167" s="75"/>
      <c r="K1167" s="75"/>
      <c r="L1167" s="73"/>
      <c r="M1167" s="250"/>
      <c r="N1167" s="48"/>
      <c r="O1167" s="48"/>
      <c r="P1167" s="48"/>
      <c r="Q1167" s="48"/>
      <c r="R1167" s="48"/>
      <c r="S1167" s="48"/>
      <c r="T1167" s="96"/>
      <c r="AT1167" s="25" t="s">
        <v>2230</v>
      </c>
      <c r="AU1167" s="25" t="s">
        <v>83</v>
      </c>
    </row>
    <row r="1168" s="1" customFormat="1" ht="16.5" customHeight="1">
      <c r="B1168" s="47"/>
      <c r="C1168" s="236" t="s">
        <v>2443</v>
      </c>
      <c r="D1168" s="236" t="s">
        <v>176</v>
      </c>
      <c r="E1168" s="237" t="s">
        <v>2444</v>
      </c>
      <c r="F1168" s="238" t="s">
        <v>2445</v>
      </c>
      <c r="G1168" s="239" t="s">
        <v>256</v>
      </c>
      <c r="H1168" s="240">
        <v>170</v>
      </c>
      <c r="I1168" s="241"/>
      <c r="J1168" s="242">
        <f>ROUND(I1168*H1168,2)</f>
        <v>0</v>
      </c>
      <c r="K1168" s="238" t="s">
        <v>21</v>
      </c>
      <c r="L1168" s="73"/>
      <c r="M1168" s="243" t="s">
        <v>21</v>
      </c>
      <c r="N1168" s="244" t="s">
        <v>44</v>
      </c>
      <c r="O1168" s="48"/>
      <c r="P1168" s="245">
        <f>O1168*H1168</f>
        <v>0</v>
      </c>
      <c r="Q1168" s="245">
        <v>0</v>
      </c>
      <c r="R1168" s="245">
        <f>Q1168*H1168</f>
        <v>0</v>
      </c>
      <c r="S1168" s="245">
        <v>0</v>
      </c>
      <c r="T1168" s="246">
        <f>S1168*H1168</f>
        <v>0</v>
      </c>
      <c r="AR1168" s="25" t="s">
        <v>573</v>
      </c>
      <c r="AT1168" s="25" t="s">
        <v>176</v>
      </c>
      <c r="AU1168" s="25" t="s">
        <v>83</v>
      </c>
      <c r="AY1168" s="25" t="s">
        <v>174</v>
      </c>
      <c r="BE1168" s="247">
        <f>IF(N1168="základní",J1168,0)</f>
        <v>0</v>
      </c>
      <c r="BF1168" s="247">
        <f>IF(N1168="snížená",J1168,0)</f>
        <v>0</v>
      </c>
      <c r="BG1168" s="247">
        <f>IF(N1168="zákl. přenesená",J1168,0)</f>
        <v>0</v>
      </c>
      <c r="BH1168" s="247">
        <f>IF(N1168="sníž. přenesená",J1168,0)</f>
        <v>0</v>
      </c>
      <c r="BI1168" s="247">
        <f>IF(N1168="nulová",J1168,0)</f>
        <v>0</v>
      </c>
      <c r="BJ1168" s="25" t="s">
        <v>83</v>
      </c>
      <c r="BK1168" s="247">
        <f>ROUND(I1168*H1168,2)</f>
        <v>0</v>
      </c>
      <c r="BL1168" s="25" t="s">
        <v>573</v>
      </c>
      <c r="BM1168" s="25" t="s">
        <v>2446</v>
      </c>
    </row>
    <row r="1169" s="1" customFormat="1">
      <c r="B1169" s="47"/>
      <c r="C1169" s="75"/>
      <c r="D1169" s="248" t="s">
        <v>2230</v>
      </c>
      <c r="E1169" s="75"/>
      <c r="F1169" s="249" t="s">
        <v>2447</v>
      </c>
      <c r="G1169" s="75"/>
      <c r="H1169" s="75"/>
      <c r="I1169" s="204"/>
      <c r="J1169" s="75"/>
      <c r="K1169" s="75"/>
      <c r="L1169" s="73"/>
      <c r="M1169" s="250"/>
      <c r="N1169" s="48"/>
      <c r="O1169" s="48"/>
      <c r="P1169" s="48"/>
      <c r="Q1169" s="48"/>
      <c r="R1169" s="48"/>
      <c r="S1169" s="48"/>
      <c r="T1169" s="96"/>
      <c r="AT1169" s="25" t="s">
        <v>2230</v>
      </c>
      <c r="AU1169" s="25" t="s">
        <v>83</v>
      </c>
    </row>
    <row r="1170" s="1" customFormat="1" ht="16.5" customHeight="1">
      <c r="B1170" s="47"/>
      <c r="C1170" s="236" t="s">
        <v>2448</v>
      </c>
      <c r="D1170" s="236" t="s">
        <v>176</v>
      </c>
      <c r="E1170" s="237" t="s">
        <v>2449</v>
      </c>
      <c r="F1170" s="238" t="s">
        <v>2450</v>
      </c>
      <c r="G1170" s="239" t="s">
        <v>256</v>
      </c>
      <c r="H1170" s="240">
        <v>20</v>
      </c>
      <c r="I1170" s="241"/>
      <c r="J1170" s="242">
        <f>ROUND(I1170*H1170,2)</f>
        <v>0</v>
      </c>
      <c r="K1170" s="238" t="s">
        <v>21</v>
      </c>
      <c r="L1170" s="73"/>
      <c r="M1170" s="243" t="s">
        <v>21</v>
      </c>
      <c r="N1170" s="244" t="s">
        <v>44</v>
      </c>
      <c r="O1170" s="48"/>
      <c r="P1170" s="245">
        <f>O1170*H1170</f>
        <v>0</v>
      </c>
      <c r="Q1170" s="245">
        <v>0</v>
      </c>
      <c r="R1170" s="245">
        <f>Q1170*H1170</f>
        <v>0</v>
      </c>
      <c r="S1170" s="245">
        <v>0</v>
      </c>
      <c r="T1170" s="246">
        <f>S1170*H1170</f>
        <v>0</v>
      </c>
      <c r="AR1170" s="25" t="s">
        <v>573</v>
      </c>
      <c r="AT1170" s="25" t="s">
        <v>176</v>
      </c>
      <c r="AU1170" s="25" t="s">
        <v>83</v>
      </c>
      <c r="AY1170" s="25" t="s">
        <v>174</v>
      </c>
      <c r="BE1170" s="247">
        <f>IF(N1170="základní",J1170,0)</f>
        <v>0</v>
      </c>
      <c r="BF1170" s="247">
        <f>IF(N1170="snížená",J1170,0)</f>
        <v>0</v>
      </c>
      <c r="BG1170" s="247">
        <f>IF(N1170="zákl. přenesená",J1170,0)</f>
        <v>0</v>
      </c>
      <c r="BH1170" s="247">
        <f>IF(N1170="sníž. přenesená",J1170,0)</f>
        <v>0</v>
      </c>
      <c r="BI1170" s="247">
        <f>IF(N1170="nulová",J1170,0)</f>
        <v>0</v>
      </c>
      <c r="BJ1170" s="25" t="s">
        <v>83</v>
      </c>
      <c r="BK1170" s="247">
        <f>ROUND(I1170*H1170,2)</f>
        <v>0</v>
      </c>
      <c r="BL1170" s="25" t="s">
        <v>573</v>
      </c>
      <c r="BM1170" s="25" t="s">
        <v>2451</v>
      </c>
    </row>
    <row r="1171" s="1" customFormat="1">
      <c r="B1171" s="47"/>
      <c r="C1171" s="75"/>
      <c r="D1171" s="248" t="s">
        <v>2230</v>
      </c>
      <c r="E1171" s="75"/>
      <c r="F1171" s="249" t="s">
        <v>2452</v>
      </c>
      <c r="G1171" s="75"/>
      <c r="H1171" s="75"/>
      <c r="I1171" s="204"/>
      <c r="J1171" s="75"/>
      <c r="K1171" s="75"/>
      <c r="L1171" s="73"/>
      <c r="M1171" s="250"/>
      <c r="N1171" s="48"/>
      <c r="O1171" s="48"/>
      <c r="P1171" s="48"/>
      <c r="Q1171" s="48"/>
      <c r="R1171" s="48"/>
      <c r="S1171" s="48"/>
      <c r="T1171" s="96"/>
      <c r="AT1171" s="25" t="s">
        <v>2230</v>
      </c>
      <c r="AU1171" s="25" t="s">
        <v>83</v>
      </c>
    </row>
    <row r="1172" s="1" customFormat="1" ht="16.5" customHeight="1">
      <c r="B1172" s="47"/>
      <c r="C1172" s="236" t="s">
        <v>2453</v>
      </c>
      <c r="D1172" s="236" t="s">
        <v>176</v>
      </c>
      <c r="E1172" s="237" t="s">
        <v>2454</v>
      </c>
      <c r="F1172" s="238" t="s">
        <v>2455</v>
      </c>
      <c r="G1172" s="239" t="s">
        <v>256</v>
      </c>
      <c r="H1172" s="240">
        <v>85</v>
      </c>
      <c r="I1172" s="241"/>
      <c r="J1172" s="242">
        <f>ROUND(I1172*H1172,2)</f>
        <v>0</v>
      </c>
      <c r="K1172" s="238" t="s">
        <v>21</v>
      </c>
      <c r="L1172" s="73"/>
      <c r="M1172" s="243" t="s">
        <v>21</v>
      </c>
      <c r="N1172" s="244" t="s">
        <v>44</v>
      </c>
      <c r="O1172" s="48"/>
      <c r="P1172" s="245">
        <f>O1172*H1172</f>
        <v>0</v>
      </c>
      <c r="Q1172" s="245">
        <v>0</v>
      </c>
      <c r="R1172" s="245">
        <f>Q1172*H1172</f>
        <v>0</v>
      </c>
      <c r="S1172" s="245">
        <v>0</v>
      </c>
      <c r="T1172" s="246">
        <f>S1172*H1172</f>
        <v>0</v>
      </c>
      <c r="AR1172" s="25" t="s">
        <v>573</v>
      </c>
      <c r="AT1172" s="25" t="s">
        <v>176</v>
      </c>
      <c r="AU1172" s="25" t="s">
        <v>83</v>
      </c>
      <c r="AY1172" s="25" t="s">
        <v>174</v>
      </c>
      <c r="BE1172" s="247">
        <f>IF(N1172="základní",J1172,0)</f>
        <v>0</v>
      </c>
      <c r="BF1172" s="247">
        <f>IF(N1172="snížená",J1172,0)</f>
        <v>0</v>
      </c>
      <c r="BG1172" s="247">
        <f>IF(N1172="zákl. přenesená",J1172,0)</f>
        <v>0</v>
      </c>
      <c r="BH1172" s="247">
        <f>IF(N1172="sníž. přenesená",J1172,0)</f>
        <v>0</v>
      </c>
      <c r="BI1172" s="247">
        <f>IF(N1172="nulová",J1172,0)</f>
        <v>0</v>
      </c>
      <c r="BJ1172" s="25" t="s">
        <v>83</v>
      </c>
      <c r="BK1172" s="247">
        <f>ROUND(I1172*H1172,2)</f>
        <v>0</v>
      </c>
      <c r="BL1172" s="25" t="s">
        <v>573</v>
      </c>
      <c r="BM1172" s="25" t="s">
        <v>2456</v>
      </c>
    </row>
    <row r="1173" s="1" customFormat="1">
      <c r="B1173" s="47"/>
      <c r="C1173" s="75"/>
      <c r="D1173" s="248" t="s">
        <v>2230</v>
      </c>
      <c r="E1173" s="75"/>
      <c r="F1173" s="249" t="s">
        <v>2457</v>
      </c>
      <c r="G1173" s="75"/>
      <c r="H1173" s="75"/>
      <c r="I1173" s="204"/>
      <c r="J1173" s="75"/>
      <c r="K1173" s="75"/>
      <c r="L1173" s="73"/>
      <c r="M1173" s="250"/>
      <c r="N1173" s="48"/>
      <c r="O1173" s="48"/>
      <c r="P1173" s="48"/>
      <c r="Q1173" s="48"/>
      <c r="R1173" s="48"/>
      <c r="S1173" s="48"/>
      <c r="T1173" s="96"/>
      <c r="AT1173" s="25" t="s">
        <v>2230</v>
      </c>
      <c r="AU1173" s="25" t="s">
        <v>83</v>
      </c>
    </row>
    <row r="1174" s="1" customFormat="1" ht="16.5" customHeight="1">
      <c r="B1174" s="47"/>
      <c r="C1174" s="236" t="s">
        <v>2458</v>
      </c>
      <c r="D1174" s="236" t="s">
        <v>176</v>
      </c>
      <c r="E1174" s="237" t="s">
        <v>2459</v>
      </c>
      <c r="F1174" s="238" t="s">
        <v>2460</v>
      </c>
      <c r="G1174" s="239" t="s">
        <v>1347</v>
      </c>
      <c r="H1174" s="240">
        <v>330</v>
      </c>
      <c r="I1174" s="241"/>
      <c r="J1174" s="242">
        <f>ROUND(I1174*H1174,2)</f>
        <v>0</v>
      </c>
      <c r="K1174" s="238" t="s">
        <v>21</v>
      </c>
      <c r="L1174" s="73"/>
      <c r="M1174" s="243" t="s">
        <v>21</v>
      </c>
      <c r="N1174" s="244" t="s">
        <v>44</v>
      </c>
      <c r="O1174" s="48"/>
      <c r="P1174" s="245">
        <f>O1174*H1174</f>
        <v>0</v>
      </c>
      <c r="Q1174" s="245">
        <v>0</v>
      </c>
      <c r="R1174" s="245">
        <f>Q1174*H1174</f>
        <v>0</v>
      </c>
      <c r="S1174" s="245">
        <v>0</v>
      </c>
      <c r="T1174" s="246">
        <f>S1174*H1174</f>
        <v>0</v>
      </c>
      <c r="AR1174" s="25" t="s">
        <v>573</v>
      </c>
      <c r="AT1174" s="25" t="s">
        <v>176</v>
      </c>
      <c r="AU1174" s="25" t="s">
        <v>83</v>
      </c>
      <c r="AY1174" s="25" t="s">
        <v>174</v>
      </c>
      <c r="BE1174" s="247">
        <f>IF(N1174="základní",J1174,0)</f>
        <v>0</v>
      </c>
      <c r="BF1174" s="247">
        <f>IF(N1174="snížená",J1174,0)</f>
        <v>0</v>
      </c>
      <c r="BG1174" s="247">
        <f>IF(N1174="zákl. přenesená",J1174,0)</f>
        <v>0</v>
      </c>
      <c r="BH1174" s="247">
        <f>IF(N1174="sníž. přenesená",J1174,0)</f>
        <v>0</v>
      </c>
      <c r="BI1174" s="247">
        <f>IF(N1174="nulová",J1174,0)</f>
        <v>0</v>
      </c>
      <c r="BJ1174" s="25" t="s">
        <v>83</v>
      </c>
      <c r="BK1174" s="247">
        <f>ROUND(I1174*H1174,2)</f>
        <v>0</v>
      </c>
      <c r="BL1174" s="25" t="s">
        <v>573</v>
      </c>
      <c r="BM1174" s="25" t="s">
        <v>2461</v>
      </c>
    </row>
    <row r="1175" s="1" customFormat="1">
      <c r="B1175" s="47"/>
      <c r="C1175" s="75"/>
      <c r="D1175" s="248" t="s">
        <v>2230</v>
      </c>
      <c r="E1175" s="75"/>
      <c r="F1175" s="249" t="s">
        <v>2462</v>
      </c>
      <c r="G1175" s="75"/>
      <c r="H1175" s="75"/>
      <c r="I1175" s="204"/>
      <c r="J1175" s="75"/>
      <c r="K1175" s="75"/>
      <c r="L1175" s="73"/>
      <c r="M1175" s="250"/>
      <c r="N1175" s="48"/>
      <c r="O1175" s="48"/>
      <c r="P1175" s="48"/>
      <c r="Q1175" s="48"/>
      <c r="R1175" s="48"/>
      <c r="S1175" s="48"/>
      <c r="T1175" s="96"/>
      <c r="AT1175" s="25" t="s">
        <v>2230</v>
      </c>
      <c r="AU1175" s="25" t="s">
        <v>83</v>
      </c>
    </row>
    <row r="1176" s="1" customFormat="1" ht="16.5" customHeight="1">
      <c r="B1176" s="47"/>
      <c r="C1176" s="236" t="s">
        <v>2463</v>
      </c>
      <c r="D1176" s="236" t="s">
        <v>176</v>
      </c>
      <c r="E1176" s="237" t="s">
        <v>2464</v>
      </c>
      <c r="F1176" s="238" t="s">
        <v>2465</v>
      </c>
      <c r="G1176" s="239" t="s">
        <v>1347</v>
      </c>
      <c r="H1176" s="240">
        <v>18</v>
      </c>
      <c r="I1176" s="241"/>
      <c r="J1176" s="242">
        <f>ROUND(I1176*H1176,2)</f>
        <v>0</v>
      </c>
      <c r="K1176" s="238" t="s">
        <v>21</v>
      </c>
      <c r="L1176" s="73"/>
      <c r="M1176" s="243" t="s">
        <v>21</v>
      </c>
      <c r="N1176" s="244" t="s">
        <v>44</v>
      </c>
      <c r="O1176" s="48"/>
      <c r="P1176" s="245">
        <f>O1176*H1176</f>
        <v>0</v>
      </c>
      <c r="Q1176" s="245">
        <v>0</v>
      </c>
      <c r="R1176" s="245">
        <f>Q1176*H1176</f>
        <v>0</v>
      </c>
      <c r="S1176" s="245">
        <v>0</v>
      </c>
      <c r="T1176" s="246">
        <f>S1176*H1176</f>
        <v>0</v>
      </c>
      <c r="AR1176" s="25" t="s">
        <v>573</v>
      </c>
      <c r="AT1176" s="25" t="s">
        <v>176</v>
      </c>
      <c r="AU1176" s="25" t="s">
        <v>83</v>
      </c>
      <c r="AY1176" s="25" t="s">
        <v>174</v>
      </c>
      <c r="BE1176" s="247">
        <f>IF(N1176="základní",J1176,0)</f>
        <v>0</v>
      </c>
      <c r="BF1176" s="247">
        <f>IF(N1176="snížená",J1176,0)</f>
        <v>0</v>
      </c>
      <c r="BG1176" s="247">
        <f>IF(N1176="zákl. přenesená",J1176,0)</f>
        <v>0</v>
      </c>
      <c r="BH1176" s="247">
        <f>IF(N1176="sníž. přenesená",J1176,0)</f>
        <v>0</v>
      </c>
      <c r="BI1176" s="247">
        <f>IF(N1176="nulová",J1176,0)</f>
        <v>0</v>
      </c>
      <c r="BJ1176" s="25" t="s">
        <v>83</v>
      </c>
      <c r="BK1176" s="247">
        <f>ROUND(I1176*H1176,2)</f>
        <v>0</v>
      </c>
      <c r="BL1176" s="25" t="s">
        <v>573</v>
      </c>
      <c r="BM1176" s="25" t="s">
        <v>2466</v>
      </c>
    </row>
    <row r="1177" s="1" customFormat="1">
      <c r="B1177" s="47"/>
      <c r="C1177" s="75"/>
      <c r="D1177" s="248" t="s">
        <v>2230</v>
      </c>
      <c r="E1177" s="75"/>
      <c r="F1177" s="249" t="s">
        <v>2467</v>
      </c>
      <c r="G1177" s="75"/>
      <c r="H1177" s="75"/>
      <c r="I1177" s="204"/>
      <c r="J1177" s="75"/>
      <c r="K1177" s="75"/>
      <c r="L1177" s="73"/>
      <c r="M1177" s="250"/>
      <c r="N1177" s="48"/>
      <c r="O1177" s="48"/>
      <c r="P1177" s="48"/>
      <c r="Q1177" s="48"/>
      <c r="R1177" s="48"/>
      <c r="S1177" s="48"/>
      <c r="T1177" s="96"/>
      <c r="AT1177" s="25" t="s">
        <v>2230</v>
      </c>
      <c r="AU1177" s="25" t="s">
        <v>83</v>
      </c>
    </row>
    <row r="1178" s="1" customFormat="1" ht="16.5" customHeight="1">
      <c r="B1178" s="47"/>
      <c r="C1178" s="236" t="s">
        <v>2468</v>
      </c>
      <c r="D1178" s="236" t="s">
        <v>176</v>
      </c>
      <c r="E1178" s="237" t="s">
        <v>2469</v>
      </c>
      <c r="F1178" s="238" t="s">
        <v>2470</v>
      </c>
      <c r="G1178" s="239" t="s">
        <v>1347</v>
      </c>
      <c r="H1178" s="240">
        <v>11</v>
      </c>
      <c r="I1178" s="241"/>
      <c r="J1178" s="242">
        <f>ROUND(I1178*H1178,2)</f>
        <v>0</v>
      </c>
      <c r="K1178" s="238" t="s">
        <v>21</v>
      </c>
      <c r="L1178" s="73"/>
      <c r="M1178" s="243" t="s">
        <v>21</v>
      </c>
      <c r="N1178" s="244" t="s">
        <v>44</v>
      </c>
      <c r="O1178" s="48"/>
      <c r="P1178" s="245">
        <f>O1178*H1178</f>
        <v>0</v>
      </c>
      <c r="Q1178" s="245">
        <v>0</v>
      </c>
      <c r="R1178" s="245">
        <f>Q1178*H1178</f>
        <v>0</v>
      </c>
      <c r="S1178" s="245">
        <v>0</v>
      </c>
      <c r="T1178" s="246">
        <f>S1178*H1178</f>
        <v>0</v>
      </c>
      <c r="AR1178" s="25" t="s">
        <v>573</v>
      </c>
      <c r="AT1178" s="25" t="s">
        <v>176</v>
      </c>
      <c r="AU1178" s="25" t="s">
        <v>83</v>
      </c>
      <c r="AY1178" s="25" t="s">
        <v>174</v>
      </c>
      <c r="BE1178" s="247">
        <f>IF(N1178="základní",J1178,0)</f>
        <v>0</v>
      </c>
      <c r="BF1178" s="247">
        <f>IF(N1178="snížená",J1178,0)</f>
        <v>0</v>
      </c>
      <c r="BG1178" s="247">
        <f>IF(N1178="zákl. přenesená",J1178,0)</f>
        <v>0</v>
      </c>
      <c r="BH1178" s="247">
        <f>IF(N1178="sníž. přenesená",J1178,0)</f>
        <v>0</v>
      </c>
      <c r="BI1178" s="247">
        <f>IF(N1178="nulová",J1178,0)</f>
        <v>0</v>
      </c>
      <c r="BJ1178" s="25" t="s">
        <v>83</v>
      </c>
      <c r="BK1178" s="247">
        <f>ROUND(I1178*H1178,2)</f>
        <v>0</v>
      </c>
      <c r="BL1178" s="25" t="s">
        <v>573</v>
      </c>
      <c r="BM1178" s="25" t="s">
        <v>2471</v>
      </c>
    </row>
    <row r="1179" s="1" customFormat="1">
      <c r="B1179" s="47"/>
      <c r="C1179" s="75"/>
      <c r="D1179" s="248" t="s">
        <v>2230</v>
      </c>
      <c r="E1179" s="75"/>
      <c r="F1179" s="249" t="s">
        <v>2231</v>
      </c>
      <c r="G1179" s="75"/>
      <c r="H1179" s="75"/>
      <c r="I1179" s="204"/>
      <c r="J1179" s="75"/>
      <c r="K1179" s="75"/>
      <c r="L1179" s="73"/>
      <c r="M1179" s="250"/>
      <c r="N1179" s="48"/>
      <c r="O1179" s="48"/>
      <c r="P1179" s="48"/>
      <c r="Q1179" s="48"/>
      <c r="R1179" s="48"/>
      <c r="S1179" s="48"/>
      <c r="T1179" s="96"/>
      <c r="AT1179" s="25" t="s">
        <v>2230</v>
      </c>
      <c r="AU1179" s="25" t="s">
        <v>83</v>
      </c>
    </row>
    <row r="1180" s="1" customFormat="1" ht="16.5" customHeight="1">
      <c r="B1180" s="47"/>
      <c r="C1180" s="236" t="s">
        <v>2472</v>
      </c>
      <c r="D1180" s="236" t="s">
        <v>176</v>
      </c>
      <c r="E1180" s="237" t="s">
        <v>2473</v>
      </c>
      <c r="F1180" s="238" t="s">
        <v>2474</v>
      </c>
      <c r="G1180" s="239" t="s">
        <v>1347</v>
      </c>
      <c r="H1180" s="240">
        <v>1</v>
      </c>
      <c r="I1180" s="241"/>
      <c r="J1180" s="242">
        <f>ROUND(I1180*H1180,2)</f>
        <v>0</v>
      </c>
      <c r="K1180" s="238" t="s">
        <v>21</v>
      </c>
      <c r="L1180" s="73"/>
      <c r="M1180" s="243" t="s">
        <v>21</v>
      </c>
      <c r="N1180" s="244" t="s">
        <v>44</v>
      </c>
      <c r="O1180" s="48"/>
      <c r="P1180" s="245">
        <f>O1180*H1180</f>
        <v>0</v>
      </c>
      <c r="Q1180" s="245">
        <v>0</v>
      </c>
      <c r="R1180" s="245">
        <f>Q1180*H1180</f>
        <v>0</v>
      </c>
      <c r="S1180" s="245">
        <v>0</v>
      </c>
      <c r="T1180" s="246">
        <f>S1180*H1180</f>
        <v>0</v>
      </c>
      <c r="AR1180" s="25" t="s">
        <v>573</v>
      </c>
      <c r="AT1180" s="25" t="s">
        <v>176</v>
      </c>
      <c r="AU1180" s="25" t="s">
        <v>83</v>
      </c>
      <c r="AY1180" s="25" t="s">
        <v>174</v>
      </c>
      <c r="BE1180" s="247">
        <f>IF(N1180="základní",J1180,0)</f>
        <v>0</v>
      </c>
      <c r="BF1180" s="247">
        <f>IF(N1180="snížená",J1180,0)</f>
        <v>0</v>
      </c>
      <c r="BG1180" s="247">
        <f>IF(N1180="zákl. přenesená",J1180,0)</f>
        <v>0</v>
      </c>
      <c r="BH1180" s="247">
        <f>IF(N1180="sníž. přenesená",J1180,0)</f>
        <v>0</v>
      </c>
      <c r="BI1180" s="247">
        <f>IF(N1180="nulová",J1180,0)</f>
        <v>0</v>
      </c>
      <c r="BJ1180" s="25" t="s">
        <v>83</v>
      </c>
      <c r="BK1180" s="247">
        <f>ROUND(I1180*H1180,2)</f>
        <v>0</v>
      </c>
      <c r="BL1180" s="25" t="s">
        <v>573</v>
      </c>
      <c r="BM1180" s="25" t="s">
        <v>2475</v>
      </c>
    </row>
    <row r="1181" s="1" customFormat="1" ht="16.5" customHeight="1">
      <c r="B1181" s="47"/>
      <c r="C1181" s="236" t="s">
        <v>2476</v>
      </c>
      <c r="D1181" s="236" t="s">
        <v>176</v>
      </c>
      <c r="E1181" s="237" t="s">
        <v>2477</v>
      </c>
      <c r="F1181" s="238" t="s">
        <v>2478</v>
      </c>
      <c r="G1181" s="239" t="s">
        <v>1347</v>
      </c>
      <c r="H1181" s="240">
        <v>1</v>
      </c>
      <c r="I1181" s="241"/>
      <c r="J1181" s="242">
        <f>ROUND(I1181*H1181,2)</f>
        <v>0</v>
      </c>
      <c r="K1181" s="238" t="s">
        <v>21</v>
      </c>
      <c r="L1181" s="73"/>
      <c r="M1181" s="243" t="s">
        <v>21</v>
      </c>
      <c r="N1181" s="244" t="s">
        <v>44</v>
      </c>
      <c r="O1181" s="48"/>
      <c r="P1181" s="245">
        <f>O1181*H1181</f>
        <v>0</v>
      </c>
      <c r="Q1181" s="245">
        <v>0</v>
      </c>
      <c r="R1181" s="245">
        <f>Q1181*H1181</f>
        <v>0</v>
      </c>
      <c r="S1181" s="245">
        <v>0</v>
      </c>
      <c r="T1181" s="246">
        <f>S1181*H1181</f>
        <v>0</v>
      </c>
      <c r="AR1181" s="25" t="s">
        <v>573</v>
      </c>
      <c r="AT1181" s="25" t="s">
        <v>176</v>
      </c>
      <c r="AU1181" s="25" t="s">
        <v>83</v>
      </c>
      <c r="AY1181" s="25" t="s">
        <v>174</v>
      </c>
      <c r="BE1181" s="247">
        <f>IF(N1181="základní",J1181,0)</f>
        <v>0</v>
      </c>
      <c r="BF1181" s="247">
        <f>IF(N1181="snížená",J1181,0)</f>
        <v>0</v>
      </c>
      <c r="BG1181" s="247">
        <f>IF(N1181="zákl. přenesená",J1181,0)</f>
        <v>0</v>
      </c>
      <c r="BH1181" s="247">
        <f>IF(N1181="sníž. přenesená",J1181,0)</f>
        <v>0</v>
      </c>
      <c r="BI1181" s="247">
        <f>IF(N1181="nulová",J1181,0)</f>
        <v>0</v>
      </c>
      <c r="BJ1181" s="25" t="s">
        <v>83</v>
      </c>
      <c r="BK1181" s="247">
        <f>ROUND(I1181*H1181,2)</f>
        <v>0</v>
      </c>
      <c r="BL1181" s="25" t="s">
        <v>573</v>
      </c>
      <c r="BM1181" s="25" t="s">
        <v>2479</v>
      </c>
    </row>
    <row r="1182" s="1" customFormat="1" ht="16.5" customHeight="1">
      <c r="B1182" s="47"/>
      <c r="C1182" s="236" t="s">
        <v>2480</v>
      </c>
      <c r="D1182" s="236" t="s">
        <v>176</v>
      </c>
      <c r="E1182" s="237" t="s">
        <v>2481</v>
      </c>
      <c r="F1182" s="238" t="s">
        <v>2482</v>
      </c>
      <c r="G1182" s="239" t="s">
        <v>1347</v>
      </c>
      <c r="H1182" s="240">
        <v>1</v>
      </c>
      <c r="I1182" s="241"/>
      <c r="J1182" s="242">
        <f>ROUND(I1182*H1182,2)</f>
        <v>0</v>
      </c>
      <c r="K1182" s="238" t="s">
        <v>21</v>
      </c>
      <c r="L1182" s="73"/>
      <c r="M1182" s="243" t="s">
        <v>21</v>
      </c>
      <c r="N1182" s="244" t="s">
        <v>44</v>
      </c>
      <c r="O1182" s="48"/>
      <c r="P1182" s="245">
        <f>O1182*H1182</f>
        <v>0</v>
      </c>
      <c r="Q1182" s="245">
        <v>0</v>
      </c>
      <c r="R1182" s="245">
        <f>Q1182*H1182</f>
        <v>0</v>
      </c>
      <c r="S1182" s="245">
        <v>0</v>
      </c>
      <c r="T1182" s="246">
        <f>S1182*H1182</f>
        <v>0</v>
      </c>
      <c r="AR1182" s="25" t="s">
        <v>573</v>
      </c>
      <c r="AT1182" s="25" t="s">
        <v>176</v>
      </c>
      <c r="AU1182" s="25" t="s">
        <v>83</v>
      </c>
      <c r="AY1182" s="25" t="s">
        <v>174</v>
      </c>
      <c r="BE1182" s="247">
        <f>IF(N1182="základní",J1182,0)</f>
        <v>0</v>
      </c>
      <c r="BF1182" s="247">
        <f>IF(N1182="snížená",J1182,0)</f>
        <v>0</v>
      </c>
      <c r="BG1182" s="247">
        <f>IF(N1182="zákl. přenesená",J1182,0)</f>
        <v>0</v>
      </c>
      <c r="BH1182" s="247">
        <f>IF(N1182="sníž. přenesená",J1182,0)</f>
        <v>0</v>
      </c>
      <c r="BI1182" s="247">
        <f>IF(N1182="nulová",J1182,0)</f>
        <v>0</v>
      </c>
      <c r="BJ1182" s="25" t="s">
        <v>83</v>
      </c>
      <c r="BK1182" s="247">
        <f>ROUND(I1182*H1182,2)</f>
        <v>0</v>
      </c>
      <c r="BL1182" s="25" t="s">
        <v>573</v>
      </c>
      <c r="BM1182" s="25" t="s">
        <v>2483</v>
      </c>
    </row>
    <row r="1183" s="1" customFormat="1" ht="16.5" customHeight="1">
      <c r="B1183" s="47"/>
      <c r="C1183" s="236" t="s">
        <v>2484</v>
      </c>
      <c r="D1183" s="236" t="s">
        <v>176</v>
      </c>
      <c r="E1183" s="237" t="s">
        <v>2485</v>
      </c>
      <c r="F1183" s="238" t="s">
        <v>2486</v>
      </c>
      <c r="G1183" s="239" t="s">
        <v>1347</v>
      </c>
      <c r="H1183" s="240">
        <v>2</v>
      </c>
      <c r="I1183" s="241"/>
      <c r="J1183" s="242">
        <f>ROUND(I1183*H1183,2)</f>
        <v>0</v>
      </c>
      <c r="K1183" s="238" t="s">
        <v>21</v>
      </c>
      <c r="L1183" s="73"/>
      <c r="M1183" s="243" t="s">
        <v>21</v>
      </c>
      <c r="N1183" s="244" t="s">
        <v>44</v>
      </c>
      <c r="O1183" s="48"/>
      <c r="P1183" s="245">
        <f>O1183*H1183</f>
        <v>0</v>
      </c>
      <c r="Q1183" s="245">
        <v>0</v>
      </c>
      <c r="R1183" s="245">
        <f>Q1183*H1183</f>
        <v>0</v>
      </c>
      <c r="S1183" s="245">
        <v>0</v>
      </c>
      <c r="T1183" s="246">
        <f>S1183*H1183</f>
        <v>0</v>
      </c>
      <c r="AR1183" s="25" t="s">
        <v>573</v>
      </c>
      <c r="AT1183" s="25" t="s">
        <v>176</v>
      </c>
      <c r="AU1183" s="25" t="s">
        <v>83</v>
      </c>
      <c r="AY1183" s="25" t="s">
        <v>174</v>
      </c>
      <c r="BE1183" s="247">
        <f>IF(N1183="základní",J1183,0)</f>
        <v>0</v>
      </c>
      <c r="BF1183" s="247">
        <f>IF(N1183="snížená",J1183,0)</f>
        <v>0</v>
      </c>
      <c r="BG1183" s="247">
        <f>IF(N1183="zákl. přenesená",J1183,0)</f>
        <v>0</v>
      </c>
      <c r="BH1183" s="247">
        <f>IF(N1183="sníž. přenesená",J1183,0)</f>
        <v>0</v>
      </c>
      <c r="BI1183" s="247">
        <f>IF(N1183="nulová",J1183,0)</f>
        <v>0</v>
      </c>
      <c r="BJ1183" s="25" t="s">
        <v>83</v>
      </c>
      <c r="BK1183" s="247">
        <f>ROUND(I1183*H1183,2)</f>
        <v>0</v>
      </c>
      <c r="BL1183" s="25" t="s">
        <v>573</v>
      </c>
      <c r="BM1183" s="25" t="s">
        <v>2487</v>
      </c>
    </row>
    <row r="1184" s="1" customFormat="1">
      <c r="B1184" s="47"/>
      <c r="C1184" s="75"/>
      <c r="D1184" s="248" t="s">
        <v>2230</v>
      </c>
      <c r="E1184" s="75"/>
      <c r="F1184" s="249" t="s">
        <v>2378</v>
      </c>
      <c r="G1184" s="75"/>
      <c r="H1184" s="75"/>
      <c r="I1184" s="204"/>
      <c r="J1184" s="75"/>
      <c r="K1184" s="75"/>
      <c r="L1184" s="73"/>
      <c r="M1184" s="250"/>
      <c r="N1184" s="48"/>
      <c r="O1184" s="48"/>
      <c r="P1184" s="48"/>
      <c r="Q1184" s="48"/>
      <c r="R1184" s="48"/>
      <c r="S1184" s="48"/>
      <c r="T1184" s="96"/>
      <c r="AT1184" s="25" t="s">
        <v>2230</v>
      </c>
      <c r="AU1184" s="25" t="s">
        <v>83</v>
      </c>
    </row>
    <row r="1185" s="1" customFormat="1" ht="16.5" customHeight="1">
      <c r="B1185" s="47"/>
      <c r="C1185" s="236" t="s">
        <v>2488</v>
      </c>
      <c r="D1185" s="236" t="s">
        <v>176</v>
      </c>
      <c r="E1185" s="237" t="s">
        <v>2489</v>
      </c>
      <c r="F1185" s="238" t="s">
        <v>2490</v>
      </c>
      <c r="G1185" s="239" t="s">
        <v>1347</v>
      </c>
      <c r="H1185" s="240">
        <v>1</v>
      </c>
      <c r="I1185" s="241"/>
      <c r="J1185" s="242">
        <f>ROUND(I1185*H1185,2)</f>
        <v>0</v>
      </c>
      <c r="K1185" s="238" t="s">
        <v>21</v>
      </c>
      <c r="L1185" s="73"/>
      <c r="M1185" s="243" t="s">
        <v>21</v>
      </c>
      <c r="N1185" s="244" t="s">
        <v>44</v>
      </c>
      <c r="O1185" s="48"/>
      <c r="P1185" s="245">
        <f>O1185*H1185</f>
        <v>0</v>
      </c>
      <c r="Q1185" s="245">
        <v>0</v>
      </c>
      <c r="R1185" s="245">
        <f>Q1185*H1185</f>
        <v>0</v>
      </c>
      <c r="S1185" s="245">
        <v>0</v>
      </c>
      <c r="T1185" s="246">
        <f>S1185*H1185</f>
        <v>0</v>
      </c>
      <c r="AR1185" s="25" t="s">
        <v>573</v>
      </c>
      <c r="AT1185" s="25" t="s">
        <v>176</v>
      </c>
      <c r="AU1185" s="25" t="s">
        <v>83</v>
      </c>
      <c r="AY1185" s="25" t="s">
        <v>174</v>
      </c>
      <c r="BE1185" s="247">
        <f>IF(N1185="základní",J1185,0)</f>
        <v>0</v>
      </c>
      <c r="BF1185" s="247">
        <f>IF(N1185="snížená",J1185,0)</f>
        <v>0</v>
      </c>
      <c r="BG1185" s="247">
        <f>IF(N1185="zákl. přenesená",J1185,0)</f>
        <v>0</v>
      </c>
      <c r="BH1185" s="247">
        <f>IF(N1185="sníž. přenesená",J1185,0)</f>
        <v>0</v>
      </c>
      <c r="BI1185" s="247">
        <f>IF(N1185="nulová",J1185,0)</f>
        <v>0</v>
      </c>
      <c r="BJ1185" s="25" t="s">
        <v>83</v>
      </c>
      <c r="BK1185" s="247">
        <f>ROUND(I1185*H1185,2)</f>
        <v>0</v>
      </c>
      <c r="BL1185" s="25" t="s">
        <v>573</v>
      </c>
      <c r="BM1185" s="25" t="s">
        <v>2491</v>
      </c>
    </row>
    <row r="1186" s="1" customFormat="1" ht="16.5" customHeight="1">
      <c r="B1186" s="47"/>
      <c r="C1186" s="236" t="s">
        <v>2492</v>
      </c>
      <c r="D1186" s="236" t="s">
        <v>176</v>
      </c>
      <c r="E1186" s="237" t="s">
        <v>2493</v>
      </c>
      <c r="F1186" s="238" t="s">
        <v>2494</v>
      </c>
      <c r="G1186" s="239" t="s">
        <v>1347</v>
      </c>
      <c r="H1186" s="240">
        <v>1</v>
      </c>
      <c r="I1186" s="241"/>
      <c r="J1186" s="242">
        <f>ROUND(I1186*H1186,2)</f>
        <v>0</v>
      </c>
      <c r="K1186" s="238" t="s">
        <v>21</v>
      </c>
      <c r="L1186" s="73"/>
      <c r="M1186" s="243" t="s">
        <v>21</v>
      </c>
      <c r="N1186" s="244" t="s">
        <v>44</v>
      </c>
      <c r="O1186" s="48"/>
      <c r="P1186" s="245">
        <f>O1186*H1186</f>
        <v>0</v>
      </c>
      <c r="Q1186" s="245">
        <v>0</v>
      </c>
      <c r="R1186" s="245">
        <f>Q1186*H1186</f>
        <v>0</v>
      </c>
      <c r="S1186" s="245">
        <v>0</v>
      </c>
      <c r="T1186" s="246">
        <f>S1186*H1186</f>
        <v>0</v>
      </c>
      <c r="AR1186" s="25" t="s">
        <v>573</v>
      </c>
      <c r="AT1186" s="25" t="s">
        <v>176</v>
      </c>
      <c r="AU1186" s="25" t="s">
        <v>83</v>
      </c>
      <c r="AY1186" s="25" t="s">
        <v>174</v>
      </c>
      <c r="BE1186" s="247">
        <f>IF(N1186="základní",J1186,0)</f>
        <v>0</v>
      </c>
      <c r="BF1186" s="247">
        <f>IF(N1186="snížená",J1186,0)</f>
        <v>0</v>
      </c>
      <c r="BG1186" s="247">
        <f>IF(N1186="zákl. přenesená",J1186,0)</f>
        <v>0</v>
      </c>
      <c r="BH1186" s="247">
        <f>IF(N1186="sníž. přenesená",J1186,0)</f>
        <v>0</v>
      </c>
      <c r="BI1186" s="247">
        <f>IF(N1186="nulová",J1186,0)</f>
        <v>0</v>
      </c>
      <c r="BJ1186" s="25" t="s">
        <v>83</v>
      </c>
      <c r="BK1186" s="247">
        <f>ROUND(I1186*H1186,2)</f>
        <v>0</v>
      </c>
      <c r="BL1186" s="25" t="s">
        <v>573</v>
      </c>
      <c r="BM1186" s="25" t="s">
        <v>2495</v>
      </c>
    </row>
    <row r="1187" s="1" customFormat="1" ht="16.5" customHeight="1">
      <c r="B1187" s="47"/>
      <c r="C1187" s="236" t="s">
        <v>2496</v>
      </c>
      <c r="D1187" s="236" t="s">
        <v>176</v>
      </c>
      <c r="E1187" s="237" t="s">
        <v>2497</v>
      </c>
      <c r="F1187" s="238" t="s">
        <v>2498</v>
      </c>
      <c r="G1187" s="239" t="s">
        <v>1347</v>
      </c>
      <c r="H1187" s="240">
        <v>1</v>
      </c>
      <c r="I1187" s="241"/>
      <c r="J1187" s="242">
        <f>ROUND(I1187*H1187,2)</f>
        <v>0</v>
      </c>
      <c r="K1187" s="238" t="s">
        <v>21</v>
      </c>
      <c r="L1187" s="73"/>
      <c r="M1187" s="243" t="s">
        <v>21</v>
      </c>
      <c r="N1187" s="244" t="s">
        <v>44</v>
      </c>
      <c r="O1187" s="48"/>
      <c r="P1187" s="245">
        <f>O1187*H1187</f>
        <v>0</v>
      </c>
      <c r="Q1187" s="245">
        <v>0</v>
      </c>
      <c r="R1187" s="245">
        <f>Q1187*H1187</f>
        <v>0</v>
      </c>
      <c r="S1187" s="245">
        <v>0</v>
      </c>
      <c r="T1187" s="246">
        <f>S1187*H1187</f>
        <v>0</v>
      </c>
      <c r="AR1187" s="25" t="s">
        <v>573</v>
      </c>
      <c r="AT1187" s="25" t="s">
        <v>176</v>
      </c>
      <c r="AU1187" s="25" t="s">
        <v>83</v>
      </c>
      <c r="AY1187" s="25" t="s">
        <v>174</v>
      </c>
      <c r="BE1187" s="247">
        <f>IF(N1187="základní",J1187,0)</f>
        <v>0</v>
      </c>
      <c r="BF1187" s="247">
        <f>IF(N1187="snížená",J1187,0)</f>
        <v>0</v>
      </c>
      <c r="BG1187" s="247">
        <f>IF(N1187="zákl. přenesená",J1187,0)</f>
        <v>0</v>
      </c>
      <c r="BH1187" s="247">
        <f>IF(N1187="sníž. přenesená",J1187,0)</f>
        <v>0</v>
      </c>
      <c r="BI1187" s="247">
        <f>IF(N1187="nulová",J1187,0)</f>
        <v>0</v>
      </c>
      <c r="BJ1187" s="25" t="s">
        <v>83</v>
      </c>
      <c r="BK1187" s="247">
        <f>ROUND(I1187*H1187,2)</f>
        <v>0</v>
      </c>
      <c r="BL1187" s="25" t="s">
        <v>573</v>
      </c>
      <c r="BM1187" s="25" t="s">
        <v>2499</v>
      </c>
    </row>
    <row r="1188" s="1" customFormat="1" ht="16.5" customHeight="1">
      <c r="B1188" s="47"/>
      <c r="C1188" s="236" t="s">
        <v>2500</v>
      </c>
      <c r="D1188" s="236" t="s">
        <v>176</v>
      </c>
      <c r="E1188" s="237" t="s">
        <v>2501</v>
      </c>
      <c r="F1188" s="238" t="s">
        <v>2502</v>
      </c>
      <c r="G1188" s="239" t="s">
        <v>1347</v>
      </c>
      <c r="H1188" s="240">
        <v>1</v>
      </c>
      <c r="I1188" s="241"/>
      <c r="J1188" s="242">
        <f>ROUND(I1188*H1188,2)</f>
        <v>0</v>
      </c>
      <c r="K1188" s="238" t="s">
        <v>21</v>
      </c>
      <c r="L1188" s="73"/>
      <c r="M1188" s="243" t="s">
        <v>21</v>
      </c>
      <c r="N1188" s="244" t="s">
        <v>44</v>
      </c>
      <c r="O1188" s="48"/>
      <c r="P1188" s="245">
        <f>O1188*H1188</f>
        <v>0</v>
      </c>
      <c r="Q1188" s="245">
        <v>0</v>
      </c>
      <c r="R1188" s="245">
        <f>Q1188*H1188</f>
        <v>0</v>
      </c>
      <c r="S1188" s="245">
        <v>0</v>
      </c>
      <c r="T1188" s="246">
        <f>S1188*H1188</f>
        <v>0</v>
      </c>
      <c r="AR1188" s="25" t="s">
        <v>573</v>
      </c>
      <c r="AT1188" s="25" t="s">
        <v>176</v>
      </c>
      <c r="AU1188" s="25" t="s">
        <v>83</v>
      </c>
      <c r="AY1188" s="25" t="s">
        <v>174</v>
      </c>
      <c r="BE1188" s="247">
        <f>IF(N1188="základní",J1188,0)</f>
        <v>0</v>
      </c>
      <c r="BF1188" s="247">
        <f>IF(N1188="snížená",J1188,0)</f>
        <v>0</v>
      </c>
      <c r="BG1188" s="247">
        <f>IF(N1188="zákl. přenesená",J1188,0)</f>
        <v>0</v>
      </c>
      <c r="BH1188" s="247">
        <f>IF(N1188="sníž. přenesená",J1188,0)</f>
        <v>0</v>
      </c>
      <c r="BI1188" s="247">
        <f>IF(N1188="nulová",J1188,0)</f>
        <v>0</v>
      </c>
      <c r="BJ1188" s="25" t="s">
        <v>83</v>
      </c>
      <c r="BK1188" s="247">
        <f>ROUND(I1188*H1188,2)</f>
        <v>0</v>
      </c>
      <c r="BL1188" s="25" t="s">
        <v>573</v>
      </c>
      <c r="BM1188" s="25" t="s">
        <v>2503</v>
      </c>
    </row>
    <row r="1189" s="1" customFormat="1" ht="16.5" customHeight="1">
      <c r="B1189" s="47"/>
      <c r="C1189" s="236" t="s">
        <v>2504</v>
      </c>
      <c r="D1189" s="236" t="s">
        <v>176</v>
      </c>
      <c r="E1189" s="237" t="s">
        <v>2505</v>
      </c>
      <c r="F1189" s="238" t="s">
        <v>2506</v>
      </c>
      <c r="G1189" s="239" t="s">
        <v>2507</v>
      </c>
      <c r="H1189" s="240">
        <v>160</v>
      </c>
      <c r="I1189" s="241"/>
      <c r="J1189" s="242">
        <f>ROUND(I1189*H1189,2)</f>
        <v>0</v>
      </c>
      <c r="K1189" s="238" t="s">
        <v>21</v>
      </c>
      <c r="L1189" s="73"/>
      <c r="M1189" s="243" t="s">
        <v>21</v>
      </c>
      <c r="N1189" s="244" t="s">
        <v>44</v>
      </c>
      <c r="O1189" s="48"/>
      <c r="P1189" s="245">
        <f>O1189*H1189</f>
        <v>0</v>
      </c>
      <c r="Q1189" s="245">
        <v>0</v>
      </c>
      <c r="R1189" s="245">
        <f>Q1189*H1189</f>
        <v>0</v>
      </c>
      <c r="S1189" s="245">
        <v>0</v>
      </c>
      <c r="T1189" s="246">
        <f>S1189*H1189</f>
        <v>0</v>
      </c>
      <c r="AR1189" s="25" t="s">
        <v>2508</v>
      </c>
      <c r="AT1189" s="25" t="s">
        <v>176</v>
      </c>
      <c r="AU1189" s="25" t="s">
        <v>83</v>
      </c>
      <c r="AY1189" s="25" t="s">
        <v>174</v>
      </c>
      <c r="BE1189" s="247">
        <f>IF(N1189="základní",J1189,0)</f>
        <v>0</v>
      </c>
      <c r="BF1189" s="247">
        <f>IF(N1189="snížená",J1189,0)</f>
        <v>0</v>
      </c>
      <c r="BG1189" s="247">
        <f>IF(N1189="zákl. přenesená",J1189,0)</f>
        <v>0</v>
      </c>
      <c r="BH1189" s="247">
        <f>IF(N1189="sníž. přenesená",J1189,0)</f>
        <v>0</v>
      </c>
      <c r="BI1189" s="247">
        <f>IF(N1189="nulová",J1189,0)</f>
        <v>0</v>
      </c>
      <c r="BJ1189" s="25" t="s">
        <v>83</v>
      </c>
      <c r="BK1189" s="247">
        <f>ROUND(I1189*H1189,2)</f>
        <v>0</v>
      </c>
      <c r="BL1189" s="25" t="s">
        <v>2508</v>
      </c>
      <c r="BM1189" s="25" t="s">
        <v>2509</v>
      </c>
    </row>
    <row r="1190" s="1" customFormat="1">
      <c r="B1190" s="47"/>
      <c r="C1190" s="75"/>
      <c r="D1190" s="248" t="s">
        <v>2230</v>
      </c>
      <c r="E1190" s="75"/>
      <c r="F1190" s="249" t="s">
        <v>2510</v>
      </c>
      <c r="G1190" s="75"/>
      <c r="H1190" s="75"/>
      <c r="I1190" s="204"/>
      <c r="J1190" s="75"/>
      <c r="K1190" s="75"/>
      <c r="L1190" s="73"/>
      <c r="M1190" s="250"/>
      <c r="N1190" s="48"/>
      <c r="O1190" s="48"/>
      <c r="P1190" s="48"/>
      <c r="Q1190" s="48"/>
      <c r="R1190" s="48"/>
      <c r="S1190" s="48"/>
      <c r="T1190" s="96"/>
      <c r="AT1190" s="25" t="s">
        <v>2230</v>
      </c>
      <c r="AU1190" s="25" t="s">
        <v>83</v>
      </c>
    </row>
    <row r="1191" s="1" customFormat="1" ht="16.5" customHeight="1">
      <c r="B1191" s="47"/>
      <c r="C1191" s="236" t="s">
        <v>2511</v>
      </c>
      <c r="D1191" s="236" t="s">
        <v>176</v>
      </c>
      <c r="E1191" s="237" t="s">
        <v>2512</v>
      </c>
      <c r="F1191" s="238" t="s">
        <v>2513</v>
      </c>
      <c r="G1191" s="239" t="s">
        <v>2514</v>
      </c>
      <c r="H1191" s="240">
        <v>1000</v>
      </c>
      <c r="I1191" s="241"/>
      <c r="J1191" s="242">
        <f>ROUND(I1191*H1191,2)</f>
        <v>0</v>
      </c>
      <c r="K1191" s="238" t="s">
        <v>21</v>
      </c>
      <c r="L1191" s="73"/>
      <c r="M1191" s="243" t="s">
        <v>21</v>
      </c>
      <c r="N1191" s="244" t="s">
        <v>44</v>
      </c>
      <c r="O1191" s="48"/>
      <c r="P1191" s="245">
        <f>O1191*H1191</f>
        <v>0</v>
      </c>
      <c r="Q1191" s="245">
        <v>0</v>
      </c>
      <c r="R1191" s="245">
        <f>Q1191*H1191</f>
        <v>0</v>
      </c>
      <c r="S1191" s="245">
        <v>0</v>
      </c>
      <c r="T1191" s="246">
        <f>S1191*H1191</f>
        <v>0</v>
      </c>
      <c r="AR1191" s="25" t="s">
        <v>2508</v>
      </c>
      <c r="AT1191" s="25" t="s">
        <v>176</v>
      </c>
      <c r="AU1191" s="25" t="s">
        <v>83</v>
      </c>
      <c r="AY1191" s="25" t="s">
        <v>174</v>
      </c>
      <c r="BE1191" s="247">
        <f>IF(N1191="základní",J1191,0)</f>
        <v>0</v>
      </c>
      <c r="BF1191" s="247">
        <f>IF(N1191="snížená",J1191,0)</f>
        <v>0</v>
      </c>
      <c r="BG1191" s="247">
        <f>IF(N1191="zákl. přenesená",J1191,0)</f>
        <v>0</v>
      </c>
      <c r="BH1191" s="247">
        <f>IF(N1191="sníž. přenesená",J1191,0)</f>
        <v>0</v>
      </c>
      <c r="BI1191" s="247">
        <f>IF(N1191="nulová",J1191,0)</f>
        <v>0</v>
      </c>
      <c r="BJ1191" s="25" t="s">
        <v>83</v>
      </c>
      <c r="BK1191" s="247">
        <f>ROUND(I1191*H1191,2)</f>
        <v>0</v>
      </c>
      <c r="BL1191" s="25" t="s">
        <v>2508</v>
      </c>
      <c r="BM1191" s="25" t="s">
        <v>2515</v>
      </c>
    </row>
    <row r="1192" s="1" customFormat="1">
      <c r="B1192" s="47"/>
      <c r="C1192" s="75"/>
      <c r="D1192" s="248" t="s">
        <v>2230</v>
      </c>
      <c r="E1192" s="75"/>
      <c r="F1192" s="249" t="s">
        <v>2516</v>
      </c>
      <c r="G1192" s="75"/>
      <c r="H1192" s="75"/>
      <c r="I1192" s="204"/>
      <c r="J1192" s="75"/>
      <c r="K1192" s="75"/>
      <c r="L1192" s="73"/>
      <c r="M1192" s="250"/>
      <c r="N1192" s="48"/>
      <c r="O1192" s="48"/>
      <c r="P1192" s="48"/>
      <c r="Q1192" s="48"/>
      <c r="R1192" s="48"/>
      <c r="S1192" s="48"/>
      <c r="T1192" s="96"/>
      <c r="AT1192" s="25" t="s">
        <v>2230</v>
      </c>
      <c r="AU1192" s="25" t="s">
        <v>83</v>
      </c>
    </row>
    <row r="1193" s="1" customFormat="1" ht="16.5" customHeight="1">
      <c r="B1193" s="47"/>
      <c r="C1193" s="236" t="s">
        <v>2517</v>
      </c>
      <c r="D1193" s="236" t="s">
        <v>176</v>
      </c>
      <c r="E1193" s="237" t="s">
        <v>2518</v>
      </c>
      <c r="F1193" s="238" t="s">
        <v>2519</v>
      </c>
      <c r="G1193" s="239" t="s">
        <v>1347</v>
      </c>
      <c r="H1193" s="240">
        <v>1</v>
      </c>
      <c r="I1193" s="241"/>
      <c r="J1193" s="242">
        <f>ROUND(I1193*H1193,2)</f>
        <v>0</v>
      </c>
      <c r="K1193" s="238" t="s">
        <v>21</v>
      </c>
      <c r="L1193" s="73"/>
      <c r="M1193" s="243" t="s">
        <v>21</v>
      </c>
      <c r="N1193" s="244" t="s">
        <v>44</v>
      </c>
      <c r="O1193" s="48"/>
      <c r="P1193" s="245">
        <f>O1193*H1193</f>
        <v>0</v>
      </c>
      <c r="Q1193" s="245">
        <v>0</v>
      </c>
      <c r="R1193" s="245">
        <f>Q1193*H1193</f>
        <v>0</v>
      </c>
      <c r="S1193" s="245">
        <v>0</v>
      </c>
      <c r="T1193" s="246">
        <f>S1193*H1193</f>
        <v>0</v>
      </c>
      <c r="AR1193" s="25" t="s">
        <v>2508</v>
      </c>
      <c r="AT1193" s="25" t="s">
        <v>176</v>
      </c>
      <c r="AU1193" s="25" t="s">
        <v>83</v>
      </c>
      <c r="AY1193" s="25" t="s">
        <v>174</v>
      </c>
      <c r="BE1193" s="247">
        <f>IF(N1193="základní",J1193,0)</f>
        <v>0</v>
      </c>
      <c r="BF1193" s="247">
        <f>IF(N1193="snížená",J1193,0)</f>
        <v>0</v>
      </c>
      <c r="BG1193" s="247">
        <f>IF(N1193="zákl. přenesená",J1193,0)</f>
        <v>0</v>
      </c>
      <c r="BH1193" s="247">
        <f>IF(N1193="sníž. přenesená",J1193,0)</f>
        <v>0</v>
      </c>
      <c r="BI1193" s="247">
        <f>IF(N1193="nulová",J1193,0)</f>
        <v>0</v>
      </c>
      <c r="BJ1193" s="25" t="s">
        <v>83</v>
      </c>
      <c r="BK1193" s="247">
        <f>ROUND(I1193*H1193,2)</f>
        <v>0</v>
      </c>
      <c r="BL1193" s="25" t="s">
        <v>2508</v>
      </c>
      <c r="BM1193" s="25" t="s">
        <v>2520</v>
      </c>
    </row>
    <row r="1194" s="1" customFormat="1" ht="16.5" customHeight="1">
      <c r="B1194" s="47"/>
      <c r="C1194" s="236" t="s">
        <v>2521</v>
      </c>
      <c r="D1194" s="236" t="s">
        <v>176</v>
      </c>
      <c r="E1194" s="237" t="s">
        <v>83</v>
      </c>
      <c r="F1194" s="238" t="s">
        <v>2522</v>
      </c>
      <c r="G1194" s="239" t="s">
        <v>269</v>
      </c>
      <c r="H1194" s="240">
        <v>0</v>
      </c>
      <c r="I1194" s="241"/>
      <c r="J1194" s="242">
        <f>ROUND(I1194*H1194,2)</f>
        <v>0</v>
      </c>
      <c r="K1194" s="238" t="s">
        <v>21</v>
      </c>
      <c r="L1194" s="73"/>
      <c r="M1194" s="243" t="s">
        <v>21</v>
      </c>
      <c r="N1194" s="244" t="s">
        <v>44</v>
      </c>
      <c r="O1194" s="48"/>
      <c r="P1194" s="245">
        <f>O1194*H1194</f>
        <v>0</v>
      </c>
      <c r="Q1194" s="245">
        <v>0</v>
      </c>
      <c r="R1194" s="245">
        <f>Q1194*H1194</f>
        <v>0</v>
      </c>
      <c r="S1194" s="245">
        <v>0</v>
      </c>
      <c r="T1194" s="246">
        <f>S1194*H1194</f>
        <v>0</v>
      </c>
      <c r="AR1194" s="25" t="s">
        <v>266</v>
      </c>
      <c r="AT1194" s="25" t="s">
        <v>176</v>
      </c>
      <c r="AU1194" s="25" t="s">
        <v>83</v>
      </c>
      <c r="AY1194" s="25" t="s">
        <v>174</v>
      </c>
      <c r="BE1194" s="247">
        <f>IF(N1194="základní",J1194,0)</f>
        <v>0</v>
      </c>
      <c r="BF1194" s="247">
        <f>IF(N1194="snížená",J1194,0)</f>
        <v>0</v>
      </c>
      <c r="BG1194" s="247">
        <f>IF(N1194="zákl. přenesená",J1194,0)</f>
        <v>0</v>
      </c>
      <c r="BH1194" s="247">
        <f>IF(N1194="sníž. přenesená",J1194,0)</f>
        <v>0</v>
      </c>
      <c r="BI1194" s="247">
        <f>IF(N1194="nulová",J1194,0)</f>
        <v>0</v>
      </c>
      <c r="BJ1194" s="25" t="s">
        <v>83</v>
      </c>
      <c r="BK1194" s="247">
        <f>ROUND(I1194*H1194,2)</f>
        <v>0</v>
      </c>
      <c r="BL1194" s="25" t="s">
        <v>266</v>
      </c>
      <c r="BM1194" s="25" t="s">
        <v>2523</v>
      </c>
    </row>
    <row r="1195" s="1" customFormat="1" ht="16.5" customHeight="1">
      <c r="B1195" s="47"/>
      <c r="C1195" s="236" t="s">
        <v>2524</v>
      </c>
      <c r="D1195" s="236" t="s">
        <v>176</v>
      </c>
      <c r="E1195" s="237" t="s">
        <v>2525</v>
      </c>
      <c r="F1195" s="238" t="s">
        <v>2526</v>
      </c>
      <c r="G1195" s="239" t="s">
        <v>256</v>
      </c>
      <c r="H1195" s="240">
        <v>130</v>
      </c>
      <c r="I1195" s="241"/>
      <c r="J1195" s="242">
        <f>ROUND(I1195*H1195,2)</f>
        <v>0</v>
      </c>
      <c r="K1195" s="238" t="s">
        <v>21</v>
      </c>
      <c r="L1195" s="73"/>
      <c r="M1195" s="243" t="s">
        <v>21</v>
      </c>
      <c r="N1195" s="244" t="s">
        <v>44</v>
      </c>
      <c r="O1195" s="48"/>
      <c r="P1195" s="245">
        <f>O1195*H1195</f>
        <v>0</v>
      </c>
      <c r="Q1195" s="245">
        <v>0</v>
      </c>
      <c r="R1195" s="245">
        <f>Q1195*H1195</f>
        <v>0</v>
      </c>
      <c r="S1195" s="245">
        <v>0</v>
      </c>
      <c r="T1195" s="246">
        <f>S1195*H1195</f>
        <v>0</v>
      </c>
      <c r="AR1195" s="25" t="s">
        <v>573</v>
      </c>
      <c r="AT1195" s="25" t="s">
        <v>176</v>
      </c>
      <c r="AU1195" s="25" t="s">
        <v>83</v>
      </c>
      <c r="AY1195" s="25" t="s">
        <v>174</v>
      </c>
      <c r="BE1195" s="247">
        <f>IF(N1195="základní",J1195,0)</f>
        <v>0</v>
      </c>
      <c r="BF1195" s="247">
        <f>IF(N1195="snížená",J1195,0)</f>
        <v>0</v>
      </c>
      <c r="BG1195" s="247">
        <f>IF(N1195="zákl. přenesená",J1195,0)</f>
        <v>0</v>
      </c>
      <c r="BH1195" s="247">
        <f>IF(N1195="sníž. přenesená",J1195,0)</f>
        <v>0</v>
      </c>
      <c r="BI1195" s="247">
        <f>IF(N1195="nulová",J1195,0)</f>
        <v>0</v>
      </c>
      <c r="BJ1195" s="25" t="s">
        <v>83</v>
      </c>
      <c r="BK1195" s="247">
        <f>ROUND(I1195*H1195,2)</f>
        <v>0</v>
      </c>
      <c r="BL1195" s="25" t="s">
        <v>573</v>
      </c>
      <c r="BM1195" s="25" t="s">
        <v>2527</v>
      </c>
    </row>
    <row r="1196" s="1" customFormat="1">
      <c r="B1196" s="47"/>
      <c r="C1196" s="75"/>
      <c r="D1196" s="248" t="s">
        <v>2230</v>
      </c>
      <c r="E1196" s="75"/>
      <c r="F1196" s="249" t="s">
        <v>2528</v>
      </c>
      <c r="G1196" s="75"/>
      <c r="H1196" s="75"/>
      <c r="I1196" s="204"/>
      <c r="J1196" s="75"/>
      <c r="K1196" s="75"/>
      <c r="L1196" s="73"/>
      <c r="M1196" s="250"/>
      <c r="N1196" s="48"/>
      <c r="O1196" s="48"/>
      <c r="P1196" s="48"/>
      <c r="Q1196" s="48"/>
      <c r="R1196" s="48"/>
      <c r="S1196" s="48"/>
      <c r="T1196" s="96"/>
      <c r="AT1196" s="25" t="s">
        <v>2230</v>
      </c>
      <c r="AU1196" s="25" t="s">
        <v>83</v>
      </c>
    </row>
    <row r="1197" s="1" customFormat="1" ht="16.5" customHeight="1">
      <c r="B1197" s="47"/>
      <c r="C1197" s="236" t="s">
        <v>2529</v>
      </c>
      <c r="D1197" s="236" t="s">
        <v>176</v>
      </c>
      <c r="E1197" s="237" t="s">
        <v>2530</v>
      </c>
      <c r="F1197" s="238" t="s">
        <v>2531</v>
      </c>
      <c r="G1197" s="239" t="s">
        <v>1347</v>
      </c>
      <c r="H1197" s="240">
        <v>4</v>
      </c>
      <c r="I1197" s="241"/>
      <c r="J1197" s="242">
        <f>ROUND(I1197*H1197,2)</f>
        <v>0</v>
      </c>
      <c r="K1197" s="238" t="s">
        <v>21</v>
      </c>
      <c r="L1197" s="73"/>
      <c r="M1197" s="243" t="s">
        <v>21</v>
      </c>
      <c r="N1197" s="244" t="s">
        <v>44</v>
      </c>
      <c r="O1197" s="48"/>
      <c r="P1197" s="245">
        <f>O1197*H1197</f>
        <v>0</v>
      </c>
      <c r="Q1197" s="245">
        <v>0</v>
      </c>
      <c r="R1197" s="245">
        <f>Q1197*H1197</f>
        <v>0</v>
      </c>
      <c r="S1197" s="245">
        <v>0</v>
      </c>
      <c r="T1197" s="246">
        <f>S1197*H1197</f>
        <v>0</v>
      </c>
      <c r="AR1197" s="25" t="s">
        <v>573</v>
      </c>
      <c r="AT1197" s="25" t="s">
        <v>176</v>
      </c>
      <c r="AU1197" s="25" t="s">
        <v>83</v>
      </c>
      <c r="AY1197" s="25" t="s">
        <v>174</v>
      </c>
      <c r="BE1197" s="247">
        <f>IF(N1197="základní",J1197,0)</f>
        <v>0</v>
      </c>
      <c r="BF1197" s="247">
        <f>IF(N1197="snížená",J1197,0)</f>
        <v>0</v>
      </c>
      <c r="BG1197" s="247">
        <f>IF(N1197="zákl. přenesená",J1197,0)</f>
        <v>0</v>
      </c>
      <c r="BH1197" s="247">
        <f>IF(N1197="sníž. přenesená",J1197,0)</f>
        <v>0</v>
      </c>
      <c r="BI1197" s="247">
        <f>IF(N1197="nulová",J1197,0)</f>
        <v>0</v>
      </c>
      <c r="BJ1197" s="25" t="s">
        <v>83</v>
      </c>
      <c r="BK1197" s="247">
        <f>ROUND(I1197*H1197,2)</f>
        <v>0</v>
      </c>
      <c r="BL1197" s="25" t="s">
        <v>573</v>
      </c>
      <c r="BM1197" s="25" t="s">
        <v>2532</v>
      </c>
    </row>
    <row r="1198" s="1" customFormat="1">
      <c r="B1198" s="47"/>
      <c r="C1198" s="75"/>
      <c r="D1198" s="248" t="s">
        <v>2230</v>
      </c>
      <c r="E1198" s="75"/>
      <c r="F1198" s="249" t="s">
        <v>2533</v>
      </c>
      <c r="G1198" s="75"/>
      <c r="H1198" s="75"/>
      <c r="I1198" s="204"/>
      <c r="J1198" s="75"/>
      <c r="K1198" s="75"/>
      <c r="L1198" s="73"/>
      <c r="M1198" s="250"/>
      <c r="N1198" s="48"/>
      <c r="O1198" s="48"/>
      <c r="P1198" s="48"/>
      <c r="Q1198" s="48"/>
      <c r="R1198" s="48"/>
      <c r="S1198" s="48"/>
      <c r="T1198" s="96"/>
      <c r="AT1198" s="25" t="s">
        <v>2230</v>
      </c>
      <c r="AU1198" s="25" t="s">
        <v>83</v>
      </c>
    </row>
    <row r="1199" s="1" customFormat="1" ht="16.5" customHeight="1">
      <c r="B1199" s="47"/>
      <c r="C1199" s="236" t="s">
        <v>2534</v>
      </c>
      <c r="D1199" s="236" t="s">
        <v>176</v>
      </c>
      <c r="E1199" s="237" t="s">
        <v>2535</v>
      </c>
      <c r="F1199" s="238" t="s">
        <v>2536</v>
      </c>
      <c r="G1199" s="239" t="s">
        <v>1347</v>
      </c>
      <c r="H1199" s="240">
        <v>16</v>
      </c>
      <c r="I1199" s="241"/>
      <c r="J1199" s="242">
        <f>ROUND(I1199*H1199,2)</f>
        <v>0</v>
      </c>
      <c r="K1199" s="238" t="s">
        <v>21</v>
      </c>
      <c r="L1199" s="73"/>
      <c r="M1199" s="243" t="s">
        <v>21</v>
      </c>
      <c r="N1199" s="244" t="s">
        <v>44</v>
      </c>
      <c r="O1199" s="48"/>
      <c r="P1199" s="245">
        <f>O1199*H1199</f>
        <v>0</v>
      </c>
      <c r="Q1199" s="245">
        <v>0</v>
      </c>
      <c r="R1199" s="245">
        <f>Q1199*H1199</f>
        <v>0</v>
      </c>
      <c r="S1199" s="245">
        <v>0</v>
      </c>
      <c r="T1199" s="246">
        <f>S1199*H1199</f>
        <v>0</v>
      </c>
      <c r="AR1199" s="25" t="s">
        <v>573</v>
      </c>
      <c r="AT1199" s="25" t="s">
        <v>176</v>
      </c>
      <c r="AU1199" s="25" t="s">
        <v>83</v>
      </c>
      <c r="AY1199" s="25" t="s">
        <v>174</v>
      </c>
      <c r="BE1199" s="247">
        <f>IF(N1199="základní",J1199,0)</f>
        <v>0</v>
      </c>
      <c r="BF1199" s="247">
        <f>IF(N1199="snížená",J1199,0)</f>
        <v>0</v>
      </c>
      <c r="BG1199" s="247">
        <f>IF(N1199="zákl. přenesená",J1199,0)</f>
        <v>0</v>
      </c>
      <c r="BH1199" s="247">
        <f>IF(N1199="sníž. přenesená",J1199,0)</f>
        <v>0</v>
      </c>
      <c r="BI1199" s="247">
        <f>IF(N1199="nulová",J1199,0)</f>
        <v>0</v>
      </c>
      <c r="BJ1199" s="25" t="s">
        <v>83</v>
      </c>
      <c r="BK1199" s="247">
        <f>ROUND(I1199*H1199,2)</f>
        <v>0</v>
      </c>
      <c r="BL1199" s="25" t="s">
        <v>573</v>
      </c>
      <c r="BM1199" s="25" t="s">
        <v>2537</v>
      </c>
    </row>
    <row r="1200" s="1" customFormat="1">
      <c r="B1200" s="47"/>
      <c r="C1200" s="75"/>
      <c r="D1200" s="248" t="s">
        <v>2230</v>
      </c>
      <c r="E1200" s="75"/>
      <c r="F1200" s="249" t="s">
        <v>2538</v>
      </c>
      <c r="G1200" s="75"/>
      <c r="H1200" s="75"/>
      <c r="I1200" s="204"/>
      <c r="J1200" s="75"/>
      <c r="K1200" s="75"/>
      <c r="L1200" s="73"/>
      <c r="M1200" s="250"/>
      <c r="N1200" s="48"/>
      <c r="O1200" s="48"/>
      <c r="P1200" s="48"/>
      <c r="Q1200" s="48"/>
      <c r="R1200" s="48"/>
      <c r="S1200" s="48"/>
      <c r="T1200" s="96"/>
      <c r="AT1200" s="25" t="s">
        <v>2230</v>
      </c>
      <c r="AU1200" s="25" t="s">
        <v>83</v>
      </c>
    </row>
    <row r="1201" s="1" customFormat="1" ht="16.5" customHeight="1">
      <c r="B1201" s="47"/>
      <c r="C1201" s="236" t="s">
        <v>2539</v>
      </c>
      <c r="D1201" s="236" t="s">
        <v>176</v>
      </c>
      <c r="E1201" s="237" t="s">
        <v>2540</v>
      </c>
      <c r="F1201" s="238" t="s">
        <v>2541</v>
      </c>
      <c r="G1201" s="239" t="s">
        <v>1347</v>
      </c>
      <c r="H1201" s="240">
        <v>4</v>
      </c>
      <c r="I1201" s="241"/>
      <c r="J1201" s="242">
        <f>ROUND(I1201*H1201,2)</f>
        <v>0</v>
      </c>
      <c r="K1201" s="238" t="s">
        <v>21</v>
      </c>
      <c r="L1201" s="73"/>
      <c r="M1201" s="243" t="s">
        <v>21</v>
      </c>
      <c r="N1201" s="244" t="s">
        <v>44</v>
      </c>
      <c r="O1201" s="48"/>
      <c r="P1201" s="245">
        <f>O1201*H1201</f>
        <v>0</v>
      </c>
      <c r="Q1201" s="245">
        <v>0</v>
      </c>
      <c r="R1201" s="245">
        <f>Q1201*H1201</f>
        <v>0</v>
      </c>
      <c r="S1201" s="245">
        <v>0</v>
      </c>
      <c r="T1201" s="246">
        <f>S1201*H1201</f>
        <v>0</v>
      </c>
      <c r="AR1201" s="25" t="s">
        <v>573</v>
      </c>
      <c r="AT1201" s="25" t="s">
        <v>176</v>
      </c>
      <c r="AU1201" s="25" t="s">
        <v>83</v>
      </c>
      <c r="AY1201" s="25" t="s">
        <v>174</v>
      </c>
      <c r="BE1201" s="247">
        <f>IF(N1201="základní",J1201,0)</f>
        <v>0</v>
      </c>
      <c r="BF1201" s="247">
        <f>IF(N1201="snížená",J1201,0)</f>
        <v>0</v>
      </c>
      <c r="BG1201" s="247">
        <f>IF(N1201="zákl. přenesená",J1201,0)</f>
        <v>0</v>
      </c>
      <c r="BH1201" s="247">
        <f>IF(N1201="sníž. přenesená",J1201,0)</f>
        <v>0</v>
      </c>
      <c r="BI1201" s="247">
        <f>IF(N1201="nulová",J1201,0)</f>
        <v>0</v>
      </c>
      <c r="BJ1201" s="25" t="s">
        <v>83</v>
      </c>
      <c r="BK1201" s="247">
        <f>ROUND(I1201*H1201,2)</f>
        <v>0</v>
      </c>
      <c r="BL1201" s="25" t="s">
        <v>573</v>
      </c>
      <c r="BM1201" s="25" t="s">
        <v>2542</v>
      </c>
    </row>
    <row r="1202" s="1" customFormat="1">
      <c r="B1202" s="47"/>
      <c r="C1202" s="75"/>
      <c r="D1202" s="248" t="s">
        <v>2230</v>
      </c>
      <c r="E1202" s="75"/>
      <c r="F1202" s="249" t="s">
        <v>2533</v>
      </c>
      <c r="G1202" s="75"/>
      <c r="H1202" s="75"/>
      <c r="I1202" s="204"/>
      <c r="J1202" s="75"/>
      <c r="K1202" s="75"/>
      <c r="L1202" s="73"/>
      <c r="M1202" s="250"/>
      <c r="N1202" s="48"/>
      <c r="O1202" s="48"/>
      <c r="P1202" s="48"/>
      <c r="Q1202" s="48"/>
      <c r="R1202" s="48"/>
      <c r="S1202" s="48"/>
      <c r="T1202" s="96"/>
      <c r="AT1202" s="25" t="s">
        <v>2230</v>
      </c>
      <c r="AU1202" s="25" t="s">
        <v>83</v>
      </c>
    </row>
    <row r="1203" s="1" customFormat="1" ht="16.5" customHeight="1">
      <c r="B1203" s="47"/>
      <c r="C1203" s="236" t="s">
        <v>2543</v>
      </c>
      <c r="D1203" s="236" t="s">
        <v>176</v>
      </c>
      <c r="E1203" s="237" t="s">
        <v>2544</v>
      </c>
      <c r="F1203" s="238" t="s">
        <v>2545</v>
      </c>
      <c r="G1203" s="239" t="s">
        <v>1347</v>
      </c>
      <c r="H1203" s="240">
        <v>4</v>
      </c>
      <c r="I1203" s="241"/>
      <c r="J1203" s="242">
        <f>ROUND(I1203*H1203,2)</f>
        <v>0</v>
      </c>
      <c r="K1203" s="238" t="s">
        <v>21</v>
      </c>
      <c r="L1203" s="73"/>
      <c r="M1203" s="243" t="s">
        <v>21</v>
      </c>
      <c r="N1203" s="244" t="s">
        <v>44</v>
      </c>
      <c r="O1203" s="48"/>
      <c r="P1203" s="245">
        <f>O1203*H1203</f>
        <v>0</v>
      </c>
      <c r="Q1203" s="245">
        <v>0</v>
      </c>
      <c r="R1203" s="245">
        <f>Q1203*H1203</f>
        <v>0</v>
      </c>
      <c r="S1203" s="245">
        <v>0</v>
      </c>
      <c r="T1203" s="246">
        <f>S1203*H1203</f>
        <v>0</v>
      </c>
      <c r="AR1203" s="25" t="s">
        <v>573</v>
      </c>
      <c r="AT1203" s="25" t="s">
        <v>176</v>
      </c>
      <c r="AU1203" s="25" t="s">
        <v>83</v>
      </c>
      <c r="AY1203" s="25" t="s">
        <v>174</v>
      </c>
      <c r="BE1203" s="247">
        <f>IF(N1203="základní",J1203,0)</f>
        <v>0</v>
      </c>
      <c r="BF1203" s="247">
        <f>IF(N1203="snížená",J1203,0)</f>
        <v>0</v>
      </c>
      <c r="BG1203" s="247">
        <f>IF(N1203="zákl. přenesená",J1203,0)</f>
        <v>0</v>
      </c>
      <c r="BH1203" s="247">
        <f>IF(N1203="sníž. přenesená",J1203,0)</f>
        <v>0</v>
      </c>
      <c r="BI1203" s="247">
        <f>IF(N1203="nulová",J1203,0)</f>
        <v>0</v>
      </c>
      <c r="BJ1203" s="25" t="s">
        <v>83</v>
      </c>
      <c r="BK1203" s="247">
        <f>ROUND(I1203*H1203,2)</f>
        <v>0</v>
      </c>
      <c r="BL1203" s="25" t="s">
        <v>573</v>
      </c>
      <c r="BM1203" s="25" t="s">
        <v>2546</v>
      </c>
    </row>
    <row r="1204" s="1" customFormat="1">
      <c r="B1204" s="47"/>
      <c r="C1204" s="75"/>
      <c r="D1204" s="248" t="s">
        <v>2230</v>
      </c>
      <c r="E1204" s="75"/>
      <c r="F1204" s="249" t="s">
        <v>2533</v>
      </c>
      <c r="G1204" s="75"/>
      <c r="H1204" s="75"/>
      <c r="I1204" s="204"/>
      <c r="J1204" s="75"/>
      <c r="K1204" s="75"/>
      <c r="L1204" s="73"/>
      <c r="M1204" s="250"/>
      <c r="N1204" s="48"/>
      <c r="O1204" s="48"/>
      <c r="P1204" s="48"/>
      <c r="Q1204" s="48"/>
      <c r="R1204" s="48"/>
      <c r="S1204" s="48"/>
      <c r="T1204" s="96"/>
      <c r="AT1204" s="25" t="s">
        <v>2230</v>
      </c>
      <c r="AU1204" s="25" t="s">
        <v>83</v>
      </c>
    </row>
    <row r="1205" s="1" customFormat="1" ht="16.5" customHeight="1">
      <c r="B1205" s="47"/>
      <c r="C1205" s="236" t="s">
        <v>2547</v>
      </c>
      <c r="D1205" s="236" t="s">
        <v>176</v>
      </c>
      <c r="E1205" s="237" t="s">
        <v>2548</v>
      </c>
      <c r="F1205" s="238" t="s">
        <v>2549</v>
      </c>
      <c r="G1205" s="239" t="s">
        <v>1347</v>
      </c>
      <c r="H1205" s="240">
        <v>1</v>
      </c>
      <c r="I1205" s="241"/>
      <c r="J1205" s="242">
        <f>ROUND(I1205*H1205,2)</f>
        <v>0</v>
      </c>
      <c r="K1205" s="238" t="s">
        <v>21</v>
      </c>
      <c r="L1205" s="73"/>
      <c r="M1205" s="243" t="s">
        <v>21</v>
      </c>
      <c r="N1205" s="244" t="s">
        <v>44</v>
      </c>
      <c r="O1205" s="48"/>
      <c r="P1205" s="245">
        <f>O1205*H1205</f>
        <v>0</v>
      </c>
      <c r="Q1205" s="245">
        <v>0</v>
      </c>
      <c r="R1205" s="245">
        <f>Q1205*H1205</f>
        <v>0</v>
      </c>
      <c r="S1205" s="245">
        <v>0</v>
      </c>
      <c r="T1205" s="246">
        <f>S1205*H1205</f>
        <v>0</v>
      </c>
      <c r="AR1205" s="25" t="s">
        <v>573</v>
      </c>
      <c r="AT1205" s="25" t="s">
        <v>176</v>
      </c>
      <c r="AU1205" s="25" t="s">
        <v>83</v>
      </c>
      <c r="AY1205" s="25" t="s">
        <v>174</v>
      </c>
      <c r="BE1205" s="247">
        <f>IF(N1205="základní",J1205,0)</f>
        <v>0</v>
      </c>
      <c r="BF1205" s="247">
        <f>IF(N1205="snížená",J1205,0)</f>
        <v>0</v>
      </c>
      <c r="BG1205" s="247">
        <f>IF(N1205="zákl. přenesená",J1205,0)</f>
        <v>0</v>
      </c>
      <c r="BH1205" s="247">
        <f>IF(N1205="sníž. přenesená",J1205,0)</f>
        <v>0</v>
      </c>
      <c r="BI1205" s="247">
        <f>IF(N1205="nulová",J1205,0)</f>
        <v>0</v>
      </c>
      <c r="BJ1205" s="25" t="s">
        <v>83</v>
      </c>
      <c r="BK1205" s="247">
        <f>ROUND(I1205*H1205,2)</f>
        <v>0</v>
      </c>
      <c r="BL1205" s="25" t="s">
        <v>573</v>
      </c>
      <c r="BM1205" s="25" t="s">
        <v>2550</v>
      </c>
    </row>
    <row r="1206" s="1" customFormat="1" ht="16.5" customHeight="1">
      <c r="B1206" s="47"/>
      <c r="C1206" s="236" t="s">
        <v>2551</v>
      </c>
      <c r="D1206" s="236" t="s">
        <v>176</v>
      </c>
      <c r="E1206" s="237" t="s">
        <v>2552</v>
      </c>
      <c r="F1206" s="238" t="s">
        <v>2553</v>
      </c>
      <c r="G1206" s="239" t="s">
        <v>1347</v>
      </c>
      <c r="H1206" s="240">
        <v>2</v>
      </c>
      <c r="I1206" s="241"/>
      <c r="J1206" s="242">
        <f>ROUND(I1206*H1206,2)</f>
        <v>0</v>
      </c>
      <c r="K1206" s="238" t="s">
        <v>21</v>
      </c>
      <c r="L1206" s="73"/>
      <c r="M1206" s="243" t="s">
        <v>21</v>
      </c>
      <c r="N1206" s="244" t="s">
        <v>44</v>
      </c>
      <c r="O1206" s="48"/>
      <c r="P1206" s="245">
        <f>O1206*H1206</f>
        <v>0</v>
      </c>
      <c r="Q1206" s="245">
        <v>0</v>
      </c>
      <c r="R1206" s="245">
        <f>Q1206*H1206</f>
        <v>0</v>
      </c>
      <c r="S1206" s="245">
        <v>0</v>
      </c>
      <c r="T1206" s="246">
        <f>S1206*H1206</f>
        <v>0</v>
      </c>
      <c r="AR1206" s="25" t="s">
        <v>573</v>
      </c>
      <c r="AT1206" s="25" t="s">
        <v>176</v>
      </c>
      <c r="AU1206" s="25" t="s">
        <v>83</v>
      </c>
      <c r="AY1206" s="25" t="s">
        <v>174</v>
      </c>
      <c r="BE1206" s="247">
        <f>IF(N1206="základní",J1206,0)</f>
        <v>0</v>
      </c>
      <c r="BF1206" s="247">
        <f>IF(N1206="snížená",J1206,0)</f>
        <v>0</v>
      </c>
      <c r="BG1206" s="247">
        <f>IF(N1206="zákl. přenesená",J1206,0)</f>
        <v>0</v>
      </c>
      <c r="BH1206" s="247">
        <f>IF(N1206="sníž. přenesená",J1206,0)</f>
        <v>0</v>
      </c>
      <c r="BI1206" s="247">
        <f>IF(N1206="nulová",J1206,0)</f>
        <v>0</v>
      </c>
      <c r="BJ1206" s="25" t="s">
        <v>83</v>
      </c>
      <c r="BK1206" s="247">
        <f>ROUND(I1206*H1206,2)</f>
        <v>0</v>
      </c>
      <c r="BL1206" s="25" t="s">
        <v>573</v>
      </c>
      <c r="BM1206" s="25" t="s">
        <v>2554</v>
      </c>
    </row>
    <row r="1207" s="1" customFormat="1">
      <c r="B1207" s="47"/>
      <c r="C1207" s="75"/>
      <c r="D1207" s="248" t="s">
        <v>2230</v>
      </c>
      <c r="E1207" s="75"/>
      <c r="F1207" s="249" t="s">
        <v>2378</v>
      </c>
      <c r="G1207" s="75"/>
      <c r="H1207" s="75"/>
      <c r="I1207" s="204"/>
      <c r="J1207" s="75"/>
      <c r="K1207" s="75"/>
      <c r="L1207" s="73"/>
      <c r="M1207" s="250"/>
      <c r="N1207" s="48"/>
      <c r="O1207" s="48"/>
      <c r="P1207" s="48"/>
      <c r="Q1207" s="48"/>
      <c r="R1207" s="48"/>
      <c r="S1207" s="48"/>
      <c r="T1207" s="96"/>
      <c r="AT1207" s="25" t="s">
        <v>2230</v>
      </c>
      <c r="AU1207" s="25" t="s">
        <v>83</v>
      </c>
    </row>
    <row r="1208" s="1" customFormat="1" ht="16.5" customHeight="1">
      <c r="B1208" s="47"/>
      <c r="C1208" s="236" t="s">
        <v>2555</v>
      </c>
      <c r="D1208" s="236" t="s">
        <v>176</v>
      </c>
      <c r="E1208" s="237" t="s">
        <v>2556</v>
      </c>
      <c r="F1208" s="238" t="s">
        <v>2557</v>
      </c>
      <c r="G1208" s="239" t="s">
        <v>1347</v>
      </c>
      <c r="H1208" s="240">
        <v>2</v>
      </c>
      <c r="I1208" s="241"/>
      <c r="J1208" s="242">
        <f>ROUND(I1208*H1208,2)</f>
        <v>0</v>
      </c>
      <c r="K1208" s="238" t="s">
        <v>21</v>
      </c>
      <c r="L1208" s="73"/>
      <c r="M1208" s="243" t="s">
        <v>21</v>
      </c>
      <c r="N1208" s="244" t="s">
        <v>44</v>
      </c>
      <c r="O1208" s="48"/>
      <c r="P1208" s="245">
        <f>O1208*H1208</f>
        <v>0</v>
      </c>
      <c r="Q1208" s="245">
        <v>0</v>
      </c>
      <c r="R1208" s="245">
        <f>Q1208*H1208</f>
        <v>0</v>
      </c>
      <c r="S1208" s="245">
        <v>0</v>
      </c>
      <c r="T1208" s="246">
        <f>S1208*H1208</f>
        <v>0</v>
      </c>
      <c r="AR1208" s="25" t="s">
        <v>573</v>
      </c>
      <c r="AT1208" s="25" t="s">
        <v>176</v>
      </c>
      <c r="AU1208" s="25" t="s">
        <v>83</v>
      </c>
      <c r="AY1208" s="25" t="s">
        <v>174</v>
      </c>
      <c r="BE1208" s="247">
        <f>IF(N1208="základní",J1208,0)</f>
        <v>0</v>
      </c>
      <c r="BF1208" s="247">
        <f>IF(N1208="snížená",J1208,0)</f>
        <v>0</v>
      </c>
      <c r="BG1208" s="247">
        <f>IF(N1208="zákl. přenesená",J1208,0)</f>
        <v>0</v>
      </c>
      <c r="BH1208" s="247">
        <f>IF(N1208="sníž. přenesená",J1208,0)</f>
        <v>0</v>
      </c>
      <c r="BI1208" s="247">
        <f>IF(N1208="nulová",J1208,0)</f>
        <v>0</v>
      </c>
      <c r="BJ1208" s="25" t="s">
        <v>83</v>
      </c>
      <c r="BK1208" s="247">
        <f>ROUND(I1208*H1208,2)</f>
        <v>0</v>
      </c>
      <c r="BL1208" s="25" t="s">
        <v>573</v>
      </c>
      <c r="BM1208" s="25" t="s">
        <v>2558</v>
      </c>
    </row>
    <row r="1209" s="1" customFormat="1">
      <c r="B1209" s="47"/>
      <c r="C1209" s="75"/>
      <c r="D1209" s="248" t="s">
        <v>2230</v>
      </c>
      <c r="E1209" s="75"/>
      <c r="F1209" s="249" t="s">
        <v>2378</v>
      </c>
      <c r="G1209" s="75"/>
      <c r="H1209" s="75"/>
      <c r="I1209" s="204"/>
      <c r="J1209" s="75"/>
      <c r="K1209" s="75"/>
      <c r="L1209" s="73"/>
      <c r="M1209" s="250"/>
      <c r="N1209" s="48"/>
      <c r="O1209" s="48"/>
      <c r="P1209" s="48"/>
      <c r="Q1209" s="48"/>
      <c r="R1209" s="48"/>
      <c r="S1209" s="48"/>
      <c r="T1209" s="96"/>
      <c r="AT1209" s="25" t="s">
        <v>2230</v>
      </c>
      <c r="AU1209" s="25" t="s">
        <v>83</v>
      </c>
    </row>
    <row r="1210" s="1" customFormat="1" ht="16.5" customHeight="1">
      <c r="B1210" s="47"/>
      <c r="C1210" s="236" t="s">
        <v>2559</v>
      </c>
      <c r="D1210" s="236" t="s">
        <v>176</v>
      </c>
      <c r="E1210" s="237" t="s">
        <v>2560</v>
      </c>
      <c r="F1210" s="238" t="s">
        <v>2561</v>
      </c>
      <c r="G1210" s="239" t="s">
        <v>1347</v>
      </c>
      <c r="H1210" s="240">
        <v>20</v>
      </c>
      <c r="I1210" s="241"/>
      <c r="J1210" s="242">
        <f>ROUND(I1210*H1210,2)</f>
        <v>0</v>
      </c>
      <c r="K1210" s="238" t="s">
        <v>21</v>
      </c>
      <c r="L1210" s="73"/>
      <c r="M1210" s="243" t="s">
        <v>21</v>
      </c>
      <c r="N1210" s="244" t="s">
        <v>44</v>
      </c>
      <c r="O1210" s="48"/>
      <c r="P1210" s="245">
        <f>O1210*H1210</f>
        <v>0</v>
      </c>
      <c r="Q1210" s="245">
        <v>0</v>
      </c>
      <c r="R1210" s="245">
        <f>Q1210*H1210</f>
        <v>0</v>
      </c>
      <c r="S1210" s="245">
        <v>0</v>
      </c>
      <c r="T1210" s="246">
        <f>S1210*H1210</f>
        <v>0</v>
      </c>
      <c r="AR1210" s="25" t="s">
        <v>573</v>
      </c>
      <c r="AT1210" s="25" t="s">
        <v>176</v>
      </c>
      <c r="AU1210" s="25" t="s">
        <v>83</v>
      </c>
      <c r="AY1210" s="25" t="s">
        <v>174</v>
      </c>
      <c r="BE1210" s="247">
        <f>IF(N1210="základní",J1210,0)</f>
        <v>0</v>
      </c>
      <c r="BF1210" s="247">
        <f>IF(N1210="snížená",J1210,0)</f>
        <v>0</v>
      </c>
      <c r="BG1210" s="247">
        <f>IF(N1210="zákl. přenesená",J1210,0)</f>
        <v>0</v>
      </c>
      <c r="BH1210" s="247">
        <f>IF(N1210="sníž. přenesená",J1210,0)</f>
        <v>0</v>
      </c>
      <c r="BI1210" s="247">
        <f>IF(N1210="nulová",J1210,0)</f>
        <v>0</v>
      </c>
      <c r="BJ1210" s="25" t="s">
        <v>83</v>
      </c>
      <c r="BK1210" s="247">
        <f>ROUND(I1210*H1210,2)</f>
        <v>0</v>
      </c>
      <c r="BL1210" s="25" t="s">
        <v>573</v>
      </c>
      <c r="BM1210" s="25" t="s">
        <v>2562</v>
      </c>
    </row>
    <row r="1211" s="1" customFormat="1">
      <c r="B1211" s="47"/>
      <c r="C1211" s="75"/>
      <c r="D1211" s="248" t="s">
        <v>2230</v>
      </c>
      <c r="E1211" s="75"/>
      <c r="F1211" s="249" t="s">
        <v>2563</v>
      </c>
      <c r="G1211" s="75"/>
      <c r="H1211" s="75"/>
      <c r="I1211" s="204"/>
      <c r="J1211" s="75"/>
      <c r="K1211" s="75"/>
      <c r="L1211" s="73"/>
      <c r="M1211" s="250"/>
      <c r="N1211" s="48"/>
      <c r="O1211" s="48"/>
      <c r="P1211" s="48"/>
      <c r="Q1211" s="48"/>
      <c r="R1211" s="48"/>
      <c r="S1211" s="48"/>
      <c r="T1211" s="96"/>
      <c r="AT1211" s="25" t="s">
        <v>2230</v>
      </c>
      <c r="AU1211" s="25" t="s">
        <v>83</v>
      </c>
    </row>
    <row r="1212" s="1" customFormat="1" ht="16.5" customHeight="1">
      <c r="B1212" s="47"/>
      <c r="C1212" s="236" t="s">
        <v>2564</v>
      </c>
      <c r="D1212" s="236" t="s">
        <v>176</v>
      </c>
      <c r="E1212" s="237" t="s">
        <v>2565</v>
      </c>
      <c r="F1212" s="238" t="s">
        <v>2566</v>
      </c>
      <c r="G1212" s="239" t="s">
        <v>1347</v>
      </c>
      <c r="H1212" s="240">
        <v>45</v>
      </c>
      <c r="I1212" s="241"/>
      <c r="J1212" s="242">
        <f>ROUND(I1212*H1212,2)</f>
        <v>0</v>
      </c>
      <c r="K1212" s="238" t="s">
        <v>21</v>
      </c>
      <c r="L1212" s="73"/>
      <c r="M1212" s="243" t="s">
        <v>21</v>
      </c>
      <c r="N1212" s="244" t="s">
        <v>44</v>
      </c>
      <c r="O1212" s="48"/>
      <c r="P1212" s="245">
        <f>O1212*H1212</f>
        <v>0</v>
      </c>
      <c r="Q1212" s="245">
        <v>0</v>
      </c>
      <c r="R1212" s="245">
        <f>Q1212*H1212</f>
        <v>0</v>
      </c>
      <c r="S1212" s="245">
        <v>0</v>
      </c>
      <c r="T1212" s="246">
        <f>S1212*H1212</f>
        <v>0</v>
      </c>
      <c r="AR1212" s="25" t="s">
        <v>573</v>
      </c>
      <c r="AT1212" s="25" t="s">
        <v>176</v>
      </c>
      <c r="AU1212" s="25" t="s">
        <v>83</v>
      </c>
      <c r="AY1212" s="25" t="s">
        <v>174</v>
      </c>
      <c r="BE1212" s="247">
        <f>IF(N1212="základní",J1212,0)</f>
        <v>0</v>
      </c>
      <c r="BF1212" s="247">
        <f>IF(N1212="snížená",J1212,0)</f>
        <v>0</v>
      </c>
      <c r="BG1212" s="247">
        <f>IF(N1212="zákl. přenesená",J1212,0)</f>
        <v>0</v>
      </c>
      <c r="BH1212" s="247">
        <f>IF(N1212="sníž. přenesená",J1212,0)</f>
        <v>0</v>
      </c>
      <c r="BI1212" s="247">
        <f>IF(N1212="nulová",J1212,0)</f>
        <v>0</v>
      </c>
      <c r="BJ1212" s="25" t="s">
        <v>83</v>
      </c>
      <c r="BK1212" s="247">
        <f>ROUND(I1212*H1212,2)</f>
        <v>0</v>
      </c>
      <c r="BL1212" s="25" t="s">
        <v>573</v>
      </c>
      <c r="BM1212" s="25" t="s">
        <v>2567</v>
      </c>
    </row>
    <row r="1213" s="1" customFormat="1">
      <c r="B1213" s="47"/>
      <c r="C1213" s="75"/>
      <c r="D1213" s="248" t="s">
        <v>2230</v>
      </c>
      <c r="E1213" s="75"/>
      <c r="F1213" s="249" t="s">
        <v>2568</v>
      </c>
      <c r="G1213" s="75"/>
      <c r="H1213" s="75"/>
      <c r="I1213" s="204"/>
      <c r="J1213" s="75"/>
      <c r="K1213" s="75"/>
      <c r="L1213" s="73"/>
      <c r="M1213" s="250"/>
      <c r="N1213" s="48"/>
      <c r="O1213" s="48"/>
      <c r="P1213" s="48"/>
      <c r="Q1213" s="48"/>
      <c r="R1213" s="48"/>
      <c r="S1213" s="48"/>
      <c r="T1213" s="96"/>
      <c r="AT1213" s="25" t="s">
        <v>2230</v>
      </c>
      <c r="AU1213" s="25" t="s">
        <v>83</v>
      </c>
    </row>
    <row r="1214" s="1" customFormat="1" ht="16.5" customHeight="1">
      <c r="B1214" s="47"/>
      <c r="C1214" s="236" t="s">
        <v>2569</v>
      </c>
      <c r="D1214" s="236" t="s">
        <v>176</v>
      </c>
      <c r="E1214" s="237" t="s">
        <v>2570</v>
      </c>
      <c r="F1214" s="238" t="s">
        <v>2571</v>
      </c>
      <c r="G1214" s="239" t="s">
        <v>1347</v>
      </c>
      <c r="H1214" s="240">
        <v>52</v>
      </c>
      <c r="I1214" s="241"/>
      <c r="J1214" s="242">
        <f>ROUND(I1214*H1214,2)</f>
        <v>0</v>
      </c>
      <c r="K1214" s="238" t="s">
        <v>21</v>
      </c>
      <c r="L1214" s="73"/>
      <c r="M1214" s="243" t="s">
        <v>21</v>
      </c>
      <c r="N1214" s="244" t="s">
        <v>44</v>
      </c>
      <c r="O1214" s="48"/>
      <c r="P1214" s="245">
        <f>O1214*H1214</f>
        <v>0</v>
      </c>
      <c r="Q1214" s="245">
        <v>0</v>
      </c>
      <c r="R1214" s="245">
        <f>Q1214*H1214</f>
        <v>0</v>
      </c>
      <c r="S1214" s="245">
        <v>0</v>
      </c>
      <c r="T1214" s="246">
        <f>S1214*H1214</f>
        <v>0</v>
      </c>
      <c r="AR1214" s="25" t="s">
        <v>573</v>
      </c>
      <c r="AT1214" s="25" t="s">
        <v>176</v>
      </c>
      <c r="AU1214" s="25" t="s">
        <v>83</v>
      </c>
      <c r="AY1214" s="25" t="s">
        <v>174</v>
      </c>
      <c r="BE1214" s="247">
        <f>IF(N1214="základní",J1214,0)</f>
        <v>0</v>
      </c>
      <c r="BF1214" s="247">
        <f>IF(N1214="snížená",J1214,0)</f>
        <v>0</v>
      </c>
      <c r="BG1214" s="247">
        <f>IF(N1214="zákl. přenesená",J1214,0)</f>
        <v>0</v>
      </c>
      <c r="BH1214" s="247">
        <f>IF(N1214="sníž. přenesená",J1214,0)</f>
        <v>0</v>
      </c>
      <c r="BI1214" s="247">
        <f>IF(N1214="nulová",J1214,0)</f>
        <v>0</v>
      </c>
      <c r="BJ1214" s="25" t="s">
        <v>83</v>
      </c>
      <c r="BK1214" s="247">
        <f>ROUND(I1214*H1214,2)</f>
        <v>0</v>
      </c>
      <c r="BL1214" s="25" t="s">
        <v>573</v>
      </c>
      <c r="BM1214" s="25" t="s">
        <v>2572</v>
      </c>
    </row>
    <row r="1215" s="1" customFormat="1">
      <c r="B1215" s="47"/>
      <c r="C1215" s="75"/>
      <c r="D1215" s="248" t="s">
        <v>2230</v>
      </c>
      <c r="E1215" s="75"/>
      <c r="F1215" s="249" t="s">
        <v>2573</v>
      </c>
      <c r="G1215" s="75"/>
      <c r="H1215" s="75"/>
      <c r="I1215" s="204"/>
      <c r="J1215" s="75"/>
      <c r="K1215" s="75"/>
      <c r="L1215" s="73"/>
      <c r="M1215" s="250"/>
      <c r="N1215" s="48"/>
      <c r="O1215" s="48"/>
      <c r="P1215" s="48"/>
      <c r="Q1215" s="48"/>
      <c r="R1215" s="48"/>
      <c r="S1215" s="48"/>
      <c r="T1215" s="96"/>
      <c r="AT1215" s="25" t="s">
        <v>2230</v>
      </c>
      <c r="AU1215" s="25" t="s">
        <v>83</v>
      </c>
    </row>
    <row r="1216" s="1" customFormat="1" ht="16.5" customHeight="1">
      <c r="B1216" s="47"/>
      <c r="C1216" s="236" t="s">
        <v>2574</v>
      </c>
      <c r="D1216" s="236" t="s">
        <v>176</v>
      </c>
      <c r="E1216" s="237" t="s">
        <v>2575</v>
      </c>
      <c r="F1216" s="238" t="s">
        <v>2576</v>
      </c>
      <c r="G1216" s="239" t="s">
        <v>1347</v>
      </c>
      <c r="H1216" s="240">
        <v>1</v>
      </c>
      <c r="I1216" s="241"/>
      <c r="J1216" s="242">
        <f>ROUND(I1216*H1216,2)</f>
        <v>0</v>
      </c>
      <c r="K1216" s="238" t="s">
        <v>21</v>
      </c>
      <c r="L1216" s="73"/>
      <c r="M1216" s="243" t="s">
        <v>21</v>
      </c>
      <c r="N1216" s="244" t="s">
        <v>44</v>
      </c>
      <c r="O1216" s="48"/>
      <c r="P1216" s="245">
        <f>O1216*H1216</f>
        <v>0</v>
      </c>
      <c r="Q1216" s="245">
        <v>0</v>
      </c>
      <c r="R1216" s="245">
        <f>Q1216*H1216</f>
        <v>0</v>
      </c>
      <c r="S1216" s="245">
        <v>0</v>
      </c>
      <c r="T1216" s="246">
        <f>S1216*H1216</f>
        <v>0</v>
      </c>
      <c r="AR1216" s="25" t="s">
        <v>573</v>
      </c>
      <c r="AT1216" s="25" t="s">
        <v>176</v>
      </c>
      <c r="AU1216" s="25" t="s">
        <v>83</v>
      </c>
      <c r="AY1216" s="25" t="s">
        <v>174</v>
      </c>
      <c r="BE1216" s="247">
        <f>IF(N1216="základní",J1216,0)</f>
        <v>0</v>
      </c>
      <c r="BF1216" s="247">
        <f>IF(N1216="snížená",J1216,0)</f>
        <v>0</v>
      </c>
      <c r="BG1216" s="247">
        <f>IF(N1216="zákl. přenesená",J1216,0)</f>
        <v>0</v>
      </c>
      <c r="BH1216" s="247">
        <f>IF(N1216="sníž. přenesená",J1216,0)</f>
        <v>0</v>
      </c>
      <c r="BI1216" s="247">
        <f>IF(N1216="nulová",J1216,0)</f>
        <v>0</v>
      </c>
      <c r="BJ1216" s="25" t="s">
        <v>83</v>
      </c>
      <c r="BK1216" s="247">
        <f>ROUND(I1216*H1216,2)</f>
        <v>0</v>
      </c>
      <c r="BL1216" s="25" t="s">
        <v>573</v>
      </c>
      <c r="BM1216" s="25" t="s">
        <v>2577</v>
      </c>
    </row>
    <row r="1217" s="1" customFormat="1" ht="16.5" customHeight="1">
      <c r="B1217" s="47"/>
      <c r="C1217" s="236" t="s">
        <v>2578</v>
      </c>
      <c r="D1217" s="236" t="s">
        <v>176</v>
      </c>
      <c r="E1217" s="237" t="s">
        <v>2579</v>
      </c>
      <c r="F1217" s="238" t="s">
        <v>2580</v>
      </c>
      <c r="G1217" s="239" t="s">
        <v>2507</v>
      </c>
      <c r="H1217" s="240">
        <v>16</v>
      </c>
      <c r="I1217" s="241"/>
      <c r="J1217" s="242">
        <f>ROUND(I1217*H1217,2)</f>
        <v>0</v>
      </c>
      <c r="K1217" s="238" t="s">
        <v>21</v>
      </c>
      <c r="L1217" s="73"/>
      <c r="M1217" s="243" t="s">
        <v>21</v>
      </c>
      <c r="N1217" s="244" t="s">
        <v>44</v>
      </c>
      <c r="O1217" s="48"/>
      <c r="P1217" s="245">
        <f>O1217*H1217</f>
        <v>0</v>
      </c>
      <c r="Q1217" s="245">
        <v>0</v>
      </c>
      <c r="R1217" s="245">
        <f>Q1217*H1217</f>
        <v>0</v>
      </c>
      <c r="S1217" s="245">
        <v>0</v>
      </c>
      <c r="T1217" s="246">
        <f>S1217*H1217</f>
        <v>0</v>
      </c>
      <c r="AR1217" s="25" t="s">
        <v>573</v>
      </c>
      <c r="AT1217" s="25" t="s">
        <v>176</v>
      </c>
      <c r="AU1217" s="25" t="s">
        <v>83</v>
      </c>
      <c r="AY1217" s="25" t="s">
        <v>174</v>
      </c>
      <c r="BE1217" s="247">
        <f>IF(N1217="základní",J1217,0)</f>
        <v>0</v>
      </c>
      <c r="BF1217" s="247">
        <f>IF(N1217="snížená",J1217,0)</f>
        <v>0</v>
      </c>
      <c r="BG1217" s="247">
        <f>IF(N1217="zákl. přenesená",J1217,0)</f>
        <v>0</v>
      </c>
      <c r="BH1217" s="247">
        <f>IF(N1217="sníž. přenesená",J1217,0)</f>
        <v>0</v>
      </c>
      <c r="BI1217" s="247">
        <f>IF(N1217="nulová",J1217,0)</f>
        <v>0</v>
      </c>
      <c r="BJ1217" s="25" t="s">
        <v>83</v>
      </c>
      <c r="BK1217" s="247">
        <f>ROUND(I1217*H1217,2)</f>
        <v>0</v>
      </c>
      <c r="BL1217" s="25" t="s">
        <v>573</v>
      </c>
      <c r="BM1217" s="25" t="s">
        <v>2581</v>
      </c>
    </row>
    <row r="1218" s="1" customFormat="1" ht="16.5" customHeight="1">
      <c r="B1218" s="47"/>
      <c r="C1218" s="236" t="s">
        <v>2582</v>
      </c>
      <c r="D1218" s="236" t="s">
        <v>176</v>
      </c>
      <c r="E1218" s="237" t="s">
        <v>2583</v>
      </c>
      <c r="F1218" s="238" t="s">
        <v>2584</v>
      </c>
      <c r="G1218" s="239" t="s">
        <v>256</v>
      </c>
      <c r="H1218" s="240">
        <v>90</v>
      </c>
      <c r="I1218" s="241"/>
      <c r="J1218" s="242">
        <f>ROUND(I1218*H1218,2)</f>
        <v>0</v>
      </c>
      <c r="K1218" s="238" t="s">
        <v>21</v>
      </c>
      <c r="L1218" s="73"/>
      <c r="M1218" s="243" t="s">
        <v>21</v>
      </c>
      <c r="N1218" s="244" t="s">
        <v>44</v>
      </c>
      <c r="O1218" s="48"/>
      <c r="P1218" s="245">
        <f>O1218*H1218</f>
        <v>0</v>
      </c>
      <c r="Q1218" s="245">
        <v>0</v>
      </c>
      <c r="R1218" s="245">
        <f>Q1218*H1218</f>
        <v>0</v>
      </c>
      <c r="S1218" s="245">
        <v>0</v>
      </c>
      <c r="T1218" s="246">
        <f>S1218*H1218</f>
        <v>0</v>
      </c>
      <c r="AR1218" s="25" t="s">
        <v>573</v>
      </c>
      <c r="AT1218" s="25" t="s">
        <v>176</v>
      </c>
      <c r="AU1218" s="25" t="s">
        <v>83</v>
      </c>
      <c r="AY1218" s="25" t="s">
        <v>174</v>
      </c>
      <c r="BE1218" s="247">
        <f>IF(N1218="základní",J1218,0)</f>
        <v>0</v>
      </c>
      <c r="BF1218" s="247">
        <f>IF(N1218="snížená",J1218,0)</f>
        <v>0</v>
      </c>
      <c r="BG1218" s="247">
        <f>IF(N1218="zákl. přenesená",J1218,0)</f>
        <v>0</v>
      </c>
      <c r="BH1218" s="247">
        <f>IF(N1218="sníž. přenesená",J1218,0)</f>
        <v>0</v>
      </c>
      <c r="BI1218" s="247">
        <f>IF(N1218="nulová",J1218,0)</f>
        <v>0</v>
      </c>
      <c r="BJ1218" s="25" t="s">
        <v>83</v>
      </c>
      <c r="BK1218" s="247">
        <f>ROUND(I1218*H1218,2)</f>
        <v>0</v>
      </c>
      <c r="BL1218" s="25" t="s">
        <v>573</v>
      </c>
      <c r="BM1218" s="25" t="s">
        <v>2585</v>
      </c>
    </row>
    <row r="1219" s="1" customFormat="1">
      <c r="B1219" s="47"/>
      <c r="C1219" s="75"/>
      <c r="D1219" s="248" t="s">
        <v>2230</v>
      </c>
      <c r="E1219" s="75"/>
      <c r="F1219" s="249" t="s">
        <v>2586</v>
      </c>
      <c r="G1219" s="75"/>
      <c r="H1219" s="75"/>
      <c r="I1219" s="204"/>
      <c r="J1219" s="75"/>
      <c r="K1219" s="75"/>
      <c r="L1219" s="73"/>
      <c r="M1219" s="250"/>
      <c r="N1219" s="48"/>
      <c r="O1219" s="48"/>
      <c r="P1219" s="48"/>
      <c r="Q1219" s="48"/>
      <c r="R1219" s="48"/>
      <c r="S1219" s="48"/>
      <c r="T1219" s="96"/>
      <c r="AT1219" s="25" t="s">
        <v>2230</v>
      </c>
      <c r="AU1219" s="25" t="s">
        <v>83</v>
      </c>
    </row>
    <row r="1220" s="1" customFormat="1" ht="16.5" customHeight="1">
      <c r="B1220" s="47"/>
      <c r="C1220" s="236" t="s">
        <v>2587</v>
      </c>
      <c r="D1220" s="236" t="s">
        <v>176</v>
      </c>
      <c r="E1220" s="237" t="s">
        <v>2588</v>
      </c>
      <c r="F1220" s="238" t="s">
        <v>2589</v>
      </c>
      <c r="G1220" s="239" t="s">
        <v>2514</v>
      </c>
      <c r="H1220" s="240">
        <v>90</v>
      </c>
      <c r="I1220" s="241"/>
      <c r="J1220" s="242">
        <f>ROUND(I1220*H1220,2)</f>
        <v>0</v>
      </c>
      <c r="K1220" s="238" t="s">
        <v>21</v>
      </c>
      <c r="L1220" s="73"/>
      <c r="M1220" s="243" t="s">
        <v>21</v>
      </c>
      <c r="N1220" s="244" t="s">
        <v>44</v>
      </c>
      <c r="O1220" s="48"/>
      <c r="P1220" s="245">
        <f>O1220*H1220</f>
        <v>0</v>
      </c>
      <c r="Q1220" s="245">
        <v>0</v>
      </c>
      <c r="R1220" s="245">
        <f>Q1220*H1220</f>
        <v>0</v>
      </c>
      <c r="S1220" s="245">
        <v>0</v>
      </c>
      <c r="T1220" s="246">
        <f>S1220*H1220</f>
        <v>0</v>
      </c>
      <c r="AR1220" s="25" t="s">
        <v>573</v>
      </c>
      <c r="AT1220" s="25" t="s">
        <v>176</v>
      </c>
      <c r="AU1220" s="25" t="s">
        <v>83</v>
      </c>
      <c r="AY1220" s="25" t="s">
        <v>174</v>
      </c>
      <c r="BE1220" s="247">
        <f>IF(N1220="základní",J1220,0)</f>
        <v>0</v>
      </c>
      <c r="BF1220" s="247">
        <f>IF(N1220="snížená",J1220,0)</f>
        <v>0</v>
      </c>
      <c r="BG1220" s="247">
        <f>IF(N1220="zákl. přenesená",J1220,0)</f>
        <v>0</v>
      </c>
      <c r="BH1220" s="247">
        <f>IF(N1220="sníž. přenesená",J1220,0)</f>
        <v>0</v>
      </c>
      <c r="BI1220" s="247">
        <f>IF(N1220="nulová",J1220,0)</f>
        <v>0</v>
      </c>
      <c r="BJ1220" s="25" t="s">
        <v>83</v>
      </c>
      <c r="BK1220" s="247">
        <f>ROUND(I1220*H1220,2)</f>
        <v>0</v>
      </c>
      <c r="BL1220" s="25" t="s">
        <v>573</v>
      </c>
      <c r="BM1220" s="25" t="s">
        <v>2590</v>
      </c>
    </row>
    <row r="1221" s="1" customFormat="1">
      <c r="B1221" s="47"/>
      <c r="C1221" s="75"/>
      <c r="D1221" s="248" t="s">
        <v>2230</v>
      </c>
      <c r="E1221" s="75"/>
      <c r="F1221" s="249" t="s">
        <v>2586</v>
      </c>
      <c r="G1221" s="75"/>
      <c r="H1221" s="75"/>
      <c r="I1221" s="204"/>
      <c r="J1221" s="75"/>
      <c r="K1221" s="75"/>
      <c r="L1221" s="73"/>
      <c r="M1221" s="250"/>
      <c r="N1221" s="48"/>
      <c r="O1221" s="48"/>
      <c r="P1221" s="48"/>
      <c r="Q1221" s="48"/>
      <c r="R1221" s="48"/>
      <c r="S1221" s="48"/>
      <c r="T1221" s="96"/>
      <c r="AT1221" s="25" t="s">
        <v>2230</v>
      </c>
      <c r="AU1221" s="25" t="s">
        <v>83</v>
      </c>
    </row>
    <row r="1222" s="1" customFormat="1" ht="16.5" customHeight="1">
      <c r="B1222" s="47"/>
      <c r="C1222" s="236" t="s">
        <v>2591</v>
      </c>
      <c r="D1222" s="236" t="s">
        <v>176</v>
      </c>
      <c r="E1222" s="237" t="s">
        <v>2592</v>
      </c>
      <c r="F1222" s="238" t="s">
        <v>2593</v>
      </c>
      <c r="G1222" s="239" t="s">
        <v>2514</v>
      </c>
      <c r="H1222" s="240">
        <v>90</v>
      </c>
      <c r="I1222" s="241"/>
      <c r="J1222" s="242">
        <f>ROUND(I1222*H1222,2)</f>
        <v>0</v>
      </c>
      <c r="K1222" s="238" t="s">
        <v>21</v>
      </c>
      <c r="L1222" s="73"/>
      <c r="M1222" s="243" t="s">
        <v>21</v>
      </c>
      <c r="N1222" s="244" t="s">
        <v>44</v>
      </c>
      <c r="O1222" s="48"/>
      <c r="P1222" s="245">
        <f>O1222*H1222</f>
        <v>0</v>
      </c>
      <c r="Q1222" s="245">
        <v>0</v>
      </c>
      <c r="R1222" s="245">
        <f>Q1222*H1222</f>
        <v>0</v>
      </c>
      <c r="S1222" s="245">
        <v>0</v>
      </c>
      <c r="T1222" s="246">
        <f>S1222*H1222</f>
        <v>0</v>
      </c>
      <c r="AR1222" s="25" t="s">
        <v>573</v>
      </c>
      <c r="AT1222" s="25" t="s">
        <v>176</v>
      </c>
      <c r="AU1222" s="25" t="s">
        <v>83</v>
      </c>
      <c r="AY1222" s="25" t="s">
        <v>174</v>
      </c>
      <c r="BE1222" s="247">
        <f>IF(N1222="základní",J1222,0)</f>
        <v>0</v>
      </c>
      <c r="BF1222" s="247">
        <f>IF(N1222="snížená",J1222,0)</f>
        <v>0</v>
      </c>
      <c r="BG1222" s="247">
        <f>IF(N1222="zákl. přenesená",J1222,0)</f>
        <v>0</v>
      </c>
      <c r="BH1222" s="247">
        <f>IF(N1222="sníž. přenesená",J1222,0)</f>
        <v>0</v>
      </c>
      <c r="BI1222" s="247">
        <f>IF(N1222="nulová",J1222,0)</f>
        <v>0</v>
      </c>
      <c r="BJ1222" s="25" t="s">
        <v>83</v>
      </c>
      <c r="BK1222" s="247">
        <f>ROUND(I1222*H1222,2)</f>
        <v>0</v>
      </c>
      <c r="BL1222" s="25" t="s">
        <v>573</v>
      </c>
      <c r="BM1222" s="25" t="s">
        <v>2594</v>
      </c>
    </row>
    <row r="1223" s="1" customFormat="1">
      <c r="B1223" s="47"/>
      <c r="C1223" s="75"/>
      <c r="D1223" s="248" t="s">
        <v>2230</v>
      </c>
      <c r="E1223" s="75"/>
      <c r="F1223" s="249" t="s">
        <v>2586</v>
      </c>
      <c r="G1223" s="75"/>
      <c r="H1223" s="75"/>
      <c r="I1223" s="204"/>
      <c r="J1223" s="75"/>
      <c r="K1223" s="75"/>
      <c r="L1223" s="73"/>
      <c r="M1223" s="250"/>
      <c r="N1223" s="48"/>
      <c r="O1223" s="48"/>
      <c r="P1223" s="48"/>
      <c r="Q1223" s="48"/>
      <c r="R1223" s="48"/>
      <c r="S1223" s="48"/>
      <c r="T1223" s="96"/>
      <c r="AT1223" s="25" t="s">
        <v>2230</v>
      </c>
      <c r="AU1223" s="25" t="s">
        <v>83</v>
      </c>
    </row>
    <row r="1224" s="1" customFormat="1" ht="16.5" customHeight="1">
      <c r="B1224" s="47"/>
      <c r="C1224" s="236" t="s">
        <v>2595</v>
      </c>
      <c r="D1224" s="236" t="s">
        <v>176</v>
      </c>
      <c r="E1224" s="237" t="s">
        <v>2596</v>
      </c>
      <c r="F1224" s="238" t="s">
        <v>2597</v>
      </c>
      <c r="G1224" s="239" t="s">
        <v>179</v>
      </c>
      <c r="H1224" s="240">
        <v>20</v>
      </c>
      <c r="I1224" s="241"/>
      <c r="J1224" s="242">
        <f>ROUND(I1224*H1224,2)</f>
        <v>0</v>
      </c>
      <c r="K1224" s="238" t="s">
        <v>21</v>
      </c>
      <c r="L1224" s="73"/>
      <c r="M1224" s="243" t="s">
        <v>21</v>
      </c>
      <c r="N1224" s="244" t="s">
        <v>44</v>
      </c>
      <c r="O1224" s="48"/>
      <c r="P1224" s="245">
        <f>O1224*H1224</f>
        <v>0</v>
      </c>
      <c r="Q1224" s="245">
        <v>0</v>
      </c>
      <c r="R1224" s="245">
        <f>Q1224*H1224</f>
        <v>0</v>
      </c>
      <c r="S1224" s="245">
        <v>0</v>
      </c>
      <c r="T1224" s="246">
        <f>S1224*H1224</f>
        <v>0</v>
      </c>
      <c r="AR1224" s="25" t="s">
        <v>573</v>
      </c>
      <c r="AT1224" s="25" t="s">
        <v>176</v>
      </c>
      <c r="AU1224" s="25" t="s">
        <v>83</v>
      </c>
      <c r="AY1224" s="25" t="s">
        <v>174</v>
      </c>
      <c r="BE1224" s="247">
        <f>IF(N1224="základní",J1224,0)</f>
        <v>0</v>
      </c>
      <c r="BF1224" s="247">
        <f>IF(N1224="snížená",J1224,0)</f>
        <v>0</v>
      </c>
      <c r="BG1224" s="247">
        <f>IF(N1224="zákl. přenesená",J1224,0)</f>
        <v>0</v>
      </c>
      <c r="BH1224" s="247">
        <f>IF(N1224="sníž. přenesená",J1224,0)</f>
        <v>0</v>
      </c>
      <c r="BI1224" s="247">
        <f>IF(N1224="nulová",J1224,0)</f>
        <v>0</v>
      </c>
      <c r="BJ1224" s="25" t="s">
        <v>83</v>
      </c>
      <c r="BK1224" s="247">
        <f>ROUND(I1224*H1224,2)</f>
        <v>0</v>
      </c>
      <c r="BL1224" s="25" t="s">
        <v>573</v>
      </c>
      <c r="BM1224" s="25" t="s">
        <v>2598</v>
      </c>
    </row>
    <row r="1225" s="1" customFormat="1">
      <c r="B1225" s="47"/>
      <c r="C1225" s="75"/>
      <c r="D1225" s="248" t="s">
        <v>2230</v>
      </c>
      <c r="E1225" s="75"/>
      <c r="F1225" s="249" t="s">
        <v>2599</v>
      </c>
      <c r="G1225" s="75"/>
      <c r="H1225" s="75"/>
      <c r="I1225" s="204"/>
      <c r="J1225" s="75"/>
      <c r="K1225" s="75"/>
      <c r="L1225" s="73"/>
      <c r="M1225" s="250"/>
      <c r="N1225" s="48"/>
      <c r="O1225" s="48"/>
      <c r="P1225" s="48"/>
      <c r="Q1225" s="48"/>
      <c r="R1225" s="48"/>
      <c r="S1225" s="48"/>
      <c r="T1225" s="96"/>
      <c r="AT1225" s="25" t="s">
        <v>2230</v>
      </c>
      <c r="AU1225" s="25" t="s">
        <v>83</v>
      </c>
    </row>
    <row r="1226" s="1" customFormat="1" ht="16.5" customHeight="1">
      <c r="B1226" s="47"/>
      <c r="C1226" s="236" t="s">
        <v>2600</v>
      </c>
      <c r="D1226" s="236" t="s">
        <v>176</v>
      </c>
      <c r="E1226" s="237" t="s">
        <v>2601</v>
      </c>
      <c r="F1226" s="238" t="s">
        <v>2602</v>
      </c>
      <c r="G1226" s="239" t="s">
        <v>179</v>
      </c>
      <c r="H1226" s="240">
        <v>20</v>
      </c>
      <c r="I1226" s="241"/>
      <c r="J1226" s="242">
        <f>ROUND(I1226*H1226,2)</f>
        <v>0</v>
      </c>
      <c r="K1226" s="238" t="s">
        <v>21</v>
      </c>
      <c r="L1226" s="73"/>
      <c r="M1226" s="243" t="s">
        <v>21</v>
      </c>
      <c r="N1226" s="244" t="s">
        <v>44</v>
      </c>
      <c r="O1226" s="48"/>
      <c r="P1226" s="245">
        <f>O1226*H1226</f>
        <v>0</v>
      </c>
      <c r="Q1226" s="245">
        <v>0</v>
      </c>
      <c r="R1226" s="245">
        <f>Q1226*H1226</f>
        <v>0</v>
      </c>
      <c r="S1226" s="245">
        <v>0</v>
      </c>
      <c r="T1226" s="246">
        <f>S1226*H1226</f>
        <v>0</v>
      </c>
      <c r="AR1226" s="25" t="s">
        <v>573</v>
      </c>
      <c r="AT1226" s="25" t="s">
        <v>176</v>
      </c>
      <c r="AU1226" s="25" t="s">
        <v>83</v>
      </c>
      <c r="AY1226" s="25" t="s">
        <v>174</v>
      </c>
      <c r="BE1226" s="247">
        <f>IF(N1226="základní",J1226,0)</f>
        <v>0</v>
      </c>
      <c r="BF1226" s="247">
        <f>IF(N1226="snížená",J1226,0)</f>
        <v>0</v>
      </c>
      <c r="BG1226" s="247">
        <f>IF(N1226="zákl. přenesená",J1226,0)</f>
        <v>0</v>
      </c>
      <c r="BH1226" s="247">
        <f>IF(N1226="sníž. přenesená",J1226,0)</f>
        <v>0</v>
      </c>
      <c r="BI1226" s="247">
        <f>IF(N1226="nulová",J1226,0)</f>
        <v>0</v>
      </c>
      <c r="BJ1226" s="25" t="s">
        <v>83</v>
      </c>
      <c r="BK1226" s="247">
        <f>ROUND(I1226*H1226,2)</f>
        <v>0</v>
      </c>
      <c r="BL1226" s="25" t="s">
        <v>573</v>
      </c>
      <c r="BM1226" s="25" t="s">
        <v>2603</v>
      </c>
    </row>
    <row r="1227" s="1" customFormat="1">
      <c r="B1227" s="47"/>
      <c r="C1227" s="75"/>
      <c r="D1227" s="248" t="s">
        <v>2230</v>
      </c>
      <c r="E1227" s="75"/>
      <c r="F1227" s="249" t="s">
        <v>2599</v>
      </c>
      <c r="G1227" s="75"/>
      <c r="H1227" s="75"/>
      <c r="I1227" s="204"/>
      <c r="J1227" s="75"/>
      <c r="K1227" s="75"/>
      <c r="L1227" s="73"/>
      <c r="M1227" s="250"/>
      <c r="N1227" s="48"/>
      <c r="O1227" s="48"/>
      <c r="P1227" s="48"/>
      <c r="Q1227" s="48"/>
      <c r="R1227" s="48"/>
      <c r="S1227" s="48"/>
      <c r="T1227" s="96"/>
      <c r="AT1227" s="25" t="s">
        <v>2230</v>
      </c>
      <c r="AU1227" s="25" t="s">
        <v>83</v>
      </c>
    </row>
    <row r="1228" s="1" customFormat="1" ht="16.5" customHeight="1">
      <c r="B1228" s="47"/>
      <c r="C1228" s="236" t="s">
        <v>2604</v>
      </c>
      <c r="D1228" s="236" t="s">
        <v>176</v>
      </c>
      <c r="E1228" s="237" t="s">
        <v>2605</v>
      </c>
      <c r="F1228" s="238" t="s">
        <v>2606</v>
      </c>
      <c r="G1228" s="239" t="s">
        <v>256</v>
      </c>
      <c r="H1228" s="240">
        <v>27</v>
      </c>
      <c r="I1228" s="241"/>
      <c r="J1228" s="242">
        <f>ROUND(I1228*H1228,2)</f>
        <v>0</v>
      </c>
      <c r="K1228" s="238" t="s">
        <v>21</v>
      </c>
      <c r="L1228" s="73"/>
      <c r="M1228" s="243" t="s">
        <v>21</v>
      </c>
      <c r="N1228" s="244" t="s">
        <v>44</v>
      </c>
      <c r="O1228" s="48"/>
      <c r="P1228" s="245">
        <f>O1228*H1228</f>
        <v>0</v>
      </c>
      <c r="Q1228" s="245">
        <v>0</v>
      </c>
      <c r="R1228" s="245">
        <f>Q1228*H1228</f>
        <v>0</v>
      </c>
      <c r="S1228" s="245">
        <v>0</v>
      </c>
      <c r="T1228" s="246">
        <f>S1228*H1228</f>
        <v>0</v>
      </c>
      <c r="AR1228" s="25" t="s">
        <v>573</v>
      </c>
      <c r="AT1228" s="25" t="s">
        <v>176</v>
      </c>
      <c r="AU1228" s="25" t="s">
        <v>83</v>
      </c>
      <c r="AY1228" s="25" t="s">
        <v>174</v>
      </c>
      <c r="BE1228" s="247">
        <f>IF(N1228="základní",J1228,0)</f>
        <v>0</v>
      </c>
      <c r="BF1228" s="247">
        <f>IF(N1228="snížená",J1228,0)</f>
        <v>0</v>
      </c>
      <c r="BG1228" s="247">
        <f>IF(N1228="zákl. přenesená",J1228,0)</f>
        <v>0</v>
      </c>
      <c r="BH1228" s="247">
        <f>IF(N1228="sníž. přenesená",J1228,0)</f>
        <v>0</v>
      </c>
      <c r="BI1228" s="247">
        <f>IF(N1228="nulová",J1228,0)</f>
        <v>0</v>
      </c>
      <c r="BJ1228" s="25" t="s">
        <v>83</v>
      </c>
      <c r="BK1228" s="247">
        <f>ROUND(I1228*H1228,2)</f>
        <v>0</v>
      </c>
      <c r="BL1228" s="25" t="s">
        <v>573</v>
      </c>
      <c r="BM1228" s="25" t="s">
        <v>2607</v>
      </c>
    </row>
    <row r="1229" s="1" customFormat="1">
      <c r="B1229" s="47"/>
      <c r="C1229" s="75"/>
      <c r="D1229" s="248" t="s">
        <v>2230</v>
      </c>
      <c r="E1229" s="75"/>
      <c r="F1229" s="249" t="s">
        <v>2608</v>
      </c>
      <c r="G1229" s="75"/>
      <c r="H1229" s="75"/>
      <c r="I1229" s="204"/>
      <c r="J1229" s="75"/>
      <c r="K1229" s="75"/>
      <c r="L1229" s="73"/>
      <c r="M1229" s="250"/>
      <c r="N1229" s="48"/>
      <c r="O1229" s="48"/>
      <c r="P1229" s="48"/>
      <c r="Q1229" s="48"/>
      <c r="R1229" s="48"/>
      <c r="S1229" s="48"/>
      <c r="T1229" s="96"/>
      <c r="AT1229" s="25" t="s">
        <v>2230</v>
      </c>
      <c r="AU1229" s="25" t="s">
        <v>83</v>
      </c>
    </row>
    <row r="1230" s="1" customFormat="1" ht="16.5" customHeight="1">
      <c r="B1230" s="47"/>
      <c r="C1230" s="236" t="s">
        <v>2609</v>
      </c>
      <c r="D1230" s="236" t="s">
        <v>176</v>
      </c>
      <c r="E1230" s="237" t="s">
        <v>2610</v>
      </c>
      <c r="F1230" s="238" t="s">
        <v>2611</v>
      </c>
      <c r="G1230" s="239" t="s">
        <v>1347</v>
      </c>
      <c r="H1230" s="240">
        <v>12</v>
      </c>
      <c r="I1230" s="241"/>
      <c r="J1230" s="242">
        <f>ROUND(I1230*H1230,2)</f>
        <v>0</v>
      </c>
      <c r="K1230" s="238" t="s">
        <v>21</v>
      </c>
      <c r="L1230" s="73"/>
      <c r="M1230" s="243" t="s">
        <v>21</v>
      </c>
      <c r="N1230" s="244" t="s">
        <v>44</v>
      </c>
      <c r="O1230" s="48"/>
      <c r="P1230" s="245">
        <f>O1230*H1230</f>
        <v>0</v>
      </c>
      <c r="Q1230" s="245">
        <v>0</v>
      </c>
      <c r="R1230" s="245">
        <f>Q1230*H1230</f>
        <v>0</v>
      </c>
      <c r="S1230" s="245">
        <v>0</v>
      </c>
      <c r="T1230" s="246">
        <f>S1230*H1230</f>
        <v>0</v>
      </c>
      <c r="AR1230" s="25" t="s">
        <v>573</v>
      </c>
      <c r="AT1230" s="25" t="s">
        <v>176</v>
      </c>
      <c r="AU1230" s="25" t="s">
        <v>83</v>
      </c>
      <c r="AY1230" s="25" t="s">
        <v>174</v>
      </c>
      <c r="BE1230" s="247">
        <f>IF(N1230="základní",J1230,0)</f>
        <v>0</v>
      </c>
      <c r="BF1230" s="247">
        <f>IF(N1230="snížená",J1230,0)</f>
        <v>0</v>
      </c>
      <c r="BG1230" s="247">
        <f>IF(N1230="zákl. přenesená",J1230,0)</f>
        <v>0</v>
      </c>
      <c r="BH1230" s="247">
        <f>IF(N1230="sníž. přenesená",J1230,0)</f>
        <v>0</v>
      </c>
      <c r="BI1230" s="247">
        <f>IF(N1230="nulová",J1230,0)</f>
        <v>0</v>
      </c>
      <c r="BJ1230" s="25" t="s">
        <v>83</v>
      </c>
      <c r="BK1230" s="247">
        <f>ROUND(I1230*H1230,2)</f>
        <v>0</v>
      </c>
      <c r="BL1230" s="25" t="s">
        <v>573</v>
      </c>
      <c r="BM1230" s="25" t="s">
        <v>2612</v>
      </c>
    </row>
    <row r="1231" s="1" customFormat="1">
      <c r="B1231" s="47"/>
      <c r="C1231" s="75"/>
      <c r="D1231" s="248" t="s">
        <v>2230</v>
      </c>
      <c r="E1231" s="75"/>
      <c r="F1231" s="249" t="s">
        <v>2613</v>
      </c>
      <c r="G1231" s="75"/>
      <c r="H1231" s="75"/>
      <c r="I1231" s="204"/>
      <c r="J1231" s="75"/>
      <c r="K1231" s="75"/>
      <c r="L1231" s="73"/>
      <c r="M1231" s="250"/>
      <c r="N1231" s="48"/>
      <c r="O1231" s="48"/>
      <c r="P1231" s="48"/>
      <c r="Q1231" s="48"/>
      <c r="R1231" s="48"/>
      <c r="S1231" s="48"/>
      <c r="T1231" s="96"/>
      <c r="AT1231" s="25" t="s">
        <v>2230</v>
      </c>
      <c r="AU1231" s="25" t="s">
        <v>83</v>
      </c>
    </row>
    <row r="1232" s="1" customFormat="1" ht="16.5" customHeight="1">
      <c r="B1232" s="47"/>
      <c r="C1232" s="236" t="s">
        <v>2614</v>
      </c>
      <c r="D1232" s="236" t="s">
        <v>176</v>
      </c>
      <c r="E1232" s="237" t="s">
        <v>2615</v>
      </c>
      <c r="F1232" s="238" t="s">
        <v>2616</v>
      </c>
      <c r="G1232" s="239" t="s">
        <v>269</v>
      </c>
      <c r="H1232" s="240">
        <v>1</v>
      </c>
      <c r="I1232" s="241"/>
      <c r="J1232" s="242">
        <f>ROUND(I1232*H1232,2)</f>
        <v>0</v>
      </c>
      <c r="K1232" s="238" t="s">
        <v>21</v>
      </c>
      <c r="L1232" s="73"/>
      <c r="M1232" s="243" t="s">
        <v>21</v>
      </c>
      <c r="N1232" s="244" t="s">
        <v>44</v>
      </c>
      <c r="O1232" s="48"/>
      <c r="P1232" s="245">
        <f>O1232*H1232</f>
        <v>0</v>
      </c>
      <c r="Q1232" s="245">
        <v>0</v>
      </c>
      <c r="R1232" s="245">
        <f>Q1232*H1232</f>
        <v>0</v>
      </c>
      <c r="S1232" s="245">
        <v>0</v>
      </c>
      <c r="T1232" s="246">
        <f>S1232*H1232</f>
        <v>0</v>
      </c>
      <c r="AR1232" s="25" t="s">
        <v>573</v>
      </c>
      <c r="AT1232" s="25" t="s">
        <v>176</v>
      </c>
      <c r="AU1232" s="25" t="s">
        <v>83</v>
      </c>
      <c r="AY1232" s="25" t="s">
        <v>174</v>
      </c>
      <c r="BE1232" s="247">
        <f>IF(N1232="základní",J1232,0)</f>
        <v>0</v>
      </c>
      <c r="BF1232" s="247">
        <f>IF(N1232="snížená",J1232,0)</f>
        <v>0</v>
      </c>
      <c r="BG1232" s="247">
        <f>IF(N1232="zákl. přenesená",J1232,0)</f>
        <v>0</v>
      </c>
      <c r="BH1232" s="247">
        <f>IF(N1232="sníž. přenesená",J1232,0)</f>
        <v>0</v>
      </c>
      <c r="BI1232" s="247">
        <f>IF(N1232="nulová",J1232,0)</f>
        <v>0</v>
      </c>
      <c r="BJ1232" s="25" t="s">
        <v>83</v>
      </c>
      <c r="BK1232" s="247">
        <f>ROUND(I1232*H1232,2)</f>
        <v>0</v>
      </c>
      <c r="BL1232" s="25" t="s">
        <v>573</v>
      </c>
      <c r="BM1232" s="25" t="s">
        <v>2617</v>
      </c>
    </row>
    <row r="1233" s="11" customFormat="1" ht="29.88" customHeight="1">
      <c r="B1233" s="220"/>
      <c r="C1233" s="221"/>
      <c r="D1233" s="222" t="s">
        <v>71</v>
      </c>
      <c r="E1233" s="234" t="s">
        <v>2618</v>
      </c>
      <c r="F1233" s="234" t="s">
        <v>2619</v>
      </c>
      <c r="G1233" s="221"/>
      <c r="H1233" s="221"/>
      <c r="I1233" s="224"/>
      <c r="J1233" s="235">
        <f>BK1233</f>
        <v>0</v>
      </c>
      <c r="K1233" s="221"/>
      <c r="L1233" s="226"/>
      <c r="M1233" s="227"/>
      <c r="N1233" s="228"/>
      <c r="O1233" s="228"/>
      <c r="P1233" s="229">
        <f>SUM(P1234:P1286)</f>
        <v>0</v>
      </c>
      <c r="Q1233" s="228"/>
      <c r="R1233" s="229">
        <f>SUM(R1234:R1286)</f>
        <v>0</v>
      </c>
      <c r="S1233" s="228"/>
      <c r="T1233" s="230">
        <f>SUM(T1234:T1286)</f>
        <v>0</v>
      </c>
      <c r="AR1233" s="231" t="s">
        <v>83</v>
      </c>
      <c r="AT1233" s="232" t="s">
        <v>71</v>
      </c>
      <c r="AU1233" s="232" t="s">
        <v>76</v>
      </c>
      <c r="AY1233" s="231" t="s">
        <v>174</v>
      </c>
      <c r="BK1233" s="233">
        <f>SUM(BK1234:BK1286)</f>
        <v>0</v>
      </c>
    </row>
    <row r="1234" s="1" customFormat="1" ht="16.5" customHeight="1">
      <c r="B1234" s="47"/>
      <c r="C1234" s="236" t="s">
        <v>2620</v>
      </c>
      <c r="D1234" s="236" t="s">
        <v>176</v>
      </c>
      <c r="E1234" s="237" t="s">
        <v>2621</v>
      </c>
      <c r="F1234" s="238" t="s">
        <v>2622</v>
      </c>
      <c r="G1234" s="239" t="s">
        <v>1347</v>
      </c>
      <c r="H1234" s="240">
        <v>1</v>
      </c>
      <c r="I1234" s="241"/>
      <c r="J1234" s="242">
        <f>ROUND(I1234*H1234,2)</f>
        <v>0</v>
      </c>
      <c r="K1234" s="238" t="s">
        <v>21</v>
      </c>
      <c r="L1234" s="73"/>
      <c r="M1234" s="243" t="s">
        <v>21</v>
      </c>
      <c r="N1234" s="244" t="s">
        <v>44</v>
      </c>
      <c r="O1234" s="48"/>
      <c r="P1234" s="245">
        <f>O1234*H1234</f>
        <v>0</v>
      </c>
      <c r="Q1234" s="245">
        <v>0</v>
      </c>
      <c r="R1234" s="245">
        <f>Q1234*H1234</f>
        <v>0</v>
      </c>
      <c r="S1234" s="245">
        <v>0</v>
      </c>
      <c r="T1234" s="246">
        <f>S1234*H1234</f>
        <v>0</v>
      </c>
      <c r="AR1234" s="25" t="s">
        <v>573</v>
      </c>
      <c r="AT1234" s="25" t="s">
        <v>176</v>
      </c>
      <c r="AU1234" s="25" t="s">
        <v>83</v>
      </c>
      <c r="AY1234" s="25" t="s">
        <v>174</v>
      </c>
      <c r="BE1234" s="247">
        <f>IF(N1234="základní",J1234,0)</f>
        <v>0</v>
      </c>
      <c r="BF1234" s="247">
        <f>IF(N1234="snížená",J1234,0)</f>
        <v>0</v>
      </c>
      <c r="BG1234" s="247">
        <f>IF(N1234="zákl. přenesená",J1234,0)</f>
        <v>0</v>
      </c>
      <c r="BH1234" s="247">
        <f>IF(N1234="sníž. přenesená",J1234,0)</f>
        <v>0</v>
      </c>
      <c r="BI1234" s="247">
        <f>IF(N1234="nulová",J1234,0)</f>
        <v>0</v>
      </c>
      <c r="BJ1234" s="25" t="s">
        <v>83</v>
      </c>
      <c r="BK1234" s="247">
        <f>ROUND(I1234*H1234,2)</f>
        <v>0</v>
      </c>
      <c r="BL1234" s="25" t="s">
        <v>573</v>
      </c>
      <c r="BM1234" s="25" t="s">
        <v>2623</v>
      </c>
    </row>
    <row r="1235" s="1" customFormat="1" ht="16.5" customHeight="1">
      <c r="B1235" s="47"/>
      <c r="C1235" s="236" t="s">
        <v>2624</v>
      </c>
      <c r="D1235" s="236" t="s">
        <v>176</v>
      </c>
      <c r="E1235" s="237" t="s">
        <v>2625</v>
      </c>
      <c r="F1235" s="238" t="s">
        <v>2626</v>
      </c>
      <c r="G1235" s="239" t="s">
        <v>1347</v>
      </c>
      <c r="H1235" s="240">
        <v>1</v>
      </c>
      <c r="I1235" s="241"/>
      <c r="J1235" s="242">
        <f>ROUND(I1235*H1235,2)</f>
        <v>0</v>
      </c>
      <c r="K1235" s="238" t="s">
        <v>21</v>
      </c>
      <c r="L1235" s="73"/>
      <c r="M1235" s="243" t="s">
        <v>21</v>
      </c>
      <c r="N1235" s="244" t="s">
        <v>44</v>
      </c>
      <c r="O1235" s="48"/>
      <c r="P1235" s="245">
        <f>O1235*H1235</f>
        <v>0</v>
      </c>
      <c r="Q1235" s="245">
        <v>0</v>
      </c>
      <c r="R1235" s="245">
        <f>Q1235*H1235</f>
        <v>0</v>
      </c>
      <c r="S1235" s="245">
        <v>0</v>
      </c>
      <c r="T1235" s="246">
        <f>S1235*H1235</f>
        <v>0</v>
      </c>
      <c r="AR1235" s="25" t="s">
        <v>573</v>
      </c>
      <c r="AT1235" s="25" t="s">
        <v>176</v>
      </c>
      <c r="AU1235" s="25" t="s">
        <v>83</v>
      </c>
      <c r="AY1235" s="25" t="s">
        <v>174</v>
      </c>
      <c r="BE1235" s="247">
        <f>IF(N1235="základní",J1235,0)</f>
        <v>0</v>
      </c>
      <c r="BF1235" s="247">
        <f>IF(N1235="snížená",J1235,0)</f>
        <v>0</v>
      </c>
      <c r="BG1235" s="247">
        <f>IF(N1235="zákl. přenesená",J1235,0)</f>
        <v>0</v>
      </c>
      <c r="BH1235" s="247">
        <f>IF(N1235="sníž. přenesená",J1235,0)</f>
        <v>0</v>
      </c>
      <c r="BI1235" s="247">
        <f>IF(N1235="nulová",J1235,0)</f>
        <v>0</v>
      </c>
      <c r="BJ1235" s="25" t="s">
        <v>83</v>
      </c>
      <c r="BK1235" s="247">
        <f>ROUND(I1235*H1235,2)</f>
        <v>0</v>
      </c>
      <c r="BL1235" s="25" t="s">
        <v>573</v>
      </c>
      <c r="BM1235" s="25" t="s">
        <v>2627</v>
      </c>
    </row>
    <row r="1236" s="1" customFormat="1" ht="16.5" customHeight="1">
      <c r="B1236" s="47"/>
      <c r="C1236" s="236" t="s">
        <v>2628</v>
      </c>
      <c r="D1236" s="236" t="s">
        <v>176</v>
      </c>
      <c r="E1236" s="237" t="s">
        <v>2629</v>
      </c>
      <c r="F1236" s="238" t="s">
        <v>2630</v>
      </c>
      <c r="G1236" s="239" t="s">
        <v>1347</v>
      </c>
      <c r="H1236" s="240">
        <v>1</v>
      </c>
      <c r="I1236" s="241"/>
      <c r="J1236" s="242">
        <f>ROUND(I1236*H1236,2)</f>
        <v>0</v>
      </c>
      <c r="K1236" s="238" t="s">
        <v>21</v>
      </c>
      <c r="L1236" s="73"/>
      <c r="M1236" s="243" t="s">
        <v>21</v>
      </c>
      <c r="N1236" s="244" t="s">
        <v>44</v>
      </c>
      <c r="O1236" s="48"/>
      <c r="P1236" s="245">
        <f>O1236*H1236</f>
        <v>0</v>
      </c>
      <c r="Q1236" s="245">
        <v>0</v>
      </c>
      <c r="R1236" s="245">
        <f>Q1236*H1236</f>
        <v>0</v>
      </c>
      <c r="S1236" s="245">
        <v>0</v>
      </c>
      <c r="T1236" s="246">
        <f>S1236*H1236</f>
        <v>0</v>
      </c>
      <c r="AR1236" s="25" t="s">
        <v>573</v>
      </c>
      <c r="AT1236" s="25" t="s">
        <v>176</v>
      </c>
      <c r="AU1236" s="25" t="s">
        <v>83</v>
      </c>
      <c r="AY1236" s="25" t="s">
        <v>174</v>
      </c>
      <c r="BE1236" s="247">
        <f>IF(N1236="základní",J1236,0)</f>
        <v>0</v>
      </c>
      <c r="BF1236" s="247">
        <f>IF(N1236="snížená",J1236,0)</f>
        <v>0</v>
      </c>
      <c r="BG1236" s="247">
        <f>IF(N1236="zákl. přenesená",J1236,0)</f>
        <v>0</v>
      </c>
      <c r="BH1236" s="247">
        <f>IF(N1236="sníž. přenesená",J1236,0)</f>
        <v>0</v>
      </c>
      <c r="BI1236" s="247">
        <f>IF(N1236="nulová",J1236,0)</f>
        <v>0</v>
      </c>
      <c r="BJ1236" s="25" t="s">
        <v>83</v>
      </c>
      <c r="BK1236" s="247">
        <f>ROUND(I1236*H1236,2)</f>
        <v>0</v>
      </c>
      <c r="BL1236" s="25" t="s">
        <v>573</v>
      </c>
      <c r="BM1236" s="25" t="s">
        <v>2631</v>
      </c>
    </row>
    <row r="1237" s="1" customFormat="1" ht="16.5" customHeight="1">
      <c r="B1237" s="47"/>
      <c r="C1237" s="236" t="s">
        <v>2632</v>
      </c>
      <c r="D1237" s="236" t="s">
        <v>176</v>
      </c>
      <c r="E1237" s="237" t="s">
        <v>2633</v>
      </c>
      <c r="F1237" s="238" t="s">
        <v>2634</v>
      </c>
      <c r="G1237" s="239" t="s">
        <v>1347</v>
      </c>
      <c r="H1237" s="240">
        <v>1</v>
      </c>
      <c r="I1237" s="241"/>
      <c r="J1237" s="242">
        <f>ROUND(I1237*H1237,2)</f>
        <v>0</v>
      </c>
      <c r="K1237" s="238" t="s">
        <v>21</v>
      </c>
      <c r="L1237" s="73"/>
      <c r="M1237" s="243" t="s">
        <v>21</v>
      </c>
      <c r="N1237" s="244" t="s">
        <v>44</v>
      </c>
      <c r="O1237" s="48"/>
      <c r="P1237" s="245">
        <f>O1237*H1237</f>
        <v>0</v>
      </c>
      <c r="Q1237" s="245">
        <v>0</v>
      </c>
      <c r="R1237" s="245">
        <f>Q1237*H1237</f>
        <v>0</v>
      </c>
      <c r="S1237" s="245">
        <v>0</v>
      </c>
      <c r="T1237" s="246">
        <f>S1237*H1237</f>
        <v>0</v>
      </c>
      <c r="AR1237" s="25" t="s">
        <v>573</v>
      </c>
      <c r="AT1237" s="25" t="s">
        <v>176</v>
      </c>
      <c r="AU1237" s="25" t="s">
        <v>83</v>
      </c>
      <c r="AY1237" s="25" t="s">
        <v>174</v>
      </c>
      <c r="BE1237" s="247">
        <f>IF(N1237="základní",J1237,0)</f>
        <v>0</v>
      </c>
      <c r="BF1237" s="247">
        <f>IF(N1237="snížená",J1237,0)</f>
        <v>0</v>
      </c>
      <c r="BG1237" s="247">
        <f>IF(N1237="zákl. přenesená",J1237,0)</f>
        <v>0</v>
      </c>
      <c r="BH1237" s="247">
        <f>IF(N1237="sníž. přenesená",J1237,0)</f>
        <v>0</v>
      </c>
      <c r="BI1237" s="247">
        <f>IF(N1237="nulová",J1237,0)</f>
        <v>0</v>
      </c>
      <c r="BJ1237" s="25" t="s">
        <v>83</v>
      </c>
      <c r="BK1237" s="247">
        <f>ROUND(I1237*H1237,2)</f>
        <v>0</v>
      </c>
      <c r="BL1237" s="25" t="s">
        <v>573</v>
      </c>
      <c r="BM1237" s="25" t="s">
        <v>2635</v>
      </c>
    </row>
    <row r="1238" s="1" customFormat="1" ht="16.5" customHeight="1">
      <c r="B1238" s="47"/>
      <c r="C1238" s="236" t="s">
        <v>2636</v>
      </c>
      <c r="D1238" s="236" t="s">
        <v>176</v>
      </c>
      <c r="E1238" s="237" t="s">
        <v>2637</v>
      </c>
      <c r="F1238" s="238" t="s">
        <v>2638</v>
      </c>
      <c r="G1238" s="239" t="s">
        <v>1347</v>
      </c>
      <c r="H1238" s="240">
        <v>11</v>
      </c>
      <c r="I1238" s="241"/>
      <c r="J1238" s="242">
        <f>ROUND(I1238*H1238,2)</f>
        <v>0</v>
      </c>
      <c r="K1238" s="238" t="s">
        <v>21</v>
      </c>
      <c r="L1238" s="73"/>
      <c r="M1238" s="243" t="s">
        <v>21</v>
      </c>
      <c r="N1238" s="244" t="s">
        <v>44</v>
      </c>
      <c r="O1238" s="48"/>
      <c r="P1238" s="245">
        <f>O1238*H1238</f>
        <v>0</v>
      </c>
      <c r="Q1238" s="245">
        <v>0</v>
      </c>
      <c r="R1238" s="245">
        <f>Q1238*H1238</f>
        <v>0</v>
      </c>
      <c r="S1238" s="245">
        <v>0</v>
      </c>
      <c r="T1238" s="246">
        <f>S1238*H1238</f>
        <v>0</v>
      </c>
      <c r="AR1238" s="25" t="s">
        <v>573</v>
      </c>
      <c r="AT1238" s="25" t="s">
        <v>176</v>
      </c>
      <c r="AU1238" s="25" t="s">
        <v>83</v>
      </c>
      <c r="AY1238" s="25" t="s">
        <v>174</v>
      </c>
      <c r="BE1238" s="247">
        <f>IF(N1238="základní",J1238,0)</f>
        <v>0</v>
      </c>
      <c r="BF1238" s="247">
        <f>IF(N1238="snížená",J1238,0)</f>
        <v>0</v>
      </c>
      <c r="BG1238" s="247">
        <f>IF(N1238="zákl. přenesená",J1238,0)</f>
        <v>0</v>
      </c>
      <c r="BH1238" s="247">
        <f>IF(N1238="sníž. přenesená",J1238,0)</f>
        <v>0</v>
      </c>
      <c r="BI1238" s="247">
        <f>IF(N1238="nulová",J1238,0)</f>
        <v>0</v>
      </c>
      <c r="BJ1238" s="25" t="s">
        <v>83</v>
      </c>
      <c r="BK1238" s="247">
        <f>ROUND(I1238*H1238,2)</f>
        <v>0</v>
      </c>
      <c r="BL1238" s="25" t="s">
        <v>573</v>
      </c>
      <c r="BM1238" s="25" t="s">
        <v>2639</v>
      </c>
    </row>
    <row r="1239" s="1" customFormat="1">
      <c r="B1239" s="47"/>
      <c r="C1239" s="75"/>
      <c r="D1239" s="248" t="s">
        <v>2230</v>
      </c>
      <c r="E1239" s="75"/>
      <c r="F1239" s="249" t="s">
        <v>2231</v>
      </c>
      <c r="G1239" s="75"/>
      <c r="H1239" s="75"/>
      <c r="I1239" s="204"/>
      <c r="J1239" s="75"/>
      <c r="K1239" s="75"/>
      <c r="L1239" s="73"/>
      <c r="M1239" s="250"/>
      <c r="N1239" s="48"/>
      <c r="O1239" s="48"/>
      <c r="P1239" s="48"/>
      <c r="Q1239" s="48"/>
      <c r="R1239" s="48"/>
      <c r="S1239" s="48"/>
      <c r="T1239" s="96"/>
      <c r="AT1239" s="25" t="s">
        <v>2230</v>
      </c>
      <c r="AU1239" s="25" t="s">
        <v>83</v>
      </c>
    </row>
    <row r="1240" s="1" customFormat="1" ht="16.5" customHeight="1">
      <c r="B1240" s="47"/>
      <c r="C1240" s="236" t="s">
        <v>2640</v>
      </c>
      <c r="D1240" s="236" t="s">
        <v>176</v>
      </c>
      <c r="E1240" s="237" t="s">
        <v>2641</v>
      </c>
      <c r="F1240" s="238" t="s">
        <v>2642</v>
      </c>
      <c r="G1240" s="239" t="s">
        <v>1347</v>
      </c>
      <c r="H1240" s="240">
        <v>11</v>
      </c>
      <c r="I1240" s="241"/>
      <c r="J1240" s="242">
        <f>ROUND(I1240*H1240,2)</f>
        <v>0</v>
      </c>
      <c r="K1240" s="238" t="s">
        <v>21</v>
      </c>
      <c r="L1240" s="73"/>
      <c r="M1240" s="243" t="s">
        <v>21</v>
      </c>
      <c r="N1240" s="244" t="s">
        <v>44</v>
      </c>
      <c r="O1240" s="48"/>
      <c r="P1240" s="245">
        <f>O1240*H1240</f>
        <v>0</v>
      </c>
      <c r="Q1240" s="245">
        <v>0</v>
      </c>
      <c r="R1240" s="245">
        <f>Q1240*H1240</f>
        <v>0</v>
      </c>
      <c r="S1240" s="245">
        <v>0</v>
      </c>
      <c r="T1240" s="246">
        <f>S1240*H1240</f>
        <v>0</v>
      </c>
      <c r="AR1240" s="25" t="s">
        <v>573</v>
      </c>
      <c r="AT1240" s="25" t="s">
        <v>176</v>
      </c>
      <c r="AU1240" s="25" t="s">
        <v>83</v>
      </c>
      <c r="AY1240" s="25" t="s">
        <v>174</v>
      </c>
      <c r="BE1240" s="247">
        <f>IF(N1240="základní",J1240,0)</f>
        <v>0</v>
      </c>
      <c r="BF1240" s="247">
        <f>IF(N1240="snížená",J1240,0)</f>
        <v>0</v>
      </c>
      <c r="BG1240" s="247">
        <f>IF(N1240="zákl. přenesená",J1240,0)</f>
        <v>0</v>
      </c>
      <c r="BH1240" s="247">
        <f>IF(N1240="sníž. přenesená",J1240,0)</f>
        <v>0</v>
      </c>
      <c r="BI1240" s="247">
        <f>IF(N1240="nulová",J1240,0)</f>
        <v>0</v>
      </c>
      <c r="BJ1240" s="25" t="s">
        <v>83</v>
      </c>
      <c r="BK1240" s="247">
        <f>ROUND(I1240*H1240,2)</f>
        <v>0</v>
      </c>
      <c r="BL1240" s="25" t="s">
        <v>573</v>
      </c>
      <c r="BM1240" s="25" t="s">
        <v>2643</v>
      </c>
    </row>
    <row r="1241" s="1" customFormat="1">
      <c r="B1241" s="47"/>
      <c r="C1241" s="75"/>
      <c r="D1241" s="248" t="s">
        <v>2230</v>
      </c>
      <c r="E1241" s="75"/>
      <c r="F1241" s="249" t="s">
        <v>2231</v>
      </c>
      <c r="G1241" s="75"/>
      <c r="H1241" s="75"/>
      <c r="I1241" s="204"/>
      <c r="J1241" s="75"/>
      <c r="K1241" s="75"/>
      <c r="L1241" s="73"/>
      <c r="M1241" s="250"/>
      <c r="N1241" s="48"/>
      <c r="O1241" s="48"/>
      <c r="P1241" s="48"/>
      <c r="Q1241" s="48"/>
      <c r="R1241" s="48"/>
      <c r="S1241" s="48"/>
      <c r="T1241" s="96"/>
      <c r="AT1241" s="25" t="s">
        <v>2230</v>
      </c>
      <c r="AU1241" s="25" t="s">
        <v>83</v>
      </c>
    </row>
    <row r="1242" s="1" customFormat="1" ht="16.5" customHeight="1">
      <c r="B1242" s="47"/>
      <c r="C1242" s="236" t="s">
        <v>2644</v>
      </c>
      <c r="D1242" s="236" t="s">
        <v>176</v>
      </c>
      <c r="E1242" s="237" t="s">
        <v>2645</v>
      </c>
      <c r="F1242" s="238" t="s">
        <v>2646</v>
      </c>
      <c r="G1242" s="239" t="s">
        <v>269</v>
      </c>
      <c r="H1242" s="240">
        <v>1</v>
      </c>
      <c r="I1242" s="241"/>
      <c r="J1242" s="242">
        <f>ROUND(I1242*H1242,2)</f>
        <v>0</v>
      </c>
      <c r="K1242" s="238" t="s">
        <v>21</v>
      </c>
      <c r="L1242" s="73"/>
      <c r="M1242" s="243" t="s">
        <v>21</v>
      </c>
      <c r="N1242" s="244" t="s">
        <v>44</v>
      </c>
      <c r="O1242" s="48"/>
      <c r="P1242" s="245">
        <f>O1242*H1242</f>
        <v>0</v>
      </c>
      <c r="Q1242" s="245">
        <v>0</v>
      </c>
      <c r="R1242" s="245">
        <f>Q1242*H1242</f>
        <v>0</v>
      </c>
      <c r="S1242" s="245">
        <v>0</v>
      </c>
      <c r="T1242" s="246">
        <f>S1242*H1242</f>
        <v>0</v>
      </c>
      <c r="AR1242" s="25" t="s">
        <v>573</v>
      </c>
      <c r="AT1242" s="25" t="s">
        <v>176</v>
      </c>
      <c r="AU1242" s="25" t="s">
        <v>83</v>
      </c>
      <c r="AY1242" s="25" t="s">
        <v>174</v>
      </c>
      <c r="BE1242" s="247">
        <f>IF(N1242="základní",J1242,0)</f>
        <v>0</v>
      </c>
      <c r="BF1242" s="247">
        <f>IF(N1242="snížená",J1242,0)</f>
        <v>0</v>
      </c>
      <c r="BG1242" s="247">
        <f>IF(N1242="zákl. přenesená",J1242,0)</f>
        <v>0</v>
      </c>
      <c r="BH1242" s="247">
        <f>IF(N1242="sníž. přenesená",J1242,0)</f>
        <v>0</v>
      </c>
      <c r="BI1242" s="247">
        <f>IF(N1242="nulová",J1242,0)</f>
        <v>0</v>
      </c>
      <c r="BJ1242" s="25" t="s">
        <v>83</v>
      </c>
      <c r="BK1242" s="247">
        <f>ROUND(I1242*H1242,2)</f>
        <v>0</v>
      </c>
      <c r="BL1242" s="25" t="s">
        <v>573</v>
      </c>
      <c r="BM1242" s="25" t="s">
        <v>2647</v>
      </c>
    </row>
    <row r="1243" s="1" customFormat="1" ht="16.5" customHeight="1">
      <c r="B1243" s="47"/>
      <c r="C1243" s="236" t="s">
        <v>2648</v>
      </c>
      <c r="D1243" s="236" t="s">
        <v>176</v>
      </c>
      <c r="E1243" s="237" t="s">
        <v>2649</v>
      </c>
      <c r="F1243" s="238" t="s">
        <v>2650</v>
      </c>
      <c r="G1243" s="239" t="s">
        <v>1347</v>
      </c>
      <c r="H1243" s="240">
        <v>1</v>
      </c>
      <c r="I1243" s="241"/>
      <c r="J1243" s="242">
        <f>ROUND(I1243*H1243,2)</f>
        <v>0</v>
      </c>
      <c r="K1243" s="238" t="s">
        <v>21</v>
      </c>
      <c r="L1243" s="73"/>
      <c r="M1243" s="243" t="s">
        <v>21</v>
      </c>
      <c r="N1243" s="244" t="s">
        <v>44</v>
      </c>
      <c r="O1243" s="48"/>
      <c r="P1243" s="245">
        <f>O1243*H1243</f>
        <v>0</v>
      </c>
      <c r="Q1243" s="245">
        <v>0</v>
      </c>
      <c r="R1243" s="245">
        <f>Q1243*H1243</f>
        <v>0</v>
      </c>
      <c r="S1243" s="245">
        <v>0</v>
      </c>
      <c r="T1243" s="246">
        <f>S1243*H1243</f>
        <v>0</v>
      </c>
      <c r="AR1243" s="25" t="s">
        <v>573</v>
      </c>
      <c r="AT1243" s="25" t="s">
        <v>176</v>
      </c>
      <c r="AU1243" s="25" t="s">
        <v>83</v>
      </c>
      <c r="AY1243" s="25" t="s">
        <v>174</v>
      </c>
      <c r="BE1243" s="247">
        <f>IF(N1243="základní",J1243,0)</f>
        <v>0</v>
      </c>
      <c r="BF1243" s="247">
        <f>IF(N1243="snížená",J1243,0)</f>
        <v>0</v>
      </c>
      <c r="BG1243" s="247">
        <f>IF(N1243="zákl. přenesená",J1243,0)</f>
        <v>0</v>
      </c>
      <c r="BH1243" s="247">
        <f>IF(N1243="sníž. přenesená",J1243,0)</f>
        <v>0</v>
      </c>
      <c r="BI1243" s="247">
        <f>IF(N1243="nulová",J1243,0)</f>
        <v>0</v>
      </c>
      <c r="BJ1243" s="25" t="s">
        <v>83</v>
      </c>
      <c r="BK1243" s="247">
        <f>ROUND(I1243*H1243,2)</f>
        <v>0</v>
      </c>
      <c r="BL1243" s="25" t="s">
        <v>573</v>
      </c>
      <c r="BM1243" s="25" t="s">
        <v>2651</v>
      </c>
    </row>
    <row r="1244" s="1" customFormat="1" ht="16.5" customHeight="1">
      <c r="B1244" s="47"/>
      <c r="C1244" s="236" t="s">
        <v>2652</v>
      </c>
      <c r="D1244" s="236" t="s">
        <v>176</v>
      </c>
      <c r="E1244" s="237" t="s">
        <v>2653</v>
      </c>
      <c r="F1244" s="238" t="s">
        <v>2654</v>
      </c>
      <c r="G1244" s="239" t="s">
        <v>1347</v>
      </c>
      <c r="H1244" s="240">
        <v>1</v>
      </c>
      <c r="I1244" s="241"/>
      <c r="J1244" s="242">
        <f>ROUND(I1244*H1244,2)</f>
        <v>0</v>
      </c>
      <c r="K1244" s="238" t="s">
        <v>21</v>
      </c>
      <c r="L1244" s="73"/>
      <c r="M1244" s="243" t="s">
        <v>21</v>
      </c>
      <c r="N1244" s="244" t="s">
        <v>44</v>
      </c>
      <c r="O1244" s="48"/>
      <c r="P1244" s="245">
        <f>O1244*H1244</f>
        <v>0</v>
      </c>
      <c r="Q1244" s="245">
        <v>0</v>
      </c>
      <c r="R1244" s="245">
        <f>Q1244*H1244</f>
        <v>0</v>
      </c>
      <c r="S1244" s="245">
        <v>0</v>
      </c>
      <c r="T1244" s="246">
        <f>S1244*H1244</f>
        <v>0</v>
      </c>
      <c r="AR1244" s="25" t="s">
        <v>573</v>
      </c>
      <c r="AT1244" s="25" t="s">
        <v>176</v>
      </c>
      <c r="AU1244" s="25" t="s">
        <v>83</v>
      </c>
      <c r="AY1244" s="25" t="s">
        <v>174</v>
      </c>
      <c r="BE1244" s="247">
        <f>IF(N1244="základní",J1244,0)</f>
        <v>0</v>
      </c>
      <c r="BF1244" s="247">
        <f>IF(N1244="snížená",J1244,0)</f>
        <v>0</v>
      </c>
      <c r="BG1244" s="247">
        <f>IF(N1244="zákl. přenesená",J1244,0)</f>
        <v>0</v>
      </c>
      <c r="BH1244" s="247">
        <f>IF(N1244="sníž. přenesená",J1244,0)</f>
        <v>0</v>
      </c>
      <c r="BI1244" s="247">
        <f>IF(N1244="nulová",J1244,0)</f>
        <v>0</v>
      </c>
      <c r="BJ1244" s="25" t="s">
        <v>83</v>
      </c>
      <c r="BK1244" s="247">
        <f>ROUND(I1244*H1244,2)</f>
        <v>0</v>
      </c>
      <c r="BL1244" s="25" t="s">
        <v>573</v>
      </c>
      <c r="BM1244" s="25" t="s">
        <v>2655</v>
      </c>
    </row>
    <row r="1245" s="1" customFormat="1" ht="16.5" customHeight="1">
      <c r="B1245" s="47"/>
      <c r="C1245" s="236" t="s">
        <v>2656</v>
      </c>
      <c r="D1245" s="236" t="s">
        <v>176</v>
      </c>
      <c r="E1245" s="237" t="s">
        <v>2657</v>
      </c>
      <c r="F1245" s="238" t="s">
        <v>2658</v>
      </c>
      <c r="G1245" s="239" t="s">
        <v>1347</v>
      </c>
      <c r="H1245" s="240">
        <v>11</v>
      </c>
      <c r="I1245" s="241"/>
      <c r="J1245" s="242">
        <f>ROUND(I1245*H1245,2)</f>
        <v>0</v>
      </c>
      <c r="K1245" s="238" t="s">
        <v>21</v>
      </c>
      <c r="L1245" s="73"/>
      <c r="M1245" s="243" t="s">
        <v>21</v>
      </c>
      <c r="N1245" s="244" t="s">
        <v>44</v>
      </c>
      <c r="O1245" s="48"/>
      <c r="P1245" s="245">
        <f>O1245*H1245</f>
        <v>0</v>
      </c>
      <c r="Q1245" s="245">
        <v>0</v>
      </c>
      <c r="R1245" s="245">
        <f>Q1245*H1245</f>
        <v>0</v>
      </c>
      <c r="S1245" s="245">
        <v>0</v>
      </c>
      <c r="T1245" s="246">
        <f>S1245*H1245</f>
        <v>0</v>
      </c>
      <c r="AR1245" s="25" t="s">
        <v>573</v>
      </c>
      <c r="AT1245" s="25" t="s">
        <v>176</v>
      </c>
      <c r="AU1245" s="25" t="s">
        <v>83</v>
      </c>
      <c r="AY1245" s="25" t="s">
        <v>174</v>
      </c>
      <c r="BE1245" s="247">
        <f>IF(N1245="základní",J1245,0)</f>
        <v>0</v>
      </c>
      <c r="BF1245" s="247">
        <f>IF(N1245="snížená",J1245,0)</f>
        <v>0</v>
      </c>
      <c r="BG1245" s="247">
        <f>IF(N1245="zákl. přenesená",J1245,0)</f>
        <v>0</v>
      </c>
      <c r="BH1245" s="247">
        <f>IF(N1245="sníž. přenesená",J1245,0)</f>
        <v>0</v>
      </c>
      <c r="BI1245" s="247">
        <f>IF(N1245="nulová",J1245,0)</f>
        <v>0</v>
      </c>
      <c r="BJ1245" s="25" t="s">
        <v>83</v>
      </c>
      <c r="BK1245" s="247">
        <f>ROUND(I1245*H1245,2)</f>
        <v>0</v>
      </c>
      <c r="BL1245" s="25" t="s">
        <v>573</v>
      </c>
      <c r="BM1245" s="25" t="s">
        <v>2659</v>
      </c>
    </row>
    <row r="1246" s="1" customFormat="1">
      <c r="B1246" s="47"/>
      <c r="C1246" s="75"/>
      <c r="D1246" s="248" t="s">
        <v>2230</v>
      </c>
      <c r="E1246" s="75"/>
      <c r="F1246" s="249" t="s">
        <v>2231</v>
      </c>
      <c r="G1246" s="75"/>
      <c r="H1246" s="75"/>
      <c r="I1246" s="204"/>
      <c r="J1246" s="75"/>
      <c r="K1246" s="75"/>
      <c r="L1246" s="73"/>
      <c r="M1246" s="250"/>
      <c r="N1246" s="48"/>
      <c r="O1246" s="48"/>
      <c r="P1246" s="48"/>
      <c r="Q1246" s="48"/>
      <c r="R1246" s="48"/>
      <c r="S1246" s="48"/>
      <c r="T1246" s="96"/>
      <c r="AT1246" s="25" t="s">
        <v>2230</v>
      </c>
      <c r="AU1246" s="25" t="s">
        <v>83</v>
      </c>
    </row>
    <row r="1247" s="1" customFormat="1" ht="16.5" customHeight="1">
      <c r="B1247" s="47"/>
      <c r="C1247" s="236" t="s">
        <v>2660</v>
      </c>
      <c r="D1247" s="236" t="s">
        <v>176</v>
      </c>
      <c r="E1247" s="237" t="s">
        <v>2661</v>
      </c>
      <c r="F1247" s="238" t="s">
        <v>2662</v>
      </c>
      <c r="G1247" s="239" t="s">
        <v>1347</v>
      </c>
      <c r="H1247" s="240">
        <v>11</v>
      </c>
      <c r="I1247" s="241"/>
      <c r="J1247" s="242">
        <f>ROUND(I1247*H1247,2)</f>
        <v>0</v>
      </c>
      <c r="K1247" s="238" t="s">
        <v>21</v>
      </c>
      <c r="L1247" s="73"/>
      <c r="M1247" s="243" t="s">
        <v>21</v>
      </c>
      <c r="N1247" s="244" t="s">
        <v>44</v>
      </c>
      <c r="O1247" s="48"/>
      <c r="P1247" s="245">
        <f>O1247*H1247</f>
        <v>0</v>
      </c>
      <c r="Q1247" s="245">
        <v>0</v>
      </c>
      <c r="R1247" s="245">
        <f>Q1247*H1247</f>
        <v>0</v>
      </c>
      <c r="S1247" s="245">
        <v>0</v>
      </c>
      <c r="T1247" s="246">
        <f>S1247*H1247</f>
        <v>0</v>
      </c>
      <c r="AR1247" s="25" t="s">
        <v>573</v>
      </c>
      <c r="AT1247" s="25" t="s">
        <v>176</v>
      </c>
      <c r="AU1247" s="25" t="s">
        <v>83</v>
      </c>
      <c r="AY1247" s="25" t="s">
        <v>174</v>
      </c>
      <c r="BE1247" s="247">
        <f>IF(N1247="základní",J1247,0)</f>
        <v>0</v>
      </c>
      <c r="BF1247" s="247">
        <f>IF(N1247="snížená",J1247,0)</f>
        <v>0</v>
      </c>
      <c r="BG1247" s="247">
        <f>IF(N1247="zákl. přenesená",J1247,0)</f>
        <v>0</v>
      </c>
      <c r="BH1247" s="247">
        <f>IF(N1247="sníž. přenesená",J1247,0)</f>
        <v>0</v>
      </c>
      <c r="BI1247" s="247">
        <f>IF(N1247="nulová",J1247,0)</f>
        <v>0</v>
      </c>
      <c r="BJ1247" s="25" t="s">
        <v>83</v>
      </c>
      <c r="BK1247" s="247">
        <f>ROUND(I1247*H1247,2)</f>
        <v>0</v>
      </c>
      <c r="BL1247" s="25" t="s">
        <v>573</v>
      </c>
      <c r="BM1247" s="25" t="s">
        <v>2663</v>
      </c>
    </row>
    <row r="1248" s="1" customFormat="1">
      <c r="B1248" s="47"/>
      <c r="C1248" s="75"/>
      <c r="D1248" s="248" t="s">
        <v>2230</v>
      </c>
      <c r="E1248" s="75"/>
      <c r="F1248" s="249" t="s">
        <v>2231</v>
      </c>
      <c r="G1248" s="75"/>
      <c r="H1248" s="75"/>
      <c r="I1248" s="204"/>
      <c r="J1248" s="75"/>
      <c r="K1248" s="75"/>
      <c r="L1248" s="73"/>
      <c r="M1248" s="250"/>
      <c r="N1248" s="48"/>
      <c r="O1248" s="48"/>
      <c r="P1248" s="48"/>
      <c r="Q1248" s="48"/>
      <c r="R1248" s="48"/>
      <c r="S1248" s="48"/>
      <c r="T1248" s="96"/>
      <c r="AT1248" s="25" t="s">
        <v>2230</v>
      </c>
      <c r="AU1248" s="25" t="s">
        <v>83</v>
      </c>
    </row>
    <row r="1249" s="1" customFormat="1" ht="16.5" customHeight="1">
      <c r="B1249" s="47"/>
      <c r="C1249" s="236" t="s">
        <v>2664</v>
      </c>
      <c r="D1249" s="236" t="s">
        <v>176</v>
      </c>
      <c r="E1249" s="237" t="s">
        <v>2665</v>
      </c>
      <c r="F1249" s="238" t="s">
        <v>2666</v>
      </c>
      <c r="G1249" s="239" t="s">
        <v>1347</v>
      </c>
      <c r="H1249" s="240">
        <v>1</v>
      </c>
      <c r="I1249" s="241"/>
      <c r="J1249" s="242">
        <f>ROUND(I1249*H1249,2)</f>
        <v>0</v>
      </c>
      <c r="K1249" s="238" t="s">
        <v>21</v>
      </c>
      <c r="L1249" s="73"/>
      <c r="M1249" s="243" t="s">
        <v>21</v>
      </c>
      <c r="N1249" s="244" t="s">
        <v>44</v>
      </c>
      <c r="O1249" s="48"/>
      <c r="P1249" s="245">
        <f>O1249*H1249</f>
        <v>0</v>
      </c>
      <c r="Q1249" s="245">
        <v>0</v>
      </c>
      <c r="R1249" s="245">
        <f>Q1249*H1249</f>
        <v>0</v>
      </c>
      <c r="S1249" s="245">
        <v>0</v>
      </c>
      <c r="T1249" s="246">
        <f>S1249*H1249</f>
        <v>0</v>
      </c>
      <c r="AR1249" s="25" t="s">
        <v>573</v>
      </c>
      <c r="AT1249" s="25" t="s">
        <v>176</v>
      </c>
      <c r="AU1249" s="25" t="s">
        <v>83</v>
      </c>
      <c r="AY1249" s="25" t="s">
        <v>174</v>
      </c>
      <c r="BE1249" s="247">
        <f>IF(N1249="základní",J1249,0)</f>
        <v>0</v>
      </c>
      <c r="BF1249" s="247">
        <f>IF(N1249="snížená",J1249,0)</f>
        <v>0</v>
      </c>
      <c r="BG1249" s="247">
        <f>IF(N1249="zákl. přenesená",J1249,0)</f>
        <v>0</v>
      </c>
      <c r="BH1249" s="247">
        <f>IF(N1249="sníž. přenesená",J1249,0)</f>
        <v>0</v>
      </c>
      <c r="BI1249" s="247">
        <f>IF(N1249="nulová",J1249,0)</f>
        <v>0</v>
      </c>
      <c r="BJ1249" s="25" t="s">
        <v>83</v>
      </c>
      <c r="BK1249" s="247">
        <f>ROUND(I1249*H1249,2)</f>
        <v>0</v>
      </c>
      <c r="BL1249" s="25" t="s">
        <v>573</v>
      </c>
      <c r="BM1249" s="25" t="s">
        <v>2667</v>
      </c>
    </row>
    <row r="1250" s="1" customFormat="1" ht="16.5" customHeight="1">
      <c r="B1250" s="47"/>
      <c r="C1250" s="236" t="s">
        <v>2668</v>
      </c>
      <c r="D1250" s="236" t="s">
        <v>176</v>
      </c>
      <c r="E1250" s="237" t="s">
        <v>2669</v>
      </c>
      <c r="F1250" s="238" t="s">
        <v>2670</v>
      </c>
      <c r="G1250" s="239" t="s">
        <v>269</v>
      </c>
      <c r="H1250" s="240">
        <v>1</v>
      </c>
      <c r="I1250" s="241"/>
      <c r="J1250" s="242">
        <f>ROUND(I1250*H1250,2)</f>
        <v>0</v>
      </c>
      <c r="K1250" s="238" t="s">
        <v>21</v>
      </c>
      <c r="L1250" s="73"/>
      <c r="M1250" s="243" t="s">
        <v>21</v>
      </c>
      <c r="N1250" s="244" t="s">
        <v>44</v>
      </c>
      <c r="O1250" s="48"/>
      <c r="P1250" s="245">
        <f>O1250*H1250</f>
        <v>0</v>
      </c>
      <c r="Q1250" s="245">
        <v>0</v>
      </c>
      <c r="R1250" s="245">
        <f>Q1250*H1250</f>
        <v>0</v>
      </c>
      <c r="S1250" s="245">
        <v>0</v>
      </c>
      <c r="T1250" s="246">
        <f>S1250*H1250</f>
        <v>0</v>
      </c>
      <c r="AR1250" s="25" t="s">
        <v>573</v>
      </c>
      <c r="AT1250" s="25" t="s">
        <v>176</v>
      </c>
      <c r="AU1250" s="25" t="s">
        <v>83</v>
      </c>
      <c r="AY1250" s="25" t="s">
        <v>174</v>
      </c>
      <c r="BE1250" s="247">
        <f>IF(N1250="základní",J1250,0)</f>
        <v>0</v>
      </c>
      <c r="BF1250" s="247">
        <f>IF(N1250="snížená",J1250,0)</f>
        <v>0</v>
      </c>
      <c r="BG1250" s="247">
        <f>IF(N1250="zákl. přenesená",J1250,0)</f>
        <v>0</v>
      </c>
      <c r="BH1250" s="247">
        <f>IF(N1250="sníž. přenesená",J1250,0)</f>
        <v>0</v>
      </c>
      <c r="BI1250" s="247">
        <f>IF(N1250="nulová",J1250,0)</f>
        <v>0</v>
      </c>
      <c r="BJ1250" s="25" t="s">
        <v>83</v>
      </c>
      <c r="BK1250" s="247">
        <f>ROUND(I1250*H1250,2)</f>
        <v>0</v>
      </c>
      <c r="BL1250" s="25" t="s">
        <v>573</v>
      </c>
      <c r="BM1250" s="25" t="s">
        <v>2671</v>
      </c>
    </row>
    <row r="1251" s="1" customFormat="1" ht="16.5" customHeight="1">
      <c r="B1251" s="47"/>
      <c r="C1251" s="236" t="s">
        <v>2672</v>
      </c>
      <c r="D1251" s="236" t="s">
        <v>176</v>
      </c>
      <c r="E1251" s="237" t="s">
        <v>2673</v>
      </c>
      <c r="F1251" s="238" t="s">
        <v>2674</v>
      </c>
      <c r="G1251" s="239" t="s">
        <v>1347</v>
      </c>
      <c r="H1251" s="240">
        <v>3</v>
      </c>
      <c r="I1251" s="241"/>
      <c r="J1251" s="242">
        <f>ROUND(I1251*H1251,2)</f>
        <v>0</v>
      </c>
      <c r="K1251" s="238" t="s">
        <v>21</v>
      </c>
      <c r="L1251" s="73"/>
      <c r="M1251" s="243" t="s">
        <v>21</v>
      </c>
      <c r="N1251" s="244" t="s">
        <v>44</v>
      </c>
      <c r="O1251" s="48"/>
      <c r="P1251" s="245">
        <f>O1251*H1251</f>
        <v>0</v>
      </c>
      <c r="Q1251" s="245">
        <v>0</v>
      </c>
      <c r="R1251" s="245">
        <f>Q1251*H1251</f>
        <v>0</v>
      </c>
      <c r="S1251" s="245">
        <v>0</v>
      </c>
      <c r="T1251" s="246">
        <f>S1251*H1251</f>
        <v>0</v>
      </c>
      <c r="AR1251" s="25" t="s">
        <v>573</v>
      </c>
      <c r="AT1251" s="25" t="s">
        <v>176</v>
      </c>
      <c r="AU1251" s="25" t="s">
        <v>83</v>
      </c>
      <c r="AY1251" s="25" t="s">
        <v>174</v>
      </c>
      <c r="BE1251" s="247">
        <f>IF(N1251="základní",J1251,0)</f>
        <v>0</v>
      </c>
      <c r="BF1251" s="247">
        <f>IF(N1251="snížená",J1251,0)</f>
        <v>0</v>
      </c>
      <c r="BG1251" s="247">
        <f>IF(N1251="zákl. přenesená",J1251,0)</f>
        <v>0</v>
      </c>
      <c r="BH1251" s="247">
        <f>IF(N1251="sníž. přenesená",J1251,0)</f>
        <v>0</v>
      </c>
      <c r="BI1251" s="247">
        <f>IF(N1251="nulová",J1251,0)</f>
        <v>0</v>
      </c>
      <c r="BJ1251" s="25" t="s">
        <v>83</v>
      </c>
      <c r="BK1251" s="247">
        <f>ROUND(I1251*H1251,2)</f>
        <v>0</v>
      </c>
      <c r="BL1251" s="25" t="s">
        <v>573</v>
      </c>
      <c r="BM1251" s="25" t="s">
        <v>2675</v>
      </c>
    </row>
    <row r="1252" s="1" customFormat="1">
      <c r="B1252" s="47"/>
      <c r="C1252" s="75"/>
      <c r="D1252" s="248" t="s">
        <v>2230</v>
      </c>
      <c r="E1252" s="75"/>
      <c r="F1252" s="249" t="s">
        <v>2333</v>
      </c>
      <c r="G1252" s="75"/>
      <c r="H1252" s="75"/>
      <c r="I1252" s="204"/>
      <c r="J1252" s="75"/>
      <c r="K1252" s="75"/>
      <c r="L1252" s="73"/>
      <c r="M1252" s="250"/>
      <c r="N1252" s="48"/>
      <c r="O1252" s="48"/>
      <c r="P1252" s="48"/>
      <c r="Q1252" s="48"/>
      <c r="R1252" s="48"/>
      <c r="S1252" s="48"/>
      <c r="T1252" s="96"/>
      <c r="AT1252" s="25" t="s">
        <v>2230</v>
      </c>
      <c r="AU1252" s="25" t="s">
        <v>83</v>
      </c>
    </row>
    <row r="1253" s="1" customFormat="1" ht="16.5" customHeight="1">
      <c r="B1253" s="47"/>
      <c r="C1253" s="236" t="s">
        <v>2676</v>
      </c>
      <c r="D1253" s="236" t="s">
        <v>176</v>
      </c>
      <c r="E1253" s="237" t="s">
        <v>2677</v>
      </c>
      <c r="F1253" s="238" t="s">
        <v>2646</v>
      </c>
      <c r="G1253" s="239" t="s">
        <v>269</v>
      </c>
      <c r="H1253" s="240">
        <v>1</v>
      </c>
      <c r="I1253" s="241"/>
      <c r="J1253" s="242">
        <f>ROUND(I1253*H1253,2)</f>
        <v>0</v>
      </c>
      <c r="K1253" s="238" t="s">
        <v>21</v>
      </c>
      <c r="L1253" s="73"/>
      <c r="M1253" s="243" t="s">
        <v>21</v>
      </c>
      <c r="N1253" s="244" t="s">
        <v>44</v>
      </c>
      <c r="O1253" s="48"/>
      <c r="P1253" s="245">
        <f>O1253*H1253</f>
        <v>0</v>
      </c>
      <c r="Q1253" s="245">
        <v>0</v>
      </c>
      <c r="R1253" s="245">
        <f>Q1253*H1253</f>
        <v>0</v>
      </c>
      <c r="S1253" s="245">
        <v>0</v>
      </c>
      <c r="T1253" s="246">
        <f>S1253*H1253</f>
        <v>0</v>
      </c>
      <c r="AR1253" s="25" t="s">
        <v>573</v>
      </c>
      <c r="AT1253" s="25" t="s">
        <v>176</v>
      </c>
      <c r="AU1253" s="25" t="s">
        <v>83</v>
      </c>
      <c r="AY1253" s="25" t="s">
        <v>174</v>
      </c>
      <c r="BE1253" s="247">
        <f>IF(N1253="základní",J1253,0)</f>
        <v>0</v>
      </c>
      <c r="BF1253" s="247">
        <f>IF(N1253="snížená",J1253,0)</f>
        <v>0</v>
      </c>
      <c r="BG1253" s="247">
        <f>IF(N1253="zákl. přenesená",J1253,0)</f>
        <v>0</v>
      </c>
      <c r="BH1253" s="247">
        <f>IF(N1253="sníž. přenesená",J1253,0)</f>
        <v>0</v>
      </c>
      <c r="BI1253" s="247">
        <f>IF(N1253="nulová",J1253,0)</f>
        <v>0</v>
      </c>
      <c r="BJ1253" s="25" t="s">
        <v>83</v>
      </c>
      <c r="BK1253" s="247">
        <f>ROUND(I1253*H1253,2)</f>
        <v>0</v>
      </c>
      <c r="BL1253" s="25" t="s">
        <v>573</v>
      </c>
      <c r="BM1253" s="25" t="s">
        <v>2678</v>
      </c>
    </row>
    <row r="1254" s="1" customFormat="1" ht="25.5" customHeight="1">
      <c r="B1254" s="47"/>
      <c r="C1254" s="236" t="s">
        <v>2679</v>
      </c>
      <c r="D1254" s="236" t="s">
        <v>176</v>
      </c>
      <c r="E1254" s="237" t="s">
        <v>2680</v>
      </c>
      <c r="F1254" s="238" t="s">
        <v>2681</v>
      </c>
      <c r="G1254" s="239" t="s">
        <v>1347</v>
      </c>
      <c r="H1254" s="240">
        <v>1</v>
      </c>
      <c r="I1254" s="241"/>
      <c r="J1254" s="242">
        <f>ROUND(I1254*H1254,2)</f>
        <v>0</v>
      </c>
      <c r="K1254" s="238" t="s">
        <v>21</v>
      </c>
      <c r="L1254" s="73"/>
      <c r="M1254" s="243" t="s">
        <v>21</v>
      </c>
      <c r="N1254" s="244" t="s">
        <v>44</v>
      </c>
      <c r="O1254" s="48"/>
      <c r="P1254" s="245">
        <f>O1254*H1254</f>
        <v>0</v>
      </c>
      <c r="Q1254" s="245">
        <v>0</v>
      </c>
      <c r="R1254" s="245">
        <f>Q1254*H1254</f>
        <v>0</v>
      </c>
      <c r="S1254" s="245">
        <v>0</v>
      </c>
      <c r="T1254" s="246">
        <f>S1254*H1254</f>
        <v>0</v>
      </c>
      <c r="AR1254" s="25" t="s">
        <v>573</v>
      </c>
      <c r="AT1254" s="25" t="s">
        <v>176</v>
      </c>
      <c r="AU1254" s="25" t="s">
        <v>83</v>
      </c>
      <c r="AY1254" s="25" t="s">
        <v>174</v>
      </c>
      <c r="BE1254" s="247">
        <f>IF(N1254="základní",J1254,0)</f>
        <v>0</v>
      </c>
      <c r="BF1254" s="247">
        <f>IF(N1254="snížená",J1254,0)</f>
        <v>0</v>
      </c>
      <c r="BG1254" s="247">
        <f>IF(N1254="zákl. přenesená",J1254,0)</f>
        <v>0</v>
      </c>
      <c r="BH1254" s="247">
        <f>IF(N1254="sníž. přenesená",J1254,0)</f>
        <v>0</v>
      </c>
      <c r="BI1254" s="247">
        <f>IF(N1254="nulová",J1254,0)</f>
        <v>0</v>
      </c>
      <c r="BJ1254" s="25" t="s">
        <v>83</v>
      </c>
      <c r="BK1254" s="247">
        <f>ROUND(I1254*H1254,2)</f>
        <v>0</v>
      </c>
      <c r="BL1254" s="25" t="s">
        <v>573</v>
      </c>
      <c r="BM1254" s="25" t="s">
        <v>2682</v>
      </c>
    </row>
    <row r="1255" s="1" customFormat="1" ht="16.5" customHeight="1">
      <c r="B1255" s="47"/>
      <c r="C1255" s="236" t="s">
        <v>2683</v>
      </c>
      <c r="D1255" s="236" t="s">
        <v>176</v>
      </c>
      <c r="E1255" s="237" t="s">
        <v>2684</v>
      </c>
      <c r="F1255" s="238" t="s">
        <v>2685</v>
      </c>
      <c r="G1255" s="239" t="s">
        <v>1347</v>
      </c>
      <c r="H1255" s="240">
        <v>1</v>
      </c>
      <c r="I1255" s="241"/>
      <c r="J1255" s="242">
        <f>ROUND(I1255*H1255,2)</f>
        <v>0</v>
      </c>
      <c r="K1255" s="238" t="s">
        <v>21</v>
      </c>
      <c r="L1255" s="73"/>
      <c r="M1255" s="243" t="s">
        <v>21</v>
      </c>
      <c r="N1255" s="244" t="s">
        <v>44</v>
      </c>
      <c r="O1255" s="48"/>
      <c r="P1255" s="245">
        <f>O1255*H1255</f>
        <v>0</v>
      </c>
      <c r="Q1255" s="245">
        <v>0</v>
      </c>
      <c r="R1255" s="245">
        <f>Q1255*H1255</f>
        <v>0</v>
      </c>
      <c r="S1255" s="245">
        <v>0</v>
      </c>
      <c r="T1255" s="246">
        <f>S1255*H1255</f>
        <v>0</v>
      </c>
      <c r="AR1255" s="25" t="s">
        <v>573</v>
      </c>
      <c r="AT1255" s="25" t="s">
        <v>176</v>
      </c>
      <c r="AU1255" s="25" t="s">
        <v>83</v>
      </c>
      <c r="AY1255" s="25" t="s">
        <v>174</v>
      </c>
      <c r="BE1255" s="247">
        <f>IF(N1255="základní",J1255,0)</f>
        <v>0</v>
      </c>
      <c r="BF1255" s="247">
        <f>IF(N1255="snížená",J1255,0)</f>
        <v>0</v>
      </c>
      <c r="BG1255" s="247">
        <f>IF(N1255="zákl. přenesená",J1255,0)</f>
        <v>0</v>
      </c>
      <c r="BH1255" s="247">
        <f>IF(N1255="sníž. přenesená",J1255,0)</f>
        <v>0</v>
      </c>
      <c r="BI1255" s="247">
        <f>IF(N1255="nulová",J1255,0)</f>
        <v>0</v>
      </c>
      <c r="BJ1255" s="25" t="s">
        <v>83</v>
      </c>
      <c r="BK1255" s="247">
        <f>ROUND(I1255*H1255,2)</f>
        <v>0</v>
      </c>
      <c r="BL1255" s="25" t="s">
        <v>573</v>
      </c>
      <c r="BM1255" s="25" t="s">
        <v>2686</v>
      </c>
    </row>
    <row r="1256" s="1" customFormat="1" ht="16.5" customHeight="1">
      <c r="B1256" s="47"/>
      <c r="C1256" s="236" t="s">
        <v>2687</v>
      </c>
      <c r="D1256" s="236" t="s">
        <v>176</v>
      </c>
      <c r="E1256" s="237" t="s">
        <v>2688</v>
      </c>
      <c r="F1256" s="238" t="s">
        <v>2689</v>
      </c>
      <c r="G1256" s="239" t="s">
        <v>1347</v>
      </c>
      <c r="H1256" s="240">
        <v>11</v>
      </c>
      <c r="I1256" s="241"/>
      <c r="J1256" s="242">
        <f>ROUND(I1256*H1256,2)</f>
        <v>0</v>
      </c>
      <c r="K1256" s="238" t="s">
        <v>21</v>
      </c>
      <c r="L1256" s="73"/>
      <c r="M1256" s="243" t="s">
        <v>21</v>
      </c>
      <c r="N1256" s="244" t="s">
        <v>44</v>
      </c>
      <c r="O1256" s="48"/>
      <c r="P1256" s="245">
        <f>O1256*H1256</f>
        <v>0</v>
      </c>
      <c r="Q1256" s="245">
        <v>0</v>
      </c>
      <c r="R1256" s="245">
        <f>Q1256*H1256</f>
        <v>0</v>
      </c>
      <c r="S1256" s="245">
        <v>0</v>
      </c>
      <c r="T1256" s="246">
        <f>S1256*H1256</f>
        <v>0</v>
      </c>
      <c r="AR1256" s="25" t="s">
        <v>573</v>
      </c>
      <c r="AT1256" s="25" t="s">
        <v>176</v>
      </c>
      <c r="AU1256" s="25" t="s">
        <v>83</v>
      </c>
      <c r="AY1256" s="25" t="s">
        <v>174</v>
      </c>
      <c r="BE1256" s="247">
        <f>IF(N1256="základní",J1256,0)</f>
        <v>0</v>
      </c>
      <c r="BF1256" s="247">
        <f>IF(N1256="snížená",J1256,0)</f>
        <v>0</v>
      </c>
      <c r="BG1256" s="247">
        <f>IF(N1256="zákl. přenesená",J1256,0)</f>
        <v>0</v>
      </c>
      <c r="BH1256" s="247">
        <f>IF(N1256="sníž. přenesená",J1256,0)</f>
        <v>0</v>
      </c>
      <c r="BI1256" s="247">
        <f>IF(N1256="nulová",J1256,0)</f>
        <v>0</v>
      </c>
      <c r="BJ1256" s="25" t="s">
        <v>83</v>
      </c>
      <c r="BK1256" s="247">
        <f>ROUND(I1256*H1256,2)</f>
        <v>0</v>
      </c>
      <c r="BL1256" s="25" t="s">
        <v>573</v>
      </c>
      <c r="BM1256" s="25" t="s">
        <v>2690</v>
      </c>
    </row>
    <row r="1257" s="1" customFormat="1">
      <c r="B1257" s="47"/>
      <c r="C1257" s="75"/>
      <c r="D1257" s="248" t="s">
        <v>2230</v>
      </c>
      <c r="E1257" s="75"/>
      <c r="F1257" s="249" t="s">
        <v>2231</v>
      </c>
      <c r="G1257" s="75"/>
      <c r="H1257" s="75"/>
      <c r="I1257" s="204"/>
      <c r="J1257" s="75"/>
      <c r="K1257" s="75"/>
      <c r="L1257" s="73"/>
      <c r="M1257" s="250"/>
      <c r="N1257" s="48"/>
      <c r="O1257" s="48"/>
      <c r="P1257" s="48"/>
      <c r="Q1257" s="48"/>
      <c r="R1257" s="48"/>
      <c r="S1257" s="48"/>
      <c r="T1257" s="96"/>
      <c r="AT1257" s="25" t="s">
        <v>2230</v>
      </c>
      <c r="AU1257" s="25" t="s">
        <v>83</v>
      </c>
    </row>
    <row r="1258" s="1" customFormat="1" ht="16.5" customHeight="1">
      <c r="B1258" s="47"/>
      <c r="C1258" s="236" t="s">
        <v>2691</v>
      </c>
      <c r="D1258" s="236" t="s">
        <v>176</v>
      </c>
      <c r="E1258" s="237" t="s">
        <v>2641</v>
      </c>
      <c r="F1258" s="238" t="s">
        <v>2642</v>
      </c>
      <c r="G1258" s="239" t="s">
        <v>1347</v>
      </c>
      <c r="H1258" s="240">
        <v>11</v>
      </c>
      <c r="I1258" s="241"/>
      <c r="J1258" s="242">
        <f>ROUND(I1258*H1258,2)</f>
        <v>0</v>
      </c>
      <c r="K1258" s="238" t="s">
        <v>21</v>
      </c>
      <c r="L1258" s="73"/>
      <c r="M1258" s="243" t="s">
        <v>21</v>
      </c>
      <c r="N1258" s="244" t="s">
        <v>44</v>
      </c>
      <c r="O1258" s="48"/>
      <c r="P1258" s="245">
        <f>O1258*H1258</f>
        <v>0</v>
      </c>
      <c r="Q1258" s="245">
        <v>0</v>
      </c>
      <c r="R1258" s="245">
        <f>Q1258*H1258</f>
        <v>0</v>
      </c>
      <c r="S1258" s="245">
        <v>0</v>
      </c>
      <c r="T1258" s="246">
        <f>S1258*H1258</f>
        <v>0</v>
      </c>
      <c r="AR1258" s="25" t="s">
        <v>573</v>
      </c>
      <c r="AT1258" s="25" t="s">
        <v>176</v>
      </c>
      <c r="AU1258" s="25" t="s">
        <v>83</v>
      </c>
      <c r="AY1258" s="25" t="s">
        <v>174</v>
      </c>
      <c r="BE1258" s="247">
        <f>IF(N1258="základní",J1258,0)</f>
        <v>0</v>
      </c>
      <c r="BF1258" s="247">
        <f>IF(N1258="snížená",J1258,0)</f>
        <v>0</v>
      </c>
      <c r="BG1258" s="247">
        <f>IF(N1258="zákl. přenesená",J1258,0)</f>
        <v>0</v>
      </c>
      <c r="BH1258" s="247">
        <f>IF(N1258="sníž. přenesená",J1258,0)</f>
        <v>0</v>
      </c>
      <c r="BI1258" s="247">
        <f>IF(N1258="nulová",J1258,0)</f>
        <v>0</v>
      </c>
      <c r="BJ1258" s="25" t="s">
        <v>83</v>
      </c>
      <c r="BK1258" s="247">
        <f>ROUND(I1258*H1258,2)</f>
        <v>0</v>
      </c>
      <c r="BL1258" s="25" t="s">
        <v>573</v>
      </c>
      <c r="BM1258" s="25" t="s">
        <v>2692</v>
      </c>
    </row>
    <row r="1259" s="1" customFormat="1">
      <c r="B1259" s="47"/>
      <c r="C1259" s="75"/>
      <c r="D1259" s="248" t="s">
        <v>2230</v>
      </c>
      <c r="E1259" s="75"/>
      <c r="F1259" s="249" t="s">
        <v>2231</v>
      </c>
      <c r="G1259" s="75"/>
      <c r="H1259" s="75"/>
      <c r="I1259" s="204"/>
      <c r="J1259" s="75"/>
      <c r="K1259" s="75"/>
      <c r="L1259" s="73"/>
      <c r="M1259" s="250"/>
      <c r="N1259" s="48"/>
      <c r="O1259" s="48"/>
      <c r="P1259" s="48"/>
      <c r="Q1259" s="48"/>
      <c r="R1259" s="48"/>
      <c r="S1259" s="48"/>
      <c r="T1259" s="96"/>
      <c r="AT1259" s="25" t="s">
        <v>2230</v>
      </c>
      <c r="AU1259" s="25" t="s">
        <v>83</v>
      </c>
    </row>
    <row r="1260" s="1" customFormat="1" ht="16.5" customHeight="1">
      <c r="B1260" s="47"/>
      <c r="C1260" s="236" t="s">
        <v>2693</v>
      </c>
      <c r="D1260" s="236" t="s">
        <v>176</v>
      </c>
      <c r="E1260" s="237" t="s">
        <v>2694</v>
      </c>
      <c r="F1260" s="238" t="s">
        <v>2695</v>
      </c>
      <c r="G1260" s="239" t="s">
        <v>269</v>
      </c>
      <c r="H1260" s="240">
        <v>1</v>
      </c>
      <c r="I1260" s="241"/>
      <c r="J1260" s="242">
        <f>ROUND(I1260*H1260,2)</f>
        <v>0</v>
      </c>
      <c r="K1260" s="238" t="s">
        <v>21</v>
      </c>
      <c r="L1260" s="73"/>
      <c r="M1260" s="243" t="s">
        <v>21</v>
      </c>
      <c r="N1260" s="244" t="s">
        <v>44</v>
      </c>
      <c r="O1260" s="48"/>
      <c r="P1260" s="245">
        <f>O1260*H1260</f>
        <v>0</v>
      </c>
      <c r="Q1260" s="245">
        <v>0</v>
      </c>
      <c r="R1260" s="245">
        <f>Q1260*H1260</f>
        <v>0</v>
      </c>
      <c r="S1260" s="245">
        <v>0</v>
      </c>
      <c r="T1260" s="246">
        <f>S1260*H1260</f>
        <v>0</v>
      </c>
      <c r="AR1260" s="25" t="s">
        <v>573</v>
      </c>
      <c r="AT1260" s="25" t="s">
        <v>176</v>
      </c>
      <c r="AU1260" s="25" t="s">
        <v>83</v>
      </c>
      <c r="AY1260" s="25" t="s">
        <v>174</v>
      </c>
      <c r="BE1260" s="247">
        <f>IF(N1260="základní",J1260,0)</f>
        <v>0</v>
      </c>
      <c r="BF1260" s="247">
        <f>IF(N1260="snížená",J1260,0)</f>
        <v>0</v>
      </c>
      <c r="BG1260" s="247">
        <f>IF(N1260="zákl. přenesená",J1260,0)</f>
        <v>0</v>
      </c>
      <c r="BH1260" s="247">
        <f>IF(N1260="sníž. přenesená",J1260,0)</f>
        <v>0</v>
      </c>
      <c r="BI1260" s="247">
        <f>IF(N1260="nulová",J1260,0)</f>
        <v>0</v>
      </c>
      <c r="BJ1260" s="25" t="s">
        <v>83</v>
      </c>
      <c r="BK1260" s="247">
        <f>ROUND(I1260*H1260,2)</f>
        <v>0</v>
      </c>
      <c r="BL1260" s="25" t="s">
        <v>573</v>
      </c>
      <c r="BM1260" s="25" t="s">
        <v>2696</v>
      </c>
    </row>
    <row r="1261" s="1" customFormat="1" ht="16.5" customHeight="1">
      <c r="B1261" s="47"/>
      <c r="C1261" s="236" t="s">
        <v>2697</v>
      </c>
      <c r="D1261" s="236" t="s">
        <v>176</v>
      </c>
      <c r="E1261" s="237" t="s">
        <v>2698</v>
      </c>
      <c r="F1261" s="238" t="s">
        <v>2699</v>
      </c>
      <c r="G1261" s="239" t="s">
        <v>256</v>
      </c>
      <c r="H1261" s="240">
        <v>420</v>
      </c>
      <c r="I1261" s="241"/>
      <c r="J1261" s="242">
        <f>ROUND(I1261*H1261,2)</f>
        <v>0</v>
      </c>
      <c r="K1261" s="238" t="s">
        <v>21</v>
      </c>
      <c r="L1261" s="73"/>
      <c r="M1261" s="243" t="s">
        <v>21</v>
      </c>
      <c r="N1261" s="244" t="s">
        <v>44</v>
      </c>
      <c r="O1261" s="48"/>
      <c r="P1261" s="245">
        <f>O1261*H1261</f>
        <v>0</v>
      </c>
      <c r="Q1261" s="245">
        <v>0</v>
      </c>
      <c r="R1261" s="245">
        <f>Q1261*H1261</f>
        <v>0</v>
      </c>
      <c r="S1261" s="245">
        <v>0</v>
      </c>
      <c r="T1261" s="246">
        <f>S1261*H1261</f>
        <v>0</v>
      </c>
      <c r="AR1261" s="25" t="s">
        <v>573</v>
      </c>
      <c r="AT1261" s="25" t="s">
        <v>176</v>
      </c>
      <c r="AU1261" s="25" t="s">
        <v>83</v>
      </c>
      <c r="AY1261" s="25" t="s">
        <v>174</v>
      </c>
      <c r="BE1261" s="247">
        <f>IF(N1261="základní",J1261,0)</f>
        <v>0</v>
      </c>
      <c r="BF1261" s="247">
        <f>IF(N1261="snížená",J1261,0)</f>
        <v>0</v>
      </c>
      <c r="BG1261" s="247">
        <f>IF(N1261="zákl. přenesená",J1261,0)</f>
        <v>0</v>
      </c>
      <c r="BH1261" s="247">
        <f>IF(N1261="sníž. přenesená",J1261,0)</f>
        <v>0</v>
      </c>
      <c r="BI1261" s="247">
        <f>IF(N1261="nulová",J1261,0)</f>
        <v>0</v>
      </c>
      <c r="BJ1261" s="25" t="s">
        <v>83</v>
      </c>
      <c r="BK1261" s="247">
        <f>ROUND(I1261*H1261,2)</f>
        <v>0</v>
      </c>
      <c r="BL1261" s="25" t="s">
        <v>573</v>
      </c>
      <c r="BM1261" s="25" t="s">
        <v>2700</v>
      </c>
    </row>
    <row r="1262" s="1" customFormat="1">
      <c r="B1262" s="47"/>
      <c r="C1262" s="75"/>
      <c r="D1262" s="248" t="s">
        <v>2230</v>
      </c>
      <c r="E1262" s="75"/>
      <c r="F1262" s="249" t="s">
        <v>2701</v>
      </c>
      <c r="G1262" s="75"/>
      <c r="H1262" s="75"/>
      <c r="I1262" s="204"/>
      <c r="J1262" s="75"/>
      <c r="K1262" s="75"/>
      <c r="L1262" s="73"/>
      <c r="M1262" s="250"/>
      <c r="N1262" s="48"/>
      <c r="O1262" s="48"/>
      <c r="P1262" s="48"/>
      <c r="Q1262" s="48"/>
      <c r="R1262" s="48"/>
      <c r="S1262" s="48"/>
      <c r="T1262" s="96"/>
      <c r="AT1262" s="25" t="s">
        <v>2230</v>
      </c>
      <c r="AU1262" s="25" t="s">
        <v>83</v>
      </c>
    </row>
    <row r="1263" s="1" customFormat="1" ht="16.5" customHeight="1">
      <c r="B1263" s="47"/>
      <c r="C1263" s="236" t="s">
        <v>2702</v>
      </c>
      <c r="D1263" s="236" t="s">
        <v>176</v>
      </c>
      <c r="E1263" s="237" t="s">
        <v>2703</v>
      </c>
      <c r="F1263" s="238" t="s">
        <v>2704</v>
      </c>
      <c r="G1263" s="239" t="s">
        <v>256</v>
      </c>
      <c r="H1263" s="240">
        <v>135</v>
      </c>
      <c r="I1263" s="241"/>
      <c r="J1263" s="242">
        <f>ROUND(I1263*H1263,2)</f>
        <v>0</v>
      </c>
      <c r="K1263" s="238" t="s">
        <v>21</v>
      </c>
      <c r="L1263" s="73"/>
      <c r="M1263" s="243" t="s">
        <v>21</v>
      </c>
      <c r="N1263" s="244" t="s">
        <v>44</v>
      </c>
      <c r="O1263" s="48"/>
      <c r="P1263" s="245">
        <f>O1263*H1263</f>
        <v>0</v>
      </c>
      <c r="Q1263" s="245">
        <v>0</v>
      </c>
      <c r="R1263" s="245">
        <f>Q1263*H1263</f>
        <v>0</v>
      </c>
      <c r="S1263" s="245">
        <v>0</v>
      </c>
      <c r="T1263" s="246">
        <f>S1263*H1263</f>
        <v>0</v>
      </c>
      <c r="AR1263" s="25" t="s">
        <v>573</v>
      </c>
      <c r="AT1263" s="25" t="s">
        <v>176</v>
      </c>
      <c r="AU1263" s="25" t="s">
        <v>83</v>
      </c>
      <c r="AY1263" s="25" t="s">
        <v>174</v>
      </c>
      <c r="BE1263" s="247">
        <f>IF(N1263="základní",J1263,0)</f>
        <v>0</v>
      </c>
      <c r="BF1263" s="247">
        <f>IF(N1263="snížená",J1263,0)</f>
        <v>0</v>
      </c>
      <c r="BG1263" s="247">
        <f>IF(N1263="zákl. přenesená",J1263,0)</f>
        <v>0</v>
      </c>
      <c r="BH1263" s="247">
        <f>IF(N1263="sníž. přenesená",J1263,0)</f>
        <v>0</v>
      </c>
      <c r="BI1263" s="247">
        <f>IF(N1263="nulová",J1263,0)</f>
        <v>0</v>
      </c>
      <c r="BJ1263" s="25" t="s">
        <v>83</v>
      </c>
      <c r="BK1263" s="247">
        <f>ROUND(I1263*H1263,2)</f>
        <v>0</v>
      </c>
      <c r="BL1263" s="25" t="s">
        <v>573</v>
      </c>
      <c r="BM1263" s="25" t="s">
        <v>2705</v>
      </c>
    </row>
    <row r="1264" s="1" customFormat="1">
      <c r="B1264" s="47"/>
      <c r="C1264" s="75"/>
      <c r="D1264" s="248" t="s">
        <v>2230</v>
      </c>
      <c r="E1264" s="75"/>
      <c r="F1264" s="249" t="s">
        <v>2706</v>
      </c>
      <c r="G1264" s="75"/>
      <c r="H1264" s="75"/>
      <c r="I1264" s="204"/>
      <c r="J1264" s="75"/>
      <c r="K1264" s="75"/>
      <c r="L1264" s="73"/>
      <c r="M1264" s="250"/>
      <c r="N1264" s="48"/>
      <c r="O1264" s="48"/>
      <c r="P1264" s="48"/>
      <c r="Q1264" s="48"/>
      <c r="R1264" s="48"/>
      <c r="S1264" s="48"/>
      <c r="T1264" s="96"/>
      <c r="AT1264" s="25" t="s">
        <v>2230</v>
      </c>
      <c r="AU1264" s="25" t="s">
        <v>83</v>
      </c>
    </row>
    <row r="1265" s="1" customFormat="1" ht="16.5" customHeight="1">
      <c r="B1265" s="47"/>
      <c r="C1265" s="236" t="s">
        <v>2707</v>
      </c>
      <c r="D1265" s="236" t="s">
        <v>176</v>
      </c>
      <c r="E1265" s="237" t="s">
        <v>2708</v>
      </c>
      <c r="F1265" s="238" t="s">
        <v>2709</v>
      </c>
      <c r="G1265" s="239" t="s">
        <v>256</v>
      </c>
      <c r="H1265" s="240">
        <v>1120</v>
      </c>
      <c r="I1265" s="241"/>
      <c r="J1265" s="242">
        <f>ROUND(I1265*H1265,2)</f>
        <v>0</v>
      </c>
      <c r="K1265" s="238" t="s">
        <v>21</v>
      </c>
      <c r="L1265" s="73"/>
      <c r="M1265" s="243" t="s">
        <v>21</v>
      </c>
      <c r="N1265" s="244" t="s">
        <v>44</v>
      </c>
      <c r="O1265" s="48"/>
      <c r="P1265" s="245">
        <f>O1265*H1265</f>
        <v>0</v>
      </c>
      <c r="Q1265" s="245">
        <v>0</v>
      </c>
      <c r="R1265" s="245">
        <f>Q1265*H1265</f>
        <v>0</v>
      </c>
      <c r="S1265" s="245">
        <v>0</v>
      </c>
      <c r="T1265" s="246">
        <f>S1265*H1265</f>
        <v>0</v>
      </c>
      <c r="AR1265" s="25" t="s">
        <v>573</v>
      </c>
      <c r="AT1265" s="25" t="s">
        <v>176</v>
      </c>
      <c r="AU1265" s="25" t="s">
        <v>83</v>
      </c>
      <c r="AY1265" s="25" t="s">
        <v>174</v>
      </c>
      <c r="BE1265" s="247">
        <f>IF(N1265="základní",J1265,0)</f>
        <v>0</v>
      </c>
      <c r="BF1265" s="247">
        <f>IF(N1265="snížená",J1265,0)</f>
        <v>0</v>
      </c>
      <c r="BG1265" s="247">
        <f>IF(N1265="zákl. přenesená",J1265,0)</f>
        <v>0</v>
      </c>
      <c r="BH1265" s="247">
        <f>IF(N1265="sníž. přenesená",J1265,0)</f>
        <v>0</v>
      </c>
      <c r="BI1265" s="247">
        <f>IF(N1265="nulová",J1265,0)</f>
        <v>0</v>
      </c>
      <c r="BJ1265" s="25" t="s">
        <v>83</v>
      </c>
      <c r="BK1265" s="247">
        <f>ROUND(I1265*H1265,2)</f>
        <v>0</v>
      </c>
      <c r="BL1265" s="25" t="s">
        <v>573</v>
      </c>
      <c r="BM1265" s="25" t="s">
        <v>2710</v>
      </c>
    </row>
    <row r="1266" s="1" customFormat="1">
      <c r="B1266" s="47"/>
      <c r="C1266" s="75"/>
      <c r="D1266" s="248" t="s">
        <v>2230</v>
      </c>
      <c r="E1266" s="75"/>
      <c r="F1266" s="249" t="s">
        <v>2711</v>
      </c>
      <c r="G1266" s="75"/>
      <c r="H1266" s="75"/>
      <c r="I1266" s="204"/>
      <c r="J1266" s="75"/>
      <c r="K1266" s="75"/>
      <c r="L1266" s="73"/>
      <c r="M1266" s="250"/>
      <c r="N1266" s="48"/>
      <c r="O1266" s="48"/>
      <c r="P1266" s="48"/>
      <c r="Q1266" s="48"/>
      <c r="R1266" s="48"/>
      <c r="S1266" s="48"/>
      <c r="T1266" s="96"/>
      <c r="AT1266" s="25" t="s">
        <v>2230</v>
      </c>
      <c r="AU1266" s="25" t="s">
        <v>83</v>
      </c>
    </row>
    <row r="1267" s="1" customFormat="1" ht="16.5" customHeight="1">
      <c r="B1267" s="47"/>
      <c r="C1267" s="236" t="s">
        <v>2712</v>
      </c>
      <c r="D1267" s="236" t="s">
        <v>176</v>
      </c>
      <c r="E1267" s="237" t="s">
        <v>2713</v>
      </c>
      <c r="F1267" s="238" t="s">
        <v>2714</v>
      </c>
      <c r="G1267" s="239" t="s">
        <v>256</v>
      </c>
      <c r="H1267" s="240">
        <v>580</v>
      </c>
      <c r="I1267" s="241"/>
      <c r="J1267" s="242">
        <f>ROUND(I1267*H1267,2)</f>
        <v>0</v>
      </c>
      <c r="K1267" s="238" t="s">
        <v>21</v>
      </c>
      <c r="L1267" s="73"/>
      <c r="M1267" s="243" t="s">
        <v>21</v>
      </c>
      <c r="N1267" s="244" t="s">
        <v>44</v>
      </c>
      <c r="O1267" s="48"/>
      <c r="P1267" s="245">
        <f>O1267*H1267</f>
        <v>0</v>
      </c>
      <c r="Q1267" s="245">
        <v>0</v>
      </c>
      <c r="R1267" s="245">
        <f>Q1267*H1267</f>
        <v>0</v>
      </c>
      <c r="S1267" s="245">
        <v>0</v>
      </c>
      <c r="T1267" s="246">
        <f>S1267*H1267</f>
        <v>0</v>
      </c>
      <c r="AR1267" s="25" t="s">
        <v>573</v>
      </c>
      <c r="AT1267" s="25" t="s">
        <v>176</v>
      </c>
      <c r="AU1267" s="25" t="s">
        <v>83</v>
      </c>
      <c r="AY1267" s="25" t="s">
        <v>174</v>
      </c>
      <c r="BE1267" s="247">
        <f>IF(N1267="základní",J1267,0)</f>
        <v>0</v>
      </c>
      <c r="BF1267" s="247">
        <f>IF(N1267="snížená",J1267,0)</f>
        <v>0</v>
      </c>
      <c r="BG1267" s="247">
        <f>IF(N1267="zákl. přenesená",J1267,0)</f>
        <v>0</v>
      </c>
      <c r="BH1267" s="247">
        <f>IF(N1267="sníž. přenesená",J1267,0)</f>
        <v>0</v>
      </c>
      <c r="BI1267" s="247">
        <f>IF(N1267="nulová",J1267,0)</f>
        <v>0</v>
      </c>
      <c r="BJ1267" s="25" t="s">
        <v>83</v>
      </c>
      <c r="BK1267" s="247">
        <f>ROUND(I1267*H1267,2)</f>
        <v>0</v>
      </c>
      <c r="BL1267" s="25" t="s">
        <v>573</v>
      </c>
      <c r="BM1267" s="25" t="s">
        <v>2715</v>
      </c>
    </row>
    <row r="1268" s="1" customFormat="1">
      <c r="B1268" s="47"/>
      <c r="C1268" s="75"/>
      <c r="D1268" s="248" t="s">
        <v>2230</v>
      </c>
      <c r="E1268" s="75"/>
      <c r="F1268" s="249" t="s">
        <v>2716</v>
      </c>
      <c r="G1268" s="75"/>
      <c r="H1268" s="75"/>
      <c r="I1268" s="204"/>
      <c r="J1268" s="75"/>
      <c r="K1268" s="75"/>
      <c r="L1268" s="73"/>
      <c r="M1268" s="250"/>
      <c r="N1268" s="48"/>
      <c r="O1268" s="48"/>
      <c r="P1268" s="48"/>
      <c r="Q1268" s="48"/>
      <c r="R1268" s="48"/>
      <c r="S1268" s="48"/>
      <c r="T1268" s="96"/>
      <c r="AT1268" s="25" t="s">
        <v>2230</v>
      </c>
      <c r="AU1268" s="25" t="s">
        <v>83</v>
      </c>
    </row>
    <row r="1269" s="1" customFormat="1" ht="16.5" customHeight="1">
      <c r="B1269" s="47"/>
      <c r="C1269" s="236" t="s">
        <v>2717</v>
      </c>
      <c r="D1269" s="236" t="s">
        <v>176</v>
      </c>
      <c r="E1269" s="237" t="s">
        <v>2718</v>
      </c>
      <c r="F1269" s="238" t="s">
        <v>2719</v>
      </c>
      <c r="G1269" s="239" t="s">
        <v>256</v>
      </c>
      <c r="H1269" s="240">
        <v>140</v>
      </c>
      <c r="I1269" s="241"/>
      <c r="J1269" s="242">
        <f>ROUND(I1269*H1269,2)</f>
        <v>0</v>
      </c>
      <c r="K1269" s="238" t="s">
        <v>21</v>
      </c>
      <c r="L1269" s="73"/>
      <c r="M1269" s="243" t="s">
        <v>21</v>
      </c>
      <c r="N1269" s="244" t="s">
        <v>44</v>
      </c>
      <c r="O1269" s="48"/>
      <c r="P1269" s="245">
        <f>O1269*H1269</f>
        <v>0</v>
      </c>
      <c r="Q1269" s="245">
        <v>0</v>
      </c>
      <c r="R1269" s="245">
        <f>Q1269*H1269</f>
        <v>0</v>
      </c>
      <c r="S1269" s="245">
        <v>0</v>
      </c>
      <c r="T1269" s="246">
        <f>S1269*H1269</f>
        <v>0</v>
      </c>
      <c r="AR1269" s="25" t="s">
        <v>573</v>
      </c>
      <c r="AT1269" s="25" t="s">
        <v>176</v>
      </c>
      <c r="AU1269" s="25" t="s">
        <v>83</v>
      </c>
      <c r="AY1269" s="25" t="s">
        <v>174</v>
      </c>
      <c r="BE1269" s="247">
        <f>IF(N1269="základní",J1269,0)</f>
        <v>0</v>
      </c>
      <c r="BF1269" s="247">
        <f>IF(N1269="snížená",J1269,0)</f>
        <v>0</v>
      </c>
      <c r="BG1269" s="247">
        <f>IF(N1269="zákl. přenesená",J1269,0)</f>
        <v>0</v>
      </c>
      <c r="BH1269" s="247">
        <f>IF(N1269="sníž. přenesená",J1269,0)</f>
        <v>0</v>
      </c>
      <c r="BI1269" s="247">
        <f>IF(N1269="nulová",J1269,0)</f>
        <v>0</v>
      </c>
      <c r="BJ1269" s="25" t="s">
        <v>83</v>
      </c>
      <c r="BK1269" s="247">
        <f>ROUND(I1269*H1269,2)</f>
        <v>0</v>
      </c>
      <c r="BL1269" s="25" t="s">
        <v>573</v>
      </c>
      <c r="BM1269" s="25" t="s">
        <v>2720</v>
      </c>
    </row>
    <row r="1270" s="1" customFormat="1">
      <c r="B1270" s="47"/>
      <c r="C1270" s="75"/>
      <c r="D1270" s="248" t="s">
        <v>2230</v>
      </c>
      <c r="E1270" s="75"/>
      <c r="F1270" s="249" t="s">
        <v>2721</v>
      </c>
      <c r="G1270" s="75"/>
      <c r="H1270" s="75"/>
      <c r="I1270" s="204"/>
      <c r="J1270" s="75"/>
      <c r="K1270" s="75"/>
      <c r="L1270" s="73"/>
      <c r="M1270" s="250"/>
      <c r="N1270" s="48"/>
      <c r="O1270" s="48"/>
      <c r="P1270" s="48"/>
      <c r="Q1270" s="48"/>
      <c r="R1270" s="48"/>
      <c r="S1270" s="48"/>
      <c r="T1270" s="96"/>
      <c r="AT1270" s="25" t="s">
        <v>2230</v>
      </c>
      <c r="AU1270" s="25" t="s">
        <v>83</v>
      </c>
    </row>
    <row r="1271" s="1" customFormat="1" ht="16.5" customHeight="1">
      <c r="B1271" s="47"/>
      <c r="C1271" s="236" t="s">
        <v>2722</v>
      </c>
      <c r="D1271" s="236" t="s">
        <v>176</v>
      </c>
      <c r="E1271" s="237" t="s">
        <v>2723</v>
      </c>
      <c r="F1271" s="238" t="s">
        <v>2724</v>
      </c>
      <c r="G1271" s="239" t="s">
        <v>256</v>
      </c>
      <c r="H1271" s="240">
        <v>30</v>
      </c>
      <c r="I1271" s="241"/>
      <c r="J1271" s="242">
        <f>ROUND(I1271*H1271,2)</f>
        <v>0</v>
      </c>
      <c r="K1271" s="238" t="s">
        <v>21</v>
      </c>
      <c r="L1271" s="73"/>
      <c r="M1271" s="243" t="s">
        <v>21</v>
      </c>
      <c r="N1271" s="244" t="s">
        <v>44</v>
      </c>
      <c r="O1271" s="48"/>
      <c r="P1271" s="245">
        <f>O1271*H1271</f>
        <v>0</v>
      </c>
      <c r="Q1271" s="245">
        <v>0</v>
      </c>
      <c r="R1271" s="245">
        <f>Q1271*H1271</f>
        <v>0</v>
      </c>
      <c r="S1271" s="245">
        <v>0</v>
      </c>
      <c r="T1271" s="246">
        <f>S1271*H1271</f>
        <v>0</v>
      </c>
      <c r="AR1271" s="25" t="s">
        <v>573</v>
      </c>
      <c r="AT1271" s="25" t="s">
        <v>176</v>
      </c>
      <c r="AU1271" s="25" t="s">
        <v>83</v>
      </c>
      <c r="AY1271" s="25" t="s">
        <v>174</v>
      </c>
      <c r="BE1271" s="247">
        <f>IF(N1271="základní",J1271,0)</f>
        <v>0</v>
      </c>
      <c r="BF1271" s="247">
        <f>IF(N1271="snížená",J1271,0)</f>
        <v>0</v>
      </c>
      <c r="BG1271" s="247">
        <f>IF(N1271="zákl. přenesená",J1271,0)</f>
        <v>0</v>
      </c>
      <c r="BH1271" s="247">
        <f>IF(N1271="sníž. přenesená",J1271,0)</f>
        <v>0</v>
      </c>
      <c r="BI1271" s="247">
        <f>IF(N1271="nulová",J1271,0)</f>
        <v>0</v>
      </c>
      <c r="BJ1271" s="25" t="s">
        <v>83</v>
      </c>
      <c r="BK1271" s="247">
        <f>ROUND(I1271*H1271,2)</f>
        <v>0</v>
      </c>
      <c r="BL1271" s="25" t="s">
        <v>573</v>
      </c>
      <c r="BM1271" s="25" t="s">
        <v>2725</v>
      </c>
    </row>
    <row r="1272" s="1" customFormat="1">
      <c r="B1272" s="47"/>
      <c r="C1272" s="75"/>
      <c r="D1272" s="248" t="s">
        <v>2230</v>
      </c>
      <c r="E1272" s="75"/>
      <c r="F1272" s="249" t="s">
        <v>2726</v>
      </c>
      <c r="G1272" s="75"/>
      <c r="H1272" s="75"/>
      <c r="I1272" s="204"/>
      <c r="J1272" s="75"/>
      <c r="K1272" s="75"/>
      <c r="L1272" s="73"/>
      <c r="M1272" s="250"/>
      <c r="N1272" s="48"/>
      <c r="O1272" s="48"/>
      <c r="P1272" s="48"/>
      <c r="Q1272" s="48"/>
      <c r="R1272" s="48"/>
      <c r="S1272" s="48"/>
      <c r="T1272" s="96"/>
      <c r="AT1272" s="25" t="s">
        <v>2230</v>
      </c>
      <c r="AU1272" s="25" t="s">
        <v>83</v>
      </c>
    </row>
    <row r="1273" s="1" customFormat="1" ht="16.5" customHeight="1">
      <c r="B1273" s="47"/>
      <c r="C1273" s="236" t="s">
        <v>2727</v>
      </c>
      <c r="D1273" s="236" t="s">
        <v>176</v>
      </c>
      <c r="E1273" s="237" t="s">
        <v>2728</v>
      </c>
      <c r="F1273" s="238" t="s">
        <v>2420</v>
      </c>
      <c r="G1273" s="239" t="s">
        <v>256</v>
      </c>
      <c r="H1273" s="240">
        <v>15</v>
      </c>
      <c r="I1273" s="241"/>
      <c r="J1273" s="242">
        <f>ROUND(I1273*H1273,2)</f>
        <v>0</v>
      </c>
      <c r="K1273" s="238" t="s">
        <v>21</v>
      </c>
      <c r="L1273" s="73"/>
      <c r="M1273" s="243" t="s">
        <v>21</v>
      </c>
      <c r="N1273" s="244" t="s">
        <v>44</v>
      </c>
      <c r="O1273" s="48"/>
      <c r="P1273" s="245">
        <f>O1273*H1273</f>
        <v>0</v>
      </c>
      <c r="Q1273" s="245">
        <v>0</v>
      </c>
      <c r="R1273" s="245">
        <f>Q1273*H1273</f>
        <v>0</v>
      </c>
      <c r="S1273" s="245">
        <v>0</v>
      </c>
      <c r="T1273" s="246">
        <f>S1273*H1273</f>
        <v>0</v>
      </c>
      <c r="AR1273" s="25" t="s">
        <v>573</v>
      </c>
      <c r="AT1273" s="25" t="s">
        <v>176</v>
      </c>
      <c r="AU1273" s="25" t="s">
        <v>83</v>
      </c>
      <c r="AY1273" s="25" t="s">
        <v>174</v>
      </c>
      <c r="BE1273" s="247">
        <f>IF(N1273="základní",J1273,0)</f>
        <v>0</v>
      </c>
      <c r="BF1273" s="247">
        <f>IF(N1273="snížená",J1273,0)</f>
        <v>0</v>
      </c>
      <c r="BG1273" s="247">
        <f>IF(N1273="zákl. přenesená",J1273,0)</f>
        <v>0</v>
      </c>
      <c r="BH1273" s="247">
        <f>IF(N1273="sníž. přenesená",J1273,0)</f>
        <v>0</v>
      </c>
      <c r="BI1273" s="247">
        <f>IF(N1273="nulová",J1273,0)</f>
        <v>0</v>
      </c>
      <c r="BJ1273" s="25" t="s">
        <v>83</v>
      </c>
      <c r="BK1273" s="247">
        <f>ROUND(I1273*H1273,2)</f>
        <v>0</v>
      </c>
      <c r="BL1273" s="25" t="s">
        <v>573</v>
      </c>
      <c r="BM1273" s="25" t="s">
        <v>2729</v>
      </c>
    </row>
    <row r="1274" s="1" customFormat="1">
      <c r="B1274" s="47"/>
      <c r="C1274" s="75"/>
      <c r="D1274" s="248" t="s">
        <v>2230</v>
      </c>
      <c r="E1274" s="75"/>
      <c r="F1274" s="249" t="s">
        <v>2730</v>
      </c>
      <c r="G1274" s="75"/>
      <c r="H1274" s="75"/>
      <c r="I1274" s="204"/>
      <c r="J1274" s="75"/>
      <c r="K1274" s="75"/>
      <c r="L1274" s="73"/>
      <c r="M1274" s="250"/>
      <c r="N1274" s="48"/>
      <c r="O1274" s="48"/>
      <c r="P1274" s="48"/>
      <c r="Q1274" s="48"/>
      <c r="R1274" s="48"/>
      <c r="S1274" s="48"/>
      <c r="T1274" s="96"/>
      <c r="AT1274" s="25" t="s">
        <v>2230</v>
      </c>
      <c r="AU1274" s="25" t="s">
        <v>83</v>
      </c>
    </row>
    <row r="1275" s="1" customFormat="1" ht="16.5" customHeight="1">
      <c r="B1275" s="47"/>
      <c r="C1275" s="236" t="s">
        <v>2731</v>
      </c>
      <c r="D1275" s="236" t="s">
        <v>176</v>
      </c>
      <c r="E1275" s="237" t="s">
        <v>2732</v>
      </c>
      <c r="F1275" s="238" t="s">
        <v>2733</v>
      </c>
      <c r="G1275" s="239" t="s">
        <v>256</v>
      </c>
      <c r="H1275" s="240">
        <v>170</v>
      </c>
      <c r="I1275" s="241"/>
      <c r="J1275" s="242">
        <f>ROUND(I1275*H1275,2)</f>
        <v>0</v>
      </c>
      <c r="K1275" s="238" t="s">
        <v>21</v>
      </c>
      <c r="L1275" s="73"/>
      <c r="M1275" s="243" t="s">
        <v>21</v>
      </c>
      <c r="N1275" s="244" t="s">
        <v>44</v>
      </c>
      <c r="O1275" s="48"/>
      <c r="P1275" s="245">
        <f>O1275*H1275</f>
        <v>0</v>
      </c>
      <c r="Q1275" s="245">
        <v>0</v>
      </c>
      <c r="R1275" s="245">
        <f>Q1275*H1275</f>
        <v>0</v>
      </c>
      <c r="S1275" s="245">
        <v>0</v>
      </c>
      <c r="T1275" s="246">
        <f>S1275*H1275</f>
        <v>0</v>
      </c>
      <c r="AR1275" s="25" t="s">
        <v>573</v>
      </c>
      <c r="AT1275" s="25" t="s">
        <v>176</v>
      </c>
      <c r="AU1275" s="25" t="s">
        <v>83</v>
      </c>
      <c r="AY1275" s="25" t="s">
        <v>174</v>
      </c>
      <c r="BE1275" s="247">
        <f>IF(N1275="základní",J1275,0)</f>
        <v>0</v>
      </c>
      <c r="BF1275" s="247">
        <f>IF(N1275="snížená",J1275,0)</f>
        <v>0</v>
      </c>
      <c r="BG1275" s="247">
        <f>IF(N1275="zákl. přenesená",J1275,0)</f>
        <v>0</v>
      </c>
      <c r="BH1275" s="247">
        <f>IF(N1275="sníž. přenesená",J1275,0)</f>
        <v>0</v>
      </c>
      <c r="BI1275" s="247">
        <f>IF(N1275="nulová",J1275,0)</f>
        <v>0</v>
      </c>
      <c r="BJ1275" s="25" t="s">
        <v>83</v>
      </c>
      <c r="BK1275" s="247">
        <f>ROUND(I1275*H1275,2)</f>
        <v>0</v>
      </c>
      <c r="BL1275" s="25" t="s">
        <v>573</v>
      </c>
      <c r="BM1275" s="25" t="s">
        <v>2734</v>
      </c>
    </row>
    <row r="1276" s="1" customFormat="1">
      <c r="B1276" s="47"/>
      <c r="C1276" s="75"/>
      <c r="D1276" s="248" t="s">
        <v>2230</v>
      </c>
      <c r="E1276" s="75"/>
      <c r="F1276" s="249" t="s">
        <v>2735</v>
      </c>
      <c r="G1276" s="75"/>
      <c r="H1276" s="75"/>
      <c r="I1276" s="204"/>
      <c r="J1276" s="75"/>
      <c r="K1276" s="75"/>
      <c r="L1276" s="73"/>
      <c r="M1276" s="250"/>
      <c r="N1276" s="48"/>
      <c r="O1276" s="48"/>
      <c r="P1276" s="48"/>
      <c r="Q1276" s="48"/>
      <c r="R1276" s="48"/>
      <c r="S1276" s="48"/>
      <c r="T1276" s="96"/>
      <c r="AT1276" s="25" t="s">
        <v>2230</v>
      </c>
      <c r="AU1276" s="25" t="s">
        <v>83</v>
      </c>
    </row>
    <row r="1277" s="1" customFormat="1" ht="16.5" customHeight="1">
      <c r="B1277" s="47"/>
      <c r="C1277" s="236" t="s">
        <v>2736</v>
      </c>
      <c r="D1277" s="236" t="s">
        <v>176</v>
      </c>
      <c r="E1277" s="237" t="s">
        <v>2737</v>
      </c>
      <c r="F1277" s="238" t="s">
        <v>2460</v>
      </c>
      <c r="G1277" s="239" t="s">
        <v>1347</v>
      </c>
      <c r="H1277" s="240">
        <v>230</v>
      </c>
      <c r="I1277" s="241"/>
      <c r="J1277" s="242">
        <f>ROUND(I1277*H1277,2)</f>
        <v>0</v>
      </c>
      <c r="K1277" s="238" t="s">
        <v>21</v>
      </c>
      <c r="L1277" s="73"/>
      <c r="M1277" s="243" t="s">
        <v>21</v>
      </c>
      <c r="N1277" s="244" t="s">
        <v>44</v>
      </c>
      <c r="O1277" s="48"/>
      <c r="P1277" s="245">
        <f>O1277*H1277</f>
        <v>0</v>
      </c>
      <c r="Q1277" s="245">
        <v>0</v>
      </c>
      <c r="R1277" s="245">
        <f>Q1277*H1277</f>
        <v>0</v>
      </c>
      <c r="S1277" s="245">
        <v>0</v>
      </c>
      <c r="T1277" s="246">
        <f>S1277*H1277</f>
        <v>0</v>
      </c>
      <c r="AR1277" s="25" t="s">
        <v>573</v>
      </c>
      <c r="AT1277" s="25" t="s">
        <v>176</v>
      </c>
      <c r="AU1277" s="25" t="s">
        <v>83</v>
      </c>
      <c r="AY1277" s="25" t="s">
        <v>174</v>
      </c>
      <c r="BE1277" s="247">
        <f>IF(N1277="základní",J1277,0)</f>
        <v>0</v>
      </c>
      <c r="BF1277" s="247">
        <f>IF(N1277="snížená",J1277,0)</f>
        <v>0</v>
      </c>
      <c r="BG1277" s="247">
        <f>IF(N1277="zákl. přenesená",J1277,0)</f>
        <v>0</v>
      </c>
      <c r="BH1277" s="247">
        <f>IF(N1277="sníž. přenesená",J1277,0)</f>
        <v>0</v>
      </c>
      <c r="BI1277" s="247">
        <f>IF(N1277="nulová",J1277,0)</f>
        <v>0</v>
      </c>
      <c r="BJ1277" s="25" t="s">
        <v>83</v>
      </c>
      <c r="BK1277" s="247">
        <f>ROUND(I1277*H1277,2)</f>
        <v>0</v>
      </c>
      <c r="BL1277" s="25" t="s">
        <v>573</v>
      </c>
      <c r="BM1277" s="25" t="s">
        <v>2738</v>
      </c>
    </row>
    <row r="1278" s="1" customFormat="1">
      <c r="B1278" s="47"/>
      <c r="C1278" s="75"/>
      <c r="D1278" s="248" t="s">
        <v>2230</v>
      </c>
      <c r="E1278" s="75"/>
      <c r="F1278" s="249" t="s">
        <v>2739</v>
      </c>
      <c r="G1278" s="75"/>
      <c r="H1278" s="75"/>
      <c r="I1278" s="204"/>
      <c r="J1278" s="75"/>
      <c r="K1278" s="75"/>
      <c r="L1278" s="73"/>
      <c r="M1278" s="250"/>
      <c r="N1278" s="48"/>
      <c r="O1278" s="48"/>
      <c r="P1278" s="48"/>
      <c r="Q1278" s="48"/>
      <c r="R1278" s="48"/>
      <c r="S1278" s="48"/>
      <c r="T1278" s="96"/>
      <c r="AT1278" s="25" t="s">
        <v>2230</v>
      </c>
      <c r="AU1278" s="25" t="s">
        <v>83</v>
      </c>
    </row>
    <row r="1279" s="1" customFormat="1" ht="16.5" customHeight="1">
      <c r="B1279" s="47"/>
      <c r="C1279" s="236" t="s">
        <v>2740</v>
      </c>
      <c r="D1279" s="236" t="s">
        <v>176</v>
      </c>
      <c r="E1279" s="237" t="s">
        <v>2375</v>
      </c>
      <c r="F1279" s="238" t="s">
        <v>2376</v>
      </c>
      <c r="G1279" s="239" t="s">
        <v>1347</v>
      </c>
      <c r="H1279" s="240">
        <v>1</v>
      </c>
      <c r="I1279" s="241"/>
      <c r="J1279" s="242">
        <f>ROUND(I1279*H1279,2)</f>
        <v>0</v>
      </c>
      <c r="K1279" s="238" t="s">
        <v>21</v>
      </c>
      <c r="L1279" s="73"/>
      <c r="M1279" s="243" t="s">
        <v>21</v>
      </c>
      <c r="N1279" s="244" t="s">
        <v>44</v>
      </c>
      <c r="O1279" s="48"/>
      <c r="P1279" s="245">
        <f>O1279*H1279</f>
        <v>0</v>
      </c>
      <c r="Q1279" s="245">
        <v>0</v>
      </c>
      <c r="R1279" s="245">
        <f>Q1279*H1279</f>
        <v>0</v>
      </c>
      <c r="S1279" s="245">
        <v>0</v>
      </c>
      <c r="T1279" s="246">
        <f>S1279*H1279</f>
        <v>0</v>
      </c>
      <c r="AR1279" s="25" t="s">
        <v>573</v>
      </c>
      <c r="AT1279" s="25" t="s">
        <v>176</v>
      </c>
      <c r="AU1279" s="25" t="s">
        <v>83</v>
      </c>
      <c r="AY1279" s="25" t="s">
        <v>174</v>
      </c>
      <c r="BE1279" s="247">
        <f>IF(N1279="základní",J1279,0)</f>
        <v>0</v>
      </c>
      <c r="BF1279" s="247">
        <f>IF(N1279="snížená",J1279,0)</f>
        <v>0</v>
      </c>
      <c r="BG1279" s="247">
        <f>IF(N1279="zákl. přenesená",J1279,0)</f>
        <v>0</v>
      </c>
      <c r="BH1279" s="247">
        <f>IF(N1279="sníž. přenesená",J1279,0)</f>
        <v>0</v>
      </c>
      <c r="BI1279" s="247">
        <f>IF(N1279="nulová",J1279,0)</f>
        <v>0</v>
      </c>
      <c r="BJ1279" s="25" t="s">
        <v>83</v>
      </c>
      <c r="BK1279" s="247">
        <f>ROUND(I1279*H1279,2)</f>
        <v>0</v>
      </c>
      <c r="BL1279" s="25" t="s">
        <v>573</v>
      </c>
      <c r="BM1279" s="25" t="s">
        <v>2741</v>
      </c>
    </row>
    <row r="1280" s="1" customFormat="1" ht="16.5" customHeight="1">
      <c r="B1280" s="47"/>
      <c r="C1280" s="236" t="s">
        <v>2742</v>
      </c>
      <c r="D1280" s="236" t="s">
        <v>176</v>
      </c>
      <c r="E1280" s="237" t="s">
        <v>2743</v>
      </c>
      <c r="F1280" s="238" t="s">
        <v>2744</v>
      </c>
      <c r="G1280" s="239" t="s">
        <v>1347</v>
      </c>
      <c r="H1280" s="240">
        <v>11</v>
      </c>
      <c r="I1280" s="241"/>
      <c r="J1280" s="242">
        <f>ROUND(I1280*H1280,2)</f>
        <v>0</v>
      </c>
      <c r="K1280" s="238" t="s">
        <v>21</v>
      </c>
      <c r="L1280" s="73"/>
      <c r="M1280" s="243" t="s">
        <v>21</v>
      </c>
      <c r="N1280" s="244" t="s">
        <v>44</v>
      </c>
      <c r="O1280" s="48"/>
      <c r="P1280" s="245">
        <f>O1280*H1280</f>
        <v>0</v>
      </c>
      <c r="Q1280" s="245">
        <v>0</v>
      </c>
      <c r="R1280" s="245">
        <f>Q1280*H1280</f>
        <v>0</v>
      </c>
      <c r="S1280" s="245">
        <v>0</v>
      </c>
      <c r="T1280" s="246">
        <f>S1280*H1280</f>
        <v>0</v>
      </c>
      <c r="AR1280" s="25" t="s">
        <v>2508</v>
      </c>
      <c r="AT1280" s="25" t="s">
        <v>176</v>
      </c>
      <c r="AU1280" s="25" t="s">
        <v>83</v>
      </c>
      <c r="AY1280" s="25" t="s">
        <v>174</v>
      </c>
      <c r="BE1280" s="247">
        <f>IF(N1280="základní",J1280,0)</f>
        <v>0</v>
      </c>
      <c r="BF1280" s="247">
        <f>IF(N1280="snížená",J1280,0)</f>
        <v>0</v>
      </c>
      <c r="BG1280" s="247">
        <f>IF(N1280="zákl. přenesená",J1280,0)</f>
        <v>0</v>
      </c>
      <c r="BH1280" s="247">
        <f>IF(N1280="sníž. přenesená",J1280,0)</f>
        <v>0</v>
      </c>
      <c r="BI1280" s="247">
        <f>IF(N1280="nulová",J1280,0)</f>
        <v>0</v>
      </c>
      <c r="BJ1280" s="25" t="s">
        <v>83</v>
      </c>
      <c r="BK1280" s="247">
        <f>ROUND(I1280*H1280,2)</f>
        <v>0</v>
      </c>
      <c r="BL1280" s="25" t="s">
        <v>2508</v>
      </c>
      <c r="BM1280" s="25" t="s">
        <v>2745</v>
      </c>
    </row>
    <row r="1281" s="1" customFormat="1">
      <c r="B1281" s="47"/>
      <c r="C1281" s="75"/>
      <c r="D1281" s="248" t="s">
        <v>2230</v>
      </c>
      <c r="E1281" s="75"/>
      <c r="F1281" s="249" t="s">
        <v>2231</v>
      </c>
      <c r="G1281" s="75"/>
      <c r="H1281" s="75"/>
      <c r="I1281" s="204"/>
      <c r="J1281" s="75"/>
      <c r="K1281" s="75"/>
      <c r="L1281" s="73"/>
      <c r="M1281" s="250"/>
      <c r="N1281" s="48"/>
      <c r="O1281" s="48"/>
      <c r="P1281" s="48"/>
      <c r="Q1281" s="48"/>
      <c r="R1281" s="48"/>
      <c r="S1281" s="48"/>
      <c r="T1281" s="96"/>
      <c r="AT1281" s="25" t="s">
        <v>2230</v>
      </c>
      <c r="AU1281" s="25" t="s">
        <v>83</v>
      </c>
    </row>
    <row r="1282" s="1" customFormat="1" ht="16.5" customHeight="1">
      <c r="B1282" s="47"/>
      <c r="C1282" s="236" t="s">
        <v>2746</v>
      </c>
      <c r="D1282" s="236" t="s">
        <v>176</v>
      </c>
      <c r="E1282" s="237" t="s">
        <v>2505</v>
      </c>
      <c r="F1282" s="238" t="s">
        <v>2506</v>
      </c>
      <c r="G1282" s="239" t="s">
        <v>2507</v>
      </c>
      <c r="H1282" s="240">
        <v>36</v>
      </c>
      <c r="I1282" s="241"/>
      <c r="J1282" s="242">
        <f>ROUND(I1282*H1282,2)</f>
        <v>0</v>
      </c>
      <c r="K1282" s="238" t="s">
        <v>21</v>
      </c>
      <c r="L1282" s="73"/>
      <c r="M1282" s="243" t="s">
        <v>21</v>
      </c>
      <c r="N1282" s="244" t="s">
        <v>44</v>
      </c>
      <c r="O1282" s="48"/>
      <c r="P1282" s="245">
        <f>O1282*H1282</f>
        <v>0</v>
      </c>
      <c r="Q1282" s="245">
        <v>0</v>
      </c>
      <c r="R1282" s="245">
        <f>Q1282*H1282</f>
        <v>0</v>
      </c>
      <c r="S1282" s="245">
        <v>0</v>
      </c>
      <c r="T1282" s="246">
        <f>S1282*H1282</f>
        <v>0</v>
      </c>
      <c r="AR1282" s="25" t="s">
        <v>2508</v>
      </c>
      <c r="AT1282" s="25" t="s">
        <v>176</v>
      </c>
      <c r="AU1282" s="25" t="s">
        <v>83</v>
      </c>
      <c r="AY1282" s="25" t="s">
        <v>174</v>
      </c>
      <c r="BE1282" s="247">
        <f>IF(N1282="základní",J1282,0)</f>
        <v>0</v>
      </c>
      <c r="BF1282" s="247">
        <f>IF(N1282="snížená",J1282,0)</f>
        <v>0</v>
      </c>
      <c r="BG1282" s="247">
        <f>IF(N1282="zákl. přenesená",J1282,0)</f>
        <v>0</v>
      </c>
      <c r="BH1282" s="247">
        <f>IF(N1282="sníž. přenesená",J1282,0)</f>
        <v>0</v>
      </c>
      <c r="BI1282" s="247">
        <f>IF(N1282="nulová",J1282,0)</f>
        <v>0</v>
      </c>
      <c r="BJ1282" s="25" t="s">
        <v>83</v>
      </c>
      <c r="BK1282" s="247">
        <f>ROUND(I1282*H1282,2)</f>
        <v>0</v>
      </c>
      <c r="BL1282" s="25" t="s">
        <v>2508</v>
      </c>
      <c r="BM1282" s="25" t="s">
        <v>2747</v>
      </c>
    </row>
    <row r="1283" s="1" customFormat="1">
      <c r="B1283" s="47"/>
      <c r="C1283" s="75"/>
      <c r="D1283" s="248" t="s">
        <v>2230</v>
      </c>
      <c r="E1283" s="75"/>
      <c r="F1283" s="249" t="s">
        <v>2748</v>
      </c>
      <c r="G1283" s="75"/>
      <c r="H1283" s="75"/>
      <c r="I1283" s="204"/>
      <c r="J1283" s="75"/>
      <c r="K1283" s="75"/>
      <c r="L1283" s="73"/>
      <c r="M1283" s="250"/>
      <c r="N1283" s="48"/>
      <c r="O1283" s="48"/>
      <c r="P1283" s="48"/>
      <c r="Q1283" s="48"/>
      <c r="R1283" s="48"/>
      <c r="S1283" s="48"/>
      <c r="T1283" s="96"/>
      <c r="AT1283" s="25" t="s">
        <v>2230</v>
      </c>
      <c r="AU1283" s="25" t="s">
        <v>83</v>
      </c>
    </row>
    <row r="1284" s="1" customFormat="1" ht="16.5" customHeight="1">
      <c r="B1284" s="47"/>
      <c r="C1284" s="236" t="s">
        <v>2749</v>
      </c>
      <c r="D1284" s="236" t="s">
        <v>176</v>
      </c>
      <c r="E1284" s="237" t="s">
        <v>2512</v>
      </c>
      <c r="F1284" s="238" t="s">
        <v>2513</v>
      </c>
      <c r="G1284" s="239" t="s">
        <v>2514</v>
      </c>
      <c r="H1284" s="240">
        <v>170</v>
      </c>
      <c r="I1284" s="241"/>
      <c r="J1284" s="242">
        <f>ROUND(I1284*H1284,2)</f>
        <v>0</v>
      </c>
      <c r="K1284" s="238" t="s">
        <v>21</v>
      </c>
      <c r="L1284" s="73"/>
      <c r="M1284" s="243" t="s">
        <v>21</v>
      </c>
      <c r="N1284" s="244" t="s">
        <v>44</v>
      </c>
      <c r="O1284" s="48"/>
      <c r="P1284" s="245">
        <f>O1284*H1284</f>
        <v>0</v>
      </c>
      <c r="Q1284" s="245">
        <v>0</v>
      </c>
      <c r="R1284" s="245">
        <f>Q1284*H1284</f>
        <v>0</v>
      </c>
      <c r="S1284" s="245">
        <v>0</v>
      </c>
      <c r="T1284" s="246">
        <f>S1284*H1284</f>
        <v>0</v>
      </c>
      <c r="AR1284" s="25" t="s">
        <v>2508</v>
      </c>
      <c r="AT1284" s="25" t="s">
        <v>176</v>
      </c>
      <c r="AU1284" s="25" t="s">
        <v>83</v>
      </c>
      <c r="AY1284" s="25" t="s">
        <v>174</v>
      </c>
      <c r="BE1284" s="247">
        <f>IF(N1284="základní",J1284,0)</f>
        <v>0</v>
      </c>
      <c r="BF1284" s="247">
        <f>IF(N1284="snížená",J1284,0)</f>
        <v>0</v>
      </c>
      <c r="BG1284" s="247">
        <f>IF(N1284="zákl. přenesená",J1284,0)</f>
        <v>0</v>
      </c>
      <c r="BH1284" s="247">
        <f>IF(N1284="sníž. přenesená",J1284,0)</f>
        <v>0</v>
      </c>
      <c r="BI1284" s="247">
        <f>IF(N1284="nulová",J1284,0)</f>
        <v>0</v>
      </c>
      <c r="BJ1284" s="25" t="s">
        <v>83</v>
      </c>
      <c r="BK1284" s="247">
        <f>ROUND(I1284*H1284,2)</f>
        <v>0</v>
      </c>
      <c r="BL1284" s="25" t="s">
        <v>2508</v>
      </c>
      <c r="BM1284" s="25" t="s">
        <v>2750</v>
      </c>
    </row>
    <row r="1285" s="1" customFormat="1">
      <c r="B1285" s="47"/>
      <c r="C1285" s="75"/>
      <c r="D1285" s="248" t="s">
        <v>2230</v>
      </c>
      <c r="E1285" s="75"/>
      <c r="F1285" s="249" t="s">
        <v>2735</v>
      </c>
      <c r="G1285" s="75"/>
      <c r="H1285" s="75"/>
      <c r="I1285" s="204"/>
      <c r="J1285" s="75"/>
      <c r="K1285" s="75"/>
      <c r="L1285" s="73"/>
      <c r="M1285" s="250"/>
      <c r="N1285" s="48"/>
      <c r="O1285" s="48"/>
      <c r="P1285" s="48"/>
      <c r="Q1285" s="48"/>
      <c r="R1285" s="48"/>
      <c r="S1285" s="48"/>
      <c r="T1285" s="96"/>
      <c r="AT1285" s="25" t="s">
        <v>2230</v>
      </c>
      <c r="AU1285" s="25" t="s">
        <v>83</v>
      </c>
    </row>
    <row r="1286" s="1" customFormat="1" ht="16.5" customHeight="1">
      <c r="B1286" s="47"/>
      <c r="C1286" s="236" t="s">
        <v>2751</v>
      </c>
      <c r="D1286" s="236" t="s">
        <v>176</v>
      </c>
      <c r="E1286" s="237" t="s">
        <v>2752</v>
      </c>
      <c r="F1286" s="238" t="s">
        <v>2753</v>
      </c>
      <c r="G1286" s="239" t="s">
        <v>1347</v>
      </c>
      <c r="H1286" s="240">
        <v>1</v>
      </c>
      <c r="I1286" s="241"/>
      <c r="J1286" s="242">
        <f>ROUND(I1286*H1286,2)</f>
        <v>0</v>
      </c>
      <c r="K1286" s="238" t="s">
        <v>21</v>
      </c>
      <c r="L1286" s="73"/>
      <c r="M1286" s="243" t="s">
        <v>21</v>
      </c>
      <c r="N1286" s="244" t="s">
        <v>44</v>
      </c>
      <c r="O1286" s="48"/>
      <c r="P1286" s="245">
        <f>O1286*H1286</f>
        <v>0</v>
      </c>
      <c r="Q1286" s="245">
        <v>0</v>
      </c>
      <c r="R1286" s="245">
        <f>Q1286*H1286</f>
        <v>0</v>
      </c>
      <c r="S1286" s="245">
        <v>0</v>
      </c>
      <c r="T1286" s="246">
        <f>S1286*H1286</f>
        <v>0</v>
      </c>
      <c r="AR1286" s="25" t="s">
        <v>2508</v>
      </c>
      <c r="AT1286" s="25" t="s">
        <v>176</v>
      </c>
      <c r="AU1286" s="25" t="s">
        <v>83</v>
      </c>
      <c r="AY1286" s="25" t="s">
        <v>174</v>
      </c>
      <c r="BE1286" s="247">
        <f>IF(N1286="základní",J1286,0)</f>
        <v>0</v>
      </c>
      <c r="BF1286" s="247">
        <f>IF(N1286="snížená",J1286,0)</f>
        <v>0</v>
      </c>
      <c r="BG1286" s="247">
        <f>IF(N1286="zákl. přenesená",J1286,0)</f>
        <v>0</v>
      </c>
      <c r="BH1286" s="247">
        <f>IF(N1286="sníž. přenesená",J1286,0)</f>
        <v>0</v>
      </c>
      <c r="BI1286" s="247">
        <f>IF(N1286="nulová",J1286,0)</f>
        <v>0</v>
      </c>
      <c r="BJ1286" s="25" t="s">
        <v>83</v>
      </c>
      <c r="BK1286" s="247">
        <f>ROUND(I1286*H1286,2)</f>
        <v>0</v>
      </c>
      <c r="BL1286" s="25" t="s">
        <v>2508</v>
      </c>
      <c r="BM1286" s="25" t="s">
        <v>2754</v>
      </c>
    </row>
    <row r="1287" s="11" customFormat="1" ht="29.88" customHeight="1">
      <c r="B1287" s="220"/>
      <c r="C1287" s="221"/>
      <c r="D1287" s="222" t="s">
        <v>71</v>
      </c>
      <c r="E1287" s="234" t="s">
        <v>2755</v>
      </c>
      <c r="F1287" s="234" t="s">
        <v>2756</v>
      </c>
      <c r="G1287" s="221"/>
      <c r="H1287" s="221"/>
      <c r="I1287" s="224"/>
      <c r="J1287" s="235">
        <f>BK1287</f>
        <v>0</v>
      </c>
      <c r="K1287" s="221"/>
      <c r="L1287" s="226"/>
      <c r="M1287" s="227"/>
      <c r="N1287" s="228"/>
      <c r="O1287" s="228"/>
      <c r="P1287" s="229">
        <f>SUM(P1288:P1359)</f>
        <v>0</v>
      </c>
      <c r="Q1287" s="228"/>
      <c r="R1287" s="229">
        <f>SUM(R1288:R1359)</f>
        <v>0.00093000000000000005</v>
      </c>
      <c r="S1287" s="228"/>
      <c r="T1287" s="230">
        <f>SUM(T1288:T1359)</f>
        <v>0</v>
      </c>
      <c r="AR1287" s="231" t="s">
        <v>83</v>
      </c>
      <c r="AT1287" s="232" t="s">
        <v>71</v>
      </c>
      <c r="AU1287" s="232" t="s">
        <v>76</v>
      </c>
      <c r="AY1287" s="231" t="s">
        <v>174</v>
      </c>
      <c r="BK1287" s="233">
        <f>SUM(BK1288:BK1359)</f>
        <v>0</v>
      </c>
    </row>
    <row r="1288" s="1" customFormat="1" ht="16.5" customHeight="1">
      <c r="B1288" s="47"/>
      <c r="C1288" s="236" t="s">
        <v>2757</v>
      </c>
      <c r="D1288" s="236" t="s">
        <v>176</v>
      </c>
      <c r="E1288" s="237" t="s">
        <v>2758</v>
      </c>
      <c r="F1288" s="238" t="s">
        <v>2759</v>
      </c>
      <c r="G1288" s="239" t="s">
        <v>1347</v>
      </c>
      <c r="H1288" s="240">
        <v>14</v>
      </c>
      <c r="I1288" s="241"/>
      <c r="J1288" s="242">
        <f>ROUND(I1288*H1288,2)</f>
        <v>0</v>
      </c>
      <c r="K1288" s="238" t="s">
        <v>21</v>
      </c>
      <c r="L1288" s="73"/>
      <c r="M1288" s="243" t="s">
        <v>21</v>
      </c>
      <c r="N1288" s="244" t="s">
        <v>44</v>
      </c>
      <c r="O1288" s="48"/>
      <c r="P1288" s="245">
        <f>O1288*H1288</f>
        <v>0</v>
      </c>
      <c r="Q1288" s="245">
        <v>0</v>
      </c>
      <c r="R1288" s="245">
        <f>Q1288*H1288</f>
        <v>0</v>
      </c>
      <c r="S1288" s="245">
        <v>0</v>
      </c>
      <c r="T1288" s="246">
        <f>S1288*H1288</f>
        <v>0</v>
      </c>
      <c r="AR1288" s="25" t="s">
        <v>573</v>
      </c>
      <c r="AT1288" s="25" t="s">
        <v>176</v>
      </c>
      <c r="AU1288" s="25" t="s">
        <v>83</v>
      </c>
      <c r="AY1288" s="25" t="s">
        <v>174</v>
      </c>
      <c r="BE1288" s="247">
        <f>IF(N1288="základní",J1288,0)</f>
        <v>0</v>
      </c>
      <c r="BF1288" s="247">
        <f>IF(N1288="snížená",J1288,0)</f>
        <v>0</v>
      </c>
      <c r="BG1288" s="247">
        <f>IF(N1288="zákl. přenesená",J1288,0)</f>
        <v>0</v>
      </c>
      <c r="BH1288" s="247">
        <f>IF(N1288="sníž. přenesená",J1288,0)</f>
        <v>0</v>
      </c>
      <c r="BI1288" s="247">
        <f>IF(N1288="nulová",J1288,0)</f>
        <v>0</v>
      </c>
      <c r="BJ1288" s="25" t="s">
        <v>83</v>
      </c>
      <c r="BK1288" s="247">
        <f>ROUND(I1288*H1288,2)</f>
        <v>0</v>
      </c>
      <c r="BL1288" s="25" t="s">
        <v>573</v>
      </c>
      <c r="BM1288" s="25" t="s">
        <v>2760</v>
      </c>
    </row>
    <row r="1289" s="1" customFormat="1" ht="16.5" customHeight="1">
      <c r="B1289" s="47"/>
      <c r="C1289" s="236" t="s">
        <v>2761</v>
      </c>
      <c r="D1289" s="236" t="s">
        <v>176</v>
      </c>
      <c r="E1289" s="237" t="s">
        <v>2762</v>
      </c>
      <c r="F1289" s="238" t="s">
        <v>2763</v>
      </c>
      <c r="G1289" s="239" t="s">
        <v>1347</v>
      </c>
      <c r="H1289" s="240">
        <v>4</v>
      </c>
      <c r="I1289" s="241"/>
      <c r="J1289" s="242">
        <f>ROUND(I1289*H1289,2)</f>
        <v>0</v>
      </c>
      <c r="K1289" s="238" t="s">
        <v>21</v>
      </c>
      <c r="L1289" s="73"/>
      <c r="M1289" s="243" t="s">
        <v>21</v>
      </c>
      <c r="N1289" s="244" t="s">
        <v>44</v>
      </c>
      <c r="O1289" s="48"/>
      <c r="P1289" s="245">
        <f>O1289*H1289</f>
        <v>0</v>
      </c>
      <c r="Q1289" s="245">
        <v>0</v>
      </c>
      <c r="R1289" s="245">
        <f>Q1289*H1289</f>
        <v>0</v>
      </c>
      <c r="S1289" s="245">
        <v>0</v>
      </c>
      <c r="T1289" s="246">
        <f>S1289*H1289</f>
        <v>0</v>
      </c>
      <c r="AR1289" s="25" t="s">
        <v>573</v>
      </c>
      <c r="AT1289" s="25" t="s">
        <v>176</v>
      </c>
      <c r="AU1289" s="25" t="s">
        <v>83</v>
      </c>
      <c r="AY1289" s="25" t="s">
        <v>174</v>
      </c>
      <c r="BE1289" s="247">
        <f>IF(N1289="základní",J1289,0)</f>
        <v>0</v>
      </c>
      <c r="BF1289" s="247">
        <f>IF(N1289="snížená",J1289,0)</f>
        <v>0</v>
      </c>
      <c r="BG1289" s="247">
        <f>IF(N1289="zákl. přenesená",J1289,0)</f>
        <v>0</v>
      </c>
      <c r="BH1289" s="247">
        <f>IF(N1289="sníž. přenesená",J1289,0)</f>
        <v>0</v>
      </c>
      <c r="BI1289" s="247">
        <f>IF(N1289="nulová",J1289,0)</f>
        <v>0</v>
      </c>
      <c r="BJ1289" s="25" t="s">
        <v>83</v>
      </c>
      <c r="BK1289" s="247">
        <f>ROUND(I1289*H1289,2)</f>
        <v>0</v>
      </c>
      <c r="BL1289" s="25" t="s">
        <v>573</v>
      </c>
      <c r="BM1289" s="25" t="s">
        <v>2764</v>
      </c>
    </row>
    <row r="1290" s="1" customFormat="1" ht="16.5" customHeight="1">
      <c r="B1290" s="47"/>
      <c r="C1290" s="236" t="s">
        <v>2765</v>
      </c>
      <c r="D1290" s="236" t="s">
        <v>176</v>
      </c>
      <c r="E1290" s="237" t="s">
        <v>2766</v>
      </c>
      <c r="F1290" s="238" t="s">
        <v>2767</v>
      </c>
      <c r="G1290" s="239" t="s">
        <v>1347</v>
      </c>
      <c r="H1290" s="240">
        <v>0</v>
      </c>
      <c r="I1290" s="241"/>
      <c r="J1290" s="242">
        <f>ROUND(I1290*H1290,2)</f>
        <v>0</v>
      </c>
      <c r="K1290" s="238" t="s">
        <v>21</v>
      </c>
      <c r="L1290" s="73"/>
      <c r="M1290" s="243" t="s">
        <v>21</v>
      </c>
      <c r="N1290" s="244" t="s">
        <v>44</v>
      </c>
      <c r="O1290" s="48"/>
      <c r="P1290" s="245">
        <f>O1290*H1290</f>
        <v>0</v>
      </c>
      <c r="Q1290" s="245">
        <v>0</v>
      </c>
      <c r="R1290" s="245">
        <f>Q1290*H1290</f>
        <v>0</v>
      </c>
      <c r="S1290" s="245">
        <v>0</v>
      </c>
      <c r="T1290" s="246">
        <f>S1290*H1290</f>
        <v>0</v>
      </c>
      <c r="AR1290" s="25" t="s">
        <v>573</v>
      </c>
      <c r="AT1290" s="25" t="s">
        <v>176</v>
      </c>
      <c r="AU1290" s="25" t="s">
        <v>83</v>
      </c>
      <c r="AY1290" s="25" t="s">
        <v>174</v>
      </c>
      <c r="BE1290" s="247">
        <f>IF(N1290="základní",J1290,0)</f>
        <v>0</v>
      </c>
      <c r="BF1290" s="247">
        <f>IF(N1290="snížená",J1290,0)</f>
        <v>0</v>
      </c>
      <c r="BG1290" s="247">
        <f>IF(N1290="zákl. přenesená",J1290,0)</f>
        <v>0</v>
      </c>
      <c r="BH1290" s="247">
        <f>IF(N1290="sníž. přenesená",J1290,0)</f>
        <v>0</v>
      </c>
      <c r="BI1290" s="247">
        <f>IF(N1290="nulová",J1290,0)</f>
        <v>0</v>
      </c>
      <c r="BJ1290" s="25" t="s">
        <v>83</v>
      </c>
      <c r="BK1290" s="247">
        <f>ROUND(I1290*H1290,2)</f>
        <v>0</v>
      </c>
      <c r="BL1290" s="25" t="s">
        <v>573</v>
      </c>
      <c r="BM1290" s="25" t="s">
        <v>2768</v>
      </c>
    </row>
    <row r="1291" s="1" customFormat="1" ht="16.5" customHeight="1">
      <c r="B1291" s="47"/>
      <c r="C1291" s="236" t="s">
        <v>2769</v>
      </c>
      <c r="D1291" s="236" t="s">
        <v>176</v>
      </c>
      <c r="E1291" s="237" t="s">
        <v>2770</v>
      </c>
      <c r="F1291" s="238" t="s">
        <v>2771</v>
      </c>
      <c r="G1291" s="239" t="s">
        <v>1347</v>
      </c>
      <c r="H1291" s="240">
        <v>14</v>
      </c>
      <c r="I1291" s="241"/>
      <c r="J1291" s="242">
        <f>ROUND(I1291*H1291,2)</f>
        <v>0</v>
      </c>
      <c r="K1291" s="238" t="s">
        <v>21</v>
      </c>
      <c r="L1291" s="73"/>
      <c r="M1291" s="243" t="s">
        <v>21</v>
      </c>
      <c r="N1291" s="244" t="s">
        <v>44</v>
      </c>
      <c r="O1291" s="48"/>
      <c r="P1291" s="245">
        <f>O1291*H1291</f>
        <v>0</v>
      </c>
      <c r="Q1291" s="245">
        <v>0</v>
      </c>
      <c r="R1291" s="245">
        <f>Q1291*H1291</f>
        <v>0</v>
      </c>
      <c r="S1291" s="245">
        <v>0</v>
      </c>
      <c r="T1291" s="246">
        <f>S1291*H1291</f>
        <v>0</v>
      </c>
      <c r="AR1291" s="25" t="s">
        <v>573</v>
      </c>
      <c r="AT1291" s="25" t="s">
        <v>176</v>
      </c>
      <c r="AU1291" s="25" t="s">
        <v>83</v>
      </c>
      <c r="AY1291" s="25" t="s">
        <v>174</v>
      </c>
      <c r="BE1291" s="247">
        <f>IF(N1291="základní",J1291,0)</f>
        <v>0</v>
      </c>
      <c r="BF1291" s="247">
        <f>IF(N1291="snížená",J1291,0)</f>
        <v>0</v>
      </c>
      <c r="BG1291" s="247">
        <f>IF(N1291="zákl. přenesená",J1291,0)</f>
        <v>0</v>
      </c>
      <c r="BH1291" s="247">
        <f>IF(N1291="sníž. přenesená",J1291,0)</f>
        <v>0</v>
      </c>
      <c r="BI1291" s="247">
        <f>IF(N1291="nulová",J1291,0)</f>
        <v>0</v>
      </c>
      <c r="BJ1291" s="25" t="s">
        <v>83</v>
      </c>
      <c r="BK1291" s="247">
        <f>ROUND(I1291*H1291,2)</f>
        <v>0</v>
      </c>
      <c r="BL1291" s="25" t="s">
        <v>573</v>
      </c>
      <c r="BM1291" s="25" t="s">
        <v>2772</v>
      </c>
    </row>
    <row r="1292" s="1" customFormat="1" ht="16.5" customHeight="1">
      <c r="B1292" s="47"/>
      <c r="C1292" s="236" t="s">
        <v>2773</v>
      </c>
      <c r="D1292" s="236" t="s">
        <v>176</v>
      </c>
      <c r="E1292" s="237" t="s">
        <v>2774</v>
      </c>
      <c r="F1292" s="238" t="s">
        <v>2775</v>
      </c>
      <c r="G1292" s="239" t="s">
        <v>1347</v>
      </c>
      <c r="H1292" s="240">
        <v>0</v>
      </c>
      <c r="I1292" s="241"/>
      <c r="J1292" s="242">
        <f>ROUND(I1292*H1292,2)</f>
        <v>0</v>
      </c>
      <c r="K1292" s="238" t="s">
        <v>21</v>
      </c>
      <c r="L1292" s="73"/>
      <c r="M1292" s="243" t="s">
        <v>21</v>
      </c>
      <c r="N1292" s="244" t="s">
        <v>44</v>
      </c>
      <c r="O1292" s="48"/>
      <c r="P1292" s="245">
        <f>O1292*H1292</f>
        <v>0</v>
      </c>
      <c r="Q1292" s="245">
        <v>0</v>
      </c>
      <c r="R1292" s="245">
        <f>Q1292*H1292</f>
        <v>0</v>
      </c>
      <c r="S1292" s="245">
        <v>0</v>
      </c>
      <c r="T1292" s="246">
        <f>S1292*H1292</f>
        <v>0</v>
      </c>
      <c r="AR1292" s="25" t="s">
        <v>573</v>
      </c>
      <c r="AT1292" s="25" t="s">
        <v>176</v>
      </c>
      <c r="AU1292" s="25" t="s">
        <v>83</v>
      </c>
      <c r="AY1292" s="25" t="s">
        <v>174</v>
      </c>
      <c r="BE1292" s="247">
        <f>IF(N1292="základní",J1292,0)</f>
        <v>0</v>
      </c>
      <c r="BF1292" s="247">
        <f>IF(N1292="snížená",J1292,0)</f>
        <v>0</v>
      </c>
      <c r="BG1292" s="247">
        <f>IF(N1292="zákl. přenesená",J1292,0)</f>
        <v>0</v>
      </c>
      <c r="BH1292" s="247">
        <f>IF(N1292="sníž. přenesená",J1292,0)</f>
        <v>0</v>
      </c>
      <c r="BI1292" s="247">
        <f>IF(N1292="nulová",J1292,0)</f>
        <v>0</v>
      </c>
      <c r="BJ1292" s="25" t="s">
        <v>83</v>
      </c>
      <c r="BK1292" s="247">
        <f>ROUND(I1292*H1292,2)</f>
        <v>0</v>
      </c>
      <c r="BL1292" s="25" t="s">
        <v>573</v>
      </c>
      <c r="BM1292" s="25" t="s">
        <v>2776</v>
      </c>
    </row>
    <row r="1293" s="1" customFormat="1" ht="16.5" customHeight="1">
      <c r="B1293" s="47"/>
      <c r="C1293" s="236" t="s">
        <v>2777</v>
      </c>
      <c r="D1293" s="236" t="s">
        <v>176</v>
      </c>
      <c r="E1293" s="237" t="s">
        <v>2778</v>
      </c>
      <c r="F1293" s="238" t="s">
        <v>2779</v>
      </c>
      <c r="G1293" s="239" t="s">
        <v>1347</v>
      </c>
      <c r="H1293" s="240">
        <v>4</v>
      </c>
      <c r="I1293" s="241"/>
      <c r="J1293" s="242">
        <f>ROUND(I1293*H1293,2)</f>
        <v>0</v>
      </c>
      <c r="K1293" s="238" t="s">
        <v>21</v>
      </c>
      <c r="L1293" s="73"/>
      <c r="M1293" s="243" t="s">
        <v>21</v>
      </c>
      <c r="N1293" s="244" t="s">
        <v>44</v>
      </c>
      <c r="O1293" s="48"/>
      <c r="P1293" s="245">
        <f>O1293*H1293</f>
        <v>0</v>
      </c>
      <c r="Q1293" s="245">
        <v>0</v>
      </c>
      <c r="R1293" s="245">
        <f>Q1293*H1293</f>
        <v>0</v>
      </c>
      <c r="S1293" s="245">
        <v>0</v>
      </c>
      <c r="T1293" s="246">
        <f>S1293*H1293</f>
        <v>0</v>
      </c>
      <c r="AR1293" s="25" t="s">
        <v>573</v>
      </c>
      <c r="AT1293" s="25" t="s">
        <v>176</v>
      </c>
      <c r="AU1293" s="25" t="s">
        <v>83</v>
      </c>
      <c r="AY1293" s="25" t="s">
        <v>174</v>
      </c>
      <c r="BE1293" s="247">
        <f>IF(N1293="základní",J1293,0)</f>
        <v>0</v>
      </c>
      <c r="BF1293" s="247">
        <f>IF(N1293="snížená",J1293,0)</f>
        <v>0</v>
      </c>
      <c r="BG1293" s="247">
        <f>IF(N1293="zákl. přenesená",J1293,0)</f>
        <v>0</v>
      </c>
      <c r="BH1293" s="247">
        <f>IF(N1293="sníž. přenesená",J1293,0)</f>
        <v>0</v>
      </c>
      <c r="BI1293" s="247">
        <f>IF(N1293="nulová",J1293,0)</f>
        <v>0</v>
      </c>
      <c r="BJ1293" s="25" t="s">
        <v>83</v>
      </c>
      <c r="BK1293" s="247">
        <f>ROUND(I1293*H1293,2)</f>
        <v>0</v>
      </c>
      <c r="BL1293" s="25" t="s">
        <v>573</v>
      </c>
      <c r="BM1293" s="25" t="s">
        <v>2780</v>
      </c>
    </row>
    <row r="1294" s="1" customFormat="1">
      <c r="B1294" s="47"/>
      <c r="C1294" s="75"/>
      <c r="D1294" s="248" t="s">
        <v>2230</v>
      </c>
      <c r="E1294" s="75"/>
      <c r="F1294" s="249" t="s">
        <v>2781</v>
      </c>
      <c r="G1294" s="75"/>
      <c r="H1294" s="75"/>
      <c r="I1294" s="204"/>
      <c r="J1294" s="75"/>
      <c r="K1294" s="75"/>
      <c r="L1294" s="73"/>
      <c r="M1294" s="250"/>
      <c r="N1294" s="48"/>
      <c r="O1294" s="48"/>
      <c r="P1294" s="48"/>
      <c r="Q1294" s="48"/>
      <c r="R1294" s="48"/>
      <c r="S1294" s="48"/>
      <c r="T1294" s="96"/>
      <c r="AT1294" s="25" t="s">
        <v>2230</v>
      </c>
      <c r="AU1294" s="25" t="s">
        <v>83</v>
      </c>
    </row>
    <row r="1295" s="1" customFormat="1" ht="16.5" customHeight="1">
      <c r="B1295" s="47"/>
      <c r="C1295" s="236" t="s">
        <v>2782</v>
      </c>
      <c r="D1295" s="236" t="s">
        <v>176</v>
      </c>
      <c r="E1295" s="237" t="s">
        <v>2783</v>
      </c>
      <c r="F1295" s="238" t="s">
        <v>2784</v>
      </c>
      <c r="G1295" s="239" t="s">
        <v>2785</v>
      </c>
      <c r="H1295" s="240">
        <v>8.75</v>
      </c>
      <c r="I1295" s="241"/>
      <c r="J1295" s="242">
        <f>ROUND(I1295*H1295,2)</f>
        <v>0</v>
      </c>
      <c r="K1295" s="238" t="s">
        <v>21</v>
      </c>
      <c r="L1295" s="73"/>
      <c r="M1295" s="243" t="s">
        <v>21</v>
      </c>
      <c r="N1295" s="244" t="s">
        <v>44</v>
      </c>
      <c r="O1295" s="48"/>
      <c r="P1295" s="245">
        <f>O1295*H1295</f>
        <v>0</v>
      </c>
      <c r="Q1295" s="245">
        <v>0</v>
      </c>
      <c r="R1295" s="245">
        <f>Q1295*H1295</f>
        <v>0</v>
      </c>
      <c r="S1295" s="245">
        <v>0</v>
      </c>
      <c r="T1295" s="246">
        <f>S1295*H1295</f>
        <v>0</v>
      </c>
      <c r="AR1295" s="25" t="s">
        <v>573</v>
      </c>
      <c r="AT1295" s="25" t="s">
        <v>176</v>
      </c>
      <c r="AU1295" s="25" t="s">
        <v>83</v>
      </c>
      <c r="AY1295" s="25" t="s">
        <v>174</v>
      </c>
      <c r="BE1295" s="247">
        <f>IF(N1295="základní",J1295,0)</f>
        <v>0</v>
      </c>
      <c r="BF1295" s="247">
        <f>IF(N1295="snížená",J1295,0)</f>
        <v>0</v>
      </c>
      <c r="BG1295" s="247">
        <f>IF(N1295="zákl. přenesená",J1295,0)</f>
        <v>0</v>
      </c>
      <c r="BH1295" s="247">
        <f>IF(N1295="sníž. přenesená",J1295,0)</f>
        <v>0</v>
      </c>
      <c r="BI1295" s="247">
        <f>IF(N1295="nulová",J1295,0)</f>
        <v>0</v>
      </c>
      <c r="BJ1295" s="25" t="s">
        <v>83</v>
      </c>
      <c r="BK1295" s="247">
        <f>ROUND(I1295*H1295,2)</f>
        <v>0</v>
      </c>
      <c r="BL1295" s="25" t="s">
        <v>573</v>
      </c>
      <c r="BM1295" s="25" t="s">
        <v>2786</v>
      </c>
    </row>
    <row r="1296" s="1" customFormat="1" ht="16.5" customHeight="1">
      <c r="B1296" s="47"/>
      <c r="C1296" s="236" t="s">
        <v>2787</v>
      </c>
      <c r="D1296" s="236" t="s">
        <v>176</v>
      </c>
      <c r="E1296" s="237" t="s">
        <v>2788</v>
      </c>
      <c r="F1296" s="238" t="s">
        <v>2789</v>
      </c>
      <c r="G1296" s="239" t="s">
        <v>2785</v>
      </c>
      <c r="H1296" s="240">
        <v>54.100000000000001</v>
      </c>
      <c r="I1296" s="241"/>
      <c r="J1296" s="242">
        <f>ROUND(I1296*H1296,2)</f>
        <v>0</v>
      </c>
      <c r="K1296" s="238" t="s">
        <v>21</v>
      </c>
      <c r="L1296" s="73"/>
      <c r="M1296" s="243" t="s">
        <v>21</v>
      </c>
      <c r="N1296" s="244" t="s">
        <v>44</v>
      </c>
      <c r="O1296" s="48"/>
      <c r="P1296" s="245">
        <f>O1296*H1296</f>
        <v>0</v>
      </c>
      <c r="Q1296" s="245">
        <v>0</v>
      </c>
      <c r="R1296" s="245">
        <f>Q1296*H1296</f>
        <v>0</v>
      </c>
      <c r="S1296" s="245">
        <v>0</v>
      </c>
      <c r="T1296" s="246">
        <f>S1296*H1296</f>
        <v>0</v>
      </c>
      <c r="AR1296" s="25" t="s">
        <v>573</v>
      </c>
      <c r="AT1296" s="25" t="s">
        <v>176</v>
      </c>
      <c r="AU1296" s="25" t="s">
        <v>83</v>
      </c>
      <c r="AY1296" s="25" t="s">
        <v>174</v>
      </c>
      <c r="BE1296" s="247">
        <f>IF(N1296="základní",J1296,0)</f>
        <v>0</v>
      </c>
      <c r="BF1296" s="247">
        <f>IF(N1296="snížená",J1296,0)</f>
        <v>0</v>
      </c>
      <c r="BG1296" s="247">
        <f>IF(N1296="zákl. přenesená",J1296,0)</f>
        <v>0</v>
      </c>
      <c r="BH1296" s="247">
        <f>IF(N1296="sníž. přenesená",J1296,0)</f>
        <v>0</v>
      </c>
      <c r="BI1296" s="247">
        <f>IF(N1296="nulová",J1296,0)</f>
        <v>0</v>
      </c>
      <c r="BJ1296" s="25" t="s">
        <v>83</v>
      </c>
      <c r="BK1296" s="247">
        <f>ROUND(I1296*H1296,2)</f>
        <v>0</v>
      </c>
      <c r="BL1296" s="25" t="s">
        <v>573</v>
      </c>
      <c r="BM1296" s="25" t="s">
        <v>2790</v>
      </c>
    </row>
    <row r="1297" s="1" customFormat="1" ht="16.5" customHeight="1">
      <c r="B1297" s="47"/>
      <c r="C1297" s="236" t="s">
        <v>2791</v>
      </c>
      <c r="D1297" s="236" t="s">
        <v>176</v>
      </c>
      <c r="E1297" s="237" t="s">
        <v>2792</v>
      </c>
      <c r="F1297" s="238" t="s">
        <v>2793</v>
      </c>
      <c r="G1297" s="239" t="s">
        <v>1347</v>
      </c>
      <c r="H1297" s="240">
        <v>0</v>
      </c>
      <c r="I1297" s="241"/>
      <c r="J1297" s="242">
        <f>ROUND(I1297*H1297,2)</f>
        <v>0</v>
      </c>
      <c r="K1297" s="238" t="s">
        <v>21</v>
      </c>
      <c r="L1297" s="73"/>
      <c r="M1297" s="243" t="s">
        <v>21</v>
      </c>
      <c r="N1297" s="244" t="s">
        <v>44</v>
      </c>
      <c r="O1297" s="48"/>
      <c r="P1297" s="245">
        <f>O1297*H1297</f>
        <v>0</v>
      </c>
      <c r="Q1297" s="245">
        <v>0</v>
      </c>
      <c r="R1297" s="245">
        <f>Q1297*H1297</f>
        <v>0</v>
      </c>
      <c r="S1297" s="245">
        <v>0</v>
      </c>
      <c r="T1297" s="246">
        <f>S1297*H1297</f>
        <v>0</v>
      </c>
      <c r="AR1297" s="25" t="s">
        <v>573</v>
      </c>
      <c r="AT1297" s="25" t="s">
        <v>176</v>
      </c>
      <c r="AU1297" s="25" t="s">
        <v>83</v>
      </c>
      <c r="AY1297" s="25" t="s">
        <v>174</v>
      </c>
      <c r="BE1297" s="247">
        <f>IF(N1297="základní",J1297,0)</f>
        <v>0</v>
      </c>
      <c r="BF1297" s="247">
        <f>IF(N1297="snížená",J1297,0)</f>
        <v>0</v>
      </c>
      <c r="BG1297" s="247">
        <f>IF(N1297="zákl. přenesená",J1297,0)</f>
        <v>0</v>
      </c>
      <c r="BH1297" s="247">
        <f>IF(N1297="sníž. přenesená",J1297,0)</f>
        <v>0</v>
      </c>
      <c r="BI1297" s="247">
        <f>IF(N1297="nulová",J1297,0)</f>
        <v>0</v>
      </c>
      <c r="BJ1297" s="25" t="s">
        <v>83</v>
      </c>
      <c r="BK1297" s="247">
        <f>ROUND(I1297*H1297,2)</f>
        <v>0</v>
      </c>
      <c r="BL1297" s="25" t="s">
        <v>573</v>
      </c>
      <c r="BM1297" s="25" t="s">
        <v>2794</v>
      </c>
    </row>
    <row r="1298" s="1" customFormat="1" ht="16.5" customHeight="1">
      <c r="B1298" s="47"/>
      <c r="C1298" s="236" t="s">
        <v>2795</v>
      </c>
      <c r="D1298" s="236" t="s">
        <v>176</v>
      </c>
      <c r="E1298" s="237" t="s">
        <v>2796</v>
      </c>
      <c r="F1298" s="238" t="s">
        <v>2797</v>
      </c>
      <c r="G1298" s="239" t="s">
        <v>1347</v>
      </c>
      <c r="H1298" s="240">
        <v>4</v>
      </c>
      <c r="I1298" s="241"/>
      <c r="J1298" s="242">
        <f>ROUND(I1298*H1298,2)</f>
        <v>0</v>
      </c>
      <c r="K1298" s="238" t="s">
        <v>21</v>
      </c>
      <c r="L1298" s="73"/>
      <c r="M1298" s="243" t="s">
        <v>21</v>
      </c>
      <c r="N1298" s="244" t="s">
        <v>44</v>
      </c>
      <c r="O1298" s="48"/>
      <c r="P1298" s="245">
        <f>O1298*H1298</f>
        <v>0</v>
      </c>
      <c r="Q1298" s="245">
        <v>0</v>
      </c>
      <c r="R1298" s="245">
        <f>Q1298*H1298</f>
        <v>0</v>
      </c>
      <c r="S1298" s="245">
        <v>0</v>
      </c>
      <c r="T1298" s="246">
        <f>S1298*H1298</f>
        <v>0</v>
      </c>
      <c r="AR1298" s="25" t="s">
        <v>573</v>
      </c>
      <c r="AT1298" s="25" t="s">
        <v>176</v>
      </c>
      <c r="AU1298" s="25" t="s">
        <v>83</v>
      </c>
      <c r="AY1298" s="25" t="s">
        <v>174</v>
      </c>
      <c r="BE1298" s="247">
        <f>IF(N1298="základní",J1298,0)</f>
        <v>0</v>
      </c>
      <c r="BF1298" s="247">
        <f>IF(N1298="snížená",J1298,0)</f>
        <v>0</v>
      </c>
      <c r="BG1298" s="247">
        <f>IF(N1298="zákl. přenesená",J1298,0)</f>
        <v>0</v>
      </c>
      <c r="BH1298" s="247">
        <f>IF(N1298="sníž. přenesená",J1298,0)</f>
        <v>0</v>
      </c>
      <c r="BI1298" s="247">
        <f>IF(N1298="nulová",J1298,0)</f>
        <v>0</v>
      </c>
      <c r="BJ1298" s="25" t="s">
        <v>83</v>
      </c>
      <c r="BK1298" s="247">
        <f>ROUND(I1298*H1298,2)</f>
        <v>0</v>
      </c>
      <c r="BL1298" s="25" t="s">
        <v>573</v>
      </c>
      <c r="BM1298" s="25" t="s">
        <v>2798</v>
      </c>
    </row>
    <row r="1299" s="1" customFormat="1">
      <c r="B1299" s="47"/>
      <c r="C1299" s="75"/>
      <c r="D1299" s="248" t="s">
        <v>2230</v>
      </c>
      <c r="E1299" s="75"/>
      <c r="F1299" s="249" t="s">
        <v>2799</v>
      </c>
      <c r="G1299" s="75"/>
      <c r="H1299" s="75"/>
      <c r="I1299" s="204"/>
      <c r="J1299" s="75"/>
      <c r="K1299" s="75"/>
      <c r="L1299" s="73"/>
      <c r="M1299" s="250"/>
      <c r="N1299" s="48"/>
      <c r="O1299" s="48"/>
      <c r="P1299" s="48"/>
      <c r="Q1299" s="48"/>
      <c r="R1299" s="48"/>
      <c r="S1299" s="48"/>
      <c r="T1299" s="96"/>
      <c r="AT1299" s="25" t="s">
        <v>2230</v>
      </c>
      <c r="AU1299" s="25" t="s">
        <v>83</v>
      </c>
    </row>
    <row r="1300" s="1" customFormat="1" ht="16.5" customHeight="1">
      <c r="B1300" s="47"/>
      <c r="C1300" s="236" t="s">
        <v>2800</v>
      </c>
      <c r="D1300" s="236" t="s">
        <v>176</v>
      </c>
      <c r="E1300" s="237" t="s">
        <v>2801</v>
      </c>
      <c r="F1300" s="238" t="s">
        <v>2767</v>
      </c>
      <c r="G1300" s="239" t="s">
        <v>1347</v>
      </c>
      <c r="H1300" s="240">
        <v>4</v>
      </c>
      <c r="I1300" s="241"/>
      <c r="J1300" s="242">
        <f>ROUND(I1300*H1300,2)</f>
        <v>0</v>
      </c>
      <c r="K1300" s="238" t="s">
        <v>21</v>
      </c>
      <c r="L1300" s="73"/>
      <c r="M1300" s="243" t="s">
        <v>21</v>
      </c>
      <c r="N1300" s="244" t="s">
        <v>44</v>
      </c>
      <c r="O1300" s="48"/>
      <c r="P1300" s="245">
        <f>O1300*H1300</f>
        <v>0</v>
      </c>
      <c r="Q1300" s="245">
        <v>0</v>
      </c>
      <c r="R1300" s="245">
        <f>Q1300*H1300</f>
        <v>0</v>
      </c>
      <c r="S1300" s="245">
        <v>0</v>
      </c>
      <c r="T1300" s="246">
        <f>S1300*H1300</f>
        <v>0</v>
      </c>
      <c r="AR1300" s="25" t="s">
        <v>573</v>
      </c>
      <c r="AT1300" s="25" t="s">
        <v>176</v>
      </c>
      <c r="AU1300" s="25" t="s">
        <v>83</v>
      </c>
      <c r="AY1300" s="25" t="s">
        <v>174</v>
      </c>
      <c r="BE1300" s="247">
        <f>IF(N1300="základní",J1300,0)</f>
        <v>0</v>
      </c>
      <c r="BF1300" s="247">
        <f>IF(N1300="snížená",J1300,0)</f>
        <v>0</v>
      </c>
      <c r="BG1300" s="247">
        <f>IF(N1300="zákl. přenesená",J1300,0)</f>
        <v>0</v>
      </c>
      <c r="BH1300" s="247">
        <f>IF(N1300="sníž. přenesená",J1300,0)</f>
        <v>0</v>
      </c>
      <c r="BI1300" s="247">
        <f>IF(N1300="nulová",J1300,0)</f>
        <v>0</v>
      </c>
      <c r="BJ1300" s="25" t="s">
        <v>83</v>
      </c>
      <c r="BK1300" s="247">
        <f>ROUND(I1300*H1300,2)</f>
        <v>0</v>
      </c>
      <c r="BL1300" s="25" t="s">
        <v>573</v>
      </c>
      <c r="BM1300" s="25" t="s">
        <v>2802</v>
      </c>
    </row>
    <row r="1301" s="1" customFormat="1" ht="16.5" customHeight="1">
      <c r="B1301" s="47"/>
      <c r="C1301" s="236" t="s">
        <v>2803</v>
      </c>
      <c r="D1301" s="236" t="s">
        <v>176</v>
      </c>
      <c r="E1301" s="237" t="s">
        <v>2804</v>
      </c>
      <c r="F1301" s="238" t="s">
        <v>2771</v>
      </c>
      <c r="G1301" s="239" t="s">
        <v>1347</v>
      </c>
      <c r="H1301" s="240">
        <v>7</v>
      </c>
      <c r="I1301" s="241"/>
      <c r="J1301" s="242">
        <f>ROUND(I1301*H1301,2)</f>
        <v>0</v>
      </c>
      <c r="K1301" s="238" t="s">
        <v>21</v>
      </c>
      <c r="L1301" s="73"/>
      <c r="M1301" s="243" t="s">
        <v>21</v>
      </c>
      <c r="N1301" s="244" t="s">
        <v>44</v>
      </c>
      <c r="O1301" s="48"/>
      <c r="P1301" s="245">
        <f>O1301*H1301</f>
        <v>0</v>
      </c>
      <c r="Q1301" s="245">
        <v>0</v>
      </c>
      <c r="R1301" s="245">
        <f>Q1301*H1301</f>
        <v>0</v>
      </c>
      <c r="S1301" s="245">
        <v>0</v>
      </c>
      <c r="T1301" s="246">
        <f>S1301*H1301</f>
        <v>0</v>
      </c>
      <c r="AR1301" s="25" t="s">
        <v>573</v>
      </c>
      <c r="AT1301" s="25" t="s">
        <v>176</v>
      </c>
      <c r="AU1301" s="25" t="s">
        <v>83</v>
      </c>
      <c r="AY1301" s="25" t="s">
        <v>174</v>
      </c>
      <c r="BE1301" s="247">
        <f>IF(N1301="základní",J1301,0)</f>
        <v>0</v>
      </c>
      <c r="BF1301" s="247">
        <f>IF(N1301="snížená",J1301,0)</f>
        <v>0</v>
      </c>
      <c r="BG1301" s="247">
        <f>IF(N1301="zákl. přenesená",J1301,0)</f>
        <v>0</v>
      </c>
      <c r="BH1301" s="247">
        <f>IF(N1301="sníž. přenesená",J1301,0)</f>
        <v>0</v>
      </c>
      <c r="BI1301" s="247">
        <f>IF(N1301="nulová",J1301,0)</f>
        <v>0</v>
      </c>
      <c r="BJ1301" s="25" t="s">
        <v>83</v>
      </c>
      <c r="BK1301" s="247">
        <f>ROUND(I1301*H1301,2)</f>
        <v>0</v>
      </c>
      <c r="BL1301" s="25" t="s">
        <v>573</v>
      </c>
      <c r="BM1301" s="25" t="s">
        <v>2805</v>
      </c>
    </row>
    <row r="1302" s="1" customFormat="1" ht="16.5" customHeight="1">
      <c r="B1302" s="47"/>
      <c r="C1302" s="236" t="s">
        <v>2806</v>
      </c>
      <c r="D1302" s="236" t="s">
        <v>176</v>
      </c>
      <c r="E1302" s="237" t="s">
        <v>2807</v>
      </c>
      <c r="F1302" s="238" t="s">
        <v>2775</v>
      </c>
      <c r="G1302" s="239" t="s">
        <v>1347</v>
      </c>
      <c r="H1302" s="240">
        <v>4</v>
      </c>
      <c r="I1302" s="241"/>
      <c r="J1302" s="242">
        <f>ROUND(I1302*H1302,2)</f>
        <v>0</v>
      </c>
      <c r="K1302" s="238" t="s">
        <v>21</v>
      </c>
      <c r="L1302" s="73"/>
      <c r="M1302" s="243" t="s">
        <v>21</v>
      </c>
      <c r="N1302" s="244" t="s">
        <v>44</v>
      </c>
      <c r="O1302" s="48"/>
      <c r="P1302" s="245">
        <f>O1302*H1302</f>
        <v>0</v>
      </c>
      <c r="Q1302" s="245">
        <v>0</v>
      </c>
      <c r="R1302" s="245">
        <f>Q1302*H1302</f>
        <v>0</v>
      </c>
      <c r="S1302" s="245">
        <v>0</v>
      </c>
      <c r="T1302" s="246">
        <f>S1302*H1302</f>
        <v>0</v>
      </c>
      <c r="AR1302" s="25" t="s">
        <v>573</v>
      </c>
      <c r="AT1302" s="25" t="s">
        <v>176</v>
      </c>
      <c r="AU1302" s="25" t="s">
        <v>83</v>
      </c>
      <c r="AY1302" s="25" t="s">
        <v>174</v>
      </c>
      <c r="BE1302" s="247">
        <f>IF(N1302="základní",J1302,0)</f>
        <v>0</v>
      </c>
      <c r="BF1302" s="247">
        <f>IF(N1302="snížená",J1302,0)</f>
        <v>0</v>
      </c>
      <c r="BG1302" s="247">
        <f>IF(N1302="zákl. přenesená",J1302,0)</f>
        <v>0</v>
      </c>
      <c r="BH1302" s="247">
        <f>IF(N1302="sníž. přenesená",J1302,0)</f>
        <v>0</v>
      </c>
      <c r="BI1302" s="247">
        <f>IF(N1302="nulová",J1302,0)</f>
        <v>0</v>
      </c>
      <c r="BJ1302" s="25" t="s">
        <v>83</v>
      </c>
      <c r="BK1302" s="247">
        <f>ROUND(I1302*H1302,2)</f>
        <v>0</v>
      </c>
      <c r="BL1302" s="25" t="s">
        <v>573</v>
      </c>
      <c r="BM1302" s="25" t="s">
        <v>2808</v>
      </c>
    </row>
    <row r="1303" s="1" customFormat="1" ht="16.5" customHeight="1">
      <c r="B1303" s="47"/>
      <c r="C1303" s="236" t="s">
        <v>2809</v>
      </c>
      <c r="D1303" s="236" t="s">
        <v>176</v>
      </c>
      <c r="E1303" s="237" t="s">
        <v>2810</v>
      </c>
      <c r="F1303" s="238" t="s">
        <v>2779</v>
      </c>
      <c r="G1303" s="239" t="s">
        <v>1347</v>
      </c>
      <c r="H1303" s="240">
        <v>0</v>
      </c>
      <c r="I1303" s="241"/>
      <c r="J1303" s="242">
        <f>ROUND(I1303*H1303,2)</f>
        <v>0</v>
      </c>
      <c r="K1303" s="238" t="s">
        <v>21</v>
      </c>
      <c r="L1303" s="73"/>
      <c r="M1303" s="243" t="s">
        <v>21</v>
      </c>
      <c r="N1303" s="244" t="s">
        <v>44</v>
      </c>
      <c r="O1303" s="48"/>
      <c r="P1303" s="245">
        <f>O1303*H1303</f>
        <v>0</v>
      </c>
      <c r="Q1303" s="245">
        <v>0</v>
      </c>
      <c r="R1303" s="245">
        <f>Q1303*H1303</f>
        <v>0</v>
      </c>
      <c r="S1303" s="245">
        <v>0</v>
      </c>
      <c r="T1303" s="246">
        <f>S1303*H1303</f>
        <v>0</v>
      </c>
      <c r="AR1303" s="25" t="s">
        <v>573</v>
      </c>
      <c r="AT1303" s="25" t="s">
        <v>176</v>
      </c>
      <c r="AU1303" s="25" t="s">
        <v>83</v>
      </c>
      <c r="AY1303" s="25" t="s">
        <v>174</v>
      </c>
      <c r="BE1303" s="247">
        <f>IF(N1303="základní",J1303,0)</f>
        <v>0</v>
      </c>
      <c r="BF1303" s="247">
        <f>IF(N1303="snížená",J1303,0)</f>
        <v>0</v>
      </c>
      <c r="BG1303" s="247">
        <f>IF(N1303="zákl. přenesená",J1303,0)</f>
        <v>0</v>
      </c>
      <c r="BH1303" s="247">
        <f>IF(N1303="sníž. přenesená",J1303,0)</f>
        <v>0</v>
      </c>
      <c r="BI1303" s="247">
        <f>IF(N1303="nulová",J1303,0)</f>
        <v>0</v>
      </c>
      <c r="BJ1303" s="25" t="s">
        <v>83</v>
      </c>
      <c r="BK1303" s="247">
        <f>ROUND(I1303*H1303,2)</f>
        <v>0</v>
      </c>
      <c r="BL1303" s="25" t="s">
        <v>573</v>
      </c>
      <c r="BM1303" s="25" t="s">
        <v>2811</v>
      </c>
    </row>
    <row r="1304" s="1" customFormat="1" ht="16.5" customHeight="1">
      <c r="B1304" s="47"/>
      <c r="C1304" s="236" t="s">
        <v>2812</v>
      </c>
      <c r="D1304" s="236" t="s">
        <v>176</v>
      </c>
      <c r="E1304" s="237" t="s">
        <v>2813</v>
      </c>
      <c r="F1304" s="238" t="s">
        <v>2814</v>
      </c>
      <c r="G1304" s="239" t="s">
        <v>1347</v>
      </c>
      <c r="H1304" s="240">
        <v>11</v>
      </c>
      <c r="I1304" s="241"/>
      <c r="J1304" s="242">
        <f>ROUND(I1304*H1304,2)</f>
        <v>0</v>
      </c>
      <c r="K1304" s="238" t="s">
        <v>21</v>
      </c>
      <c r="L1304" s="73"/>
      <c r="M1304" s="243" t="s">
        <v>21</v>
      </c>
      <c r="N1304" s="244" t="s">
        <v>44</v>
      </c>
      <c r="O1304" s="48"/>
      <c r="P1304" s="245">
        <f>O1304*H1304</f>
        <v>0</v>
      </c>
      <c r="Q1304" s="245">
        <v>0</v>
      </c>
      <c r="R1304" s="245">
        <f>Q1304*H1304</f>
        <v>0</v>
      </c>
      <c r="S1304" s="245">
        <v>0</v>
      </c>
      <c r="T1304" s="246">
        <f>S1304*H1304</f>
        <v>0</v>
      </c>
      <c r="AR1304" s="25" t="s">
        <v>573</v>
      </c>
      <c r="AT1304" s="25" t="s">
        <v>176</v>
      </c>
      <c r="AU1304" s="25" t="s">
        <v>83</v>
      </c>
      <c r="AY1304" s="25" t="s">
        <v>174</v>
      </c>
      <c r="BE1304" s="247">
        <f>IF(N1304="základní",J1304,0)</f>
        <v>0</v>
      </c>
      <c r="BF1304" s="247">
        <f>IF(N1304="snížená",J1304,0)</f>
        <v>0</v>
      </c>
      <c r="BG1304" s="247">
        <f>IF(N1304="zákl. přenesená",J1304,0)</f>
        <v>0</v>
      </c>
      <c r="BH1304" s="247">
        <f>IF(N1304="sníž. přenesená",J1304,0)</f>
        <v>0</v>
      </c>
      <c r="BI1304" s="247">
        <f>IF(N1304="nulová",J1304,0)</f>
        <v>0</v>
      </c>
      <c r="BJ1304" s="25" t="s">
        <v>83</v>
      </c>
      <c r="BK1304" s="247">
        <f>ROUND(I1304*H1304,2)</f>
        <v>0</v>
      </c>
      <c r="BL1304" s="25" t="s">
        <v>573</v>
      </c>
      <c r="BM1304" s="25" t="s">
        <v>2815</v>
      </c>
    </row>
    <row r="1305" s="1" customFormat="1">
      <c r="B1305" s="47"/>
      <c r="C1305" s="75"/>
      <c r="D1305" s="248" t="s">
        <v>2230</v>
      </c>
      <c r="E1305" s="75"/>
      <c r="F1305" s="249" t="s">
        <v>2781</v>
      </c>
      <c r="G1305" s="75"/>
      <c r="H1305" s="75"/>
      <c r="I1305" s="204"/>
      <c r="J1305" s="75"/>
      <c r="K1305" s="75"/>
      <c r="L1305" s="73"/>
      <c r="M1305" s="250"/>
      <c r="N1305" s="48"/>
      <c r="O1305" s="48"/>
      <c r="P1305" s="48"/>
      <c r="Q1305" s="48"/>
      <c r="R1305" s="48"/>
      <c r="S1305" s="48"/>
      <c r="T1305" s="96"/>
      <c r="AT1305" s="25" t="s">
        <v>2230</v>
      </c>
      <c r="AU1305" s="25" t="s">
        <v>83</v>
      </c>
    </row>
    <row r="1306" s="1" customFormat="1" ht="16.5" customHeight="1">
      <c r="B1306" s="47"/>
      <c r="C1306" s="236" t="s">
        <v>2816</v>
      </c>
      <c r="D1306" s="236" t="s">
        <v>176</v>
      </c>
      <c r="E1306" s="237" t="s">
        <v>2817</v>
      </c>
      <c r="F1306" s="238" t="s">
        <v>2784</v>
      </c>
      <c r="G1306" s="239" t="s">
        <v>2785</v>
      </c>
      <c r="H1306" s="240">
        <v>32.399999999999999</v>
      </c>
      <c r="I1306" s="241"/>
      <c r="J1306" s="242">
        <f>ROUND(I1306*H1306,2)</f>
        <v>0</v>
      </c>
      <c r="K1306" s="238" t="s">
        <v>21</v>
      </c>
      <c r="L1306" s="73"/>
      <c r="M1306" s="243" t="s">
        <v>21</v>
      </c>
      <c r="N1306" s="244" t="s">
        <v>44</v>
      </c>
      <c r="O1306" s="48"/>
      <c r="P1306" s="245">
        <f>O1306*H1306</f>
        <v>0</v>
      </c>
      <c r="Q1306" s="245">
        <v>0</v>
      </c>
      <c r="R1306" s="245">
        <f>Q1306*H1306</f>
        <v>0</v>
      </c>
      <c r="S1306" s="245">
        <v>0</v>
      </c>
      <c r="T1306" s="246">
        <f>S1306*H1306</f>
        <v>0</v>
      </c>
      <c r="AR1306" s="25" t="s">
        <v>573</v>
      </c>
      <c r="AT1306" s="25" t="s">
        <v>176</v>
      </c>
      <c r="AU1306" s="25" t="s">
        <v>83</v>
      </c>
      <c r="AY1306" s="25" t="s">
        <v>174</v>
      </c>
      <c r="BE1306" s="247">
        <f>IF(N1306="základní",J1306,0)</f>
        <v>0</v>
      </c>
      <c r="BF1306" s="247">
        <f>IF(N1306="snížená",J1306,0)</f>
        <v>0</v>
      </c>
      <c r="BG1306" s="247">
        <f>IF(N1306="zákl. přenesená",J1306,0)</f>
        <v>0</v>
      </c>
      <c r="BH1306" s="247">
        <f>IF(N1306="sníž. přenesená",J1306,0)</f>
        <v>0</v>
      </c>
      <c r="BI1306" s="247">
        <f>IF(N1306="nulová",J1306,0)</f>
        <v>0</v>
      </c>
      <c r="BJ1306" s="25" t="s">
        <v>83</v>
      </c>
      <c r="BK1306" s="247">
        <f>ROUND(I1306*H1306,2)</f>
        <v>0</v>
      </c>
      <c r="BL1306" s="25" t="s">
        <v>573</v>
      </c>
      <c r="BM1306" s="25" t="s">
        <v>2818</v>
      </c>
    </row>
    <row r="1307" s="1" customFormat="1" ht="16.5" customHeight="1">
      <c r="B1307" s="47"/>
      <c r="C1307" s="236" t="s">
        <v>2819</v>
      </c>
      <c r="D1307" s="236" t="s">
        <v>176</v>
      </c>
      <c r="E1307" s="237" t="s">
        <v>2820</v>
      </c>
      <c r="F1307" s="238" t="s">
        <v>2789</v>
      </c>
      <c r="G1307" s="239" t="s">
        <v>2785</v>
      </c>
      <c r="H1307" s="240">
        <v>37.5</v>
      </c>
      <c r="I1307" s="241"/>
      <c r="J1307" s="242">
        <f>ROUND(I1307*H1307,2)</f>
        <v>0</v>
      </c>
      <c r="K1307" s="238" t="s">
        <v>21</v>
      </c>
      <c r="L1307" s="73"/>
      <c r="M1307" s="243" t="s">
        <v>21</v>
      </c>
      <c r="N1307" s="244" t="s">
        <v>44</v>
      </c>
      <c r="O1307" s="48"/>
      <c r="P1307" s="245">
        <f>O1307*H1307</f>
        <v>0</v>
      </c>
      <c r="Q1307" s="245">
        <v>0</v>
      </c>
      <c r="R1307" s="245">
        <f>Q1307*H1307</f>
        <v>0</v>
      </c>
      <c r="S1307" s="245">
        <v>0</v>
      </c>
      <c r="T1307" s="246">
        <f>S1307*H1307</f>
        <v>0</v>
      </c>
      <c r="AR1307" s="25" t="s">
        <v>573</v>
      </c>
      <c r="AT1307" s="25" t="s">
        <v>176</v>
      </c>
      <c r="AU1307" s="25" t="s">
        <v>83</v>
      </c>
      <c r="AY1307" s="25" t="s">
        <v>174</v>
      </c>
      <c r="BE1307" s="247">
        <f>IF(N1307="základní",J1307,0)</f>
        <v>0</v>
      </c>
      <c r="BF1307" s="247">
        <f>IF(N1307="snížená",J1307,0)</f>
        <v>0</v>
      </c>
      <c r="BG1307" s="247">
        <f>IF(N1307="zákl. přenesená",J1307,0)</f>
        <v>0</v>
      </c>
      <c r="BH1307" s="247">
        <f>IF(N1307="sníž. přenesená",J1307,0)</f>
        <v>0</v>
      </c>
      <c r="BI1307" s="247">
        <f>IF(N1307="nulová",J1307,0)</f>
        <v>0</v>
      </c>
      <c r="BJ1307" s="25" t="s">
        <v>83</v>
      </c>
      <c r="BK1307" s="247">
        <f>ROUND(I1307*H1307,2)</f>
        <v>0</v>
      </c>
      <c r="BL1307" s="25" t="s">
        <v>573</v>
      </c>
      <c r="BM1307" s="25" t="s">
        <v>2821</v>
      </c>
    </row>
    <row r="1308" s="1" customFormat="1" ht="16.5" customHeight="1">
      <c r="B1308" s="47"/>
      <c r="C1308" s="236" t="s">
        <v>2822</v>
      </c>
      <c r="D1308" s="236" t="s">
        <v>176</v>
      </c>
      <c r="E1308" s="237" t="s">
        <v>2823</v>
      </c>
      <c r="F1308" s="238" t="s">
        <v>2793</v>
      </c>
      <c r="G1308" s="239" t="s">
        <v>1347</v>
      </c>
      <c r="H1308" s="240">
        <v>3</v>
      </c>
      <c r="I1308" s="241"/>
      <c r="J1308" s="242">
        <f>ROUND(I1308*H1308,2)</f>
        <v>0</v>
      </c>
      <c r="K1308" s="238" t="s">
        <v>21</v>
      </c>
      <c r="L1308" s="73"/>
      <c r="M1308" s="243" t="s">
        <v>21</v>
      </c>
      <c r="N1308" s="244" t="s">
        <v>44</v>
      </c>
      <c r="O1308" s="48"/>
      <c r="P1308" s="245">
        <f>O1308*H1308</f>
        <v>0</v>
      </c>
      <c r="Q1308" s="245">
        <v>0</v>
      </c>
      <c r="R1308" s="245">
        <f>Q1308*H1308</f>
        <v>0</v>
      </c>
      <c r="S1308" s="245">
        <v>0</v>
      </c>
      <c r="T1308" s="246">
        <f>S1308*H1308</f>
        <v>0</v>
      </c>
      <c r="AR1308" s="25" t="s">
        <v>573</v>
      </c>
      <c r="AT1308" s="25" t="s">
        <v>176</v>
      </c>
      <c r="AU1308" s="25" t="s">
        <v>83</v>
      </c>
      <c r="AY1308" s="25" t="s">
        <v>174</v>
      </c>
      <c r="BE1308" s="247">
        <f>IF(N1308="základní",J1308,0)</f>
        <v>0</v>
      </c>
      <c r="BF1308" s="247">
        <f>IF(N1308="snížená",J1308,0)</f>
        <v>0</v>
      </c>
      <c r="BG1308" s="247">
        <f>IF(N1308="zákl. přenesená",J1308,0)</f>
        <v>0</v>
      </c>
      <c r="BH1308" s="247">
        <f>IF(N1308="sníž. přenesená",J1308,0)</f>
        <v>0</v>
      </c>
      <c r="BI1308" s="247">
        <f>IF(N1308="nulová",J1308,0)</f>
        <v>0</v>
      </c>
      <c r="BJ1308" s="25" t="s">
        <v>83</v>
      </c>
      <c r="BK1308" s="247">
        <f>ROUND(I1308*H1308,2)</f>
        <v>0</v>
      </c>
      <c r="BL1308" s="25" t="s">
        <v>573</v>
      </c>
      <c r="BM1308" s="25" t="s">
        <v>2824</v>
      </c>
    </row>
    <row r="1309" s="1" customFormat="1" ht="16.5" customHeight="1">
      <c r="B1309" s="47"/>
      <c r="C1309" s="236" t="s">
        <v>2825</v>
      </c>
      <c r="D1309" s="236" t="s">
        <v>176</v>
      </c>
      <c r="E1309" s="237" t="s">
        <v>2826</v>
      </c>
      <c r="F1309" s="238" t="s">
        <v>2827</v>
      </c>
      <c r="G1309" s="239" t="s">
        <v>2828</v>
      </c>
      <c r="H1309" s="240">
        <v>20</v>
      </c>
      <c r="I1309" s="241"/>
      <c r="J1309" s="242">
        <f>ROUND(I1309*H1309,2)</f>
        <v>0</v>
      </c>
      <c r="K1309" s="238" t="s">
        <v>21</v>
      </c>
      <c r="L1309" s="73"/>
      <c r="M1309" s="243" t="s">
        <v>21</v>
      </c>
      <c r="N1309" s="244" t="s">
        <v>44</v>
      </c>
      <c r="O1309" s="48"/>
      <c r="P1309" s="245">
        <f>O1309*H1309</f>
        <v>0</v>
      </c>
      <c r="Q1309" s="245">
        <v>0</v>
      </c>
      <c r="R1309" s="245">
        <f>Q1309*H1309</f>
        <v>0</v>
      </c>
      <c r="S1309" s="245">
        <v>0</v>
      </c>
      <c r="T1309" s="246">
        <f>S1309*H1309</f>
        <v>0</v>
      </c>
      <c r="AR1309" s="25" t="s">
        <v>573</v>
      </c>
      <c r="AT1309" s="25" t="s">
        <v>176</v>
      </c>
      <c r="AU1309" s="25" t="s">
        <v>83</v>
      </c>
      <c r="AY1309" s="25" t="s">
        <v>174</v>
      </c>
      <c r="BE1309" s="247">
        <f>IF(N1309="základní",J1309,0)</f>
        <v>0</v>
      </c>
      <c r="BF1309" s="247">
        <f>IF(N1309="snížená",J1309,0)</f>
        <v>0</v>
      </c>
      <c r="BG1309" s="247">
        <f>IF(N1309="zákl. přenesená",J1309,0)</f>
        <v>0</v>
      </c>
      <c r="BH1309" s="247">
        <f>IF(N1309="sníž. přenesená",J1309,0)</f>
        <v>0</v>
      </c>
      <c r="BI1309" s="247">
        <f>IF(N1309="nulová",J1309,0)</f>
        <v>0</v>
      </c>
      <c r="BJ1309" s="25" t="s">
        <v>83</v>
      </c>
      <c r="BK1309" s="247">
        <f>ROUND(I1309*H1309,2)</f>
        <v>0</v>
      </c>
      <c r="BL1309" s="25" t="s">
        <v>573</v>
      </c>
      <c r="BM1309" s="25" t="s">
        <v>2829</v>
      </c>
    </row>
    <row r="1310" s="1" customFormat="1" ht="16.5" customHeight="1">
      <c r="B1310" s="47"/>
      <c r="C1310" s="236" t="s">
        <v>2830</v>
      </c>
      <c r="D1310" s="236" t="s">
        <v>176</v>
      </c>
      <c r="E1310" s="237" t="s">
        <v>2831</v>
      </c>
      <c r="F1310" s="238" t="s">
        <v>2832</v>
      </c>
      <c r="G1310" s="239" t="s">
        <v>2833</v>
      </c>
      <c r="H1310" s="240">
        <v>14.601000000000001</v>
      </c>
      <c r="I1310" s="241"/>
      <c r="J1310" s="242">
        <f>ROUND(I1310*H1310,2)</f>
        <v>0</v>
      </c>
      <c r="K1310" s="238" t="s">
        <v>21</v>
      </c>
      <c r="L1310" s="73"/>
      <c r="M1310" s="243" t="s">
        <v>21</v>
      </c>
      <c r="N1310" s="244" t="s">
        <v>44</v>
      </c>
      <c r="O1310" s="48"/>
      <c r="P1310" s="245">
        <f>O1310*H1310</f>
        <v>0</v>
      </c>
      <c r="Q1310" s="245">
        <v>0</v>
      </c>
      <c r="R1310" s="245">
        <f>Q1310*H1310</f>
        <v>0</v>
      </c>
      <c r="S1310" s="245">
        <v>0</v>
      </c>
      <c r="T1310" s="246">
        <f>S1310*H1310</f>
        <v>0</v>
      </c>
      <c r="AR1310" s="25" t="s">
        <v>573</v>
      </c>
      <c r="AT1310" s="25" t="s">
        <v>176</v>
      </c>
      <c r="AU1310" s="25" t="s">
        <v>83</v>
      </c>
      <c r="AY1310" s="25" t="s">
        <v>174</v>
      </c>
      <c r="BE1310" s="247">
        <f>IF(N1310="základní",J1310,0)</f>
        <v>0</v>
      </c>
      <c r="BF1310" s="247">
        <f>IF(N1310="snížená",J1310,0)</f>
        <v>0</v>
      </c>
      <c r="BG1310" s="247">
        <f>IF(N1310="zákl. přenesená",J1310,0)</f>
        <v>0</v>
      </c>
      <c r="BH1310" s="247">
        <f>IF(N1310="sníž. přenesená",J1310,0)</f>
        <v>0</v>
      </c>
      <c r="BI1310" s="247">
        <f>IF(N1310="nulová",J1310,0)</f>
        <v>0</v>
      </c>
      <c r="BJ1310" s="25" t="s">
        <v>83</v>
      </c>
      <c r="BK1310" s="247">
        <f>ROUND(I1310*H1310,2)</f>
        <v>0</v>
      </c>
      <c r="BL1310" s="25" t="s">
        <v>573</v>
      </c>
      <c r="BM1310" s="25" t="s">
        <v>2834</v>
      </c>
    </row>
    <row r="1311" s="1" customFormat="1" ht="16.5" customHeight="1">
      <c r="B1311" s="47"/>
      <c r="C1311" s="236" t="s">
        <v>2835</v>
      </c>
      <c r="D1311" s="236" t="s">
        <v>176</v>
      </c>
      <c r="E1311" s="237" t="s">
        <v>2836</v>
      </c>
      <c r="F1311" s="238" t="s">
        <v>2837</v>
      </c>
      <c r="G1311" s="239" t="s">
        <v>1347</v>
      </c>
      <c r="H1311" s="240">
        <v>22</v>
      </c>
      <c r="I1311" s="241"/>
      <c r="J1311" s="242">
        <f>ROUND(I1311*H1311,2)</f>
        <v>0</v>
      </c>
      <c r="K1311" s="238" t="s">
        <v>21</v>
      </c>
      <c r="L1311" s="73"/>
      <c r="M1311" s="243" t="s">
        <v>21</v>
      </c>
      <c r="N1311" s="244" t="s">
        <v>44</v>
      </c>
      <c r="O1311" s="48"/>
      <c r="P1311" s="245">
        <f>O1311*H1311</f>
        <v>0</v>
      </c>
      <c r="Q1311" s="245">
        <v>0</v>
      </c>
      <c r="R1311" s="245">
        <f>Q1311*H1311</f>
        <v>0</v>
      </c>
      <c r="S1311" s="245">
        <v>0</v>
      </c>
      <c r="T1311" s="246">
        <f>S1311*H1311</f>
        <v>0</v>
      </c>
      <c r="AR1311" s="25" t="s">
        <v>573</v>
      </c>
      <c r="AT1311" s="25" t="s">
        <v>176</v>
      </c>
      <c r="AU1311" s="25" t="s">
        <v>83</v>
      </c>
      <c r="AY1311" s="25" t="s">
        <v>174</v>
      </c>
      <c r="BE1311" s="247">
        <f>IF(N1311="základní",J1311,0)</f>
        <v>0</v>
      </c>
      <c r="BF1311" s="247">
        <f>IF(N1311="snížená",J1311,0)</f>
        <v>0</v>
      </c>
      <c r="BG1311" s="247">
        <f>IF(N1311="zákl. přenesená",J1311,0)</f>
        <v>0</v>
      </c>
      <c r="BH1311" s="247">
        <f>IF(N1311="sníž. přenesená",J1311,0)</f>
        <v>0</v>
      </c>
      <c r="BI1311" s="247">
        <f>IF(N1311="nulová",J1311,0)</f>
        <v>0</v>
      </c>
      <c r="BJ1311" s="25" t="s">
        <v>83</v>
      </c>
      <c r="BK1311" s="247">
        <f>ROUND(I1311*H1311,2)</f>
        <v>0</v>
      </c>
      <c r="BL1311" s="25" t="s">
        <v>573</v>
      </c>
      <c r="BM1311" s="25" t="s">
        <v>2838</v>
      </c>
    </row>
    <row r="1312" s="1" customFormat="1" ht="16.5" customHeight="1">
      <c r="B1312" s="47"/>
      <c r="C1312" s="236" t="s">
        <v>2839</v>
      </c>
      <c r="D1312" s="236" t="s">
        <v>176</v>
      </c>
      <c r="E1312" s="237" t="s">
        <v>2840</v>
      </c>
      <c r="F1312" s="238" t="s">
        <v>2841</v>
      </c>
      <c r="G1312" s="239" t="s">
        <v>1347</v>
      </c>
      <c r="H1312" s="240">
        <v>1</v>
      </c>
      <c r="I1312" s="241"/>
      <c r="J1312" s="242">
        <f>ROUND(I1312*H1312,2)</f>
        <v>0</v>
      </c>
      <c r="K1312" s="238" t="s">
        <v>21</v>
      </c>
      <c r="L1312" s="73"/>
      <c r="M1312" s="243" t="s">
        <v>21</v>
      </c>
      <c r="N1312" s="244" t="s">
        <v>44</v>
      </c>
      <c r="O1312" s="48"/>
      <c r="P1312" s="245">
        <f>O1312*H1312</f>
        <v>0</v>
      </c>
      <c r="Q1312" s="245">
        <v>0</v>
      </c>
      <c r="R1312" s="245">
        <f>Q1312*H1312</f>
        <v>0</v>
      </c>
      <c r="S1312" s="245">
        <v>0</v>
      </c>
      <c r="T1312" s="246">
        <f>S1312*H1312</f>
        <v>0</v>
      </c>
      <c r="AR1312" s="25" t="s">
        <v>573</v>
      </c>
      <c r="AT1312" s="25" t="s">
        <v>176</v>
      </c>
      <c r="AU1312" s="25" t="s">
        <v>83</v>
      </c>
      <c r="AY1312" s="25" t="s">
        <v>174</v>
      </c>
      <c r="BE1312" s="247">
        <f>IF(N1312="základní",J1312,0)</f>
        <v>0</v>
      </c>
      <c r="BF1312" s="247">
        <f>IF(N1312="snížená",J1312,0)</f>
        <v>0</v>
      </c>
      <c r="BG1312" s="247">
        <f>IF(N1312="zákl. přenesená",J1312,0)</f>
        <v>0</v>
      </c>
      <c r="BH1312" s="247">
        <f>IF(N1312="sníž. přenesená",J1312,0)</f>
        <v>0</v>
      </c>
      <c r="BI1312" s="247">
        <f>IF(N1312="nulová",J1312,0)</f>
        <v>0</v>
      </c>
      <c r="BJ1312" s="25" t="s">
        <v>83</v>
      </c>
      <c r="BK1312" s="247">
        <f>ROUND(I1312*H1312,2)</f>
        <v>0</v>
      </c>
      <c r="BL1312" s="25" t="s">
        <v>573</v>
      </c>
      <c r="BM1312" s="25" t="s">
        <v>2842</v>
      </c>
    </row>
    <row r="1313" s="1" customFormat="1" ht="16.5" customHeight="1">
      <c r="B1313" s="47"/>
      <c r="C1313" s="236" t="s">
        <v>2843</v>
      </c>
      <c r="D1313" s="236" t="s">
        <v>176</v>
      </c>
      <c r="E1313" s="237" t="s">
        <v>2844</v>
      </c>
      <c r="F1313" s="238" t="s">
        <v>1103</v>
      </c>
      <c r="G1313" s="239" t="s">
        <v>1347</v>
      </c>
      <c r="H1313" s="240">
        <v>1</v>
      </c>
      <c r="I1313" s="241"/>
      <c r="J1313" s="242">
        <f>ROUND(I1313*H1313,2)</f>
        <v>0</v>
      </c>
      <c r="K1313" s="238" t="s">
        <v>21</v>
      </c>
      <c r="L1313" s="73"/>
      <c r="M1313" s="243" t="s">
        <v>21</v>
      </c>
      <c r="N1313" s="244" t="s">
        <v>44</v>
      </c>
      <c r="O1313" s="48"/>
      <c r="P1313" s="245">
        <f>O1313*H1313</f>
        <v>0</v>
      </c>
      <c r="Q1313" s="245">
        <v>0</v>
      </c>
      <c r="R1313" s="245">
        <f>Q1313*H1313</f>
        <v>0</v>
      </c>
      <c r="S1313" s="245">
        <v>0</v>
      </c>
      <c r="T1313" s="246">
        <f>S1313*H1313</f>
        <v>0</v>
      </c>
      <c r="AR1313" s="25" t="s">
        <v>573</v>
      </c>
      <c r="AT1313" s="25" t="s">
        <v>176</v>
      </c>
      <c r="AU1313" s="25" t="s">
        <v>83</v>
      </c>
      <c r="AY1313" s="25" t="s">
        <v>174</v>
      </c>
      <c r="BE1313" s="247">
        <f>IF(N1313="základní",J1313,0)</f>
        <v>0</v>
      </c>
      <c r="BF1313" s="247">
        <f>IF(N1313="snížená",J1313,0)</f>
        <v>0</v>
      </c>
      <c r="BG1313" s="247">
        <f>IF(N1313="zákl. přenesená",J1313,0)</f>
        <v>0</v>
      </c>
      <c r="BH1313" s="247">
        <f>IF(N1313="sníž. přenesená",J1313,0)</f>
        <v>0</v>
      </c>
      <c r="BI1313" s="247">
        <f>IF(N1313="nulová",J1313,0)</f>
        <v>0</v>
      </c>
      <c r="BJ1313" s="25" t="s">
        <v>83</v>
      </c>
      <c r="BK1313" s="247">
        <f>ROUND(I1313*H1313,2)</f>
        <v>0</v>
      </c>
      <c r="BL1313" s="25" t="s">
        <v>573</v>
      </c>
      <c r="BM1313" s="25" t="s">
        <v>2845</v>
      </c>
    </row>
    <row r="1314" s="1" customFormat="1" ht="16.5" customHeight="1">
      <c r="B1314" s="47"/>
      <c r="C1314" s="236" t="s">
        <v>2846</v>
      </c>
      <c r="D1314" s="236" t="s">
        <v>176</v>
      </c>
      <c r="E1314" s="237" t="s">
        <v>2847</v>
      </c>
      <c r="F1314" s="238" t="s">
        <v>2848</v>
      </c>
      <c r="G1314" s="239" t="s">
        <v>1347</v>
      </c>
      <c r="H1314" s="240">
        <v>1</v>
      </c>
      <c r="I1314" s="241"/>
      <c r="J1314" s="242">
        <f>ROUND(I1314*H1314,2)</f>
        <v>0</v>
      </c>
      <c r="K1314" s="238" t="s">
        <v>21</v>
      </c>
      <c r="L1314" s="73"/>
      <c r="M1314" s="243" t="s">
        <v>21</v>
      </c>
      <c r="N1314" s="244" t="s">
        <v>44</v>
      </c>
      <c r="O1314" s="48"/>
      <c r="P1314" s="245">
        <f>O1314*H1314</f>
        <v>0</v>
      </c>
      <c r="Q1314" s="245">
        <v>0</v>
      </c>
      <c r="R1314" s="245">
        <f>Q1314*H1314</f>
        <v>0</v>
      </c>
      <c r="S1314" s="245">
        <v>0</v>
      </c>
      <c r="T1314" s="246">
        <f>S1314*H1314</f>
        <v>0</v>
      </c>
      <c r="AR1314" s="25" t="s">
        <v>573</v>
      </c>
      <c r="AT1314" s="25" t="s">
        <v>176</v>
      </c>
      <c r="AU1314" s="25" t="s">
        <v>83</v>
      </c>
      <c r="AY1314" s="25" t="s">
        <v>174</v>
      </c>
      <c r="BE1314" s="247">
        <f>IF(N1314="základní",J1314,0)</f>
        <v>0</v>
      </c>
      <c r="BF1314" s="247">
        <f>IF(N1314="snížená",J1314,0)</f>
        <v>0</v>
      </c>
      <c r="BG1314" s="247">
        <f>IF(N1314="zákl. přenesená",J1314,0)</f>
        <v>0</v>
      </c>
      <c r="BH1314" s="247">
        <f>IF(N1314="sníž. přenesená",J1314,0)</f>
        <v>0</v>
      </c>
      <c r="BI1314" s="247">
        <f>IF(N1314="nulová",J1314,0)</f>
        <v>0</v>
      </c>
      <c r="BJ1314" s="25" t="s">
        <v>83</v>
      </c>
      <c r="BK1314" s="247">
        <f>ROUND(I1314*H1314,2)</f>
        <v>0</v>
      </c>
      <c r="BL1314" s="25" t="s">
        <v>573</v>
      </c>
      <c r="BM1314" s="25" t="s">
        <v>2849</v>
      </c>
    </row>
    <row r="1315" s="1" customFormat="1" ht="16.5" customHeight="1">
      <c r="B1315" s="47"/>
      <c r="C1315" s="236" t="s">
        <v>2850</v>
      </c>
      <c r="D1315" s="236" t="s">
        <v>176</v>
      </c>
      <c r="E1315" s="237" t="s">
        <v>2851</v>
      </c>
      <c r="F1315" s="238" t="s">
        <v>2852</v>
      </c>
      <c r="G1315" s="239" t="s">
        <v>1347</v>
      </c>
      <c r="H1315" s="240">
        <v>1</v>
      </c>
      <c r="I1315" s="241"/>
      <c r="J1315" s="242">
        <f>ROUND(I1315*H1315,2)</f>
        <v>0</v>
      </c>
      <c r="K1315" s="238" t="s">
        <v>21</v>
      </c>
      <c r="L1315" s="73"/>
      <c r="M1315" s="243" t="s">
        <v>21</v>
      </c>
      <c r="N1315" s="244" t="s">
        <v>44</v>
      </c>
      <c r="O1315" s="48"/>
      <c r="P1315" s="245">
        <f>O1315*H1315</f>
        <v>0</v>
      </c>
      <c r="Q1315" s="245">
        <v>0</v>
      </c>
      <c r="R1315" s="245">
        <f>Q1315*H1315</f>
        <v>0</v>
      </c>
      <c r="S1315" s="245">
        <v>0</v>
      </c>
      <c r="T1315" s="246">
        <f>S1315*H1315</f>
        <v>0</v>
      </c>
      <c r="AR1315" s="25" t="s">
        <v>573</v>
      </c>
      <c r="AT1315" s="25" t="s">
        <v>176</v>
      </c>
      <c r="AU1315" s="25" t="s">
        <v>83</v>
      </c>
      <c r="AY1315" s="25" t="s">
        <v>174</v>
      </c>
      <c r="BE1315" s="247">
        <f>IF(N1315="základní",J1315,0)</f>
        <v>0</v>
      </c>
      <c r="BF1315" s="247">
        <f>IF(N1315="snížená",J1315,0)</f>
        <v>0</v>
      </c>
      <c r="BG1315" s="247">
        <f>IF(N1315="zákl. přenesená",J1315,0)</f>
        <v>0</v>
      </c>
      <c r="BH1315" s="247">
        <f>IF(N1315="sníž. přenesená",J1315,0)</f>
        <v>0</v>
      </c>
      <c r="BI1315" s="247">
        <f>IF(N1315="nulová",J1315,0)</f>
        <v>0</v>
      </c>
      <c r="BJ1315" s="25" t="s">
        <v>83</v>
      </c>
      <c r="BK1315" s="247">
        <f>ROUND(I1315*H1315,2)</f>
        <v>0</v>
      </c>
      <c r="BL1315" s="25" t="s">
        <v>573</v>
      </c>
      <c r="BM1315" s="25" t="s">
        <v>2853</v>
      </c>
    </row>
    <row r="1316" s="1" customFormat="1" ht="16.5" customHeight="1">
      <c r="B1316" s="47"/>
      <c r="C1316" s="236" t="s">
        <v>2854</v>
      </c>
      <c r="D1316" s="236" t="s">
        <v>176</v>
      </c>
      <c r="E1316" s="237" t="s">
        <v>2855</v>
      </c>
      <c r="F1316" s="238" t="s">
        <v>2856</v>
      </c>
      <c r="G1316" s="239" t="s">
        <v>269</v>
      </c>
      <c r="H1316" s="240">
        <v>31</v>
      </c>
      <c r="I1316" s="241"/>
      <c r="J1316" s="242">
        <f>ROUND(I1316*H1316,2)</f>
        <v>0</v>
      </c>
      <c r="K1316" s="238" t="s">
        <v>180</v>
      </c>
      <c r="L1316" s="73"/>
      <c r="M1316" s="243" t="s">
        <v>21</v>
      </c>
      <c r="N1316" s="244" t="s">
        <v>44</v>
      </c>
      <c r="O1316" s="48"/>
      <c r="P1316" s="245">
        <f>O1316*H1316</f>
        <v>0</v>
      </c>
      <c r="Q1316" s="245">
        <v>0</v>
      </c>
      <c r="R1316" s="245">
        <f>Q1316*H1316</f>
        <v>0</v>
      </c>
      <c r="S1316" s="245">
        <v>0</v>
      </c>
      <c r="T1316" s="246">
        <f>S1316*H1316</f>
        <v>0</v>
      </c>
      <c r="AR1316" s="25" t="s">
        <v>266</v>
      </c>
      <c r="AT1316" s="25" t="s">
        <v>176</v>
      </c>
      <c r="AU1316" s="25" t="s">
        <v>83</v>
      </c>
      <c r="AY1316" s="25" t="s">
        <v>174</v>
      </c>
      <c r="BE1316" s="247">
        <f>IF(N1316="základní",J1316,0)</f>
        <v>0</v>
      </c>
      <c r="BF1316" s="247">
        <f>IF(N1316="snížená",J1316,0)</f>
        <v>0</v>
      </c>
      <c r="BG1316" s="247">
        <f>IF(N1316="zákl. přenesená",J1316,0)</f>
        <v>0</v>
      </c>
      <c r="BH1316" s="247">
        <f>IF(N1316="sníž. přenesená",J1316,0)</f>
        <v>0</v>
      </c>
      <c r="BI1316" s="247">
        <f>IF(N1316="nulová",J1316,0)</f>
        <v>0</v>
      </c>
      <c r="BJ1316" s="25" t="s">
        <v>83</v>
      </c>
      <c r="BK1316" s="247">
        <f>ROUND(I1316*H1316,2)</f>
        <v>0</v>
      </c>
      <c r="BL1316" s="25" t="s">
        <v>266</v>
      </c>
      <c r="BM1316" s="25" t="s">
        <v>2857</v>
      </c>
    </row>
    <row r="1317" s="12" customFormat="1">
      <c r="B1317" s="251"/>
      <c r="C1317" s="252"/>
      <c r="D1317" s="248" t="s">
        <v>185</v>
      </c>
      <c r="E1317" s="253" t="s">
        <v>21</v>
      </c>
      <c r="F1317" s="254" t="s">
        <v>2858</v>
      </c>
      <c r="G1317" s="252"/>
      <c r="H1317" s="255">
        <v>6</v>
      </c>
      <c r="I1317" s="256"/>
      <c r="J1317" s="252"/>
      <c r="K1317" s="252"/>
      <c r="L1317" s="257"/>
      <c r="M1317" s="258"/>
      <c r="N1317" s="259"/>
      <c r="O1317" s="259"/>
      <c r="P1317" s="259"/>
      <c r="Q1317" s="259"/>
      <c r="R1317" s="259"/>
      <c r="S1317" s="259"/>
      <c r="T1317" s="260"/>
      <c r="AT1317" s="261" t="s">
        <v>185</v>
      </c>
      <c r="AU1317" s="261" t="s">
        <v>83</v>
      </c>
      <c r="AV1317" s="12" t="s">
        <v>83</v>
      </c>
      <c r="AW1317" s="12" t="s">
        <v>36</v>
      </c>
      <c r="AX1317" s="12" t="s">
        <v>72</v>
      </c>
      <c r="AY1317" s="261" t="s">
        <v>174</v>
      </c>
    </row>
    <row r="1318" s="12" customFormat="1">
      <c r="B1318" s="251"/>
      <c r="C1318" s="252"/>
      <c r="D1318" s="248" t="s">
        <v>185</v>
      </c>
      <c r="E1318" s="253" t="s">
        <v>21</v>
      </c>
      <c r="F1318" s="254" t="s">
        <v>2859</v>
      </c>
      <c r="G1318" s="252"/>
      <c r="H1318" s="255">
        <v>3</v>
      </c>
      <c r="I1318" s="256"/>
      <c r="J1318" s="252"/>
      <c r="K1318" s="252"/>
      <c r="L1318" s="257"/>
      <c r="M1318" s="258"/>
      <c r="N1318" s="259"/>
      <c r="O1318" s="259"/>
      <c r="P1318" s="259"/>
      <c r="Q1318" s="259"/>
      <c r="R1318" s="259"/>
      <c r="S1318" s="259"/>
      <c r="T1318" s="260"/>
      <c r="AT1318" s="261" t="s">
        <v>185</v>
      </c>
      <c r="AU1318" s="261" t="s">
        <v>83</v>
      </c>
      <c r="AV1318" s="12" t="s">
        <v>83</v>
      </c>
      <c r="AW1318" s="12" t="s">
        <v>36</v>
      </c>
      <c r="AX1318" s="12" t="s">
        <v>72</v>
      </c>
      <c r="AY1318" s="261" t="s">
        <v>174</v>
      </c>
    </row>
    <row r="1319" s="12" customFormat="1">
      <c r="B1319" s="251"/>
      <c r="C1319" s="252"/>
      <c r="D1319" s="248" t="s">
        <v>185</v>
      </c>
      <c r="E1319" s="253" t="s">
        <v>21</v>
      </c>
      <c r="F1319" s="254" t="s">
        <v>2860</v>
      </c>
      <c r="G1319" s="252"/>
      <c r="H1319" s="255">
        <v>22</v>
      </c>
      <c r="I1319" s="256"/>
      <c r="J1319" s="252"/>
      <c r="K1319" s="252"/>
      <c r="L1319" s="257"/>
      <c r="M1319" s="258"/>
      <c r="N1319" s="259"/>
      <c r="O1319" s="259"/>
      <c r="P1319" s="259"/>
      <c r="Q1319" s="259"/>
      <c r="R1319" s="259"/>
      <c r="S1319" s="259"/>
      <c r="T1319" s="260"/>
      <c r="AT1319" s="261" t="s">
        <v>185</v>
      </c>
      <c r="AU1319" s="261" t="s">
        <v>83</v>
      </c>
      <c r="AV1319" s="12" t="s">
        <v>83</v>
      </c>
      <c r="AW1319" s="12" t="s">
        <v>36</v>
      </c>
      <c r="AX1319" s="12" t="s">
        <v>72</v>
      </c>
      <c r="AY1319" s="261" t="s">
        <v>174</v>
      </c>
    </row>
    <row r="1320" s="13" customFormat="1">
      <c r="B1320" s="272"/>
      <c r="C1320" s="273"/>
      <c r="D1320" s="248" t="s">
        <v>185</v>
      </c>
      <c r="E1320" s="274" t="s">
        <v>21</v>
      </c>
      <c r="F1320" s="275" t="s">
        <v>264</v>
      </c>
      <c r="G1320" s="273"/>
      <c r="H1320" s="276">
        <v>31</v>
      </c>
      <c r="I1320" s="277"/>
      <c r="J1320" s="273"/>
      <c r="K1320" s="273"/>
      <c r="L1320" s="278"/>
      <c r="M1320" s="279"/>
      <c r="N1320" s="280"/>
      <c r="O1320" s="280"/>
      <c r="P1320" s="280"/>
      <c r="Q1320" s="280"/>
      <c r="R1320" s="280"/>
      <c r="S1320" s="280"/>
      <c r="T1320" s="281"/>
      <c r="AT1320" s="282" t="s">
        <v>185</v>
      </c>
      <c r="AU1320" s="282" t="s">
        <v>83</v>
      </c>
      <c r="AV1320" s="13" t="s">
        <v>181</v>
      </c>
      <c r="AW1320" s="13" t="s">
        <v>36</v>
      </c>
      <c r="AX1320" s="13" t="s">
        <v>76</v>
      </c>
      <c r="AY1320" s="282" t="s">
        <v>174</v>
      </c>
    </row>
    <row r="1321" s="1" customFormat="1" ht="16.5" customHeight="1">
      <c r="B1321" s="47"/>
      <c r="C1321" s="262" t="s">
        <v>2861</v>
      </c>
      <c r="D1321" s="262" t="s">
        <v>248</v>
      </c>
      <c r="E1321" s="263" t="s">
        <v>2862</v>
      </c>
      <c r="F1321" s="264" t="s">
        <v>2863</v>
      </c>
      <c r="G1321" s="265" t="s">
        <v>269</v>
      </c>
      <c r="H1321" s="266">
        <v>6</v>
      </c>
      <c r="I1321" s="267"/>
      <c r="J1321" s="268">
        <f>ROUND(I1321*H1321,2)</f>
        <v>0</v>
      </c>
      <c r="K1321" s="264" t="s">
        <v>21</v>
      </c>
      <c r="L1321" s="269"/>
      <c r="M1321" s="270" t="s">
        <v>21</v>
      </c>
      <c r="N1321" s="271" t="s">
        <v>44</v>
      </c>
      <c r="O1321" s="48"/>
      <c r="P1321" s="245">
        <f>O1321*H1321</f>
        <v>0</v>
      </c>
      <c r="Q1321" s="245">
        <v>3.0000000000000001E-05</v>
      </c>
      <c r="R1321" s="245">
        <f>Q1321*H1321</f>
        <v>0.00018000000000000001</v>
      </c>
      <c r="S1321" s="245">
        <v>0</v>
      </c>
      <c r="T1321" s="246">
        <f>S1321*H1321</f>
        <v>0</v>
      </c>
      <c r="AR1321" s="25" t="s">
        <v>364</v>
      </c>
      <c r="AT1321" s="25" t="s">
        <v>248</v>
      </c>
      <c r="AU1321" s="25" t="s">
        <v>83</v>
      </c>
      <c r="AY1321" s="25" t="s">
        <v>174</v>
      </c>
      <c r="BE1321" s="247">
        <f>IF(N1321="základní",J1321,0)</f>
        <v>0</v>
      </c>
      <c r="BF1321" s="247">
        <f>IF(N1321="snížená",J1321,0)</f>
        <v>0</v>
      </c>
      <c r="BG1321" s="247">
        <f>IF(N1321="zákl. přenesená",J1321,0)</f>
        <v>0</v>
      </c>
      <c r="BH1321" s="247">
        <f>IF(N1321="sníž. přenesená",J1321,0)</f>
        <v>0</v>
      </c>
      <c r="BI1321" s="247">
        <f>IF(N1321="nulová",J1321,0)</f>
        <v>0</v>
      </c>
      <c r="BJ1321" s="25" t="s">
        <v>83</v>
      </c>
      <c r="BK1321" s="247">
        <f>ROUND(I1321*H1321,2)</f>
        <v>0</v>
      </c>
      <c r="BL1321" s="25" t="s">
        <v>266</v>
      </c>
      <c r="BM1321" s="25" t="s">
        <v>2864</v>
      </c>
    </row>
    <row r="1322" s="12" customFormat="1">
      <c r="B1322" s="251"/>
      <c r="C1322" s="252"/>
      <c r="D1322" s="248" t="s">
        <v>185</v>
      </c>
      <c r="E1322" s="253" t="s">
        <v>21</v>
      </c>
      <c r="F1322" s="254" t="s">
        <v>2858</v>
      </c>
      <c r="G1322" s="252"/>
      <c r="H1322" s="255">
        <v>6</v>
      </c>
      <c r="I1322" s="256"/>
      <c r="J1322" s="252"/>
      <c r="K1322" s="252"/>
      <c r="L1322" s="257"/>
      <c r="M1322" s="258"/>
      <c r="N1322" s="259"/>
      <c r="O1322" s="259"/>
      <c r="P1322" s="259"/>
      <c r="Q1322" s="259"/>
      <c r="R1322" s="259"/>
      <c r="S1322" s="259"/>
      <c r="T1322" s="260"/>
      <c r="AT1322" s="261" t="s">
        <v>185</v>
      </c>
      <c r="AU1322" s="261" t="s">
        <v>83</v>
      </c>
      <c r="AV1322" s="12" t="s">
        <v>83</v>
      </c>
      <c r="AW1322" s="12" t="s">
        <v>36</v>
      </c>
      <c r="AX1322" s="12" t="s">
        <v>76</v>
      </c>
      <c r="AY1322" s="261" t="s">
        <v>174</v>
      </c>
    </row>
    <row r="1323" s="12" customFormat="1">
      <c r="B1323" s="251"/>
      <c r="C1323" s="252"/>
      <c r="D1323" s="248" t="s">
        <v>185</v>
      </c>
      <c r="E1323" s="253" t="s">
        <v>21</v>
      </c>
      <c r="F1323" s="254" t="s">
        <v>21</v>
      </c>
      <c r="G1323" s="252"/>
      <c r="H1323" s="255">
        <v>0</v>
      </c>
      <c r="I1323" s="256"/>
      <c r="J1323" s="252"/>
      <c r="K1323" s="252"/>
      <c r="L1323" s="257"/>
      <c r="M1323" s="258"/>
      <c r="N1323" s="259"/>
      <c r="O1323" s="259"/>
      <c r="P1323" s="259"/>
      <c r="Q1323" s="259"/>
      <c r="R1323" s="259"/>
      <c r="S1323" s="259"/>
      <c r="T1323" s="260"/>
      <c r="AT1323" s="261" t="s">
        <v>185</v>
      </c>
      <c r="AU1323" s="261" t="s">
        <v>83</v>
      </c>
      <c r="AV1323" s="12" t="s">
        <v>83</v>
      </c>
      <c r="AW1323" s="12" t="s">
        <v>36</v>
      </c>
      <c r="AX1323" s="12" t="s">
        <v>72</v>
      </c>
      <c r="AY1323" s="261" t="s">
        <v>174</v>
      </c>
    </row>
    <row r="1324" s="12" customFormat="1">
      <c r="B1324" s="251"/>
      <c r="C1324" s="252"/>
      <c r="D1324" s="248" t="s">
        <v>185</v>
      </c>
      <c r="E1324" s="253" t="s">
        <v>21</v>
      </c>
      <c r="F1324" s="254" t="s">
        <v>21</v>
      </c>
      <c r="G1324" s="252"/>
      <c r="H1324" s="255">
        <v>0</v>
      </c>
      <c r="I1324" s="256"/>
      <c r="J1324" s="252"/>
      <c r="K1324" s="252"/>
      <c r="L1324" s="257"/>
      <c r="M1324" s="258"/>
      <c r="N1324" s="259"/>
      <c r="O1324" s="259"/>
      <c r="P1324" s="259"/>
      <c r="Q1324" s="259"/>
      <c r="R1324" s="259"/>
      <c r="S1324" s="259"/>
      <c r="T1324" s="260"/>
      <c r="AT1324" s="261" t="s">
        <v>185</v>
      </c>
      <c r="AU1324" s="261" t="s">
        <v>83</v>
      </c>
      <c r="AV1324" s="12" t="s">
        <v>83</v>
      </c>
      <c r="AW1324" s="12" t="s">
        <v>36</v>
      </c>
      <c r="AX1324" s="12" t="s">
        <v>72</v>
      </c>
      <c r="AY1324" s="261" t="s">
        <v>174</v>
      </c>
    </row>
    <row r="1325" s="12" customFormat="1">
      <c r="B1325" s="251"/>
      <c r="C1325" s="252"/>
      <c r="D1325" s="248" t="s">
        <v>185</v>
      </c>
      <c r="E1325" s="253" t="s">
        <v>21</v>
      </c>
      <c r="F1325" s="254" t="s">
        <v>21</v>
      </c>
      <c r="G1325" s="252"/>
      <c r="H1325" s="255">
        <v>0</v>
      </c>
      <c r="I1325" s="256"/>
      <c r="J1325" s="252"/>
      <c r="K1325" s="252"/>
      <c r="L1325" s="257"/>
      <c r="M1325" s="258"/>
      <c r="N1325" s="259"/>
      <c r="O1325" s="259"/>
      <c r="P1325" s="259"/>
      <c r="Q1325" s="259"/>
      <c r="R1325" s="259"/>
      <c r="S1325" s="259"/>
      <c r="T1325" s="260"/>
      <c r="AT1325" s="261" t="s">
        <v>185</v>
      </c>
      <c r="AU1325" s="261" t="s">
        <v>83</v>
      </c>
      <c r="AV1325" s="12" t="s">
        <v>83</v>
      </c>
      <c r="AW1325" s="12" t="s">
        <v>36</v>
      </c>
      <c r="AX1325" s="12" t="s">
        <v>72</v>
      </c>
      <c r="AY1325" s="261" t="s">
        <v>174</v>
      </c>
    </row>
    <row r="1326" s="12" customFormat="1">
      <c r="B1326" s="251"/>
      <c r="C1326" s="252"/>
      <c r="D1326" s="248" t="s">
        <v>185</v>
      </c>
      <c r="E1326" s="253" t="s">
        <v>21</v>
      </c>
      <c r="F1326" s="254" t="s">
        <v>21</v>
      </c>
      <c r="G1326" s="252"/>
      <c r="H1326" s="255">
        <v>0</v>
      </c>
      <c r="I1326" s="256"/>
      <c r="J1326" s="252"/>
      <c r="K1326" s="252"/>
      <c r="L1326" s="257"/>
      <c r="M1326" s="258"/>
      <c r="N1326" s="259"/>
      <c r="O1326" s="259"/>
      <c r="P1326" s="259"/>
      <c r="Q1326" s="259"/>
      <c r="R1326" s="259"/>
      <c r="S1326" s="259"/>
      <c r="T1326" s="260"/>
      <c r="AT1326" s="261" t="s">
        <v>185</v>
      </c>
      <c r="AU1326" s="261" t="s">
        <v>83</v>
      </c>
      <c r="AV1326" s="12" t="s">
        <v>83</v>
      </c>
      <c r="AW1326" s="12" t="s">
        <v>36</v>
      </c>
      <c r="AX1326" s="12" t="s">
        <v>72</v>
      </c>
      <c r="AY1326" s="261" t="s">
        <v>174</v>
      </c>
    </row>
    <row r="1327" s="12" customFormat="1">
      <c r="B1327" s="251"/>
      <c r="C1327" s="252"/>
      <c r="D1327" s="248" t="s">
        <v>185</v>
      </c>
      <c r="E1327" s="253" t="s">
        <v>21</v>
      </c>
      <c r="F1327" s="254" t="s">
        <v>21</v>
      </c>
      <c r="G1327" s="252"/>
      <c r="H1327" s="255">
        <v>0</v>
      </c>
      <c r="I1327" s="256"/>
      <c r="J1327" s="252"/>
      <c r="K1327" s="252"/>
      <c r="L1327" s="257"/>
      <c r="M1327" s="258"/>
      <c r="N1327" s="259"/>
      <c r="O1327" s="259"/>
      <c r="P1327" s="259"/>
      <c r="Q1327" s="259"/>
      <c r="R1327" s="259"/>
      <c r="S1327" s="259"/>
      <c r="T1327" s="260"/>
      <c r="AT1327" s="261" t="s">
        <v>185</v>
      </c>
      <c r="AU1327" s="261" t="s">
        <v>83</v>
      </c>
      <c r="AV1327" s="12" t="s">
        <v>83</v>
      </c>
      <c r="AW1327" s="12" t="s">
        <v>36</v>
      </c>
      <c r="AX1327" s="12" t="s">
        <v>72</v>
      </c>
      <c r="AY1327" s="261" t="s">
        <v>174</v>
      </c>
    </row>
    <row r="1328" s="12" customFormat="1">
      <c r="B1328" s="251"/>
      <c r="C1328" s="252"/>
      <c r="D1328" s="248" t="s">
        <v>185</v>
      </c>
      <c r="E1328" s="253" t="s">
        <v>21</v>
      </c>
      <c r="F1328" s="254" t="s">
        <v>21</v>
      </c>
      <c r="G1328" s="252"/>
      <c r="H1328" s="255">
        <v>0</v>
      </c>
      <c r="I1328" s="256"/>
      <c r="J1328" s="252"/>
      <c r="K1328" s="252"/>
      <c r="L1328" s="257"/>
      <c r="M1328" s="258"/>
      <c r="N1328" s="259"/>
      <c r="O1328" s="259"/>
      <c r="P1328" s="259"/>
      <c r="Q1328" s="259"/>
      <c r="R1328" s="259"/>
      <c r="S1328" s="259"/>
      <c r="T1328" s="260"/>
      <c r="AT1328" s="261" t="s">
        <v>185</v>
      </c>
      <c r="AU1328" s="261" t="s">
        <v>83</v>
      </c>
      <c r="AV1328" s="12" t="s">
        <v>83</v>
      </c>
      <c r="AW1328" s="12" t="s">
        <v>36</v>
      </c>
      <c r="AX1328" s="12" t="s">
        <v>72</v>
      </c>
      <c r="AY1328" s="261" t="s">
        <v>174</v>
      </c>
    </row>
    <row r="1329" s="12" customFormat="1">
      <c r="B1329" s="251"/>
      <c r="C1329" s="252"/>
      <c r="D1329" s="248" t="s">
        <v>185</v>
      </c>
      <c r="E1329" s="253" t="s">
        <v>21</v>
      </c>
      <c r="F1329" s="254" t="s">
        <v>21</v>
      </c>
      <c r="G1329" s="252"/>
      <c r="H1329" s="255">
        <v>0</v>
      </c>
      <c r="I1329" s="256"/>
      <c r="J1329" s="252"/>
      <c r="K1329" s="252"/>
      <c r="L1329" s="257"/>
      <c r="M1329" s="258"/>
      <c r="N1329" s="259"/>
      <c r="O1329" s="259"/>
      <c r="P1329" s="259"/>
      <c r="Q1329" s="259"/>
      <c r="R1329" s="259"/>
      <c r="S1329" s="259"/>
      <c r="T1329" s="260"/>
      <c r="AT1329" s="261" t="s">
        <v>185</v>
      </c>
      <c r="AU1329" s="261" t="s">
        <v>83</v>
      </c>
      <c r="AV1329" s="12" t="s">
        <v>83</v>
      </c>
      <c r="AW1329" s="12" t="s">
        <v>36</v>
      </c>
      <c r="AX1329" s="12" t="s">
        <v>72</v>
      </c>
      <c r="AY1329" s="261" t="s">
        <v>174</v>
      </c>
    </row>
    <row r="1330" s="12" customFormat="1">
      <c r="B1330" s="251"/>
      <c r="C1330" s="252"/>
      <c r="D1330" s="248" t="s">
        <v>185</v>
      </c>
      <c r="E1330" s="253" t="s">
        <v>21</v>
      </c>
      <c r="F1330" s="254" t="s">
        <v>21</v>
      </c>
      <c r="G1330" s="252"/>
      <c r="H1330" s="255">
        <v>0</v>
      </c>
      <c r="I1330" s="256"/>
      <c r="J1330" s="252"/>
      <c r="K1330" s="252"/>
      <c r="L1330" s="257"/>
      <c r="M1330" s="258"/>
      <c r="N1330" s="259"/>
      <c r="O1330" s="259"/>
      <c r="P1330" s="259"/>
      <c r="Q1330" s="259"/>
      <c r="R1330" s="259"/>
      <c r="S1330" s="259"/>
      <c r="T1330" s="260"/>
      <c r="AT1330" s="261" t="s">
        <v>185</v>
      </c>
      <c r="AU1330" s="261" t="s">
        <v>83</v>
      </c>
      <c r="AV1330" s="12" t="s">
        <v>83</v>
      </c>
      <c r="AW1330" s="12" t="s">
        <v>36</v>
      </c>
      <c r="AX1330" s="12" t="s">
        <v>72</v>
      </c>
      <c r="AY1330" s="261" t="s">
        <v>174</v>
      </c>
    </row>
    <row r="1331" s="12" customFormat="1">
      <c r="B1331" s="251"/>
      <c r="C1331" s="252"/>
      <c r="D1331" s="248" t="s">
        <v>185</v>
      </c>
      <c r="E1331" s="253" t="s">
        <v>21</v>
      </c>
      <c r="F1331" s="254" t="s">
        <v>21</v>
      </c>
      <c r="G1331" s="252"/>
      <c r="H1331" s="255">
        <v>0</v>
      </c>
      <c r="I1331" s="256"/>
      <c r="J1331" s="252"/>
      <c r="K1331" s="252"/>
      <c r="L1331" s="257"/>
      <c r="M1331" s="258"/>
      <c r="N1331" s="259"/>
      <c r="O1331" s="259"/>
      <c r="P1331" s="259"/>
      <c r="Q1331" s="259"/>
      <c r="R1331" s="259"/>
      <c r="S1331" s="259"/>
      <c r="T1331" s="260"/>
      <c r="AT1331" s="261" t="s">
        <v>185</v>
      </c>
      <c r="AU1331" s="261" t="s">
        <v>83</v>
      </c>
      <c r="AV1331" s="12" t="s">
        <v>83</v>
      </c>
      <c r="AW1331" s="12" t="s">
        <v>36</v>
      </c>
      <c r="AX1331" s="12" t="s">
        <v>72</v>
      </c>
      <c r="AY1331" s="261" t="s">
        <v>174</v>
      </c>
    </row>
    <row r="1332" s="12" customFormat="1">
      <c r="B1332" s="251"/>
      <c r="C1332" s="252"/>
      <c r="D1332" s="248" t="s">
        <v>185</v>
      </c>
      <c r="E1332" s="253" t="s">
        <v>21</v>
      </c>
      <c r="F1332" s="254" t="s">
        <v>21</v>
      </c>
      <c r="G1332" s="252"/>
      <c r="H1332" s="255">
        <v>0</v>
      </c>
      <c r="I1332" s="256"/>
      <c r="J1332" s="252"/>
      <c r="K1332" s="252"/>
      <c r="L1332" s="257"/>
      <c r="M1332" s="258"/>
      <c r="N1332" s="259"/>
      <c r="O1332" s="259"/>
      <c r="P1332" s="259"/>
      <c r="Q1332" s="259"/>
      <c r="R1332" s="259"/>
      <c r="S1332" s="259"/>
      <c r="T1332" s="260"/>
      <c r="AT1332" s="261" t="s">
        <v>185</v>
      </c>
      <c r="AU1332" s="261" t="s">
        <v>83</v>
      </c>
      <c r="AV1332" s="12" t="s">
        <v>83</v>
      </c>
      <c r="AW1332" s="12" t="s">
        <v>36</v>
      </c>
      <c r="AX1332" s="12" t="s">
        <v>72</v>
      </c>
      <c r="AY1332" s="261" t="s">
        <v>174</v>
      </c>
    </row>
    <row r="1333" s="12" customFormat="1">
      <c r="B1333" s="251"/>
      <c r="C1333" s="252"/>
      <c r="D1333" s="248" t="s">
        <v>185</v>
      </c>
      <c r="E1333" s="253" t="s">
        <v>21</v>
      </c>
      <c r="F1333" s="254" t="s">
        <v>21</v>
      </c>
      <c r="G1333" s="252"/>
      <c r="H1333" s="255">
        <v>0</v>
      </c>
      <c r="I1333" s="256"/>
      <c r="J1333" s="252"/>
      <c r="K1333" s="252"/>
      <c r="L1333" s="257"/>
      <c r="M1333" s="258"/>
      <c r="N1333" s="259"/>
      <c r="O1333" s="259"/>
      <c r="P1333" s="259"/>
      <c r="Q1333" s="259"/>
      <c r="R1333" s="259"/>
      <c r="S1333" s="259"/>
      <c r="T1333" s="260"/>
      <c r="AT1333" s="261" t="s">
        <v>185</v>
      </c>
      <c r="AU1333" s="261" t="s">
        <v>83</v>
      </c>
      <c r="AV1333" s="12" t="s">
        <v>83</v>
      </c>
      <c r="AW1333" s="12" t="s">
        <v>36</v>
      </c>
      <c r="AX1333" s="12" t="s">
        <v>72</v>
      </c>
      <c r="AY1333" s="261" t="s">
        <v>174</v>
      </c>
    </row>
    <row r="1334" s="1" customFormat="1" ht="16.5" customHeight="1">
      <c r="B1334" s="47"/>
      <c r="C1334" s="262" t="s">
        <v>2865</v>
      </c>
      <c r="D1334" s="262" t="s">
        <v>248</v>
      </c>
      <c r="E1334" s="263" t="s">
        <v>2866</v>
      </c>
      <c r="F1334" s="264" t="s">
        <v>2863</v>
      </c>
      <c r="G1334" s="265" t="s">
        <v>269</v>
      </c>
      <c r="H1334" s="266">
        <v>22</v>
      </c>
      <c r="I1334" s="267"/>
      <c r="J1334" s="268">
        <f>ROUND(I1334*H1334,2)</f>
        <v>0</v>
      </c>
      <c r="K1334" s="264" t="s">
        <v>21</v>
      </c>
      <c r="L1334" s="269"/>
      <c r="M1334" s="270" t="s">
        <v>21</v>
      </c>
      <c r="N1334" s="271" t="s">
        <v>44</v>
      </c>
      <c r="O1334" s="48"/>
      <c r="P1334" s="245">
        <f>O1334*H1334</f>
        <v>0</v>
      </c>
      <c r="Q1334" s="245">
        <v>3.0000000000000001E-05</v>
      </c>
      <c r="R1334" s="245">
        <f>Q1334*H1334</f>
        <v>0.00066</v>
      </c>
      <c r="S1334" s="245">
        <v>0</v>
      </c>
      <c r="T1334" s="246">
        <f>S1334*H1334</f>
        <v>0</v>
      </c>
      <c r="AR1334" s="25" t="s">
        <v>364</v>
      </c>
      <c r="AT1334" s="25" t="s">
        <v>248</v>
      </c>
      <c r="AU1334" s="25" t="s">
        <v>83</v>
      </c>
      <c r="AY1334" s="25" t="s">
        <v>174</v>
      </c>
      <c r="BE1334" s="247">
        <f>IF(N1334="základní",J1334,0)</f>
        <v>0</v>
      </c>
      <c r="BF1334" s="247">
        <f>IF(N1334="snížená",J1334,0)</f>
        <v>0</v>
      </c>
      <c r="BG1334" s="247">
        <f>IF(N1334="zákl. přenesená",J1334,0)</f>
        <v>0</v>
      </c>
      <c r="BH1334" s="247">
        <f>IF(N1334="sníž. přenesená",J1334,0)</f>
        <v>0</v>
      </c>
      <c r="BI1334" s="247">
        <f>IF(N1334="nulová",J1334,0)</f>
        <v>0</v>
      </c>
      <c r="BJ1334" s="25" t="s">
        <v>83</v>
      </c>
      <c r="BK1334" s="247">
        <f>ROUND(I1334*H1334,2)</f>
        <v>0</v>
      </c>
      <c r="BL1334" s="25" t="s">
        <v>266</v>
      </c>
      <c r="BM1334" s="25" t="s">
        <v>2867</v>
      </c>
    </row>
    <row r="1335" s="12" customFormat="1">
      <c r="B1335" s="251"/>
      <c r="C1335" s="252"/>
      <c r="D1335" s="248" t="s">
        <v>185</v>
      </c>
      <c r="E1335" s="253" t="s">
        <v>21</v>
      </c>
      <c r="F1335" s="254" t="s">
        <v>2860</v>
      </c>
      <c r="G1335" s="252"/>
      <c r="H1335" s="255">
        <v>22</v>
      </c>
      <c r="I1335" s="256"/>
      <c r="J1335" s="252"/>
      <c r="K1335" s="252"/>
      <c r="L1335" s="257"/>
      <c r="M1335" s="258"/>
      <c r="N1335" s="259"/>
      <c r="O1335" s="259"/>
      <c r="P1335" s="259"/>
      <c r="Q1335" s="259"/>
      <c r="R1335" s="259"/>
      <c r="S1335" s="259"/>
      <c r="T1335" s="260"/>
      <c r="AT1335" s="261" t="s">
        <v>185</v>
      </c>
      <c r="AU1335" s="261" t="s">
        <v>83</v>
      </c>
      <c r="AV1335" s="12" t="s">
        <v>83</v>
      </c>
      <c r="AW1335" s="12" t="s">
        <v>36</v>
      </c>
      <c r="AX1335" s="12" t="s">
        <v>76</v>
      </c>
      <c r="AY1335" s="261" t="s">
        <v>174</v>
      </c>
    </row>
    <row r="1336" s="12" customFormat="1">
      <c r="B1336" s="251"/>
      <c r="C1336" s="252"/>
      <c r="D1336" s="248" t="s">
        <v>185</v>
      </c>
      <c r="E1336" s="253" t="s">
        <v>21</v>
      </c>
      <c r="F1336" s="254" t="s">
        <v>21</v>
      </c>
      <c r="G1336" s="252"/>
      <c r="H1336" s="255">
        <v>0</v>
      </c>
      <c r="I1336" s="256"/>
      <c r="J1336" s="252"/>
      <c r="K1336" s="252"/>
      <c r="L1336" s="257"/>
      <c r="M1336" s="258"/>
      <c r="N1336" s="259"/>
      <c r="O1336" s="259"/>
      <c r="P1336" s="259"/>
      <c r="Q1336" s="259"/>
      <c r="R1336" s="259"/>
      <c r="S1336" s="259"/>
      <c r="T1336" s="260"/>
      <c r="AT1336" s="261" t="s">
        <v>185</v>
      </c>
      <c r="AU1336" s="261" t="s">
        <v>83</v>
      </c>
      <c r="AV1336" s="12" t="s">
        <v>83</v>
      </c>
      <c r="AW1336" s="12" t="s">
        <v>36</v>
      </c>
      <c r="AX1336" s="12" t="s">
        <v>72</v>
      </c>
      <c r="AY1336" s="261" t="s">
        <v>174</v>
      </c>
    </row>
    <row r="1337" s="12" customFormat="1">
      <c r="B1337" s="251"/>
      <c r="C1337" s="252"/>
      <c r="D1337" s="248" t="s">
        <v>185</v>
      </c>
      <c r="E1337" s="253" t="s">
        <v>21</v>
      </c>
      <c r="F1337" s="254" t="s">
        <v>21</v>
      </c>
      <c r="G1337" s="252"/>
      <c r="H1337" s="255">
        <v>0</v>
      </c>
      <c r="I1337" s="256"/>
      <c r="J1337" s="252"/>
      <c r="K1337" s="252"/>
      <c r="L1337" s="257"/>
      <c r="M1337" s="258"/>
      <c r="N1337" s="259"/>
      <c r="O1337" s="259"/>
      <c r="P1337" s="259"/>
      <c r="Q1337" s="259"/>
      <c r="R1337" s="259"/>
      <c r="S1337" s="259"/>
      <c r="T1337" s="260"/>
      <c r="AT1337" s="261" t="s">
        <v>185</v>
      </c>
      <c r="AU1337" s="261" t="s">
        <v>83</v>
      </c>
      <c r="AV1337" s="12" t="s">
        <v>83</v>
      </c>
      <c r="AW1337" s="12" t="s">
        <v>36</v>
      </c>
      <c r="AX1337" s="12" t="s">
        <v>72</v>
      </c>
      <c r="AY1337" s="261" t="s">
        <v>174</v>
      </c>
    </row>
    <row r="1338" s="12" customFormat="1">
      <c r="B1338" s="251"/>
      <c r="C1338" s="252"/>
      <c r="D1338" s="248" t="s">
        <v>185</v>
      </c>
      <c r="E1338" s="253" t="s">
        <v>21</v>
      </c>
      <c r="F1338" s="254" t="s">
        <v>21</v>
      </c>
      <c r="G1338" s="252"/>
      <c r="H1338" s="255">
        <v>0</v>
      </c>
      <c r="I1338" s="256"/>
      <c r="J1338" s="252"/>
      <c r="K1338" s="252"/>
      <c r="L1338" s="257"/>
      <c r="M1338" s="258"/>
      <c r="N1338" s="259"/>
      <c r="O1338" s="259"/>
      <c r="P1338" s="259"/>
      <c r="Q1338" s="259"/>
      <c r="R1338" s="259"/>
      <c r="S1338" s="259"/>
      <c r="T1338" s="260"/>
      <c r="AT1338" s="261" t="s">
        <v>185</v>
      </c>
      <c r="AU1338" s="261" t="s">
        <v>83</v>
      </c>
      <c r="AV1338" s="12" t="s">
        <v>83</v>
      </c>
      <c r="AW1338" s="12" t="s">
        <v>36</v>
      </c>
      <c r="AX1338" s="12" t="s">
        <v>72</v>
      </c>
      <c r="AY1338" s="261" t="s">
        <v>174</v>
      </c>
    </row>
    <row r="1339" s="12" customFormat="1">
      <c r="B1339" s="251"/>
      <c r="C1339" s="252"/>
      <c r="D1339" s="248" t="s">
        <v>185</v>
      </c>
      <c r="E1339" s="253" t="s">
        <v>21</v>
      </c>
      <c r="F1339" s="254" t="s">
        <v>21</v>
      </c>
      <c r="G1339" s="252"/>
      <c r="H1339" s="255">
        <v>0</v>
      </c>
      <c r="I1339" s="256"/>
      <c r="J1339" s="252"/>
      <c r="K1339" s="252"/>
      <c r="L1339" s="257"/>
      <c r="M1339" s="258"/>
      <c r="N1339" s="259"/>
      <c r="O1339" s="259"/>
      <c r="P1339" s="259"/>
      <c r="Q1339" s="259"/>
      <c r="R1339" s="259"/>
      <c r="S1339" s="259"/>
      <c r="T1339" s="260"/>
      <c r="AT1339" s="261" t="s">
        <v>185</v>
      </c>
      <c r="AU1339" s="261" t="s">
        <v>83</v>
      </c>
      <c r="AV1339" s="12" t="s">
        <v>83</v>
      </c>
      <c r="AW1339" s="12" t="s">
        <v>36</v>
      </c>
      <c r="AX1339" s="12" t="s">
        <v>72</v>
      </c>
      <c r="AY1339" s="261" t="s">
        <v>174</v>
      </c>
    </row>
    <row r="1340" s="12" customFormat="1">
      <c r="B1340" s="251"/>
      <c r="C1340" s="252"/>
      <c r="D1340" s="248" t="s">
        <v>185</v>
      </c>
      <c r="E1340" s="253" t="s">
        <v>21</v>
      </c>
      <c r="F1340" s="254" t="s">
        <v>21</v>
      </c>
      <c r="G1340" s="252"/>
      <c r="H1340" s="255">
        <v>0</v>
      </c>
      <c r="I1340" s="256"/>
      <c r="J1340" s="252"/>
      <c r="K1340" s="252"/>
      <c r="L1340" s="257"/>
      <c r="M1340" s="258"/>
      <c r="N1340" s="259"/>
      <c r="O1340" s="259"/>
      <c r="P1340" s="259"/>
      <c r="Q1340" s="259"/>
      <c r="R1340" s="259"/>
      <c r="S1340" s="259"/>
      <c r="T1340" s="260"/>
      <c r="AT1340" s="261" t="s">
        <v>185</v>
      </c>
      <c r="AU1340" s="261" t="s">
        <v>83</v>
      </c>
      <c r="AV1340" s="12" t="s">
        <v>83</v>
      </c>
      <c r="AW1340" s="12" t="s">
        <v>36</v>
      </c>
      <c r="AX1340" s="12" t="s">
        <v>72</v>
      </c>
      <c r="AY1340" s="261" t="s">
        <v>174</v>
      </c>
    </row>
    <row r="1341" s="12" customFormat="1">
      <c r="B1341" s="251"/>
      <c r="C1341" s="252"/>
      <c r="D1341" s="248" t="s">
        <v>185</v>
      </c>
      <c r="E1341" s="253" t="s">
        <v>21</v>
      </c>
      <c r="F1341" s="254" t="s">
        <v>21</v>
      </c>
      <c r="G1341" s="252"/>
      <c r="H1341" s="255">
        <v>0</v>
      </c>
      <c r="I1341" s="256"/>
      <c r="J1341" s="252"/>
      <c r="K1341" s="252"/>
      <c r="L1341" s="257"/>
      <c r="M1341" s="258"/>
      <c r="N1341" s="259"/>
      <c r="O1341" s="259"/>
      <c r="P1341" s="259"/>
      <c r="Q1341" s="259"/>
      <c r="R1341" s="259"/>
      <c r="S1341" s="259"/>
      <c r="T1341" s="260"/>
      <c r="AT1341" s="261" t="s">
        <v>185</v>
      </c>
      <c r="AU1341" s="261" t="s">
        <v>83</v>
      </c>
      <c r="AV1341" s="12" t="s">
        <v>83</v>
      </c>
      <c r="AW1341" s="12" t="s">
        <v>36</v>
      </c>
      <c r="AX1341" s="12" t="s">
        <v>72</v>
      </c>
      <c r="AY1341" s="261" t="s">
        <v>174</v>
      </c>
    </row>
    <row r="1342" s="12" customFormat="1">
      <c r="B1342" s="251"/>
      <c r="C1342" s="252"/>
      <c r="D1342" s="248" t="s">
        <v>185</v>
      </c>
      <c r="E1342" s="253" t="s">
        <v>21</v>
      </c>
      <c r="F1342" s="254" t="s">
        <v>21</v>
      </c>
      <c r="G1342" s="252"/>
      <c r="H1342" s="255">
        <v>0</v>
      </c>
      <c r="I1342" s="256"/>
      <c r="J1342" s="252"/>
      <c r="K1342" s="252"/>
      <c r="L1342" s="257"/>
      <c r="M1342" s="258"/>
      <c r="N1342" s="259"/>
      <c r="O1342" s="259"/>
      <c r="P1342" s="259"/>
      <c r="Q1342" s="259"/>
      <c r="R1342" s="259"/>
      <c r="S1342" s="259"/>
      <c r="T1342" s="260"/>
      <c r="AT1342" s="261" t="s">
        <v>185</v>
      </c>
      <c r="AU1342" s="261" t="s">
        <v>83</v>
      </c>
      <c r="AV1342" s="12" t="s">
        <v>83</v>
      </c>
      <c r="AW1342" s="12" t="s">
        <v>36</v>
      </c>
      <c r="AX1342" s="12" t="s">
        <v>72</v>
      </c>
      <c r="AY1342" s="261" t="s">
        <v>174</v>
      </c>
    </row>
    <row r="1343" s="12" customFormat="1">
      <c r="B1343" s="251"/>
      <c r="C1343" s="252"/>
      <c r="D1343" s="248" t="s">
        <v>185</v>
      </c>
      <c r="E1343" s="253" t="s">
        <v>21</v>
      </c>
      <c r="F1343" s="254" t="s">
        <v>21</v>
      </c>
      <c r="G1343" s="252"/>
      <c r="H1343" s="255">
        <v>0</v>
      </c>
      <c r="I1343" s="256"/>
      <c r="J1343" s="252"/>
      <c r="K1343" s="252"/>
      <c r="L1343" s="257"/>
      <c r="M1343" s="258"/>
      <c r="N1343" s="259"/>
      <c r="O1343" s="259"/>
      <c r="P1343" s="259"/>
      <c r="Q1343" s="259"/>
      <c r="R1343" s="259"/>
      <c r="S1343" s="259"/>
      <c r="T1343" s="260"/>
      <c r="AT1343" s="261" t="s">
        <v>185</v>
      </c>
      <c r="AU1343" s="261" t="s">
        <v>83</v>
      </c>
      <c r="AV1343" s="12" t="s">
        <v>83</v>
      </c>
      <c r="AW1343" s="12" t="s">
        <v>36</v>
      </c>
      <c r="AX1343" s="12" t="s">
        <v>72</v>
      </c>
      <c r="AY1343" s="261" t="s">
        <v>174</v>
      </c>
    </row>
    <row r="1344" s="12" customFormat="1">
      <c r="B1344" s="251"/>
      <c r="C1344" s="252"/>
      <c r="D1344" s="248" t="s">
        <v>185</v>
      </c>
      <c r="E1344" s="253" t="s">
        <v>21</v>
      </c>
      <c r="F1344" s="254" t="s">
        <v>21</v>
      </c>
      <c r="G1344" s="252"/>
      <c r="H1344" s="255">
        <v>0</v>
      </c>
      <c r="I1344" s="256"/>
      <c r="J1344" s="252"/>
      <c r="K1344" s="252"/>
      <c r="L1344" s="257"/>
      <c r="M1344" s="258"/>
      <c r="N1344" s="259"/>
      <c r="O1344" s="259"/>
      <c r="P1344" s="259"/>
      <c r="Q1344" s="259"/>
      <c r="R1344" s="259"/>
      <c r="S1344" s="259"/>
      <c r="T1344" s="260"/>
      <c r="AT1344" s="261" t="s">
        <v>185</v>
      </c>
      <c r="AU1344" s="261" t="s">
        <v>83</v>
      </c>
      <c r="AV1344" s="12" t="s">
        <v>83</v>
      </c>
      <c r="AW1344" s="12" t="s">
        <v>36</v>
      </c>
      <c r="AX1344" s="12" t="s">
        <v>72</v>
      </c>
      <c r="AY1344" s="261" t="s">
        <v>174</v>
      </c>
    </row>
    <row r="1345" s="12" customFormat="1">
      <c r="B1345" s="251"/>
      <c r="C1345" s="252"/>
      <c r="D1345" s="248" t="s">
        <v>185</v>
      </c>
      <c r="E1345" s="253" t="s">
        <v>21</v>
      </c>
      <c r="F1345" s="254" t="s">
        <v>21</v>
      </c>
      <c r="G1345" s="252"/>
      <c r="H1345" s="255">
        <v>0</v>
      </c>
      <c r="I1345" s="256"/>
      <c r="J1345" s="252"/>
      <c r="K1345" s="252"/>
      <c r="L1345" s="257"/>
      <c r="M1345" s="258"/>
      <c r="N1345" s="259"/>
      <c r="O1345" s="259"/>
      <c r="P1345" s="259"/>
      <c r="Q1345" s="259"/>
      <c r="R1345" s="259"/>
      <c r="S1345" s="259"/>
      <c r="T1345" s="260"/>
      <c r="AT1345" s="261" t="s">
        <v>185</v>
      </c>
      <c r="AU1345" s="261" t="s">
        <v>83</v>
      </c>
      <c r="AV1345" s="12" t="s">
        <v>83</v>
      </c>
      <c r="AW1345" s="12" t="s">
        <v>36</v>
      </c>
      <c r="AX1345" s="12" t="s">
        <v>72</v>
      </c>
      <c r="AY1345" s="261" t="s">
        <v>174</v>
      </c>
    </row>
    <row r="1346" s="12" customFormat="1">
      <c r="B1346" s="251"/>
      <c r="C1346" s="252"/>
      <c r="D1346" s="248" t="s">
        <v>185</v>
      </c>
      <c r="E1346" s="253" t="s">
        <v>21</v>
      </c>
      <c r="F1346" s="254" t="s">
        <v>21</v>
      </c>
      <c r="G1346" s="252"/>
      <c r="H1346" s="255">
        <v>0</v>
      </c>
      <c r="I1346" s="256"/>
      <c r="J1346" s="252"/>
      <c r="K1346" s="252"/>
      <c r="L1346" s="257"/>
      <c r="M1346" s="258"/>
      <c r="N1346" s="259"/>
      <c r="O1346" s="259"/>
      <c r="P1346" s="259"/>
      <c r="Q1346" s="259"/>
      <c r="R1346" s="259"/>
      <c r="S1346" s="259"/>
      <c r="T1346" s="260"/>
      <c r="AT1346" s="261" t="s">
        <v>185</v>
      </c>
      <c r="AU1346" s="261" t="s">
        <v>83</v>
      </c>
      <c r="AV1346" s="12" t="s">
        <v>83</v>
      </c>
      <c r="AW1346" s="12" t="s">
        <v>36</v>
      </c>
      <c r="AX1346" s="12" t="s">
        <v>72</v>
      </c>
      <c r="AY1346" s="261" t="s">
        <v>174</v>
      </c>
    </row>
    <row r="1347" s="1" customFormat="1" ht="16.5" customHeight="1">
      <c r="B1347" s="47"/>
      <c r="C1347" s="262" t="s">
        <v>2868</v>
      </c>
      <c r="D1347" s="262" t="s">
        <v>248</v>
      </c>
      <c r="E1347" s="263" t="s">
        <v>2869</v>
      </c>
      <c r="F1347" s="264" t="s">
        <v>2863</v>
      </c>
      <c r="G1347" s="265" t="s">
        <v>269</v>
      </c>
      <c r="H1347" s="266">
        <v>3</v>
      </c>
      <c r="I1347" s="267"/>
      <c r="J1347" s="268">
        <f>ROUND(I1347*H1347,2)</f>
        <v>0</v>
      </c>
      <c r="K1347" s="264" t="s">
        <v>21</v>
      </c>
      <c r="L1347" s="269"/>
      <c r="M1347" s="270" t="s">
        <v>21</v>
      </c>
      <c r="N1347" s="271" t="s">
        <v>44</v>
      </c>
      <c r="O1347" s="48"/>
      <c r="P1347" s="245">
        <f>O1347*H1347</f>
        <v>0</v>
      </c>
      <c r="Q1347" s="245">
        <v>3.0000000000000001E-05</v>
      </c>
      <c r="R1347" s="245">
        <f>Q1347*H1347</f>
        <v>9.0000000000000006E-05</v>
      </c>
      <c r="S1347" s="245">
        <v>0</v>
      </c>
      <c r="T1347" s="246">
        <f>S1347*H1347</f>
        <v>0</v>
      </c>
      <c r="AR1347" s="25" t="s">
        <v>364</v>
      </c>
      <c r="AT1347" s="25" t="s">
        <v>248</v>
      </c>
      <c r="AU1347" s="25" t="s">
        <v>83</v>
      </c>
      <c r="AY1347" s="25" t="s">
        <v>174</v>
      </c>
      <c r="BE1347" s="247">
        <f>IF(N1347="základní",J1347,0)</f>
        <v>0</v>
      </c>
      <c r="BF1347" s="247">
        <f>IF(N1347="snížená",J1347,0)</f>
        <v>0</v>
      </c>
      <c r="BG1347" s="247">
        <f>IF(N1347="zákl. přenesená",J1347,0)</f>
        <v>0</v>
      </c>
      <c r="BH1347" s="247">
        <f>IF(N1347="sníž. přenesená",J1347,0)</f>
        <v>0</v>
      </c>
      <c r="BI1347" s="247">
        <f>IF(N1347="nulová",J1347,0)</f>
        <v>0</v>
      </c>
      <c r="BJ1347" s="25" t="s">
        <v>83</v>
      </c>
      <c r="BK1347" s="247">
        <f>ROUND(I1347*H1347,2)</f>
        <v>0</v>
      </c>
      <c r="BL1347" s="25" t="s">
        <v>266</v>
      </c>
      <c r="BM1347" s="25" t="s">
        <v>2870</v>
      </c>
    </row>
    <row r="1348" s="12" customFormat="1">
      <c r="B1348" s="251"/>
      <c r="C1348" s="252"/>
      <c r="D1348" s="248" t="s">
        <v>185</v>
      </c>
      <c r="E1348" s="253" t="s">
        <v>21</v>
      </c>
      <c r="F1348" s="254" t="s">
        <v>2859</v>
      </c>
      <c r="G1348" s="252"/>
      <c r="H1348" s="255">
        <v>3</v>
      </c>
      <c r="I1348" s="256"/>
      <c r="J1348" s="252"/>
      <c r="K1348" s="252"/>
      <c r="L1348" s="257"/>
      <c r="M1348" s="258"/>
      <c r="N1348" s="259"/>
      <c r="O1348" s="259"/>
      <c r="P1348" s="259"/>
      <c r="Q1348" s="259"/>
      <c r="R1348" s="259"/>
      <c r="S1348" s="259"/>
      <c r="T1348" s="260"/>
      <c r="AT1348" s="261" t="s">
        <v>185</v>
      </c>
      <c r="AU1348" s="261" t="s">
        <v>83</v>
      </c>
      <c r="AV1348" s="12" t="s">
        <v>83</v>
      </c>
      <c r="AW1348" s="12" t="s">
        <v>36</v>
      </c>
      <c r="AX1348" s="12" t="s">
        <v>76</v>
      </c>
      <c r="AY1348" s="261" t="s">
        <v>174</v>
      </c>
    </row>
    <row r="1349" s="12" customFormat="1">
      <c r="B1349" s="251"/>
      <c r="C1349" s="252"/>
      <c r="D1349" s="248" t="s">
        <v>185</v>
      </c>
      <c r="E1349" s="253" t="s">
        <v>21</v>
      </c>
      <c r="F1349" s="254" t="s">
        <v>21</v>
      </c>
      <c r="G1349" s="252"/>
      <c r="H1349" s="255">
        <v>0</v>
      </c>
      <c r="I1349" s="256"/>
      <c r="J1349" s="252"/>
      <c r="K1349" s="252"/>
      <c r="L1349" s="257"/>
      <c r="M1349" s="258"/>
      <c r="N1349" s="259"/>
      <c r="O1349" s="259"/>
      <c r="P1349" s="259"/>
      <c r="Q1349" s="259"/>
      <c r="R1349" s="259"/>
      <c r="S1349" s="259"/>
      <c r="T1349" s="260"/>
      <c r="AT1349" s="261" t="s">
        <v>185</v>
      </c>
      <c r="AU1349" s="261" t="s">
        <v>83</v>
      </c>
      <c r="AV1349" s="12" t="s">
        <v>83</v>
      </c>
      <c r="AW1349" s="12" t="s">
        <v>36</v>
      </c>
      <c r="AX1349" s="12" t="s">
        <v>72</v>
      </c>
      <c r="AY1349" s="261" t="s">
        <v>174</v>
      </c>
    </row>
    <row r="1350" s="12" customFormat="1">
      <c r="B1350" s="251"/>
      <c r="C1350" s="252"/>
      <c r="D1350" s="248" t="s">
        <v>185</v>
      </c>
      <c r="E1350" s="253" t="s">
        <v>21</v>
      </c>
      <c r="F1350" s="254" t="s">
        <v>21</v>
      </c>
      <c r="G1350" s="252"/>
      <c r="H1350" s="255">
        <v>0</v>
      </c>
      <c r="I1350" s="256"/>
      <c r="J1350" s="252"/>
      <c r="K1350" s="252"/>
      <c r="L1350" s="257"/>
      <c r="M1350" s="258"/>
      <c r="N1350" s="259"/>
      <c r="O1350" s="259"/>
      <c r="P1350" s="259"/>
      <c r="Q1350" s="259"/>
      <c r="R1350" s="259"/>
      <c r="S1350" s="259"/>
      <c r="T1350" s="260"/>
      <c r="AT1350" s="261" t="s">
        <v>185</v>
      </c>
      <c r="AU1350" s="261" t="s">
        <v>83</v>
      </c>
      <c r="AV1350" s="12" t="s">
        <v>83</v>
      </c>
      <c r="AW1350" s="12" t="s">
        <v>36</v>
      </c>
      <c r="AX1350" s="12" t="s">
        <v>72</v>
      </c>
      <c r="AY1350" s="261" t="s">
        <v>174</v>
      </c>
    </row>
    <row r="1351" s="12" customFormat="1">
      <c r="B1351" s="251"/>
      <c r="C1351" s="252"/>
      <c r="D1351" s="248" t="s">
        <v>185</v>
      </c>
      <c r="E1351" s="253" t="s">
        <v>21</v>
      </c>
      <c r="F1351" s="254" t="s">
        <v>21</v>
      </c>
      <c r="G1351" s="252"/>
      <c r="H1351" s="255">
        <v>0</v>
      </c>
      <c r="I1351" s="256"/>
      <c r="J1351" s="252"/>
      <c r="K1351" s="252"/>
      <c r="L1351" s="257"/>
      <c r="M1351" s="258"/>
      <c r="N1351" s="259"/>
      <c r="O1351" s="259"/>
      <c r="P1351" s="259"/>
      <c r="Q1351" s="259"/>
      <c r="R1351" s="259"/>
      <c r="S1351" s="259"/>
      <c r="T1351" s="260"/>
      <c r="AT1351" s="261" t="s">
        <v>185</v>
      </c>
      <c r="AU1351" s="261" t="s">
        <v>83</v>
      </c>
      <c r="AV1351" s="12" t="s">
        <v>83</v>
      </c>
      <c r="AW1351" s="12" t="s">
        <v>36</v>
      </c>
      <c r="AX1351" s="12" t="s">
        <v>72</v>
      </c>
      <c r="AY1351" s="261" t="s">
        <v>174</v>
      </c>
    </row>
    <row r="1352" s="12" customFormat="1">
      <c r="B1352" s="251"/>
      <c r="C1352" s="252"/>
      <c r="D1352" s="248" t="s">
        <v>185</v>
      </c>
      <c r="E1352" s="253" t="s">
        <v>21</v>
      </c>
      <c r="F1352" s="254" t="s">
        <v>21</v>
      </c>
      <c r="G1352" s="252"/>
      <c r="H1352" s="255">
        <v>0</v>
      </c>
      <c r="I1352" s="256"/>
      <c r="J1352" s="252"/>
      <c r="K1352" s="252"/>
      <c r="L1352" s="257"/>
      <c r="M1352" s="258"/>
      <c r="N1352" s="259"/>
      <c r="O1352" s="259"/>
      <c r="P1352" s="259"/>
      <c r="Q1352" s="259"/>
      <c r="R1352" s="259"/>
      <c r="S1352" s="259"/>
      <c r="T1352" s="260"/>
      <c r="AT1352" s="261" t="s">
        <v>185</v>
      </c>
      <c r="AU1352" s="261" t="s">
        <v>83</v>
      </c>
      <c r="AV1352" s="12" t="s">
        <v>83</v>
      </c>
      <c r="AW1352" s="12" t="s">
        <v>36</v>
      </c>
      <c r="AX1352" s="12" t="s">
        <v>72</v>
      </c>
      <c r="AY1352" s="261" t="s">
        <v>174</v>
      </c>
    </row>
    <row r="1353" s="12" customFormat="1">
      <c r="B1353" s="251"/>
      <c r="C1353" s="252"/>
      <c r="D1353" s="248" t="s">
        <v>185</v>
      </c>
      <c r="E1353" s="253" t="s">
        <v>21</v>
      </c>
      <c r="F1353" s="254" t="s">
        <v>21</v>
      </c>
      <c r="G1353" s="252"/>
      <c r="H1353" s="255">
        <v>0</v>
      </c>
      <c r="I1353" s="256"/>
      <c r="J1353" s="252"/>
      <c r="K1353" s="252"/>
      <c r="L1353" s="257"/>
      <c r="M1353" s="258"/>
      <c r="N1353" s="259"/>
      <c r="O1353" s="259"/>
      <c r="P1353" s="259"/>
      <c r="Q1353" s="259"/>
      <c r="R1353" s="259"/>
      <c r="S1353" s="259"/>
      <c r="T1353" s="260"/>
      <c r="AT1353" s="261" t="s">
        <v>185</v>
      </c>
      <c r="AU1353" s="261" t="s">
        <v>83</v>
      </c>
      <c r="AV1353" s="12" t="s">
        <v>83</v>
      </c>
      <c r="AW1353" s="12" t="s">
        <v>36</v>
      </c>
      <c r="AX1353" s="12" t="s">
        <v>72</v>
      </c>
      <c r="AY1353" s="261" t="s">
        <v>174</v>
      </c>
    </row>
    <row r="1354" s="12" customFormat="1">
      <c r="B1354" s="251"/>
      <c r="C1354" s="252"/>
      <c r="D1354" s="248" t="s">
        <v>185</v>
      </c>
      <c r="E1354" s="253" t="s">
        <v>21</v>
      </c>
      <c r="F1354" s="254" t="s">
        <v>21</v>
      </c>
      <c r="G1354" s="252"/>
      <c r="H1354" s="255">
        <v>0</v>
      </c>
      <c r="I1354" s="256"/>
      <c r="J1354" s="252"/>
      <c r="K1354" s="252"/>
      <c r="L1354" s="257"/>
      <c r="M1354" s="258"/>
      <c r="N1354" s="259"/>
      <c r="O1354" s="259"/>
      <c r="P1354" s="259"/>
      <c r="Q1354" s="259"/>
      <c r="R1354" s="259"/>
      <c r="S1354" s="259"/>
      <c r="T1354" s="260"/>
      <c r="AT1354" s="261" t="s">
        <v>185</v>
      </c>
      <c r="AU1354" s="261" t="s">
        <v>83</v>
      </c>
      <c r="AV1354" s="12" t="s">
        <v>83</v>
      </c>
      <c r="AW1354" s="12" t="s">
        <v>36</v>
      </c>
      <c r="AX1354" s="12" t="s">
        <v>72</v>
      </c>
      <c r="AY1354" s="261" t="s">
        <v>174</v>
      </c>
    </row>
    <row r="1355" s="12" customFormat="1">
      <c r="B1355" s="251"/>
      <c r="C1355" s="252"/>
      <c r="D1355" s="248" t="s">
        <v>185</v>
      </c>
      <c r="E1355" s="253" t="s">
        <v>21</v>
      </c>
      <c r="F1355" s="254" t="s">
        <v>21</v>
      </c>
      <c r="G1355" s="252"/>
      <c r="H1355" s="255">
        <v>0</v>
      </c>
      <c r="I1355" s="256"/>
      <c r="J1355" s="252"/>
      <c r="K1355" s="252"/>
      <c r="L1355" s="257"/>
      <c r="M1355" s="258"/>
      <c r="N1355" s="259"/>
      <c r="O1355" s="259"/>
      <c r="P1355" s="259"/>
      <c r="Q1355" s="259"/>
      <c r="R1355" s="259"/>
      <c r="S1355" s="259"/>
      <c r="T1355" s="260"/>
      <c r="AT1355" s="261" t="s">
        <v>185</v>
      </c>
      <c r="AU1355" s="261" t="s">
        <v>83</v>
      </c>
      <c r="AV1355" s="12" t="s">
        <v>83</v>
      </c>
      <c r="AW1355" s="12" t="s">
        <v>36</v>
      </c>
      <c r="AX1355" s="12" t="s">
        <v>72</v>
      </c>
      <c r="AY1355" s="261" t="s">
        <v>174</v>
      </c>
    </row>
    <row r="1356" s="12" customFormat="1">
      <c r="B1356" s="251"/>
      <c r="C1356" s="252"/>
      <c r="D1356" s="248" t="s">
        <v>185</v>
      </c>
      <c r="E1356" s="253" t="s">
        <v>21</v>
      </c>
      <c r="F1356" s="254" t="s">
        <v>21</v>
      </c>
      <c r="G1356" s="252"/>
      <c r="H1356" s="255">
        <v>0</v>
      </c>
      <c r="I1356" s="256"/>
      <c r="J1356" s="252"/>
      <c r="K1356" s="252"/>
      <c r="L1356" s="257"/>
      <c r="M1356" s="258"/>
      <c r="N1356" s="259"/>
      <c r="O1356" s="259"/>
      <c r="P1356" s="259"/>
      <c r="Q1356" s="259"/>
      <c r="R1356" s="259"/>
      <c r="S1356" s="259"/>
      <c r="T1356" s="260"/>
      <c r="AT1356" s="261" t="s">
        <v>185</v>
      </c>
      <c r="AU1356" s="261" t="s">
        <v>83</v>
      </c>
      <c r="AV1356" s="12" t="s">
        <v>83</v>
      </c>
      <c r="AW1356" s="12" t="s">
        <v>36</v>
      </c>
      <c r="AX1356" s="12" t="s">
        <v>72</v>
      </c>
      <c r="AY1356" s="261" t="s">
        <v>174</v>
      </c>
    </row>
    <row r="1357" s="12" customFormat="1">
      <c r="B1357" s="251"/>
      <c r="C1357" s="252"/>
      <c r="D1357" s="248" t="s">
        <v>185</v>
      </c>
      <c r="E1357" s="253" t="s">
        <v>21</v>
      </c>
      <c r="F1357" s="254" t="s">
        <v>21</v>
      </c>
      <c r="G1357" s="252"/>
      <c r="H1357" s="255">
        <v>0</v>
      </c>
      <c r="I1357" s="256"/>
      <c r="J1357" s="252"/>
      <c r="K1357" s="252"/>
      <c r="L1357" s="257"/>
      <c r="M1357" s="258"/>
      <c r="N1357" s="259"/>
      <c r="O1357" s="259"/>
      <c r="P1357" s="259"/>
      <c r="Q1357" s="259"/>
      <c r="R1357" s="259"/>
      <c r="S1357" s="259"/>
      <c r="T1357" s="260"/>
      <c r="AT1357" s="261" t="s">
        <v>185</v>
      </c>
      <c r="AU1357" s="261" t="s">
        <v>83</v>
      </c>
      <c r="AV1357" s="12" t="s">
        <v>83</v>
      </c>
      <c r="AW1357" s="12" t="s">
        <v>36</v>
      </c>
      <c r="AX1357" s="12" t="s">
        <v>72</v>
      </c>
      <c r="AY1357" s="261" t="s">
        <v>174</v>
      </c>
    </row>
    <row r="1358" s="12" customFormat="1">
      <c r="B1358" s="251"/>
      <c r="C1358" s="252"/>
      <c r="D1358" s="248" t="s">
        <v>185</v>
      </c>
      <c r="E1358" s="253" t="s">
        <v>21</v>
      </c>
      <c r="F1358" s="254" t="s">
        <v>21</v>
      </c>
      <c r="G1358" s="252"/>
      <c r="H1358" s="255">
        <v>0</v>
      </c>
      <c r="I1358" s="256"/>
      <c r="J1358" s="252"/>
      <c r="K1358" s="252"/>
      <c r="L1358" s="257"/>
      <c r="M1358" s="258"/>
      <c r="N1358" s="259"/>
      <c r="O1358" s="259"/>
      <c r="P1358" s="259"/>
      <c r="Q1358" s="259"/>
      <c r="R1358" s="259"/>
      <c r="S1358" s="259"/>
      <c r="T1358" s="260"/>
      <c r="AT1358" s="261" t="s">
        <v>185</v>
      </c>
      <c r="AU1358" s="261" t="s">
        <v>83</v>
      </c>
      <c r="AV1358" s="12" t="s">
        <v>83</v>
      </c>
      <c r="AW1358" s="12" t="s">
        <v>36</v>
      </c>
      <c r="AX1358" s="12" t="s">
        <v>72</v>
      </c>
      <c r="AY1358" s="261" t="s">
        <v>174</v>
      </c>
    </row>
    <row r="1359" s="12" customFormat="1">
      <c r="B1359" s="251"/>
      <c r="C1359" s="252"/>
      <c r="D1359" s="248" t="s">
        <v>185</v>
      </c>
      <c r="E1359" s="253" t="s">
        <v>21</v>
      </c>
      <c r="F1359" s="254" t="s">
        <v>21</v>
      </c>
      <c r="G1359" s="252"/>
      <c r="H1359" s="255">
        <v>0</v>
      </c>
      <c r="I1359" s="256"/>
      <c r="J1359" s="252"/>
      <c r="K1359" s="252"/>
      <c r="L1359" s="257"/>
      <c r="M1359" s="258"/>
      <c r="N1359" s="259"/>
      <c r="O1359" s="259"/>
      <c r="P1359" s="259"/>
      <c r="Q1359" s="259"/>
      <c r="R1359" s="259"/>
      <c r="S1359" s="259"/>
      <c r="T1359" s="260"/>
      <c r="AT1359" s="261" t="s">
        <v>185</v>
      </c>
      <c r="AU1359" s="261" t="s">
        <v>83</v>
      </c>
      <c r="AV1359" s="12" t="s">
        <v>83</v>
      </c>
      <c r="AW1359" s="12" t="s">
        <v>36</v>
      </c>
      <c r="AX1359" s="12" t="s">
        <v>72</v>
      </c>
      <c r="AY1359" s="261" t="s">
        <v>174</v>
      </c>
    </row>
    <row r="1360" s="11" customFormat="1" ht="29.88" customHeight="1">
      <c r="B1360" s="220"/>
      <c r="C1360" s="221"/>
      <c r="D1360" s="222" t="s">
        <v>71</v>
      </c>
      <c r="E1360" s="234" t="s">
        <v>2871</v>
      </c>
      <c r="F1360" s="234" t="s">
        <v>2872</v>
      </c>
      <c r="G1360" s="221"/>
      <c r="H1360" s="221"/>
      <c r="I1360" s="224"/>
      <c r="J1360" s="235">
        <f>BK1360</f>
        <v>0</v>
      </c>
      <c r="K1360" s="221"/>
      <c r="L1360" s="226"/>
      <c r="M1360" s="227"/>
      <c r="N1360" s="228"/>
      <c r="O1360" s="228"/>
      <c r="P1360" s="229">
        <f>SUM(P1361:P1417)</f>
        <v>0</v>
      </c>
      <c r="Q1360" s="228"/>
      <c r="R1360" s="229">
        <f>SUM(R1361:R1417)</f>
        <v>15.932806000000001</v>
      </c>
      <c r="S1360" s="228"/>
      <c r="T1360" s="230">
        <f>SUM(T1361:T1417)</f>
        <v>1.5669500000000001</v>
      </c>
      <c r="AR1360" s="231" t="s">
        <v>83</v>
      </c>
      <c r="AT1360" s="232" t="s">
        <v>71</v>
      </c>
      <c r="AU1360" s="232" t="s">
        <v>76</v>
      </c>
      <c r="AY1360" s="231" t="s">
        <v>174</v>
      </c>
      <c r="BK1360" s="233">
        <f>SUM(BK1361:BK1417)</f>
        <v>0</v>
      </c>
    </row>
    <row r="1361" s="1" customFormat="1" ht="16.5" customHeight="1">
      <c r="B1361" s="47"/>
      <c r="C1361" s="236" t="s">
        <v>2873</v>
      </c>
      <c r="D1361" s="236" t="s">
        <v>176</v>
      </c>
      <c r="E1361" s="237" t="s">
        <v>2874</v>
      </c>
      <c r="F1361" s="238" t="s">
        <v>2875</v>
      </c>
      <c r="G1361" s="239" t="s">
        <v>269</v>
      </c>
      <c r="H1361" s="240">
        <v>20</v>
      </c>
      <c r="I1361" s="241"/>
      <c r="J1361" s="242">
        <f>ROUND(I1361*H1361,2)</f>
        <v>0</v>
      </c>
      <c r="K1361" s="238" t="s">
        <v>21</v>
      </c>
      <c r="L1361" s="73"/>
      <c r="M1361" s="243" t="s">
        <v>21</v>
      </c>
      <c r="N1361" s="244" t="s">
        <v>44</v>
      </c>
      <c r="O1361" s="48"/>
      <c r="P1361" s="245">
        <f>O1361*H1361</f>
        <v>0</v>
      </c>
      <c r="Q1361" s="245">
        <v>0</v>
      </c>
      <c r="R1361" s="245">
        <f>Q1361*H1361</f>
        <v>0</v>
      </c>
      <c r="S1361" s="245">
        <v>0</v>
      </c>
      <c r="T1361" s="246">
        <f>S1361*H1361</f>
        <v>0</v>
      </c>
      <c r="AR1361" s="25" t="s">
        <v>266</v>
      </c>
      <c r="AT1361" s="25" t="s">
        <v>176</v>
      </c>
      <c r="AU1361" s="25" t="s">
        <v>83</v>
      </c>
      <c r="AY1361" s="25" t="s">
        <v>174</v>
      </c>
      <c r="BE1361" s="247">
        <f>IF(N1361="základní",J1361,0)</f>
        <v>0</v>
      </c>
      <c r="BF1361" s="247">
        <f>IF(N1361="snížená",J1361,0)</f>
        <v>0</v>
      </c>
      <c r="BG1361" s="247">
        <f>IF(N1361="zákl. přenesená",J1361,0)</f>
        <v>0</v>
      </c>
      <c r="BH1361" s="247">
        <f>IF(N1361="sníž. přenesená",J1361,0)</f>
        <v>0</v>
      </c>
      <c r="BI1361" s="247">
        <f>IF(N1361="nulová",J1361,0)</f>
        <v>0</v>
      </c>
      <c r="BJ1361" s="25" t="s">
        <v>83</v>
      </c>
      <c r="BK1361" s="247">
        <f>ROUND(I1361*H1361,2)</f>
        <v>0</v>
      </c>
      <c r="BL1361" s="25" t="s">
        <v>266</v>
      </c>
      <c r="BM1361" s="25" t="s">
        <v>2876</v>
      </c>
    </row>
    <row r="1362" s="1" customFormat="1" ht="16.5" customHeight="1">
      <c r="B1362" s="47"/>
      <c r="C1362" s="262" t="s">
        <v>2877</v>
      </c>
      <c r="D1362" s="262" t="s">
        <v>248</v>
      </c>
      <c r="E1362" s="263" t="s">
        <v>2878</v>
      </c>
      <c r="F1362" s="264" t="s">
        <v>2879</v>
      </c>
      <c r="G1362" s="265" t="s">
        <v>1347</v>
      </c>
      <c r="H1362" s="266">
        <v>1</v>
      </c>
      <c r="I1362" s="267"/>
      <c r="J1362" s="268">
        <f>ROUND(I1362*H1362,2)</f>
        <v>0</v>
      </c>
      <c r="K1362" s="264" t="s">
        <v>21</v>
      </c>
      <c r="L1362" s="269"/>
      <c r="M1362" s="270" t="s">
        <v>21</v>
      </c>
      <c r="N1362" s="271" t="s">
        <v>44</v>
      </c>
      <c r="O1362" s="48"/>
      <c r="P1362" s="245">
        <f>O1362*H1362</f>
        <v>0</v>
      </c>
      <c r="Q1362" s="245">
        <v>0.34699999999999998</v>
      </c>
      <c r="R1362" s="245">
        <f>Q1362*H1362</f>
        <v>0.34699999999999998</v>
      </c>
      <c r="S1362" s="245">
        <v>0</v>
      </c>
      <c r="T1362" s="246">
        <f>S1362*H1362</f>
        <v>0</v>
      </c>
      <c r="AR1362" s="25" t="s">
        <v>364</v>
      </c>
      <c r="AT1362" s="25" t="s">
        <v>248</v>
      </c>
      <c r="AU1362" s="25" t="s">
        <v>83</v>
      </c>
      <c r="AY1362" s="25" t="s">
        <v>174</v>
      </c>
      <c r="BE1362" s="247">
        <f>IF(N1362="základní",J1362,0)</f>
        <v>0</v>
      </c>
      <c r="BF1362" s="247">
        <f>IF(N1362="snížená",J1362,0)</f>
        <v>0</v>
      </c>
      <c r="BG1362" s="247">
        <f>IF(N1362="zákl. přenesená",J1362,0)</f>
        <v>0</v>
      </c>
      <c r="BH1362" s="247">
        <f>IF(N1362="sníž. přenesená",J1362,0)</f>
        <v>0</v>
      </c>
      <c r="BI1362" s="247">
        <f>IF(N1362="nulová",J1362,0)</f>
        <v>0</v>
      </c>
      <c r="BJ1362" s="25" t="s">
        <v>83</v>
      </c>
      <c r="BK1362" s="247">
        <f>ROUND(I1362*H1362,2)</f>
        <v>0</v>
      </c>
      <c r="BL1362" s="25" t="s">
        <v>266</v>
      </c>
      <c r="BM1362" s="25" t="s">
        <v>2880</v>
      </c>
    </row>
    <row r="1363" s="1" customFormat="1" ht="25.5" customHeight="1">
      <c r="B1363" s="47"/>
      <c r="C1363" s="236" t="s">
        <v>2881</v>
      </c>
      <c r="D1363" s="236" t="s">
        <v>176</v>
      </c>
      <c r="E1363" s="237" t="s">
        <v>2882</v>
      </c>
      <c r="F1363" s="238" t="s">
        <v>2883</v>
      </c>
      <c r="G1363" s="239" t="s">
        <v>256</v>
      </c>
      <c r="H1363" s="240">
        <v>24</v>
      </c>
      <c r="I1363" s="241"/>
      <c r="J1363" s="242">
        <f>ROUND(I1363*H1363,2)</f>
        <v>0</v>
      </c>
      <c r="K1363" s="238" t="s">
        <v>180</v>
      </c>
      <c r="L1363" s="73"/>
      <c r="M1363" s="243" t="s">
        <v>21</v>
      </c>
      <c r="N1363" s="244" t="s">
        <v>44</v>
      </c>
      <c r="O1363" s="48"/>
      <c r="P1363" s="245">
        <f>O1363*H1363</f>
        <v>0</v>
      </c>
      <c r="Q1363" s="245">
        <v>0.0043200000000000001</v>
      </c>
      <c r="R1363" s="245">
        <f>Q1363*H1363</f>
        <v>0.10367999999999999</v>
      </c>
      <c r="S1363" s="245">
        <v>0</v>
      </c>
      <c r="T1363" s="246">
        <f>S1363*H1363</f>
        <v>0</v>
      </c>
      <c r="AR1363" s="25" t="s">
        <v>266</v>
      </c>
      <c r="AT1363" s="25" t="s">
        <v>176</v>
      </c>
      <c r="AU1363" s="25" t="s">
        <v>83</v>
      </c>
      <c r="AY1363" s="25" t="s">
        <v>174</v>
      </c>
      <c r="BE1363" s="247">
        <f>IF(N1363="základní",J1363,0)</f>
        <v>0</v>
      </c>
      <c r="BF1363" s="247">
        <f>IF(N1363="snížená",J1363,0)</f>
        <v>0</v>
      </c>
      <c r="BG1363" s="247">
        <f>IF(N1363="zákl. přenesená",J1363,0)</f>
        <v>0</v>
      </c>
      <c r="BH1363" s="247">
        <f>IF(N1363="sníž. přenesená",J1363,0)</f>
        <v>0</v>
      </c>
      <c r="BI1363" s="247">
        <f>IF(N1363="nulová",J1363,0)</f>
        <v>0</v>
      </c>
      <c r="BJ1363" s="25" t="s">
        <v>83</v>
      </c>
      <c r="BK1363" s="247">
        <f>ROUND(I1363*H1363,2)</f>
        <v>0</v>
      </c>
      <c r="BL1363" s="25" t="s">
        <v>266</v>
      </c>
      <c r="BM1363" s="25" t="s">
        <v>2884</v>
      </c>
    </row>
    <row r="1364" s="1" customFormat="1">
      <c r="B1364" s="47"/>
      <c r="C1364" s="75"/>
      <c r="D1364" s="248" t="s">
        <v>183</v>
      </c>
      <c r="E1364" s="75"/>
      <c r="F1364" s="249" t="s">
        <v>2885</v>
      </c>
      <c r="G1364" s="75"/>
      <c r="H1364" s="75"/>
      <c r="I1364" s="204"/>
      <c r="J1364" s="75"/>
      <c r="K1364" s="75"/>
      <c r="L1364" s="73"/>
      <c r="M1364" s="250"/>
      <c r="N1364" s="48"/>
      <c r="O1364" s="48"/>
      <c r="P1364" s="48"/>
      <c r="Q1364" s="48"/>
      <c r="R1364" s="48"/>
      <c r="S1364" s="48"/>
      <c r="T1364" s="96"/>
      <c r="AT1364" s="25" t="s">
        <v>183</v>
      </c>
      <c r="AU1364" s="25" t="s">
        <v>83</v>
      </c>
    </row>
    <row r="1365" s="12" customFormat="1">
      <c r="B1365" s="251"/>
      <c r="C1365" s="252"/>
      <c r="D1365" s="248" t="s">
        <v>185</v>
      </c>
      <c r="E1365" s="253" t="s">
        <v>21</v>
      </c>
      <c r="F1365" s="254" t="s">
        <v>2886</v>
      </c>
      <c r="G1365" s="252"/>
      <c r="H1365" s="255">
        <v>24</v>
      </c>
      <c r="I1365" s="256"/>
      <c r="J1365" s="252"/>
      <c r="K1365" s="252"/>
      <c r="L1365" s="257"/>
      <c r="M1365" s="258"/>
      <c r="N1365" s="259"/>
      <c r="O1365" s="259"/>
      <c r="P1365" s="259"/>
      <c r="Q1365" s="259"/>
      <c r="R1365" s="259"/>
      <c r="S1365" s="259"/>
      <c r="T1365" s="260"/>
      <c r="AT1365" s="261" t="s">
        <v>185</v>
      </c>
      <c r="AU1365" s="261" t="s">
        <v>83</v>
      </c>
      <c r="AV1365" s="12" t="s">
        <v>83</v>
      </c>
      <c r="AW1365" s="12" t="s">
        <v>36</v>
      </c>
      <c r="AX1365" s="12" t="s">
        <v>76</v>
      </c>
      <c r="AY1365" s="261" t="s">
        <v>174</v>
      </c>
    </row>
    <row r="1366" s="1" customFormat="1" ht="25.5" customHeight="1">
      <c r="B1366" s="47"/>
      <c r="C1366" s="236" t="s">
        <v>2887</v>
      </c>
      <c r="D1366" s="236" t="s">
        <v>176</v>
      </c>
      <c r="E1366" s="237" t="s">
        <v>2888</v>
      </c>
      <c r="F1366" s="238" t="s">
        <v>2889</v>
      </c>
      <c r="G1366" s="239" t="s">
        <v>256</v>
      </c>
      <c r="H1366" s="240">
        <v>7</v>
      </c>
      <c r="I1366" s="241"/>
      <c r="J1366" s="242">
        <f>ROUND(I1366*H1366,2)</f>
        <v>0</v>
      </c>
      <c r="K1366" s="238" t="s">
        <v>180</v>
      </c>
      <c r="L1366" s="73"/>
      <c r="M1366" s="243" t="s">
        <v>21</v>
      </c>
      <c r="N1366" s="244" t="s">
        <v>44</v>
      </c>
      <c r="O1366" s="48"/>
      <c r="P1366" s="245">
        <f>O1366*H1366</f>
        <v>0</v>
      </c>
      <c r="Q1366" s="245">
        <v>0</v>
      </c>
      <c r="R1366" s="245">
        <f>Q1366*H1366</f>
        <v>0</v>
      </c>
      <c r="S1366" s="245">
        <v>0.0044000000000000003</v>
      </c>
      <c r="T1366" s="246">
        <f>S1366*H1366</f>
        <v>0.030800000000000001</v>
      </c>
      <c r="AR1366" s="25" t="s">
        <v>266</v>
      </c>
      <c r="AT1366" s="25" t="s">
        <v>176</v>
      </c>
      <c r="AU1366" s="25" t="s">
        <v>83</v>
      </c>
      <c r="AY1366" s="25" t="s">
        <v>174</v>
      </c>
      <c r="BE1366" s="247">
        <f>IF(N1366="základní",J1366,0)</f>
        <v>0</v>
      </c>
      <c r="BF1366" s="247">
        <f>IF(N1366="snížená",J1366,0)</f>
        <v>0</v>
      </c>
      <c r="BG1366" s="247">
        <f>IF(N1366="zákl. přenesená",J1366,0)</f>
        <v>0</v>
      </c>
      <c r="BH1366" s="247">
        <f>IF(N1366="sníž. přenesená",J1366,0)</f>
        <v>0</v>
      </c>
      <c r="BI1366" s="247">
        <f>IF(N1366="nulová",J1366,0)</f>
        <v>0</v>
      </c>
      <c r="BJ1366" s="25" t="s">
        <v>83</v>
      </c>
      <c r="BK1366" s="247">
        <f>ROUND(I1366*H1366,2)</f>
        <v>0</v>
      </c>
      <c r="BL1366" s="25" t="s">
        <v>266</v>
      </c>
      <c r="BM1366" s="25" t="s">
        <v>2890</v>
      </c>
    </row>
    <row r="1367" s="1" customFormat="1">
      <c r="B1367" s="47"/>
      <c r="C1367" s="75"/>
      <c r="D1367" s="248" t="s">
        <v>183</v>
      </c>
      <c r="E1367" s="75"/>
      <c r="F1367" s="249" t="s">
        <v>2891</v>
      </c>
      <c r="G1367" s="75"/>
      <c r="H1367" s="75"/>
      <c r="I1367" s="204"/>
      <c r="J1367" s="75"/>
      <c r="K1367" s="75"/>
      <c r="L1367" s="73"/>
      <c r="M1367" s="250"/>
      <c r="N1367" s="48"/>
      <c r="O1367" s="48"/>
      <c r="P1367" s="48"/>
      <c r="Q1367" s="48"/>
      <c r="R1367" s="48"/>
      <c r="S1367" s="48"/>
      <c r="T1367" s="96"/>
      <c r="AT1367" s="25" t="s">
        <v>183</v>
      </c>
      <c r="AU1367" s="25" t="s">
        <v>83</v>
      </c>
    </row>
    <row r="1368" s="12" customFormat="1">
      <c r="B1368" s="251"/>
      <c r="C1368" s="252"/>
      <c r="D1368" s="248" t="s">
        <v>185</v>
      </c>
      <c r="E1368" s="253" t="s">
        <v>21</v>
      </c>
      <c r="F1368" s="254" t="s">
        <v>2892</v>
      </c>
      <c r="G1368" s="252"/>
      <c r="H1368" s="255">
        <v>7</v>
      </c>
      <c r="I1368" s="256"/>
      <c r="J1368" s="252"/>
      <c r="K1368" s="252"/>
      <c r="L1368" s="257"/>
      <c r="M1368" s="258"/>
      <c r="N1368" s="259"/>
      <c r="O1368" s="259"/>
      <c r="P1368" s="259"/>
      <c r="Q1368" s="259"/>
      <c r="R1368" s="259"/>
      <c r="S1368" s="259"/>
      <c r="T1368" s="260"/>
      <c r="AT1368" s="261" t="s">
        <v>185</v>
      </c>
      <c r="AU1368" s="261" t="s">
        <v>83</v>
      </c>
      <c r="AV1368" s="12" t="s">
        <v>83</v>
      </c>
      <c r="AW1368" s="12" t="s">
        <v>36</v>
      </c>
      <c r="AX1368" s="12" t="s">
        <v>76</v>
      </c>
      <c r="AY1368" s="261" t="s">
        <v>174</v>
      </c>
    </row>
    <row r="1369" s="1" customFormat="1" ht="25.5" customHeight="1">
      <c r="B1369" s="47"/>
      <c r="C1369" s="236" t="s">
        <v>2893</v>
      </c>
      <c r="D1369" s="236" t="s">
        <v>176</v>
      </c>
      <c r="E1369" s="237" t="s">
        <v>2894</v>
      </c>
      <c r="F1369" s="238" t="s">
        <v>2895</v>
      </c>
      <c r="G1369" s="239" t="s">
        <v>179</v>
      </c>
      <c r="H1369" s="240">
        <v>400.33800000000002</v>
      </c>
      <c r="I1369" s="241"/>
      <c r="J1369" s="242">
        <f>ROUND(I1369*H1369,2)</f>
        <v>0</v>
      </c>
      <c r="K1369" s="238" t="s">
        <v>180</v>
      </c>
      <c r="L1369" s="73"/>
      <c r="M1369" s="243" t="s">
        <v>21</v>
      </c>
      <c r="N1369" s="244" t="s">
        <v>44</v>
      </c>
      <c r="O1369" s="48"/>
      <c r="P1369" s="245">
        <f>O1369*H1369</f>
        <v>0</v>
      </c>
      <c r="Q1369" s="245">
        <v>0</v>
      </c>
      <c r="R1369" s="245">
        <f>Q1369*H1369</f>
        <v>0</v>
      </c>
      <c r="S1369" s="245">
        <v>0</v>
      </c>
      <c r="T1369" s="246">
        <f>S1369*H1369</f>
        <v>0</v>
      </c>
      <c r="AR1369" s="25" t="s">
        <v>266</v>
      </c>
      <c r="AT1369" s="25" t="s">
        <v>176</v>
      </c>
      <c r="AU1369" s="25" t="s">
        <v>83</v>
      </c>
      <c r="AY1369" s="25" t="s">
        <v>174</v>
      </c>
      <c r="BE1369" s="247">
        <f>IF(N1369="základní",J1369,0)</f>
        <v>0</v>
      </c>
      <c r="BF1369" s="247">
        <f>IF(N1369="snížená",J1369,0)</f>
        <v>0</v>
      </c>
      <c r="BG1369" s="247">
        <f>IF(N1369="zákl. přenesená",J1369,0)</f>
        <v>0</v>
      </c>
      <c r="BH1369" s="247">
        <f>IF(N1369="sníž. přenesená",J1369,0)</f>
        <v>0</v>
      </c>
      <c r="BI1369" s="247">
        <f>IF(N1369="nulová",J1369,0)</f>
        <v>0</v>
      </c>
      <c r="BJ1369" s="25" t="s">
        <v>83</v>
      </c>
      <c r="BK1369" s="247">
        <f>ROUND(I1369*H1369,2)</f>
        <v>0</v>
      </c>
      <c r="BL1369" s="25" t="s">
        <v>266</v>
      </c>
      <c r="BM1369" s="25" t="s">
        <v>2896</v>
      </c>
    </row>
    <row r="1370" s="1" customFormat="1">
      <c r="B1370" s="47"/>
      <c r="C1370" s="75"/>
      <c r="D1370" s="248" t="s">
        <v>183</v>
      </c>
      <c r="E1370" s="75"/>
      <c r="F1370" s="249" t="s">
        <v>2897</v>
      </c>
      <c r="G1370" s="75"/>
      <c r="H1370" s="75"/>
      <c r="I1370" s="204"/>
      <c r="J1370" s="75"/>
      <c r="K1370" s="75"/>
      <c r="L1370" s="73"/>
      <c r="M1370" s="250"/>
      <c r="N1370" s="48"/>
      <c r="O1370" s="48"/>
      <c r="P1370" s="48"/>
      <c r="Q1370" s="48"/>
      <c r="R1370" s="48"/>
      <c r="S1370" s="48"/>
      <c r="T1370" s="96"/>
      <c r="AT1370" s="25" t="s">
        <v>183</v>
      </c>
      <c r="AU1370" s="25" t="s">
        <v>83</v>
      </c>
    </row>
    <row r="1371" s="12" customFormat="1">
      <c r="B1371" s="251"/>
      <c r="C1371" s="252"/>
      <c r="D1371" s="248" t="s">
        <v>185</v>
      </c>
      <c r="E1371" s="253" t="s">
        <v>21</v>
      </c>
      <c r="F1371" s="254" t="s">
        <v>2898</v>
      </c>
      <c r="G1371" s="252"/>
      <c r="H1371" s="255">
        <v>367.13799999999998</v>
      </c>
      <c r="I1371" s="256"/>
      <c r="J1371" s="252"/>
      <c r="K1371" s="252"/>
      <c r="L1371" s="257"/>
      <c r="M1371" s="258"/>
      <c r="N1371" s="259"/>
      <c r="O1371" s="259"/>
      <c r="P1371" s="259"/>
      <c r="Q1371" s="259"/>
      <c r="R1371" s="259"/>
      <c r="S1371" s="259"/>
      <c r="T1371" s="260"/>
      <c r="AT1371" s="261" t="s">
        <v>185</v>
      </c>
      <c r="AU1371" s="261" t="s">
        <v>83</v>
      </c>
      <c r="AV1371" s="12" t="s">
        <v>83</v>
      </c>
      <c r="AW1371" s="12" t="s">
        <v>36</v>
      </c>
      <c r="AX1371" s="12" t="s">
        <v>72</v>
      </c>
      <c r="AY1371" s="261" t="s">
        <v>174</v>
      </c>
    </row>
    <row r="1372" s="12" customFormat="1">
      <c r="B1372" s="251"/>
      <c r="C1372" s="252"/>
      <c r="D1372" s="248" t="s">
        <v>185</v>
      </c>
      <c r="E1372" s="253" t="s">
        <v>21</v>
      </c>
      <c r="F1372" s="254" t="s">
        <v>2899</v>
      </c>
      <c r="G1372" s="252"/>
      <c r="H1372" s="255">
        <v>33.200000000000003</v>
      </c>
      <c r="I1372" s="256"/>
      <c r="J1372" s="252"/>
      <c r="K1372" s="252"/>
      <c r="L1372" s="257"/>
      <c r="M1372" s="258"/>
      <c r="N1372" s="259"/>
      <c r="O1372" s="259"/>
      <c r="P1372" s="259"/>
      <c r="Q1372" s="259"/>
      <c r="R1372" s="259"/>
      <c r="S1372" s="259"/>
      <c r="T1372" s="260"/>
      <c r="AT1372" s="261" t="s">
        <v>185</v>
      </c>
      <c r="AU1372" s="261" t="s">
        <v>83</v>
      </c>
      <c r="AV1372" s="12" t="s">
        <v>83</v>
      </c>
      <c r="AW1372" s="12" t="s">
        <v>36</v>
      </c>
      <c r="AX1372" s="12" t="s">
        <v>72</v>
      </c>
      <c r="AY1372" s="261" t="s">
        <v>174</v>
      </c>
    </row>
    <row r="1373" s="13" customFormat="1">
      <c r="B1373" s="272"/>
      <c r="C1373" s="273"/>
      <c r="D1373" s="248" t="s">
        <v>185</v>
      </c>
      <c r="E1373" s="274" t="s">
        <v>21</v>
      </c>
      <c r="F1373" s="275" t="s">
        <v>264</v>
      </c>
      <c r="G1373" s="273"/>
      <c r="H1373" s="276">
        <v>400.33800000000002</v>
      </c>
      <c r="I1373" s="277"/>
      <c r="J1373" s="273"/>
      <c r="K1373" s="273"/>
      <c r="L1373" s="278"/>
      <c r="M1373" s="279"/>
      <c r="N1373" s="280"/>
      <c r="O1373" s="280"/>
      <c r="P1373" s="280"/>
      <c r="Q1373" s="280"/>
      <c r="R1373" s="280"/>
      <c r="S1373" s="280"/>
      <c r="T1373" s="281"/>
      <c r="AT1373" s="282" t="s">
        <v>185</v>
      </c>
      <c r="AU1373" s="282" t="s">
        <v>83</v>
      </c>
      <c r="AV1373" s="13" t="s">
        <v>181</v>
      </c>
      <c r="AW1373" s="13" t="s">
        <v>36</v>
      </c>
      <c r="AX1373" s="13" t="s">
        <v>76</v>
      </c>
      <c r="AY1373" s="282" t="s">
        <v>174</v>
      </c>
    </row>
    <row r="1374" s="1" customFormat="1" ht="16.5" customHeight="1">
      <c r="B1374" s="47"/>
      <c r="C1374" s="236" t="s">
        <v>2900</v>
      </c>
      <c r="D1374" s="236" t="s">
        <v>176</v>
      </c>
      <c r="E1374" s="237" t="s">
        <v>2901</v>
      </c>
      <c r="F1374" s="238" t="s">
        <v>2902</v>
      </c>
      <c r="G1374" s="239" t="s">
        <v>256</v>
      </c>
      <c r="H1374" s="240">
        <v>518.5</v>
      </c>
      <c r="I1374" s="241"/>
      <c r="J1374" s="242">
        <f>ROUND(I1374*H1374,2)</f>
        <v>0</v>
      </c>
      <c r="K1374" s="238" t="s">
        <v>180</v>
      </c>
      <c r="L1374" s="73"/>
      <c r="M1374" s="243" t="s">
        <v>21</v>
      </c>
      <c r="N1374" s="244" t="s">
        <v>44</v>
      </c>
      <c r="O1374" s="48"/>
      <c r="P1374" s="245">
        <f>O1374*H1374</f>
        <v>0</v>
      </c>
      <c r="Q1374" s="245">
        <v>0</v>
      </c>
      <c r="R1374" s="245">
        <f>Q1374*H1374</f>
        <v>0</v>
      </c>
      <c r="S1374" s="245">
        <v>0</v>
      </c>
      <c r="T1374" s="246">
        <f>S1374*H1374</f>
        <v>0</v>
      </c>
      <c r="AR1374" s="25" t="s">
        <v>266</v>
      </c>
      <c r="AT1374" s="25" t="s">
        <v>176</v>
      </c>
      <c r="AU1374" s="25" t="s">
        <v>83</v>
      </c>
      <c r="AY1374" s="25" t="s">
        <v>174</v>
      </c>
      <c r="BE1374" s="247">
        <f>IF(N1374="základní",J1374,0)</f>
        <v>0</v>
      </c>
      <c r="BF1374" s="247">
        <f>IF(N1374="snížená",J1374,0)</f>
        <v>0</v>
      </c>
      <c r="BG1374" s="247">
        <f>IF(N1374="zákl. přenesená",J1374,0)</f>
        <v>0</v>
      </c>
      <c r="BH1374" s="247">
        <f>IF(N1374="sníž. přenesená",J1374,0)</f>
        <v>0</v>
      </c>
      <c r="BI1374" s="247">
        <f>IF(N1374="nulová",J1374,0)</f>
        <v>0</v>
      </c>
      <c r="BJ1374" s="25" t="s">
        <v>83</v>
      </c>
      <c r="BK1374" s="247">
        <f>ROUND(I1374*H1374,2)</f>
        <v>0</v>
      </c>
      <c r="BL1374" s="25" t="s">
        <v>266</v>
      </c>
      <c r="BM1374" s="25" t="s">
        <v>2903</v>
      </c>
    </row>
    <row r="1375" s="1" customFormat="1">
      <c r="B1375" s="47"/>
      <c r="C1375" s="75"/>
      <c r="D1375" s="248" t="s">
        <v>183</v>
      </c>
      <c r="E1375" s="75"/>
      <c r="F1375" s="249" t="s">
        <v>2897</v>
      </c>
      <c r="G1375" s="75"/>
      <c r="H1375" s="75"/>
      <c r="I1375" s="204"/>
      <c r="J1375" s="75"/>
      <c r="K1375" s="75"/>
      <c r="L1375" s="73"/>
      <c r="M1375" s="250"/>
      <c r="N1375" s="48"/>
      <c r="O1375" s="48"/>
      <c r="P1375" s="48"/>
      <c r="Q1375" s="48"/>
      <c r="R1375" s="48"/>
      <c r="S1375" s="48"/>
      <c r="T1375" s="96"/>
      <c r="AT1375" s="25" t="s">
        <v>183</v>
      </c>
      <c r="AU1375" s="25" t="s">
        <v>83</v>
      </c>
    </row>
    <row r="1376" s="12" customFormat="1">
      <c r="B1376" s="251"/>
      <c r="C1376" s="252"/>
      <c r="D1376" s="248" t="s">
        <v>185</v>
      </c>
      <c r="E1376" s="253" t="s">
        <v>21</v>
      </c>
      <c r="F1376" s="254" t="s">
        <v>2904</v>
      </c>
      <c r="G1376" s="252"/>
      <c r="H1376" s="255">
        <v>518.5</v>
      </c>
      <c r="I1376" s="256"/>
      <c r="J1376" s="252"/>
      <c r="K1376" s="252"/>
      <c r="L1376" s="257"/>
      <c r="M1376" s="258"/>
      <c r="N1376" s="259"/>
      <c r="O1376" s="259"/>
      <c r="P1376" s="259"/>
      <c r="Q1376" s="259"/>
      <c r="R1376" s="259"/>
      <c r="S1376" s="259"/>
      <c r="T1376" s="260"/>
      <c r="AT1376" s="261" t="s">
        <v>185</v>
      </c>
      <c r="AU1376" s="261" t="s">
        <v>83</v>
      </c>
      <c r="AV1376" s="12" t="s">
        <v>83</v>
      </c>
      <c r="AW1376" s="12" t="s">
        <v>36</v>
      </c>
      <c r="AX1376" s="12" t="s">
        <v>76</v>
      </c>
      <c r="AY1376" s="261" t="s">
        <v>174</v>
      </c>
    </row>
    <row r="1377" s="1" customFormat="1" ht="16.5" customHeight="1">
      <c r="B1377" s="47"/>
      <c r="C1377" s="262" t="s">
        <v>2905</v>
      </c>
      <c r="D1377" s="262" t="s">
        <v>248</v>
      </c>
      <c r="E1377" s="263" t="s">
        <v>2906</v>
      </c>
      <c r="F1377" s="264" t="s">
        <v>2907</v>
      </c>
      <c r="G1377" s="265" t="s">
        <v>193</v>
      </c>
      <c r="H1377" s="266">
        <v>7.4139999999999997</v>
      </c>
      <c r="I1377" s="267"/>
      <c r="J1377" s="268">
        <f>ROUND(I1377*H1377,2)</f>
        <v>0</v>
      </c>
      <c r="K1377" s="264" t="s">
        <v>180</v>
      </c>
      <c r="L1377" s="269"/>
      <c r="M1377" s="270" t="s">
        <v>21</v>
      </c>
      <c r="N1377" s="271" t="s">
        <v>44</v>
      </c>
      <c r="O1377" s="48"/>
      <c r="P1377" s="245">
        <f>O1377*H1377</f>
        <v>0</v>
      </c>
      <c r="Q1377" s="245">
        <v>0.55000000000000004</v>
      </c>
      <c r="R1377" s="245">
        <f>Q1377*H1377</f>
        <v>4.0777000000000001</v>
      </c>
      <c r="S1377" s="245">
        <v>0</v>
      </c>
      <c r="T1377" s="246">
        <f>S1377*H1377</f>
        <v>0</v>
      </c>
      <c r="AR1377" s="25" t="s">
        <v>364</v>
      </c>
      <c r="AT1377" s="25" t="s">
        <v>248</v>
      </c>
      <c r="AU1377" s="25" t="s">
        <v>83</v>
      </c>
      <c r="AY1377" s="25" t="s">
        <v>174</v>
      </c>
      <c r="BE1377" s="247">
        <f>IF(N1377="základní",J1377,0)</f>
        <v>0</v>
      </c>
      <c r="BF1377" s="247">
        <f>IF(N1377="snížená",J1377,0)</f>
        <v>0</v>
      </c>
      <c r="BG1377" s="247">
        <f>IF(N1377="zákl. přenesená",J1377,0)</f>
        <v>0</v>
      </c>
      <c r="BH1377" s="247">
        <f>IF(N1377="sníž. přenesená",J1377,0)</f>
        <v>0</v>
      </c>
      <c r="BI1377" s="247">
        <f>IF(N1377="nulová",J1377,0)</f>
        <v>0</v>
      </c>
      <c r="BJ1377" s="25" t="s">
        <v>83</v>
      </c>
      <c r="BK1377" s="247">
        <f>ROUND(I1377*H1377,2)</f>
        <v>0</v>
      </c>
      <c r="BL1377" s="25" t="s">
        <v>266</v>
      </c>
      <c r="BM1377" s="25" t="s">
        <v>2908</v>
      </c>
    </row>
    <row r="1378" s="12" customFormat="1">
      <c r="B1378" s="251"/>
      <c r="C1378" s="252"/>
      <c r="D1378" s="248" t="s">
        <v>185</v>
      </c>
      <c r="E1378" s="253" t="s">
        <v>21</v>
      </c>
      <c r="F1378" s="254" t="s">
        <v>2909</v>
      </c>
      <c r="G1378" s="252"/>
      <c r="H1378" s="255">
        <v>7.4139999999999997</v>
      </c>
      <c r="I1378" s="256"/>
      <c r="J1378" s="252"/>
      <c r="K1378" s="252"/>
      <c r="L1378" s="257"/>
      <c r="M1378" s="258"/>
      <c r="N1378" s="259"/>
      <c r="O1378" s="259"/>
      <c r="P1378" s="259"/>
      <c r="Q1378" s="259"/>
      <c r="R1378" s="259"/>
      <c r="S1378" s="259"/>
      <c r="T1378" s="260"/>
      <c r="AT1378" s="261" t="s">
        <v>185</v>
      </c>
      <c r="AU1378" s="261" t="s">
        <v>83</v>
      </c>
      <c r="AV1378" s="12" t="s">
        <v>83</v>
      </c>
      <c r="AW1378" s="12" t="s">
        <v>36</v>
      </c>
      <c r="AX1378" s="12" t="s">
        <v>76</v>
      </c>
      <c r="AY1378" s="261" t="s">
        <v>174</v>
      </c>
    </row>
    <row r="1379" s="1" customFormat="1" ht="25.5" customHeight="1">
      <c r="B1379" s="47"/>
      <c r="C1379" s="236" t="s">
        <v>2910</v>
      </c>
      <c r="D1379" s="236" t="s">
        <v>176</v>
      </c>
      <c r="E1379" s="237" t="s">
        <v>2911</v>
      </c>
      <c r="F1379" s="238" t="s">
        <v>2912</v>
      </c>
      <c r="G1379" s="239" t="s">
        <v>179</v>
      </c>
      <c r="H1379" s="240">
        <v>1.47</v>
      </c>
      <c r="I1379" s="241"/>
      <c r="J1379" s="242">
        <f>ROUND(I1379*H1379,2)</f>
        <v>0</v>
      </c>
      <c r="K1379" s="238" t="s">
        <v>180</v>
      </c>
      <c r="L1379" s="73"/>
      <c r="M1379" s="243" t="s">
        <v>21</v>
      </c>
      <c r="N1379" s="244" t="s">
        <v>44</v>
      </c>
      <c r="O1379" s="48"/>
      <c r="P1379" s="245">
        <f>O1379*H1379</f>
        <v>0</v>
      </c>
      <c r="Q1379" s="245">
        <v>0.019460000000000002</v>
      </c>
      <c r="R1379" s="245">
        <f>Q1379*H1379</f>
        <v>0.028606200000000002</v>
      </c>
      <c r="S1379" s="245">
        <v>0</v>
      </c>
      <c r="T1379" s="246">
        <f>S1379*H1379</f>
        <v>0</v>
      </c>
      <c r="AR1379" s="25" t="s">
        <v>266</v>
      </c>
      <c r="AT1379" s="25" t="s">
        <v>176</v>
      </c>
      <c r="AU1379" s="25" t="s">
        <v>83</v>
      </c>
      <c r="AY1379" s="25" t="s">
        <v>174</v>
      </c>
      <c r="BE1379" s="247">
        <f>IF(N1379="základní",J1379,0)</f>
        <v>0</v>
      </c>
      <c r="BF1379" s="247">
        <f>IF(N1379="snížená",J1379,0)</f>
        <v>0</v>
      </c>
      <c r="BG1379" s="247">
        <f>IF(N1379="zákl. přenesená",J1379,0)</f>
        <v>0</v>
      </c>
      <c r="BH1379" s="247">
        <f>IF(N1379="sníž. přenesená",J1379,0)</f>
        <v>0</v>
      </c>
      <c r="BI1379" s="247">
        <f>IF(N1379="nulová",J1379,0)</f>
        <v>0</v>
      </c>
      <c r="BJ1379" s="25" t="s">
        <v>83</v>
      </c>
      <c r="BK1379" s="247">
        <f>ROUND(I1379*H1379,2)</f>
        <v>0</v>
      </c>
      <c r="BL1379" s="25" t="s">
        <v>266</v>
      </c>
      <c r="BM1379" s="25" t="s">
        <v>2913</v>
      </c>
    </row>
    <row r="1380" s="1" customFormat="1">
      <c r="B1380" s="47"/>
      <c r="C1380" s="75"/>
      <c r="D1380" s="248" t="s">
        <v>183</v>
      </c>
      <c r="E1380" s="75"/>
      <c r="F1380" s="249" t="s">
        <v>2891</v>
      </c>
      <c r="G1380" s="75"/>
      <c r="H1380" s="75"/>
      <c r="I1380" s="204"/>
      <c r="J1380" s="75"/>
      <c r="K1380" s="75"/>
      <c r="L1380" s="73"/>
      <c r="M1380" s="250"/>
      <c r="N1380" s="48"/>
      <c r="O1380" s="48"/>
      <c r="P1380" s="48"/>
      <c r="Q1380" s="48"/>
      <c r="R1380" s="48"/>
      <c r="S1380" s="48"/>
      <c r="T1380" s="96"/>
      <c r="AT1380" s="25" t="s">
        <v>183</v>
      </c>
      <c r="AU1380" s="25" t="s">
        <v>83</v>
      </c>
    </row>
    <row r="1381" s="12" customFormat="1">
      <c r="B1381" s="251"/>
      <c r="C1381" s="252"/>
      <c r="D1381" s="248" t="s">
        <v>185</v>
      </c>
      <c r="E1381" s="253" t="s">
        <v>21</v>
      </c>
      <c r="F1381" s="254" t="s">
        <v>2914</v>
      </c>
      <c r="G1381" s="252"/>
      <c r="H1381" s="255">
        <v>1.47</v>
      </c>
      <c r="I1381" s="256"/>
      <c r="J1381" s="252"/>
      <c r="K1381" s="252"/>
      <c r="L1381" s="257"/>
      <c r="M1381" s="258"/>
      <c r="N1381" s="259"/>
      <c r="O1381" s="259"/>
      <c r="P1381" s="259"/>
      <c r="Q1381" s="259"/>
      <c r="R1381" s="259"/>
      <c r="S1381" s="259"/>
      <c r="T1381" s="260"/>
      <c r="AT1381" s="261" t="s">
        <v>185</v>
      </c>
      <c r="AU1381" s="261" t="s">
        <v>83</v>
      </c>
      <c r="AV1381" s="12" t="s">
        <v>83</v>
      </c>
      <c r="AW1381" s="12" t="s">
        <v>36</v>
      </c>
      <c r="AX1381" s="12" t="s">
        <v>76</v>
      </c>
      <c r="AY1381" s="261" t="s">
        <v>174</v>
      </c>
    </row>
    <row r="1382" s="1" customFormat="1" ht="25.5" customHeight="1">
      <c r="B1382" s="47"/>
      <c r="C1382" s="236" t="s">
        <v>2915</v>
      </c>
      <c r="D1382" s="236" t="s">
        <v>176</v>
      </c>
      <c r="E1382" s="237" t="s">
        <v>2916</v>
      </c>
      <c r="F1382" s="238" t="s">
        <v>2917</v>
      </c>
      <c r="G1382" s="239" t="s">
        <v>179</v>
      </c>
      <c r="H1382" s="240">
        <v>26.550000000000001</v>
      </c>
      <c r="I1382" s="241"/>
      <c r="J1382" s="242">
        <f>ROUND(I1382*H1382,2)</f>
        <v>0</v>
      </c>
      <c r="K1382" s="238" t="s">
        <v>180</v>
      </c>
      <c r="L1382" s="73"/>
      <c r="M1382" s="243" t="s">
        <v>21</v>
      </c>
      <c r="N1382" s="244" t="s">
        <v>44</v>
      </c>
      <c r="O1382" s="48"/>
      <c r="P1382" s="245">
        <f>O1382*H1382</f>
        <v>0</v>
      </c>
      <c r="Q1382" s="245">
        <v>0.019460000000000002</v>
      </c>
      <c r="R1382" s="245">
        <f>Q1382*H1382</f>
        <v>0.51666300000000009</v>
      </c>
      <c r="S1382" s="245">
        <v>0</v>
      </c>
      <c r="T1382" s="246">
        <f>S1382*H1382</f>
        <v>0</v>
      </c>
      <c r="AR1382" s="25" t="s">
        <v>266</v>
      </c>
      <c r="AT1382" s="25" t="s">
        <v>176</v>
      </c>
      <c r="AU1382" s="25" t="s">
        <v>83</v>
      </c>
      <c r="AY1382" s="25" t="s">
        <v>174</v>
      </c>
      <c r="BE1382" s="247">
        <f>IF(N1382="základní",J1382,0)</f>
        <v>0</v>
      </c>
      <c r="BF1382" s="247">
        <f>IF(N1382="snížená",J1382,0)</f>
        <v>0</v>
      </c>
      <c r="BG1382" s="247">
        <f>IF(N1382="zákl. přenesená",J1382,0)</f>
        <v>0</v>
      </c>
      <c r="BH1382" s="247">
        <f>IF(N1382="sníž. přenesená",J1382,0)</f>
        <v>0</v>
      </c>
      <c r="BI1382" s="247">
        <f>IF(N1382="nulová",J1382,0)</f>
        <v>0</v>
      </c>
      <c r="BJ1382" s="25" t="s">
        <v>83</v>
      </c>
      <c r="BK1382" s="247">
        <f>ROUND(I1382*H1382,2)</f>
        <v>0</v>
      </c>
      <c r="BL1382" s="25" t="s">
        <v>266</v>
      </c>
      <c r="BM1382" s="25" t="s">
        <v>2918</v>
      </c>
    </row>
    <row r="1383" s="1" customFormat="1">
      <c r="B1383" s="47"/>
      <c r="C1383" s="75"/>
      <c r="D1383" s="248" t="s">
        <v>183</v>
      </c>
      <c r="E1383" s="75"/>
      <c r="F1383" s="249" t="s">
        <v>2891</v>
      </c>
      <c r="G1383" s="75"/>
      <c r="H1383" s="75"/>
      <c r="I1383" s="204"/>
      <c r="J1383" s="75"/>
      <c r="K1383" s="75"/>
      <c r="L1383" s="73"/>
      <c r="M1383" s="250"/>
      <c r="N1383" s="48"/>
      <c r="O1383" s="48"/>
      <c r="P1383" s="48"/>
      <c r="Q1383" s="48"/>
      <c r="R1383" s="48"/>
      <c r="S1383" s="48"/>
      <c r="T1383" s="96"/>
      <c r="AT1383" s="25" t="s">
        <v>183</v>
      </c>
      <c r="AU1383" s="25" t="s">
        <v>83</v>
      </c>
    </row>
    <row r="1384" s="12" customFormat="1">
      <c r="B1384" s="251"/>
      <c r="C1384" s="252"/>
      <c r="D1384" s="248" t="s">
        <v>185</v>
      </c>
      <c r="E1384" s="253" t="s">
        <v>21</v>
      </c>
      <c r="F1384" s="254" t="s">
        <v>2919</v>
      </c>
      <c r="G1384" s="252"/>
      <c r="H1384" s="255">
        <v>26.550000000000001</v>
      </c>
      <c r="I1384" s="256"/>
      <c r="J1384" s="252"/>
      <c r="K1384" s="252"/>
      <c r="L1384" s="257"/>
      <c r="M1384" s="258"/>
      <c r="N1384" s="259"/>
      <c r="O1384" s="259"/>
      <c r="P1384" s="259"/>
      <c r="Q1384" s="259"/>
      <c r="R1384" s="259"/>
      <c r="S1384" s="259"/>
      <c r="T1384" s="260"/>
      <c r="AT1384" s="261" t="s">
        <v>185</v>
      </c>
      <c r="AU1384" s="261" t="s">
        <v>83</v>
      </c>
      <c r="AV1384" s="12" t="s">
        <v>83</v>
      </c>
      <c r="AW1384" s="12" t="s">
        <v>36</v>
      </c>
      <c r="AX1384" s="12" t="s">
        <v>76</v>
      </c>
      <c r="AY1384" s="261" t="s">
        <v>174</v>
      </c>
    </row>
    <row r="1385" s="1" customFormat="1" ht="25.5" customHeight="1">
      <c r="B1385" s="47"/>
      <c r="C1385" s="236" t="s">
        <v>2920</v>
      </c>
      <c r="D1385" s="236" t="s">
        <v>176</v>
      </c>
      <c r="E1385" s="237" t="s">
        <v>2921</v>
      </c>
      <c r="F1385" s="238" t="s">
        <v>2922</v>
      </c>
      <c r="G1385" s="239" t="s">
        <v>193</v>
      </c>
      <c r="H1385" s="240">
        <v>6.7400000000000002</v>
      </c>
      <c r="I1385" s="241"/>
      <c r="J1385" s="242">
        <f>ROUND(I1385*H1385,2)</f>
        <v>0</v>
      </c>
      <c r="K1385" s="238" t="s">
        <v>180</v>
      </c>
      <c r="L1385" s="73"/>
      <c r="M1385" s="243" t="s">
        <v>21</v>
      </c>
      <c r="N1385" s="244" t="s">
        <v>44</v>
      </c>
      <c r="O1385" s="48"/>
      <c r="P1385" s="245">
        <f>O1385*H1385</f>
        <v>0</v>
      </c>
      <c r="Q1385" s="245">
        <v>0.023369999999999998</v>
      </c>
      <c r="R1385" s="245">
        <f>Q1385*H1385</f>
        <v>0.15751379999999998</v>
      </c>
      <c r="S1385" s="245">
        <v>0</v>
      </c>
      <c r="T1385" s="246">
        <f>S1385*H1385</f>
        <v>0</v>
      </c>
      <c r="AR1385" s="25" t="s">
        <v>266</v>
      </c>
      <c r="AT1385" s="25" t="s">
        <v>176</v>
      </c>
      <c r="AU1385" s="25" t="s">
        <v>83</v>
      </c>
      <c r="AY1385" s="25" t="s">
        <v>174</v>
      </c>
      <c r="BE1385" s="247">
        <f>IF(N1385="základní",J1385,0)</f>
        <v>0</v>
      </c>
      <c r="BF1385" s="247">
        <f>IF(N1385="snížená",J1385,0)</f>
        <v>0</v>
      </c>
      <c r="BG1385" s="247">
        <f>IF(N1385="zákl. přenesená",J1385,0)</f>
        <v>0</v>
      </c>
      <c r="BH1385" s="247">
        <f>IF(N1385="sníž. přenesená",J1385,0)</f>
        <v>0</v>
      </c>
      <c r="BI1385" s="247">
        <f>IF(N1385="nulová",J1385,0)</f>
        <v>0</v>
      </c>
      <c r="BJ1385" s="25" t="s">
        <v>83</v>
      </c>
      <c r="BK1385" s="247">
        <f>ROUND(I1385*H1385,2)</f>
        <v>0</v>
      </c>
      <c r="BL1385" s="25" t="s">
        <v>266</v>
      </c>
      <c r="BM1385" s="25" t="s">
        <v>2923</v>
      </c>
    </row>
    <row r="1386" s="1" customFormat="1">
      <c r="B1386" s="47"/>
      <c r="C1386" s="75"/>
      <c r="D1386" s="248" t="s">
        <v>183</v>
      </c>
      <c r="E1386" s="75"/>
      <c r="F1386" s="249" t="s">
        <v>2924</v>
      </c>
      <c r="G1386" s="75"/>
      <c r="H1386" s="75"/>
      <c r="I1386" s="204"/>
      <c r="J1386" s="75"/>
      <c r="K1386" s="75"/>
      <c r="L1386" s="73"/>
      <c r="M1386" s="250"/>
      <c r="N1386" s="48"/>
      <c r="O1386" s="48"/>
      <c r="P1386" s="48"/>
      <c r="Q1386" s="48"/>
      <c r="R1386" s="48"/>
      <c r="S1386" s="48"/>
      <c r="T1386" s="96"/>
      <c r="AT1386" s="25" t="s">
        <v>183</v>
      </c>
      <c r="AU1386" s="25" t="s">
        <v>83</v>
      </c>
    </row>
    <row r="1387" s="12" customFormat="1">
      <c r="B1387" s="251"/>
      <c r="C1387" s="252"/>
      <c r="D1387" s="248" t="s">
        <v>185</v>
      </c>
      <c r="E1387" s="253" t="s">
        <v>21</v>
      </c>
      <c r="F1387" s="254" t="s">
        <v>2925</v>
      </c>
      <c r="G1387" s="252"/>
      <c r="H1387" s="255">
        <v>6.7400000000000002</v>
      </c>
      <c r="I1387" s="256"/>
      <c r="J1387" s="252"/>
      <c r="K1387" s="252"/>
      <c r="L1387" s="257"/>
      <c r="M1387" s="258"/>
      <c r="N1387" s="259"/>
      <c r="O1387" s="259"/>
      <c r="P1387" s="259"/>
      <c r="Q1387" s="259"/>
      <c r="R1387" s="259"/>
      <c r="S1387" s="259"/>
      <c r="T1387" s="260"/>
      <c r="AT1387" s="261" t="s">
        <v>185</v>
      </c>
      <c r="AU1387" s="261" t="s">
        <v>83</v>
      </c>
      <c r="AV1387" s="12" t="s">
        <v>83</v>
      </c>
      <c r="AW1387" s="12" t="s">
        <v>36</v>
      </c>
      <c r="AX1387" s="12" t="s">
        <v>76</v>
      </c>
      <c r="AY1387" s="261" t="s">
        <v>174</v>
      </c>
    </row>
    <row r="1388" s="1" customFormat="1" ht="25.5" customHeight="1">
      <c r="B1388" s="47"/>
      <c r="C1388" s="236" t="s">
        <v>2926</v>
      </c>
      <c r="D1388" s="236" t="s">
        <v>176</v>
      </c>
      <c r="E1388" s="237" t="s">
        <v>2927</v>
      </c>
      <c r="F1388" s="238" t="s">
        <v>2928</v>
      </c>
      <c r="G1388" s="239" t="s">
        <v>179</v>
      </c>
      <c r="H1388" s="240">
        <v>73.739999999999995</v>
      </c>
      <c r="I1388" s="241"/>
      <c r="J1388" s="242">
        <f>ROUND(I1388*H1388,2)</f>
        <v>0</v>
      </c>
      <c r="K1388" s="238" t="s">
        <v>180</v>
      </c>
      <c r="L1388" s="73"/>
      <c r="M1388" s="243" t="s">
        <v>21</v>
      </c>
      <c r="N1388" s="244" t="s">
        <v>44</v>
      </c>
      <c r="O1388" s="48"/>
      <c r="P1388" s="245">
        <f>O1388*H1388</f>
        <v>0</v>
      </c>
      <c r="Q1388" s="245">
        <v>0.036819999999999999</v>
      </c>
      <c r="R1388" s="245">
        <f>Q1388*H1388</f>
        <v>2.7151067999999996</v>
      </c>
      <c r="S1388" s="245">
        <v>0</v>
      </c>
      <c r="T1388" s="246">
        <f>S1388*H1388</f>
        <v>0</v>
      </c>
      <c r="AR1388" s="25" t="s">
        <v>266</v>
      </c>
      <c r="AT1388" s="25" t="s">
        <v>176</v>
      </c>
      <c r="AU1388" s="25" t="s">
        <v>83</v>
      </c>
      <c r="AY1388" s="25" t="s">
        <v>174</v>
      </c>
      <c r="BE1388" s="247">
        <f>IF(N1388="základní",J1388,0)</f>
        <v>0</v>
      </c>
      <c r="BF1388" s="247">
        <f>IF(N1388="snížená",J1388,0)</f>
        <v>0</v>
      </c>
      <c r="BG1388" s="247">
        <f>IF(N1388="zákl. přenesená",J1388,0)</f>
        <v>0</v>
      </c>
      <c r="BH1388" s="247">
        <f>IF(N1388="sníž. přenesená",J1388,0)</f>
        <v>0</v>
      </c>
      <c r="BI1388" s="247">
        <f>IF(N1388="nulová",J1388,0)</f>
        <v>0</v>
      </c>
      <c r="BJ1388" s="25" t="s">
        <v>83</v>
      </c>
      <c r="BK1388" s="247">
        <f>ROUND(I1388*H1388,2)</f>
        <v>0</v>
      </c>
      <c r="BL1388" s="25" t="s">
        <v>266</v>
      </c>
      <c r="BM1388" s="25" t="s">
        <v>2929</v>
      </c>
    </row>
    <row r="1389" s="1" customFormat="1">
      <c r="B1389" s="47"/>
      <c r="C1389" s="75"/>
      <c r="D1389" s="248" t="s">
        <v>183</v>
      </c>
      <c r="E1389" s="75"/>
      <c r="F1389" s="249" t="s">
        <v>2930</v>
      </c>
      <c r="G1389" s="75"/>
      <c r="H1389" s="75"/>
      <c r="I1389" s="204"/>
      <c r="J1389" s="75"/>
      <c r="K1389" s="75"/>
      <c r="L1389" s="73"/>
      <c r="M1389" s="250"/>
      <c r="N1389" s="48"/>
      <c r="O1389" s="48"/>
      <c r="P1389" s="48"/>
      <c r="Q1389" s="48"/>
      <c r="R1389" s="48"/>
      <c r="S1389" s="48"/>
      <c r="T1389" s="96"/>
      <c r="AT1389" s="25" t="s">
        <v>183</v>
      </c>
      <c r="AU1389" s="25" t="s">
        <v>83</v>
      </c>
    </row>
    <row r="1390" s="12" customFormat="1">
      <c r="B1390" s="251"/>
      <c r="C1390" s="252"/>
      <c r="D1390" s="248" t="s">
        <v>185</v>
      </c>
      <c r="E1390" s="253" t="s">
        <v>21</v>
      </c>
      <c r="F1390" s="254" t="s">
        <v>2931</v>
      </c>
      <c r="G1390" s="252"/>
      <c r="H1390" s="255">
        <v>19.719999999999999</v>
      </c>
      <c r="I1390" s="256"/>
      <c r="J1390" s="252"/>
      <c r="K1390" s="252"/>
      <c r="L1390" s="257"/>
      <c r="M1390" s="258"/>
      <c r="N1390" s="259"/>
      <c r="O1390" s="259"/>
      <c r="P1390" s="259"/>
      <c r="Q1390" s="259"/>
      <c r="R1390" s="259"/>
      <c r="S1390" s="259"/>
      <c r="T1390" s="260"/>
      <c r="AT1390" s="261" t="s">
        <v>185</v>
      </c>
      <c r="AU1390" s="261" t="s">
        <v>83</v>
      </c>
      <c r="AV1390" s="12" t="s">
        <v>83</v>
      </c>
      <c r="AW1390" s="12" t="s">
        <v>36</v>
      </c>
      <c r="AX1390" s="12" t="s">
        <v>72</v>
      </c>
      <c r="AY1390" s="261" t="s">
        <v>174</v>
      </c>
    </row>
    <row r="1391" s="12" customFormat="1">
      <c r="B1391" s="251"/>
      <c r="C1391" s="252"/>
      <c r="D1391" s="248" t="s">
        <v>185</v>
      </c>
      <c r="E1391" s="253" t="s">
        <v>21</v>
      </c>
      <c r="F1391" s="254" t="s">
        <v>2932</v>
      </c>
      <c r="G1391" s="252"/>
      <c r="H1391" s="255">
        <v>36.32</v>
      </c>
      <c r="I1391" s="256"/>
      <c r="J1391" s="252"/>
      <c r="K1391" s="252"/>
      <c r="L1391" s="257"/>
      <c r="M1391" s="258"/>
      <c r="N1391" s="259"/>
      <c r="O1391" s="259"/>
      <c r="P1391" s="259"/>
      <c r="Q1391" s="259"/>
      <c r="R1391" s="259"/>
      <c r="S1391" s="259"/>
      <c r="T1391" s="260"/>
      <c r="AT1391" s="261" t="s">
        <v>185</v>
      </c>
      <c r="AU1391" s="261" t="s">
        <v>83</v>
      </c>
      <c r="AV1391" s="12" t="s">
        <v>83</v>
      </c>
      <c r="AW1391" s="12" t="s">
        <v>36</v>
      </c>
      <c r="AX1391" s="12" t="s">
        <v>72</v>
      </c>
      <c r="AY1391" s="261" t="s">
        <v>174</v>
      </c>
    </row>
    <row r="1392" s="12" customFormat="1">
      <c r="B1392" s="251"/>
      <c r="C1392" s="252"/>
      <c r="D1392" s="248" t="s">
        <v>185</v>
      </c>
      <c r="E1392" s="253" t="s">
        <v>21</v>
      </c>
      <c r="F1392" s="254" t="s">
        <v>2933</v>
      </c>
      <c r="G1392" s="252"/>
      <c r="H1392" s="255">
        <v>17.699999999999999</v>
      </c>
      <c r="I1392" s="256"/>
      <c r="J1392" s="252"/>
      <c r="K1392" s="252"/>
      <c r="L1392" s="257"/>
      <c r="M1392" s="258"/>
      <c r="N1392" s="259"/>
      <c r="O1392" s="259"/>
      <c r="P1392" s="259"/>
      <c r="Q1392" s="259"/>
      <c r="R1392" s="259"/>
      <c r="S1392" s="259"/>
      <c r="T1392" s="260"/>
      <c r="AT1392" s="261" t="s">
        <v>185</v>
      </c>
      <c r="AU1392" s="261" t="s">
        <v>83</v>
      </c>
      <c r="AV1392" s="12" t="s">
        <v>83</v>
      </c>
      <c r="AW1392" s="12" t="s">
        <v>36</v>
      </c>
      <c r="AX1392" s="12" t="s">
        <v>72</v>
      </c>
      <c r="AY1392" s="261" t="s">
        <v>174</v>
      </c>
    </row>
    <row r="1393" s="13" customFormat="1">
      <c r="B1393" s="272"/>
      <c r="C1393" s="273"/>
      <c r="D1393" s="248" t="s">
        <v>185</v>
      </c>
      <c r="E1393" s="274" t="s">
        <v>21</v>
      </c>
      <c r="F1393" s="275" t="s">
        <v>264</v>
      </c>
      <c r="G1393" s="273"/>
      <c r="H1393" s="276">
        <v>73.739999999999995</v>
      </c>
      <c r="I1393" s="277"/>
      <c r="J1393" s="273"/>
      <c r="K1393" s="273"/>
      <c r="L1393" s="278"/>
      <c r="M1393" s="279"/>
      <c r="N1393" s="280"/>
      <c r="O1393" s="280"/>
      <c r="P1393" s="280"/>
      <c r="Q1393" s="280"/>
      <c r="R1393" s="280"/>
      <c r="S1393" s="280"/>
      <c r="T1393" s="281"/>
      <c r="AT1393" s="282" t="s">
        <v>185</v>
      </c>
      <c r="AU1393" s="282" t="s">
        <v>83</v>
      </c>
      <c r="AV1393" s="13" t="s">
        <v>181</v>
      </c>
      <c r="AW1393" s="13" t="s">
        <v>36</v>
      </c>
      <c r="AX1393" s="13" t="s">
        <v>76</v>
      </c>
      <c r="AY1393" s="282" t="s">
        <v>174</v>
      </c>
    </row>
    <row r="1394" s="1" customFormat="1" ht="25.5" customHeight="1">
      <c r="B1394" s="47"/>
      <c r="C1394" s="236" t="s">
        <v>2934</v>
      </c>
      <c r="D1394" s="236" t="s">
        <v>176</v>
      </c>
      <c r="E1394" s="237" t="s">
        <v>2935</v>
      </c>
      <c r="F1394" s="238" t="s">
        <v>2936</v>
      </c>
      <c r="G1394" s="239" t="s">
        <v>179</v>
      </c>
      <c r="H1394" s="240">
        <v>415.86000000000001</v>
      </c>
      <c r="I1394" s="241"/>
      <c r="J1394" s="242">
        <f>ROUND(I1394*H1394,2)</f>
        <v>0</v>
      </c>
      <c r="K1394" s="238" t="s">
        <v>180</v>
      </c>
      <c r="L1394" s="73"/>
      <c r="M1394" s="243" t="s">
        <v>21</v>
      </c>
      <c r="N1394" s="244" t="s">
        <v>44</v>
      </c>
      <c r="O1394" s="48"/>
      <c r="P1394" s="245">
        <f>O1394*H1394</f>
        <v>0</v>
      </c>
      <c r="Q1394" s="245">
        <v>0.01567</v>
      </c>
      <c r="R1394" s="245">
        <f>Q1394*H1394</f>
        <v>6.5165262000000004</v>
      </c>
      <c r="S1394" s="245">
        <v>0</v>
      </c>
      <c r="T1394" s="246">
        <f>S1394*H1394</f>
        <v>0</v>
      </c>
      <c r="AR1394" s="25" t="s">
        <v>266</v>
      </c>
      <c r="AT1394" s="25" t="s">
        <v>176</v>
      </c>
      <c r="AU1394" s="25" t="s">
        <v>83</v>
      </c>
      <c r="AY1394" s="25" t="s">
        <v>174</v>
      </c>
      <c r="BE1394" s="247">
        <f>IF(N1394="základní",J1394,0)</f>
        <v>0</v>
      </c>
      <c r="BF1394" s="247">
        <f>IF(N1394="snížená",J1394,0)</f>
        <v>0</v>
      </c>
      <c r="BG1394" s="247">
        <f>IF(N1394="zákl. přenesená",J1394,0)</f>
        <v>0</v>
      </c>
      <c r="BH1394" s="247">
        <f>IF(N1394="sníž. přenesená",J1394,0)</f>
        <v>0</v>
      </c>
      <c r="BI1394" s="247">
        <f>IF(N1394="nulová",J1394,0)</f>
        <v>0</v>
      </c>
      <c r="BJ1394" s="25" t="s">
        <v>83</v>
      </c>
      <c r="BK1394" s="247">
        <f>ROUND(I1394*H1394,2)</f>
        <v>0</v>
      </c>
      <c r="BL1394" s="25" t="s">
        <v>266</v>
      </c>
      <c r="BM1394" s="25" t="s">
        <v>2937</v>
      </c>
    </row>
    <row r="1395" s="1" customFormat="1">
      <c r="B1395" s="47"/>
      <c r="C1395" s="75"/>
      <c r="D1395" s="248" t="s">
        <v>183</v>
      </c>
      <c r="E1395" s="75"/>
      <c r="F1395" s="249" t="s">
        <v>2930</v>
      </c>
      <c r="G1395" s="75"/>
      <c r="H1395" s="75"/>
      <c r="I1395" s="204"/>
      <c r="J1395" s="75"/>
      <c r="K1395" s="75"/>
      <c r="L1395" s="73"/>
      <c r="M1395" s="250"/>
      <c r="N1395" s="48"/>
      <c r="O1395" s="48"/>
      <c r="P1395" s="48"/>
      <c r="Q1395" s="48"/>
      <c r="R1395" s="48"/>
      <c r="S1395" s="48"/>
      <c r="T1395" s="96"/>
      <c r="AT1395" s="25" t="s">
        <v>183</v>
      </c>
      <c r="AU1395" s="25" t="s">
        <v>83</v>
      </c>
    </row>
    <row r="1396" s="12" customFormat="1">
      <c r="B1396" s="251"/>
      <c r="C1396" s="252"/>
      <c r="D1396" s="248" t="s">
        <v>185</v>
      </c>
      <c r="E1396" s="253" t="s">
        <v>21</v>
      </c>
      <c r="F1396" s="254" t="s">
        <v>2938</v>
      </c>
      <c r="G1396" s="252"/>
      <c r="H1396" s="255">
        <v>131.09</v>
      </c>
      <c r="I1396" s="256"/>
      <c r="J1396" s="252"/>
      <c r="K1396" s="252"/>
      <c r="L1396" s="257"/>
      <c r="M1396" s="258"/>
      <c r="N1396" s="259"/>
      <c r="O1396" s="259"/>
      <c r="P1396" s="259"/>
      <c r="Q1396" s="259"/>
      <c r="R1396" s="259"/>
      <c r="S1396" s="259"/>
      <c r="T1396" s="260"/>
      <c r="AT1396" s="261" t="s">
        <v>185</v>
      </c>
      <c r="AU1396" s="261" t="s">
        <v>83</v>
      </c>
      <c r="AV1396" s="12" t="s">
        <v>83</v>
      </c>
      <c r="AW1396" s="12" t="s">
        <v>36</v>
      </c>
      <c r="AX1396" s="12" t="s">
        <v>72</v>
      </c>
      <c r="AY1396" s="261" t="s">
        <v>174</v>
      </c>
    </row>
    <row r="1397" s="12" customFormat="1">
      <c r="B1397" s="251"/>
      <c r="C1397" s="252"/>
      <c r="D1397" s="248" t="s">
        <v>185</v>
      </c>
      <c r="E1397" s="253" t="s">
        <v>21</v>
      </c>
      <c r="F1397" s="254" t="s">
        <v>2939</v>
      </c>
      <c r="G1397" s="252"/>
      <c r="H1397" s="255">
        <v>152.44999999999999</v>
      </c>
      <c r="I1397" s="256"/>
      <c r="J1397" s="252"/>
      <c r="K1397" s="252"/>
      <c r="L1397" s="257"/>
      <c r="M1397" s="258"/>
      <c r="N1397" s="259"/>
      <c r="O1397" s="259"/>
      <c r="P1397" s="259"/>
      <c r="Q1397" s="259"/>
      <c r="R1397" s="259"/>
      <c r="S1397" s="259"/>
      <c r="T1397" s="260"/>
      <c r="AT1397" s="261" t="s">
        <v>185</v>
      </c>
      <c r="AU1397" s="261" t="s">
        <v>83</v>
      </c>
      <c r="AV1397" s="12" t="s">
        <v>83</v>
      </c>
      <c r="AW1397" s="12" t="s">
        <v>36</v>
      </c>
      <c r="AX1397" s="12" t="s">
        <v>72</v>
      </c>
      <c r="AY1397" s="261" t="s">
        <v>174</v>
      </c>
    </row>
    <row r="1398" s="12" customFormat="1">
      <c r="B1398" s="251"/>
      <c r="C1398" s="252"/>
      <c r="D1398" s="248" t="s">
        <v>185</v>
      </c>
      <c r="E1398" s="253" t="s">
        <v>21</v>
      </c>
      <c r="F1398" s="254" t="s">
        <v>2940</v>
      </c>
      <c r="G1398" s="252"/>
      <c r="H1398" s="255">
        <v>132.31999999999999</v>
      </c>
      <c r="I1398" s="256"/>
      <c r="J1398" s="252"/>
      <c r="K1398" s="252"/>
      <c r="L1398" s="257"/>
      <c r="M1398" s="258"/>
      <c r="N1398" s="259"/>
      <c r="O1398" s="259"/>
      <c r="P1398" s="259"/>
      <c r="Q1398" s="259"/>
      <c r="R1398" s="259"/>
      <c r="S1398" s="259"/>
      <c r="T1398" s="260"/>
      <c r="AT1398" s="261" t="s">
        <v>185</v>
      </c>
      <c r="AU1398" s="261" t="s">
        <v>83</v>
      </c>
      <c r="AV1398" s="12" t="s">
        <v>83</v>
      </c>
      <c r="AW1398" s="12" t="s">
        <v>36</v>
      </c>
      <c r="AX1398" s="12" t="s">
        <v>72</v>
      </c>
      <c r="AY1398" s="261" t="s">
        <v>174</v>
      </c>
    </row>
    <row r="1399" s="13" customFormat="1">
      <c r="B1399" s="272"/>
      <c r="C1399" s="273"/>
      <c r="D1399" s="248" t="s">
        <v>185</v>
      </c>
      <c r="E1399" s="274" t="s">
        <v>21</v>
      </c>
      <c r="F1399" s="275" t="s">
        <v>264</v>
      </c>
      <c r="G1399" s="273"/>
      <c r="H1399" s="276">
        <v>415.86000000000001</v>
      </c>
      <c r="I1399" s="277"/>
      <c r="J1399" s="273"/>
      <c r="K1399" s="273"/>
      <c r="L1399" s="278"/>
      <c r="M1399" s="279"/>
      <c r="N1399" s="280"/>
      <c r="O1399" s="280"/>
      <c r="P1399" s="280"/>
      <c r="Q1399" s="280"/>
      <c r="R1399" s="280"/>
      <c r="S1399" s="280"/>
      <c r="T1399" s="281"/>
      <c r="AT1399" s="282" t="s">
        <v>185</v>
      </c>
      <c r="AU1399" s="282" t="s">
        <v>83</v>
      </c>
      <c r="AV1399" s="13" t="s">
        <v>181</v>
      </c>
      <c r="AW1399" s="13" t="s">
        <v>36</v>
      </c>
      <c r="AX1399" s="13" t="s">
        <v>76</v>
      </c>
      <c r="AY1399" s="282" t="s">
        <v>174</v>
      </c>
    </row>
    <row r="1400" s="1" customFormat="1" ht="25.5" customHeight="1">
      <c r="B1400" s="47"/>
      <c r="C1400" s="236" t="s">
        <v>2941</v>
      </c>
      <c r="D1400" s="236" t="s">
        <v>176</v>
      </c>
      <c r="E1400" s="237" t="s">
        <v>2942</v>
      </c>
      <c r="F1400" s="238" t="s">
        <v>2943</v>
      </c>
      <c r="G1400" s="239" t="s">
        <v>256</v>
      </c>
      <c r="H1400" s="240">
        <v>55</v>
      </c>
      <c r="I1400" s="241"/>
      <c r="J1400" s="242">
        <f>ROUND(I1400*H1400,2)</f>
        <v>0</v>
      </c>
      <c r="K1400" s="238" t="s">
        <v>180</v>
      </c>
      <c r="L1400" s="73"/>
      <c r="M1400" s="243" t="s">
        <v>21</v>
      </c>
      <c r="N1400" s="244" t="s">
        <v>44</v>
      </c>
      <c r="O1400" s="48"/>
      <c r="P1400" s="245">
        <f>O1400*H1400</f>
        <v>0</v>
      </c>
      <c r="Q1400" s="245">
        <v>0</v>
      </c>
      <c r="R1400" s="245">
        <f>Q1400*H1400</f>
        <v>0</v>
      </c>
      <c r="S1400" s="245">
        <v>0.011730000000000001</v>
      </c>
      <c r="T1400" s="246">
        <f>S1400*H1400</f>
        <v>0.64515</v>
      </c>
      <c r="AR1400" s="25" t="s">
        <v>266</v>
      </c>
      <c r="AT1400" s="25" t="s">
        <v>176</v>
      </c>
      <c r="AU1400" s="25" t="s">
        <v>83</v>
      </c>
      <c r="AY1400" s="25" t="s">
        <v>174</v>
      </c>
      <c r="BE1400" s="247">
        <f>IF(N1400="základní",J1400,0)</f>
        <v>0</v>
      </c>
      <c r="BF1400" s="247">
        <f>IF(N1400="snížená",J1400,0)</f>
        <v>0</v>
      </c>
      <c r="BG1400" s="247">
        <f>IF(N1400="zákl. přenesená",J1400,0)</f>
        <v>0</v>
      </c>
      <c r="BH1400" s="247">
        <f>IF(N1400="sníž. přenesená",J1400,0)</f>
        <v>0</v>
      </c>
      <c r="BI1400" s="247">
        <f>IF(N1400="nulová",J1400,0)</f>
        <v>0</v>
      </c>
      <c r="BJ1400" s="25" t="s">
        <v>83</v>
      </c>
      <c r="BK1400" s="247">
        <f>ROUND(I1400*H1400,2)</f>
        <v>0</v>
      </c>
      <c r="BL1400" s="25" t="s">
        <v>266</v>
      </c>
      <c r="BM1400" s="25" t="s">
        <v>2944</v>
      </c>
    </row>
    <row r="1401" s="1" customFormat="1">
      <c r="B1401" s="47"/>
      <c r="C1401" s="75"/>
      <c r="D1401" s="248" t="s">
        <v>183</v>
      </c>
      <c r="E1401" s="75"/>
      <c r="F1401" s="249" t="s">
        <v>2945</v>
      </c>
      <c r="G1401" s="75"/>
      <c r="H1401" s="75"/>
      <c r="I1401" s="204"/>
      <c r="J1401" s="75"/>
      <c r="K1401" s="75"/>
      <c r="L1401" s="73"/>
      <c r="M1401" s="250"/>
      <c r="N1401" s="48"/>
      <c r="O1401" s="48"/>
      <c r="P1401" s="48"/>
      <c r="Q1401" s="48"/>
      <c r="R1401" s="48"/>
      <c r="S1401" s="48"/>
      <c r="T1401" s="96"/>
      <c r="AT1401" s="25" t="s">
        <v>183</v>
      </c>
      <c r="AU1401" s="25" t="s">
        <v>83</v>
      </c>
    </row>
    <row r="1402" s="12" customFormat="1">
      <c r="B1402" s="251"/>
      <c r="C1402" s="252"/>
      <c r="D1402" s="248" t="s">
        <v>185</v>
      </c>
      <c r="E1402" s="253" t="s">
        <v>21</v>
      </c>
      <c r="F1402" s="254" t="s">
        <v>2946</v>
      </c>
      <c r="G1402" s="252"/>
      <c r="H1402" s="255">
        <v>55</v>
      </c>
      <c r="I1402" s="256"/>
      <c r="J1402" s="252"/>
      <c r="K1402" s="252"/>
      <c r="L1402" s="257"/>
      <c r="M1402" s="258"/>
      <c r="N1402" s="259"/>
      <c r="O1402" s="259"/>
      <c r="P1402" s="259"/>
      <c r="Q1402" s="259"/>
      <c r="R1402" s="259"/>
      <c r="S1402" s="259"/>
      <c r="T1402" s="260"/>
      <c r="AT1402" s="261" t="s">
        <v>185</v>
      </c>
      <c r="AU1402" s="261" t="s">
        <v>83</v>
      </c>
      <c r="AV1402" s="12" t="s">
        <v>83</v>
      </c>
      <c r="AW1402" s="12" t="s">
        <v>36</v>
      </c>
      <c r="AX1402" s="12" t="s">
        <v>76</v>
      </c>
      <c r="AY1402" s="261" t="s">
        <v>174</v>
      </c>
    </row>
    <row r="1403" s="1" customFormat="1" ht="38.25" customHeight="1">
      <c r="B1403" s="47"/>
      <c r="C1403" s="236" t="s">
        <v>2947</v>
      </c>
      <c r="D1403" s="236" t="s">
        <v>176</v>
      </c>
      <c r="E1403" s="237" t="s">
        <v>2948</v>
      </c>
      <c r="F1403" s="238" t="s">
        <v>2949</v>
      </c>
      <c r="G1403" s="239" t="s">
        <v>179</v>
      </c>
      <c r="H1403" s="240">
        <v>22</v>
      </c>
      <c r="I1403" s="241"/>
      <c r="J1403" s="242">
        <f>ROUND(I1403*H1403,2)</f>
        <v>0</v>
      </c>
      <c r="K1403" s="238" t="s">
        <v>180</v>
      </c>
      <c r="L1403" s="73"/>
      <c r="M1403" s="243" t="s">
        <v>21</v>
      </c>
      <c r="N1403" s="244" t="s">
        <v>44</v>
      </c>
      <c r="O1403" s="48"/>
      <c r="P1403" s="245">
        <f>O1403*H1403</f>
        <v>0</v>
      </c>
      <c r="Q1403" s="245">
        <v>0.019130000000000001</v>
      </c>
      <c r="R1403" s="245">
        <f>Q1403*H1403</f>
        <v>0.42086000000000001</v>
      </c>
      <c r="S1403" s="245">
        <v>0</v>
      </c>
      <c r="T1403" s="246">
        <f>S1403*H1403</f>
        <v>0</v>
      </c>
      <c r="AR1403" s="25" t="s">
        <v>266</v>
      </c>
      <c r="AT1403" s="25" t="s">
        <v>176</v>
      </c>
      <c r="AU1403" s="25" t="s">
        <v>83</v>
      </c>
      <c r="AY1403" s="25" t="s">
        <v>174</v>
      </c>
      <c r="BE1403" s="247">
        <f>IF(N1403="základní",J1403,0)</f>
        <v>0</v>
      </c>
      <c r="BF1403" s="247">
        <f>IF(N1403="snížená",J1403,0)</f>
        <v>0</v>
      </c>
      <c r="BG1403" s="247">
        <f>IF(N1403="zákl. přenesená",J1403,0)</f>
        <v>0</v>
      </c>
      <c r="BH1403" s="247">
        <f>IF(N1403="sníž. přenesená",J1403,0)</f>
        <v>0</v>
      </c>
      <c r="BI1403" s="247">
        <f>IF(N1403="nulová",J1403,0)</f>
        <v>0</v>
      </c>
      <c r="BJ1403" s="25" t="s">
        <v>83</v>
      </c>
      <c r="BK1403" s="247">
        <f>ROUND(I1403*H1403,2)</f>
        <v>0</v>
      </c>
      <c r="BL1403" s="25" t="s">
        <v>266</v>
      </c>
      <c r="BM1403" s="25" t="s">
        <v>2950</v>
      </c>
    </row>
    <row r="1404" s="1" customFormat="1">
      <c r="B1404" s="47"/>
      <c r="C1404" s="75"/>
      <c r="D1404" s="248" t="s">
        <v>183</v>
      </c>
      <c r="E1404" s="75"/>
      <c r="F1404" s="249" t="s">
        <v>2945</v>
      </c>
      <c r="G1404" s="75"/>
      <c r="H1404" s="75"/>
      <c r="I1404" s="204"/>
      <c r="J1404" s="75"/>
      <c r="K1404" s="75"/>
      <c r="L1404" s="73"/>
      <c r="M1404" s="250"/>
      <c r="N1404" s="48"/>
      <c r="O1404" s="48"/>
      <c r="P1404" s="48"/>
      <c r="Q1404" s="48"/>
      <c r="R1404" s="48"/>
      <c r="S1404" s="48"/>
      <c r="T1404" s="96"/>
      <c r="AT1404" s="25" t="s">
        <v>183</v>
      </c>
      <c r="AU1404" s="25" t="s">
        <v>83</v>
      </c>
    </row>
    <row r="1405" s="12" customFormat="1">
      <c r="B1405" s="251"/>
      <c r="C1405" s="252"/>
      <c r="D1405" s="248" t="s">
        <v>185</v>
      </c>
      <c r="E1405" s="253" t="s">
        <v>21</v>
      </c>
      <c r="F1405" s="254" t="s">
        <v>2951</v>
      </c>
      <c r="G1405" s="252"/>
      <c r="H1405" s="255">
        <v>22</v>
      </c>
      <c r="I1405" s="256"/>
      <c r="J1405" s="252"/>
      <c r="K1405" s="252"/>
      <c r="L1405" s="257"/>
      <c r="M1405" s="258"/>
      <c r="N1405" s="259"/>
      <c r="O1405" s="259"/>
      <c r="P1405" s="259"/>
      <c r="Q1405" s="259"/>
      <c r="R1405" s="259"/>
      <c r="S1405" s="259"/>
      <c r="T1405" s="260"/>
      <c r="AT1405" s="261" t="s">
        <v>185</v>
      </c>
      <c r="AU1405" s="261" t="s">
        <v>83</v>
      </c>
      <c r="AV1405" s="12" t="s">
        <v>83</v>
      </c>
      <c r="AW1405" s="12" t="s">
        <v>36</v>
      </c>
      <c r="AX1405" s="12" t="s">
        <v>76</v>
      </c>
      <c r="AY1405" s="261" t="s">
        <v>174</v>
      </c>
    </row>
    <row r="1406" s="1" customFormat="1" ht="16.5" customHeight="1">
      <c r="B1406" s="47"/>
      <c r="C1406" s="236" t="s">
        <v>2952</v>
      </c>
      <c r="D1406" s="236" t="s">
        <v>176</v>
      </c>
      <c r="E1406" s="237" t="s">
        <v>2953</v>
      </c>
      <c r="F1406" s="238" t="s">
        <v>2954</v>
      </c>
      <c r="G1406" s="239" t="s">
        <v>193</v>
      </c>
      <c r="H1406" s="240">
        <v>9.9809999999999999</v>
      </c>
      <c r="I1406" s="241"/>
      <c r="J1406" s="242">
        <f>ROUND(I1406*H1406,2)</f>
        <v>0</v>
      </c>
      <c r="K1406" s="238" t="s">
        <v>21</v>
      </c>
      <c r="L1406" s="73"/>
      <c r="M1406" s="243" t="s">
        <v>21</v>
      </c>
      <c r="N1406" s="244" t="s">
        <v>44</v>
      </c>
      <c r="O1406" s="48"/>
      <c r="P1406" s="245">
        <f>O1406*H1406</f>
        <v>0</v>
      </c>
      <c r="Q1406" s="245">
        <v>0</v>
      </c>
      <c r="R1406" s="245">
        <f>Q1406*H1406</f>
        <v>0</v>
      </c>
      <c r="S1406" s="245">
        <v>0</v>
      </c>
      <c r="T1406" s="246">
        <f>S1406*H1406</f>
        <v>0</v>
      </c>
      <c r="AR1406" s="25" t="s">
        <v>266</v>
      </c>
      <c r="AT1406" s="25" t="s">
        <v>176</v>
      </c>
      <c r="AU1406" s="25" t="s">
        <v>83</v>
      </c>
      <c r="AY1406" s="25" t="s">
        <v>174</v>
      </c>
      <c r="BE1406" s="247">
        <f>IF(N1406="základní",J1406,0)</f>
        <v>0</v>
      </c>
      <c r="BF1406" s="247">
        <f>IF(N1406="snížená",J1406,0)</f>
        <v>0</v>
      </c>
      <c r="BG1406" s="247">
        <f>IF(N1406="zákl. přenesená",J1406,0)</f>
        <v>0</v>
      </c>
      <c r="BH1406" s="247">
        <f>IF(N1406="sníž. přenesená",J1406,0)</f>
        <v>0</v>
      </c>
      <c r="BI1406" s="247">
        <f>IF(N1406="nulová",J1406,0)</f>
        <v>0</v>
      </c>
      <c r="BJ1406" s="25" t="s">
        <v>83</v>
      </c>
      <c r="BK1406" s="247">
        <f>ROUND(I1406*H1406,2)</f>
        <v>0</v>
      </c>
      <c r="BL1406" s="25" t="s">
        <v>266</v>
      </c>
      <c r="BM1406" s="25" t="s">
        <v>2955</v>
      </c>
    </row>
    <row r="1407" s="12" customFormat="1">
      <c r="B1407" s="251"/>
      <c r="C1407" s="252"/>
      <c r="D1407" s="248" t="s">
        <v>185</v>
      </c>
      <c r="E1407" s="253" t="s">
        <v>21</v>
      </c>
      <c r="F1407" s="254" t="s">
        <v>2956</v>
      </c>
      <c r="G1407" s="252"/>
      <c r="H1407" s="255">
        <v>9.9809999999999999</v>
      </c>
      <c r="I1407" s="256"/>
      <c r="J1407" s="252"/>
      <c r="K1407" s="252"/>
      <c r="L1407" s="257"/>
      <c r="M1407" s="258"/>
      <c r="N1407" s="259"/>
      <c r="O1407" s="259"/>
      <c r="P1407" s="259"/>
      <c r="Q1407" s="259"/>
      <c r="R1407" s="259"/>
      <c r="S1407" s="259"/>
      <c r="T1407" s="260"/>
      <c r="AT1407" s="261" t="s">
        <v>185</v>
      </c>
      <c r="AU1407" s="261" t="s">
        <v>83</v>
      </c>
      <c r="AV1407" s="12" t="s">
        <v>83</v>
      </c>
      <c r="AW1407" s="12" t="s">
        <v>36</v>
      </c>
      <c r="AX1407" s="12" t="s">
        <v>76</v>
      </c>
      <c r="AY1407" s="261" t="s">
        <v>174</v>
      </c>
    </row>
    <row r="1408" s="1" customFormat="1" ht="25.5" customHeight="1">
      <c r="B1408" s="47"/>
      <c r="C1408" s="236" t="s">
        <v>2957</v>
      </c>
      <c r="D1408" s="236" t="s">
        <v>176</v>
      </c>
      <c r="E1408" s="237" t="s">
        <v>2958</v>
      </c>
      <c r="F1408" s="238" t="s">
        <v>2959</v>
      </c>
      <c r="G1408" s="239" t="s">
        <v>256</v>
      </c>
      <c r="H1408" s="240">
        <v>36</v>
      </c>
      <c r="I1408" s="241"/>
      <c r="J1408" s="242">
        <f>ROUND(I1408*H1408,2)</f>
        <v>0</v>
      </c>
      <c r="K1408" s="238" t="s">
        <v>180</v>
      </c>
      <c r="L1408" s="73"/>
      <c r="M1408" s="243" t="s">
        <v>21</v>
      </c>
      <c r="N1408" s="244" t="s">
        <v>44</v>
      </c>
      <c r="O1408" s="48"/>
      <c r="P1408" s="245">
        <f>O1408*H1408</f>
        <v>0</v>
      </c>
      <c r="Q1408" s="245">
        <v>0</v>
      </c>
      <c r="R1408" s="245">
        <f>Q1408*H1408</f>
        <v>0</v>
      </c>
      <c r="S1408" s="245">
        <v>0.024750000000000001</v>
      </c>
      <c r="T1408" s="246">
        <f>S1408*H1408</f>
        <v>0.89100000000000001</v>
      </c>
      <c r="AR1408" s="25" t="s">
        <v>266</v>
      </c>
      <c r="AT1408" s="25" t="s">
        <v>176</v>
      </c>
      <c r="AU1408" s="25" t="s">
        <v>83</v>
      </c>
      <c r="AY1408" s="25" t="s">
        <v>174</v>
      </c>
      <c r="BE1408" s="247">
        <f>IF(N1408="základní",J1408,0)</f>
        <v>0</v>
      </c>
      <c r="BF1408" s="247">
        <f>IF(N1408="snížená",J1408,0)</f>
        <v>0</v>
      </c>
      <c r="BG1408" s="247">
        <f>IF(N1408="zákl. přenesená",J1408,0)</f>
        <v>0</v>
      </c>
      <c r="BH1408" s="247">
        <f>IF(N1408="sníž. přenesená",J1408,0)</f>
        <v>0</v>
      </c>
      <c r="BI1408" s="247">
        <f>IF(N1408="nulová",J1408,0)</f>
        <v>0</v>
      </c>
      <c r="BJ1408" s="25" t="s">
        <v>83</v>
      </c>
      <c r="BK1408" s="247">
        <f>ROUND(I1408*H1408,2)</f>
        <v>0</v>
      </c>
      <c r="BL1408" s="25" t="s">
        <v>266</v>
      </c>
      <c r="BM1408" s="25" t="s">
        <v>2960</v>
      </c>
    </row>
    <row r="1409" s="1" customFormat="1">
      <c r="B1409" s="47"/>
      <c r="C1409" s="75"/>
      <c r="D1409" s="248" t="s">
        <v>183</v>
      </c>
      <c r="E1409" s="75"/>
      <c r="F1409" s="249" t="s">
        <v>2961</v>
      </c>
      <c r="G1409" s="75"/>
      <c r="H1409" s="75"/>
      <c r="I1409" s="204"/>
      <c r="J1409" s="75"/>
      <c r="K1409" s="75"/>
      <c r="L1409" s="73"/>
      <c r="M1409" s="250"/>
      <c r="N1409" s="48"/>
      <c r="O1409" s="48"/>
      <c r="P1409" s="48"/>
      <c r="Q1409" s="48"/>
      <c r="R1409" s="48"/>
      <c r="S1409" s="48"/>
      <c r="T1409" s="96"/>
      <c r="AT1409" s="25" t="s">
        <v>183</v>
      </c>
      <c r="AU1409" s="25" t="s">
        <v>83</v>
      </c>
    </row>
    <row r="1410" s="12" customFormat="1">
      <c r="B1410" s="251"/>
      <c r="C1410" s="252"/>
      <c r="D1410" s="248" t="s">
        <v>185</v>
      </c>
      <c r="E1410" s="253" t="s">
        <v>21</v>
      </c>
      <c r="F1410" s="254" t="s">
        <v>2962</v>
      </c>
      <c r="G1410" s="252"/>
      <c r="H1410" s="255">
        <v>36</v>
      </c>
      <c r="I1410" s="256"/>
      <c r="J1410" s="252"/>
      <c r="K1410" s="252"/>
      <c r="L1410" s="257"/>
      <c r="M1410" s="258"/>
      <c r="N1410" s="259"/>
      <c r="O1410" s="259"/>
      <c r="P1410" s="259"/>
      <c r="Q1410" s="259"/>
      <c r="R1410" s="259"/>
      <c r="S1410" s="259"/>
      <c r="T1410" s="260"/>
      <c r="AT1410" s="261" t="s">
        <v>185</v>
      </c>
      <c r="AU1410" s="261" t="s">
        <v>83</v>
      </c>
      <c r="AV1410" s="12" t="s">
        <v>83</v>
      </c>
      <c r="AW1410" s="12" t="s">
        <v>36</v>
      </c>
      <c r="AX1410" s="12" t="s">
        <v>76</v>
      </c>
      <c r="AY1410" s="261" t="s">
        <v>174</v>
      </c>
    </row>
    <row r="1411" s="1" customFormat="1" ht="25.5" customHeight="1">
      <c r="B1411" s="47"/>
      <c r="C1411" s="236" t="s">
        <v>2963</v>
      </c>
      <c r="D1411" s="236" t="s">
        <v>176</v>
      </c>
      <c r="E1411" s="237" t="s">
        <v>2964</v>
      </c>
      <c r="F1411" s="238" t="s">
        <v>2965</v>
      </c>
      <c r="G1411" s="239" t="s">
        <v>256</v>
      </c>
      <c r="H1411" s="240">
        <v>36</v>
      </c>
      <c r="I1411" s="241"/>
      <c r="J1411" s="242">
        <f>ROUND(I1411*H1411,2)</f>
        <v>0</v>
      </c>
      <c r="K1411" s="238" t="s">
        <v>180</v>
      </c>
      <c r="L1411" s="73"/>
      <c r="M1411" s="243" t="s">
        <v>21</v>
      </c>
      <c r="N1411" s="244" t="s">
        <v>44</v>
      </c>
      <c r="O1411" s="48"/>
      <c r="P1411" s="245">
        <f>O1411*H1411</f>
        <v>0</v>
      </c>
      <c r="Q1411" s="245">
        <v>0.00010000000000000001</v>
      </c>
      <c r="R1411" s="245">
        <f>Q1411*H1411</f>
        <v>0.0036000000000000003</v>
      </c>
      <c r="S1411" s="245">
        <v>0</v>
      </c>
      <c r="T1411" s="246">
        <f>S1411*H1411</f>
        <v>0</v>
      </c>
      <c r="AR1411" s="25" t="s">
        <v>266</v>
      </c>
      <c r="AT1411" s="25" t="s">
        <v>176</v>
      </c>
      <c r="AU1411" s="25" t="s">
        <v>83</v>
      </c>
      <c r="AY1411" s="25" t="s">
        <v>174</v>
      </c>
      <c r="BE1411" s="247">
        <f>IF(N1411="základní",J1411,0)</f>
        <v>0</v>
      </c>
      <c r="BF1411" s="247">
        <f>IF(N1411="snížená",J1411,0)</f>
        <v>0</v>
      </c>
      <c r="BG1411" s="247">
        <f>IF(N1411="zákl. přenesená",J1411,0)</f>
        <v>0</v>
      </c>
      <c r="BH1411" s="247">
        <f>IF(N1411="sníž. přenesená",J1411,0)</f>
        <v>0</v>
      </c>
      <c r="BI1411" s="247">
        <f>IF(N1411="nulová",J1411,0)</f>
        <v>0</v>
      </c>
      <c r="BJ1411" s="25" t="s">
        <v>83</v>
      </c>
      <c r="BK1411" s="247">
        <f>ROUND(I1411*H1411,2)</f>
        <v>0</v>
      </c>
      <c r="BL1411" s="25" t="s">
        <v>266</v>
      </c>
      <c r="BM1411" s="25" t="s">
        <v>2966</v>
      </c>
    </row>
    <row r="1412" s="1" customFormat="1">
      <c r="B1412" s="47"/>
      <c r="C1412" s="75"/>
      <c r="D1412" s="248" t="s">
        <v>183</v>
      </c>
      <c r="E1412" s="75"/>
      <c r="F1412" s="249" t="s">
        <v>2961</v>
      </c>
      <c r="G1412" s="75"/>
      <c r="H1412" s="75"/>
      <c r="I1412" s="204"/>
      <c r="J1412" s="75"/>
      <c r="K1412" s="75"/>
      <c r="L1412" s="73"/>
      <c r="M1412" s="250"/>
      <c r="N1412" s="48"/>
      <c r="O1412" s="48"/>
      <c r="P1412" s="48"/>
      <c r="Q1412" s="48"/>
      <c r="R1412" s="48"/>
      <c r="S1412" s="48"/>
      <c r="T1412" s="96"/>
      <c r="AT1412" s="25" t="s">
        <v>183</v>
      </c>
      <c r="AU1412" s="25" t="s">
        <v>83</v>
      </c>
    </row>
    <row r="1413" s="12" customFormat="1">
      <c r="B1413" s="251"/>
      <c r="C1413" s="252"/>
      <c r="D1413" s="248" t="s">
        <v>185</v>
      </c>
      <c r="E1413" s="253" t="s">
        <v>21</v>
      </c>
      <c r="F1413" s="254" t="s">
        <v>2962</v>
      </c>
      <c r="G1413" s="252"/>
      <c r="H1413" s="255">
        <v>36</v>
      </c>
      <c r="I1413" s="256"/>
      <c r="J1413" s="252"/>
      <c r="K1413" s="252"/>
      <c r="L1413" s="257"/>
      <c r="M1413" s="258"/>
      <c r="N1413" s="259"/>
      <c r="O1413" s="259"/>
      <c r="P1413" s="259"/>
      <c r="Q1413" s="259"/>
      <c r="R1413" s="259"/>
      <c r="S1413" s="259"/>
      <c r="T1413" s="260"/>
      <c r="AT1413" s="261" t="s">
        <v>185</v>
      </c>
      <c r="AU1413" s="261" t="s">
        <v>83</v>
      </c>
      <c r="AV1413" s="12" t="s">
        <v>83</v>
      </c>
      <c r="AW1413" s="12" t="s">
        <v>36</v>
      </c>
      <c r="AX1413" s="12" t="s">
        <v>76</v>
      </c>
      <c r="AY1413" s="261" t="s">
        <v>174</v>
      </c>
    </row>
    <row r="1414" s="1" customFormat="1" ht="16.5" customHeight="1">
      <c r="B1414" s="47"/>
      <c r="C1414" s="262" t="s">
        <v>2967</v>
      </c>
      <c r="D1414" s="262" t="s">
        <v>248</v>
      </c>
      <c r="E1414" s="263" t="s">
        <v>2968</v>
      </c>
      <c r="F1414" s="264" t="s">
        <v>2969</v>
      </c>
      <c r="G1414" s="265" t="s">
        <v>193</v>
      </c>
      <c r="H1414" s="266">
        <v>1.901</v>
      </c>
      <c r="I1414" s="267"/>
      <c r="J1414" s="268">
        <f>ROUND(I1414*H1414,2)</f>
        <v>0</v>
      </c>
      <c r="K1414" s="264" t="s">
        <v>180</v>
      </c>
      <c r="L1414" s="269"/>
      <c r="M1414" s="270" t="s">
        <v>21</v>
      </c>
      <c r="N1414" s="271" t="s">
        <v>44</v>
      </c>
      <c r="O1414" s="48"/>
      <c r="P1414" s="245">
        <f>O1414*H1414</f>
        <v>0</v>
      </c>
      <c r="Q1414" s="245">
        <v>0.55000000000000004</v>
      </c>
      <c r="R1414" s="245">
        <f>Q1414*H1414</f>
        <v>1.0455500000000002</v>
      </c>
      <c r="S1414" s="245">
        <v>0</v>
      </c>
      <c r="T1414" s="246">
        <f>S1414*H1414</f>
        <v>0</v>
      </c>
      <c r="AR1414" s="25" t="s">
        <v>364</v>
      </c>
      <c r="AT1414" s="25" t="s">
        <v>248</v>
      </c>
      <c r="AU1414" s="25" t="s">
        <v>83</v>
      </c>
      <c r="AY1414" s="25" t="s">
        <v>174</v>
      </c>
      <c r="BE1414" s="247">
        <f>IF(N1414="základní",J1414,0)</f>
        <v>0</v>
      </c>
      <c r="BF1414" s="247">
        <f>IF(N1414="snížená",J1414,0)</f>
        <v>0</v>
      </c>
      <c r="BG1414" s="247">
        <f>IF(N1414="zákl. přenesená",J1414,0)</f>
        <v>0</v>
      </c>
      <c r="BH1414" s="247">
        <f>IF(N1414="sníž. přenesená",J1414,0)</f>
        <v>0</v>
      </c>
      <c r="BI1414" s="247">
        <f>IF(N1414="nulová",J1414,0)</f>
        <v>0</v>
      </c>
      <c r="BJ1414" s="25" t="s">
        <v>83</v>
      </c>
      <c r="BK1414" s="247">
        <f>ROUND(I1414*H1414,2)</f>
        <v>0</v>
      </c>
      <c r="BL1414" s="25" t="s">
        <v>266</v>
      </c>
      <c r="BM1414" s="25" t="s">
        <v>2970</v>
      </c>
    </row>
    <row r="1415" s="12" customFormat="1">
      <c r="B1415" s="251"/>
      <c r="C1415" s="252"/>
      <c r="D1415" s="248" t="s">
        <v>185</v>
      </c>
      <c r="E1415" s="253" t="s">
        <v>21</v>
      </c>
      <c r="F1415" s="254" t="s">
        <v>2971</v>
      </c>
      <c r="G1415" s="252"/>
      <c r="H1415" s="255">
        <v>1.901</v>
      </c>
      <c r="I1415" s="256"/>
      <c r="J1415" s="252"/>
      <c r="K1415" s="252"/>
      <c r="L1415" s="257"/>
      <c r="M1415" s="258"/>
      <c r="N1415" s="259"/>
      <c r="O1415" s="259"/>
      <c r="P1415" s="259"/>
      <c r="Q1415" s="259"/>
      <c r="R1415" s="259"/>
      <c r="S1415" s="259"/>
      <c r="T1415" s="260"/>
      <c r="AT1415" s="261" t="s">
        <v>185</v>
      </c>
      <c r="AU1415" s="261" t="s">
        <v>83</v>
      </c>
      <c r="AV1415" s="12" t="s">
        <v>83</v>
      </c>
      <c r="AW1415" s="12" t="s">
        <v>36</v>
      </c>
      <c r="AX1415" s="12" t="s">
        <v>76</v>
      </c>
      <c r="AY1415" s="261" t="s">
        <v>174</v>
      </c>
    </row>
    <row r="1416" s="1" customFormat="1" ht="38.25" customHeight="1">
      <c r="B1416" s="47"/>
      <c r="C1416" s="236" t="s">
        <v>2972</v>
      </c>
      <c r="D1416" s="236" t="s">
        <v>176</v>
      </c>
      <c r="E1416" s="237" t="s">
        <v>2973</v>
      </c>
      <c r="F1416" s="238" t="s">
        <v>2974</v>
      </c>
      <c r="G1416" s="239" t="s">
        <v>220</v>
      </c>
      <c r="H1416" s="240">
        <v>15.933</v>
      </c>
      <c r="I1416" s="241"/>
      <c r="J1416" s="242">
        <f>ROUND(I1416*H1416,2)</f>
        <v>0</v>
      </c>
      <c r="K1416" s="238" t="s">
        <v>180</v>
      </c>
      <c r="L1416" s="73"/>
      <c r="M1416" s="243" t="s">
        <v>21</v>
      </c>
      <c r="N1416" s="244" t="s">
        <v>44</v>
      </c>
      <c r="O1416" s="48"/>
      <c r="P1416" s="245">
        <f>O1416*H1416</f>
        <v>0</v>
      </c>
      <c r="Q1416" s="245">
        <v>0</v>
      </c>
      <c r="R1416" s="245">
        <f>Q1416*H1416</f>
        <v>0</v>
      </c>
      <c r="S1416" s="245">
        <v>0</v>
      </c>
      <c r="T1416" s="246">
        <f>S1416*H1416</f>
        <v>0</v>
      </c>
      <c r="AR1416" s="25" t="s">
        <v>266</v>
      </c>
      <c r="AT1416" s="25" t="s">
        <v>176</v>
      </c>
      <c r="AU1416" s="25" t="s">
        <v>83</v>
      </c>
      <c r="AY1416" s="25" t="s">
        <v>174</v>
      </c>
      <c r="BE1416" s="247">
        <f>IF(N1416="základní",J1416,0)</f>
        <v>0</v>
      </c>
      <c r="BF1416" s="247">
        <f>IF(N1416="snížená",J1416,0)</f>
        <v>0</v>
      </c>
      <c r="BG1416" s="247">
        <f>IF(N1416="zákl. přenesená",J1416,0)</f>
        <v>0</v>
      </c>
      <c r="BH1416" s="247">
        <f>IF(N1416="sníž. přenesená",J1416,0)</f>
        <v>0</v>
      </c>
      <c r="BI1416" s="247">
        <f>IF(N1416="nulová",J1416,0)</f>
        <v>0</v>
      </c>
      <c r="BJ1416" s="25" t="s">
        <v>83</v>
      </c>
      <c r="BK1416" s="247">
        <f>ROUND(I1416*H1416,2)</f>
        <v>0</v>
      </c>
      <c r="BL1416" s="25" t="s">
        <v>266</v>
      </c>
      <c r="BM1416" s="25" t="s">
        <v>2975</v>
      </c>
    </row>
    <row r="1417" s="1" customFormat="1">
      <c r="B1417" s="47"/>
      <c r="C1417" s="75"/>
      <c r="D1417" s="248" t="s">
        <v>183</v>
      </c>
      <c r="E1417" s="75"/>
      <c r="F1417" s="249" t="s">
        <v>1546</v>
      </c>
      <c r="G1417" s="75"/>
      <c r="H1417" s="75"/>
      <c r="I1417" s="204"/>
      <c r="J1417" s="75"/>
      <c r="K1417" s="75"/>
      <c r="L1417" s="73"/>
      <c r="M1417" s="250"/>
      <c r="N1417" s="48"/>
      <c r="O1417" s="48"/>
      <c r="P1417" s="48"/>
      <c r="Q1417" s="48"/>
      <c r="R1417" s="48"/>
      <c r="S1417" s="48"/>
      <c r="T1417" s="96"/>
      <c r="AT1417" s="25" t="s">
        <v>183</v>
      </c>
      <c r="AU1417" s="25" t="s">
        <v>83</v>
      </c>
    </row>
    <row r="1418" s="11" customFormat="1" ht="29.88" customHeight="1">
      <c r="B1418" s="220"/>
      <c r="C1418" s="221"/>
      <c r="D1418" s="222" t="s">
        <v>71</v>
      </c>
      <c r="E1418" s="234" t="s">
        <v>2976</v>
      </c>
      <c r="F1418" s="234" t="s">
        <v>2977</v>
      </c>
      <c r="G1418" s="221"/>
      <c r="H1418" s="221"/>
      <c r="I1418" s="224"/>
      <c r="J1418" s="235">
        <f>BK1418</f>
        <v>0</v>
      </c>
      <c r="K1418" s="221"/>
      <c r="L1418" s="226"/>
      <c r="M1418" s="227"/>
      <c r="N1418" s="228"/>
      <c r="O1418" s="228"/>
      <c r="P1418" s="229">
        <f>SUM(P1419:P1508)</f>
        <v>0</v>
      </c>
      <c r="Q1418" s="228"/>
      <c r="R1418" s="229">
        <f>SUM(R1419:R1508)</f>
        <v>22.588848469999999</v>
      </c>
      <c r="S1418" s="228"/>
      <c r="T1418" s="230">
        <f>SUM(T1419:T1508)</f>
        <v>1.47643064</v>
      </c>
      <c r="AR1418" s="231" t="s">
        <v>83</v>
      </c>
      <c r="AT1418" s="232" t="s">
        <v>71</v>
      </c>
      <c r="AU1418" s="232" t="s">
        <v>76</v>
      </c>
      <c r="AY1418" s="231" t="s">
        <v>174</v>
      </c>
      <c r="BK1418" s="233">
        <f>SUM(BK1419:BK1508)</f>
        <v>0</v>
      </c>
    </row>
    <row r="1419" s="1" customFormat="1" ht="38.25" customHeight="1">
      <c r="B1419" s="47"/>
      <c r="C1419" s="236" t="s">
        <v>2978</v>
      </c>
      <c r="D1419" s="236" t="s">
        <v>176</v>
      </c>
      <c r="E1419" s="237" t="s">
        <v>2979</v>
      </c>
      <c r="F1419" s="238" t="s">
        <v>2980</v>
      </c>
      <c r="G1419" s="239" t="s">
        <v>179</v>
      </c>
      <c r="H1419" s="240">
        <v>233.11099999999999</v>
      </c>
      <c r="I1419" s="241"/>
      <c r="J1419" s="242">
        <f>ROUND(I1419*H1419,2)</f>
        <v>0</v>
      </c>
      <c r="K1419" s="238" t="s">
        <v>180</v>
      </c>
      <c r="L1419" s="73"/>
      <c r="M1419" s="243" t="s">
        <v>21</v>
      </c>
      <c r="N1419" s="244" t="s">
        <v>44</v>
      </c>
      <c r="O1419" s="48"/>
      <c r="P1419" s="245">
        <f>O1419*H1419</f>
        <v>0</v>
      </c>
      <c r="Q1419" s="245">
        <v>0.025669999999999998</v>
      </c>
      <c r="R1419" s="245">
        <f>Q1419*H1419</f>
        <v>5.9839593699999991</v>
      </c>
      <c r="S1419" s="245">
        <v>0</v>
      </c>
      <c r="T1419" s="246">
        <f>S1419*H1419</f>
        <v>0</v>
      </c>
      <c r="AR1419" s="25" t="s">
        <v>266</v>
      </c>
      <c r="AT1419" s="25" t="s">
        <v>176</v>
      </c>
      <c r="AU1419" s="25" t="s">
        <v>83</v>
      </c>
      <c r="AY1419" s="25" t="s">
        <v>174</v>
      </c>
      <c r="BE1419" s="247">
        <f>IF(N1419="základní",J1419,0)</f>
        <v>0</v>
      </c>
      <c r="BF1419" s="247">
        <f>IF(N1419="snížená",J1419,0)</f>
        <v>0</v>
      </c>
      <c r="BG1419" s="247">
        <f>IF(N1419="zákl. přenesená",J1419,0)</f>
        <v>0</v>
      </c>
      <c r="BH1419" s="247">
        <f>IF(N1419="sníž. přenesená",J1419,0)</f>
        <v>0</v>
      </c>
      <c r="BI1419" s="247">
        <f>IF(N1419="nulová",J1419,0)</f>
        <v>0</v>
      </c>
      <c r="BJ1419" s="25" t="s">
        <v>83</v>
      </c>
      <c r="BK1419" s="247">
        <f>ROUND(I1419*H1419,2)</f>
        <v>0</v>
      </c>
      <c r="BL1419" s="25" t="s">
        <v>266</v>
      </c>
      <c r="BM1419" s="25" t="s">
        <v>2981</v>
      </c>
    </row>
    <row r="1420" s="1" customFormat="1">
      <c r="B1420" s="47"/>
      <c r="C1420" s="75"/>
      <c r="D1420" s="248" t="s">
        <v>183</v>
      </c>
      <c r="E1420" s="75"/>
      <c r="F1420" s="249" t="s">
        <v>2982</v>
      </c>
      <c r="G1420" s="75"/>
      <c r="H1420" s="75"/>
      <c r="I1420" s="204"/>
      <c r="J1420" s="75"/>
      <c r="K1420" s="75"/>
      <c r="L1420" s="73"/>
      <c r="M1420" s="250"/>
      <c r="N1420" s="48"/>
      <c r="O1420" s="48"/>
      <c r="P1420" s="48"/>
      <c r="Q1420" s="48"/>
      <c r="R1420" s="48"/>
      <c r="S1420" s="48"/>
      <c r="T1420" s="96"/>
      <c r="AT1420" s="25" t="s">
        <v>183</v>
      </c>
      <c r="AU1420" s="25" t="s">
        <v>83</v>
      </c>
    </row>
    <row r="1421" s="12" customFormat="1">
      <c r="B1421" s="251"/>
      <c r="C1421" s="252"/>
      <c r="D1421" s="248" t="s">
        <v>185</v>
      </c>
      <c r="E1421" s="253" t="s">
        <v>21</v>
      </c>
      <c r="F1421" s="254" t="s">
        <v>2983</v>
      </c>
      <c r="G1421" s="252"/>
      <c r="H1421" s="255">
        <v>60</v>
      </c>
      <c r="I1421" s="256"/>
      <c r="J1421" s="252"/>
      <c r="K1421" s="252"/>
      <c r="L1421" s="257"/>
      <c r="M1421" s="258"/>
      <c r="N1421" s="259"/>
      <c r="O1421" s="259"/>
      <c r="P1421" s="259"/>
      <c r="Q1421" s="259"/>
      <c r="R1421" s="259"/>
      <c r="S1421" s="259"/>
      <c r="T1421" s="260"/>
      <c r="AT1421" s="261" t="s">
        <v>185</v>
      </c>
      <c r="AU1421" s="261" t="s">
        <v>83</v>
      </c>
      <c r="AV1421" s="12" t="s">
        <v>83</v>
      </c>
      <c r="AW1421" s="12" t="s">
        <v>36</v>
      </c>
      <c r="AX1421" s="12" t="s">
        <v>72</v>
      </c>
      <c r="AY1421" s="261" t="s">
        <v>174</v>
      </c>
    </row>
    <row r="1422" s="12" customFormat="1">
      <c r="B1422" s="251"/>
      <c r="C1422" s="252"/>
      <c r="D1422" s="248" t="s">
        <v>185</v>
      </c>
      <c r="E1422" s="253" t="s">
        <v>21</v>
      </c>
      <c r="F1422" s="254" t="s">
        <v>2984</v>
      </c>
      <c r="G1422" s="252"/>
      <c r="H1422" s="255">
        <v>94.912000000000006</v>
      </c>
      <c r="I1422" s="256"/>
      <c r="J1422" s="252"/>
      <c r="K1422" s="252"/>
      <c r="L1422" s="257"/>
      <c r="M1422" s="258"/>
      <c r="N1422" s="259"/>
      <c r="O1422" s="259"/>
      <c r="P1422" s="259"/>
      <c r="Q1422" s="259"/>
      <c r="R1422" s="259"/>
      <c r="S1422" s="259"/>
      <c r="T1422" s="260"/>
      <c r="AT1422" s="261" t="s">
        <v>185</v>
      </c>
      <c r="AU1422" s="261" t="s">
        <v>83</v>
      </c>
      <c r="AV1422" s="12" t="s">
        <v>83</v>
      </c>
      <c r="AW1422" s="12" t="s">
        <v>36</v>
      </c>
      <c r="AX1422" s="12" t="s">
        <v>72</v>
      </c>
      <c r="AY1422" s="261" t="s">
        <v>174</v>
      </c>
    </row>
    <row r="1423" s="12" customFormat="1">
      <c r="B1423" s="251"/>
      <c r="C1423" s="252"/>
      <c r="D1423" s="248" t="s">
        <v>185</v>
      </c>
      <c r="E1423" s="253" t="s">
        <v>21</v>
      </c>
      <c r="F1423" s="254" t="s">
        <v>2985</v>
      </c>
      <c r="G1423" s="252"/>
      <c r="H1423" s="255">
        <v>78.198999999999998</v>
      </c>
      <c r="I1423" s="256"/>
      <c r="J1423" s="252"/>
      <c r="K1423" s="252"/>
      <c r="L1423" s="257"/>
      <c r="M1423" s="258"/>
      <c r="N1423" s="259"/>
      <c r="O1423" s="259"/>
      <c r="P1423" s="259"/>
      <c r="Q1423" s="259"/>
      <c r="R1423" s="259"/>
      <c r="S1423" s="259"/>
      <c r="T1423" s="260"/>
      <c r="AT1423" s="261" t="s">
        <v>185</v>
      </c>
      <c r="AU1423" s="261" t="s">
        <v>83</v>
      </c>
      <c r="AV1423" s="12" t="s">
        <v>83</v>
      </c>
      <c r="AW1423" s="12" t="s">
        <v>36</v>
      </c>
      <c r="AX1423" s="12" t="s">
        <v>72</v>
      </c>
      <c r="AY1423" s="261" t="s">
        <v>174</v>
      </c>
    </row>
    <row r="1424" s="13" customFormat="1">
      <c r="B1424" s="272"/>
      <c r="C1424" s="273"/>
      <c r="D1424" s="248" t="s">
        <v>185</v>
      </c>
      <c r="E1424" s="274" t="s">
        <v>21</v>
      </c>
      <c r="F1424" s="275" t="s">
        <v>264</v>
      </c>
      <c r="G1424" s="273"/>
      <c r="H1424" s="276">
        <v>233.11099999999999</v>
      </c>
      <c r="I1424" s="277"/>
      <c r="J1424" s="273"/>
      <c r="K1424" s="273"/>
      <c r="L1424" s="278"/>
      <c r="M1424" s="279"/>
      <c r="N1424" s="280"/>
      <c r="O1424" s="280"/>
      <c r="P1424" s="280"/>
      <c r="Q1424" s="280"/>
      <c r="R1424" s="280"/>
      <c r="S1424" s="280"/>
      <c r="T1424" s="281"/>
      <c r="AT1424" s="282" t="s">
        <v>185</v>
      </c>
      <c r="AU1424" s="282" t="s">
        <v>83</v>
      </c>
      <c r="AV1424" s="13" t="s">
        <v>181</v>
      </c>
      <c r="AW1424" s="13" t="s">
        <v>36</v>
      </c>
      <c r="AX1424" s="13" t="s">
        <v>76</v>
      </c>
      <c r="AY1424" s="282" t="s">
        <v>174</v>
      </c>
    </row>
    <row r="1425" s="1" customFormat="1" ht="25.5" customHeight="1">
      <c r="B1425" s="47"/>
      <c r="C1425" s="236" t="s">
        <v>2986</v>
      </c>
      <c r="D1425" s="236" t="s">
        <v>176</v>
      </c>
      <c r="E1425" s="237" t="s">
        <v>2987</v>
      </c>
      <c r="F1425" s="238" t="s">
        <v>2988</v>
      </c>
      <c r="G1425" s="239" t="s">
        <v>179</v>
      </c>
      <c r="H1425" s="240">
        <v>466.22199999999998</v>
      </c>
      <c r="I1425" s="241"/>
      <c r="J1425" s="242">
        <f>ROUND(I1425*H1425,2)</f>
        <v>0</v>
      </c>
      <c r="K1425" s="238" t="s">
        <v>180</v>
      </c>
      <c r="L1425" s="73"/>
      <c r="M1425" s="243" t="s">
        <v>21</v>
      </c>
      <c r="N1425" s="244" t="s">
        <v>44</v>
      </c>
      <c r="O1425" s="48"/>
      <c r="P1425" s="245">
        <f>O1425*H1425</f>
        <v>0</v>
      </c>
      <c r="Q1425" s="245">
        <v>0.00020000000000000001</v>
      </c>
      <c r="R1425" s="245">
        <f>Q1425*H1425</f>
        <v>0.093244400000000005</v>
      </c>
      <c r="S1425" s="245">
        <v>0</v>
      </c>
      <c r="T1425" s="246">
        <f>S1425*H1425</f>
        <v>0</v>
      </c>
      <c r="AR1425" s="25" t="s">
        <v>266</v>
      </c>
      <c r="AT1425" s="25" t="s">
        <v>176</v>
      </c>
      <c r="AU1425" s="25" t="s">
        <v>83</v>
      </c>
      <c r="AY1425" s="25" t="s">
        <v>174</v>
      </c>
      <c r="BE1425" s="247">
        <f>IF(N1425="základní",J1425,0)</f>
        <v>0</v>
      </c>
      <c r="BF1425" s="247">
        <f>IF(N1425="snížená",J1425,0)</f>
        <v>0</v>
      </c>
      <c r="BG1425" s="247">
        <f>IF(N1425="zákl. přenesená",J1425,0)</f>
        <v>0</v>
      </c>
      <c r="BH1425" s="247">
        <f>IF(N1425="sníž. přenesená",J1425,0)</f>
        <v>0</v>
      </c>
      <c r="BI1425" s="247">
        <f>IF(N1425="nulová",J1425,0)</f>
        <v>0</v>
      </c>
      <c r="BJ1425" s="25" t="s">
        <v>83</v>
      </c>
      <c r="BK1425" s="247">
        <f>ROUND(I1425*H1425,2)</f>
        <v>0</v>
      </c>
      <c r="BL1425" s="25" t="s">
        <v>266</v>
      </c>
      <c r="BM1425" s="25" t="s">
        <v>2989</v>
      </c>
    </row>
    <row r="1426" s="1" customFormat="1">
      <c r="B1426" s="47"/>
      <c r="C1426" s="75"/>
      <c r="D1426" s="248" t="s">
        <v>183</v>
      </c>
      <c r="E1426" s="75"/>
      <c r="F1426" s="249" t="s">
        <v>2982</v>
      </c>
      <c r="G1426" s="75"/>
      <c r="H1426" s="75"/>
      <c r="I1426" s="204"/>
      <c r="J1426" s="75"/>
      <c r="K1426" s="75"/>
      <c r="L1426" s="73"/>
      <c r="M1426" s="250"/>
      <c r="N1426" s="48"/>
      <c r="O1426" s="48"/>
      <c r="P1426" s="48"/>
      <c r="Q1426" s="48"/>
      <c r="R1426" s="48"/>
      <c r="S1426" s="48"/>
      <c r="T1426" s="96"/>
      <c r="AT1426" s="25" t="s">
        <v>183</v>
      </c>
      <c r="AU1426" s="25" t="s">
        <v>83</v>
      </c>
    </row>
    <row r="1427" s="12" customFormat="1">
      <c r="B1427" s="251"/>
      <c r="C1427" s="252"/>
      <c r="D1427" s="248" t="s">
        <v>185</v>
      </c>
      <c r="E1427" s="253" t="s">
        <v>21</v>
      </c>
      <c r="F1427" s="254" t="s">
        <v>2990</v>
      </c>
      <c r="G1427" s="252"/>
      <c r="H1427" s="255">
        <v>120</v>
      </c>
      <c r="I1427" s="256"/>
      <c r="J1427" s="252"/>
      <c r="K1427" s="252"/>
      <c r="L1427" s="257"/>
      <c r="M1427" s="258"/>
      <c r="N1427" s="259"/>
      <c r="O1427" s="259"/>
      <c r="P1427" s="259"/>
      <c r="Q1427" s="259"/>
      <c r="R1427" s="259"/>
      <c r="S1427" s="259"/>
      <c r="T1427" s="260"/>
      <c r="AT1427" s="261" t="s">
        <v>185</v>
      </c>
      <c r="AU1427" s="261" t="s">
        <v>83</v>
      </c>
      <c r="AV1427" s="12" t="s">
        <v>83</v>
      </c>
      <c r="AW1427" s="12" t="s">
        <v>36</v>
      </c>
      <c r="AX1427" s="12" t="s">
        <v>72</v>
      </c>
      <c r="AY1427" s="261" t="s">
        <v>174</v>
      </c>
    </row>
    <row r="1428" s="12" customFormat="1">
      <c r="B1428" s="251"/>
      <c r="C1428" s="252"/>
      <c r="D1428" s="248" t="s">
        <v>185</v>
      </c>
      <c r="E1428" s="253" t="s">
        <v>21</v>
      </c>
      <c r="F1428" s="254" t="s">
        <v>2991</v>
      </c>
      <c r="G1428" s="252"/>
      <c r="H1428" s="255">
        <v>189.82400000000001</v>
      </c>
      <c r="I1428" s="256"/>
      <c r="J1428" s="252"/>
      <c r="K1428" s="252"/>
      <c r="L1428" s="257"/>
      <c r="M1428" s="258"/>
      <c r="N1428" s="259"/>
      <c r="O1428" s="259"/>
      <c r="P1428" s="259"/>
      <c r="Q1428" s="259"/>
      <c r="R1428" s="259"/>
      <c r="S1428" s="259"/>
      <c r="T1428" s="260"/>
      <c r="AT1428" s="261" t="s">
        <v>185</v>
      </c>
      <c r="AU1428" s="261" t="s">
        <v>83</v>
      </c>
      <c r="AV1428" s="12" t="s">
        <v>83</v>
      </c>
      <c r="AW1428" s="12" t="s">
        <v>36</v>
      </c>
      <c r="AX1428" s="12" t="s">
        <v>72</v>
      </c>
      <c r="AY1428" s="261" t="s">
        <v>174</v>
      </c>
    </row>
    <row r="1429" s="12" customFormat="1">
      <c r="B1429" s="251"/>
      <c r="C1429" s="252"/>
      <c r="D1429" s="248" t="s">
        <v>185</v>
      </c>
      <c r="E1429" s="253" t="s">
        <v>21</v>
      </c>
      <c r="F1429" s="254" t="s">
        <v>2992</v>
      </c>
      <c r="G1429" s="252"/>
      <c r="H1429" s="255">
        <v>156.398</v>
      </c>
      <c r="I1429" s="256"/>
      <c r="J1429" s="252"/>
      <c r="K1429" s="252"/>
      <c r="L1429" s="257"/>
      <c r="M1429" s="258"/>
      <c r="N1429" s="259"/>
      <c r="O1429" s="259"/>
      <c r="P1429" s="259"/>
      <c r="Q1429" s="259"/>
      <c r="R1429" s="259"/>
      <c r="S1429" s="259"/>
      <c r="T1429" s="260"/>
      <c r="AT1429" s="261" t="s">
        <v>185</v>
      </c>
      <c r="AU1429" s="261" t="s">
        <v>83</v>
      </c>
      <c r="AV1429" s="12" t="s">
        <v>83</v>
      </c>
      <c r="AW1429" s="12" t="s">
        <v>36</v>
      </c>
      <c r="AX1429" s="12" t="s">
        <v>72</v>
      </c>
      <c r="AY1429" s="261" t="s">
        <v>174</v>
      </c>
    </row>
    <row r="1430" s="13" customFormat="1">
      <c r="B1430" s="272"/>
      <c r="C1430" s="273"/>
      <c r="D1430" s="248" t="s">
        <v>185</v>
      </c>
      <c r="E1430" s="274" t="s">
        <v>21</v>
      </c>
      <c r="F1430" s="275" t="s">
        <v>264</v>
      </c>
      <c r="G1430" s="273"/>
      <c r="H1430" s="276">
        <v>466.22199999999998</v>
      </c>
      <c r="I1430" s="277"/>
      <c r="J1430" s="273"/>
      <c r="K1430" s="273"/>
      <c r="L1430" s="278"/>
      <c r="M1430" s="279"/>
      <c r="N1430" s="280"/>
      <c r="O1430" s="280"/>
      <c r="P1430" s="280"/>
      <c r="Q1430" s="280"/>
      <c r="R1430" s="280"/>
      <c r="S1430" s="280"/>
      <c r="T1430" s="281"/>
      <c r="AT1430" s="282" t="s">
        <v>185</v>
      </c>
      <c r="AU1430" s="282" t="s">
        <v>83</v>
      </c>
      <c r="AV1430" s="13" t="s">
        <v>181</v>
      </c>
      <c r="AW1430" s="13" t="s">
        <v>36</v>
      </c>
      <c r="AX1430" s="13" t="s">
        <v>76</v>
      </c>
      <c r="AY1430" s="282" t="s">
        <v>174</v>
      </c>
    </row>
    <row r="1431" s="1" customFormat="1" ht="25.5" customHeight="1">
      <c r="B1431" s="47"/>
      <c r="C1431" s="236" t="s">
        <v>2993</v>
      </c>
      <c r="D1431" s="236" t="s">
        <v>176</v>
      </c>
      <c r="E1431" s="237" t="s">
        <v>2994</v>
      </c>
      <c r="F1431" s="238" t="s">
        <v>2995</v>
      </c>
      <c r="G1431" s="239" t="s">
        <v>179</v>
      </c>
      <c r="H1431" s="240">
        <v>233.11099999999999</v>
      </c>
      <c r="I1431" s="241"/>
      <c r="J1431" s="242">
        <f>ROUND(I1431*H1431,2)</f>
        <v>0</v>
      </c>
      <c r="K1431" s="238" t="s">
        <v>180</v>
      </c>
      <c r="L1431" s="73"/>
      <c r="M1431" s="243" t="s">
        <v>21</v>
      </c>
      <c r="N1431" s="244" t="s">
        <v>44</v>
      </c>
      <c r="O1431" s="48"/>
      <c r="P1431" s="245">
        <f>O1431*H1431</f>
        <v>0</v>
      </c>
      <c r="Q1431" s="245">
        <v>0.0016100000000000001</v>
      </c>
      <c r="R1431" s="245">
        <f>Q1431*H1431</f>
        <v>0.37530870999999999</v>
      </c>
      <c r="S1431" s="245">
        <v>0</v>
      </c>
      <c r="T1431" s="246">
        <f>S1431*H1431</f>
        <v>0</v>
      </c>
      <c r="AR1431" s="25" t="s">
        <v>266</v>
      </c>
      <c r="AT1431" s="25" t="s">
        <v>176</v>
      </c>
      <c r="AU1431" s="25" t="s">
        <v>83</v>
      </c>
      <c r="AY1431" s="25" t="s">
        <v>174</v>
      </c>
      <c r="BE1431" s="247">
        <f>IF(N1431="základní",J1431,0)</f>
        <v>0</v>
      </c>
      <c r="BF1431" s="247">
        <f>IF(N1431="snížená",J1431,0)</f>
        <v>0</v>
      </c>
      <c r="BG1431" s="247">
        <f>IF(N1431="zákl. přenesená",J1431,0)</f>
        <v>0</v>
      </c>
      <c r="BH1431" s="247">
        <f>IF(N1431="sníž. přenesená",J1431,0)</f>
        <v>0</v>
      </c>
      <c r="BI1431" s="247">
        <f>IF(N1431="nulová",J1431,0)</f>
        <v>0</v>
      </c>
      <c r="BJ1431" s="25" t="s">
        <v>83</v>
      </c>
      <c r="BK1431" s="247">
        <f>ROUND(I1431*H1431,2)</f>
        <v>0</v>
      </c>
      <c r="BL1431" s="25" t="s">
        <v>266</v>
      </c>
      <c r="BM1431" s="25" t="s">
        <v>2996</v>
      </c>
    </row>
    <row r="1432" s="1" customFormat="1">
      <c r="B1432" s="47"/>
      <c r="C1432" s="75"/>
      <c r="D1432" s="248" t="s">
        <v>183</v>
      </c>
      <c r="E1432" s="75"/>
      <c r="F1432" s="249" t="s">
        <v>2982</v>
      </c>
      <c r="G1432" s="75"/>
      <c r="H1432" s="75"/>
      <c r="I1432" s="204"/>
      <c r="J1432" s="75"/>
      <c r="K1432" s="75"/>
      <c r="L1432" s="73"/>
      <c r="M1432" s="250"/>
      <c r="N1432" s="48"/>
      <c r="O1432" s="48"/>
      <c r="P1432" s="48"/>
      <c r="Q1432" s="48"/>
      <c r="R1432" s="48"/>
      <c r="S1432" s="48"/>
      <c r="T1432" s="96"/>
      <c r="AT1432" s="25" t="s">
        <v>183</v>
      </c>
      <c r="AU1432" s="25" t="s">
        <v>83</v>
      </c>
    </row>
    <row r="1433" s="12" customFormat="1">
      <c r="B1433" s="251"/>
      <c r="C1433" s="252"/>
      <c r="D1433" s="248" t="s">
        <v>185</v>
      </c>
      <c r="E1433" s="253" t="s">
        <v>21</v>
      </c>
      <c r="F1433" s="254" t="s">
        <v>2983</v>
      </c>
      <c r="G1433" s="252"/>
      <c r="H1433" s="255">
        <v>60</v>
      </c>
      <c r="I1433" s="256"/>
      <c r="J1433" s="252"/>
      <c r="K1433" s="252"/>
      <c r="L1433" s="257"/>
      <c r="M1433" s="258"/>
      <c r="N1433" s="259"/>
      <c r="O1433" s="259"/>
      <c r="P1433" s="259"/>
      <c r="Q1433" s="259"/>
      <c r="R1433" s="259"/>
      <c r="S1433" s="259"/>
      <c r="T1433" s="260"/>
      <c r="AT1433" s="261" t="s">
        <v>185</v>
      </c>
      <c r="AU1433" s="261" t="s">
        <v>83</v>
      </c>
      <c r="AV1433" s="12" t="s">
        <v>83</v>
      </c>
      <c r="AW1433" s="12" t="s">
        <v>36</v>
      </c>
      <c r="AX1433" s="12" t="s">
        <v>72</v>
      </c>
      <c r="AY1433" s="261" t="s">
        <v>174</v>
      </c>
    </row>
    <row r="1434" s="12" customFormat="1">
      <c r="B1434" s="251"/>
      <c r="C1434" s="252"/>
      <c r="D1434" s="248" t="s">
        <v>185</v>
      </c>
      <c r="E1434" s="253" t="s">
        <v>21</v>
      </c>
      <c r="F1434" s="254" t="s">
        <v>2984</v>
      </c>
      <c r="G1434" s="252"/>
      <c r="H1434" s="255">
        <v>94.912000000000006</v>
      </c>
      <c r="I1434" s="256"/>
      <c r="J1434" s="252"/>
      <c r="K1434" s="252"/>
      <c r="L1434" s="257"/>
      <c r="M1434" s="258"/>
      <c r="N1434" s="259"/>
      <c r="O1434" s="259"/>
      <c r="P1434" s="259"/>
      <c r="Q1434" s="259"/>
      <c r="R1434" s="259"/>
      <c r="S1434" s="259"/>
      <c r="T1434" s="260"/>
      <c r="AT1434" s="261" t="s">
        <v>185</v>
      </c>
      <c r="AU1434" s="261" t="s">
        <v>83</v>
      </c>
      <c r="AV1434" s="12" t="s">
        <v>83</v>
      </c>
      <c r="AW1434" s="12" t="s">
        <v>36</v>
      </c>
      <c r="AX1434" s="12" t="s">
        <v>72</v>
      </c>
      <c r="AY1434" s="261" t="s">
        <v>174</v>
      </c>
    </row>
    <row r="1435" s="12" customFormat="1">
      <c r="B1435" s="251"/>
      <c r="C1435" s="252"/>
      <c r="D1435" s="248" t="s">
        <v>185</v>
      </c>
      <c r="E1435" s="253" t="s">
        <v>21</v>
      </c>
      <c r="F1435" s="254" t="s">
        <v>2985</v>
      </c>
      <c r="G1435" s="252"/>
      <c r="H1435" s="255">
        <v>78.198999999999998</v>
      </c>
      <c r="I1435" s="256"/>
      <c r="J1435" s="252"/>
      <c r="K1435" s="252"/>
      <c r="L1435" s="257"/>
      <c r="M1435" s="258"/>
      <c r="N1435" s="259"/>
      <c r="O1435" s="259"/>
      <c r="P1435" s="259"/>
      <c r="Q1435" s="259"/>
      <c r="R1435" s="259"/>
      <c r="S1435" s="259"/>
      <c r="T1435" s="260"/>
      <c r="AT1435" s="261" t="s">
        <v>185</v>
      </c>
      <c r="AU1435" s="261" t="s">
        <v>83</v>
      </c>
      <c r="AV1435" s="12" t="s">
        <v>83</v>
      </c>
      <c r="AW1435" s="12" t="s">
        <v>36</v>
      </c>
      <c r="AX1435" s="12" t="s">
        <v>72</v>
      </c>
      <c r="AY1435" s="261" t="s">
        <v>174</v>
      </c>
    </row>
    <row r="1436" s="13" customFormat="1">
      <c r="B1436" s="272"/>
      <c r="C1436" s="273"/>
      <c r="D1436" s="248" t="s">
        <v>185</v>
      </c>
      <c r="E1436" s="274" t="s">
        <v>21</v>
      </c>
      <c r="F1436" s="275" t="s">
        <v>264</v>
      </c>
      <c r="G1436" s="273"/>
      <c r="H1436" s="276">
        <v>233.11099999999999</v>
      </c>
      <c r="I1436" s="277"/>
      <c r="J1436" s="273"/>
      <c r="K1436" s="273"/>
      <c r="L1436" s="278"/>
      <c r="M1436" s="279"/>
      <c r="N1436" s="280"/>
      <c r="O1436" s="280"/>
      <c r="P1436" s="280"/>
      <c r="Q1436" s="280"/>
      <c r="R1436" s="280"/>
      <c r="S1436" s="280"/>
      <c r="T1436" s="281"/>
      <c r="AT1436" s="282" t="s">
        <v>185</v>
      </c>
      <c r="AU1436" s="282" t="s">
        <v>83</v>
      </c>
      <c r="AV1436" s="13" t="s">
        <v>181</v>
      </c>
      <c r="AW1436" s="13" t="s">
        <v>36</v>
      </c>
      <c r="AX1436" s="13" t="s">
        <v>76</v>
      </c>
      <c r="AY1436" s="282" t="s">
        <v>174</v>
      </c>
    </row>
    <row r="1437" s="1" customFormat="1" ht="25.5" customHeight="1">
      <c r="B1437" s="47"/>
      <c r="C1437" s="236" t="s">
        <v>2997</v>
      </c>
      <c r="D1437" s="236" t="s">
        <v>176</v>
      </c>
      <c r="E1437" s="237" t="s">
        <v>2998</v>
      </c>
      <c r="F1437" s="238" t="s">
        <v>2999</v>
      </c>
      <c r="G1437" s="239" t="s">
        <v>179</v>
      </c>
      <c r="H1437" s="240">
        <v>11.093</v>
      </c>
      <c r="I1437" s="241"/>
      <c r="J1437" s="242">
        <f>ROUND(I1437*H1437,2)</f>
        <v>0</v>
      </c>
      <c r="K1437" s="238" t="s">
        <v>180</v>
      </c>
      <c r="L1437" s="73"/>
      <c r="M1437" s="243" t="s">
        <v>21</v>
      </c>
      <c r="N1437" s="244" t="s">
        <v>44</v>
      </c>
      <c r="O1437" s="48"/>
      <c r="P1437" s="245">
        <f>O1437*H1437</f>
        <v>0</v>
      </c>
      <c r="Q1437" s="245">
        <v>0</v>
      </c>
      <c r="R1437" s="245">
        <f>Q1437*H1437</f>
        <v>0</v>
      </c>
      <c r="S1437" s="245">
        <v>0.05638</v>
      </c>
      <c r="T1437" s="246">
        <f>S1437*H1437</f>
        <v>0.62542333999999999</v>
      </c>
      <c r="AR1437" s="25" t="s">
        <v>266</v>
      </c>
      <c r="AT1437" s="25" t="s">
        <v>176</v>
      </c>
      <c r="AU1437" s="25" t="s">
        <v>83</v>
      </c>
      <c r="AY1437" s="25" t="s">
        <v>174</v>
      </c>
      <c r="BE1437" s="247">
        <f>IF(N1437="základní",J1437,0)</f>
        <v>0</v>
      </c>
      <c r="BF1437" s="247">
        <f>IF(N1437="snížená",J1437,0)</f>
        <v>0</v>
      </c>
      <c r="BG1437" s="247">
        <f>IF(N1437="zákl. přenesená",J1437,0)</f>
        <v>0</v>
      </c>
      <c r="BH1437" s="247">
        <f>IF(N1437="sníž. přenesená",J1437,0)</f>
        <v>0</v>
      </c>
      <c r="BI1437" s="247">
        <f>IF(N1437="nulová",J1437,0)</f>
        <v>0</v>
      </c>
      <c r="BJ1437" s="25" t="s">
        <v>83</v>
      </c>
      <c r="BK1437" s="247">
        <f>ROUND(I1437*H1437,2)</f>
        <v>0</v>
      </c>
      <c r="BL1437" s="25" t="s">
        <v>266</v>
      </c>
      <c r="BM1437" s="25" t="s">
        <v>3000</v>
      </c>
    </row>
    <row r="1438" s="1" customFormat="1">
      <c r="B1438" s="47"/>
      <c r="C1438" s="75"/>
      <c r="D1438" s="248" t="s">
        <v>183</v>
      </c>
      <c r="E1438" s="75"/>
      <c r="F1438" s="249" t="s">
        <v>3001</v>
      </c>
      <c r="G1438" s="75"/>
      <c r="H1438" s="75"/>
      <c r="I1438" s="204"/>
      <c r="J1438" s="75"/>
      <c r="K1438" s="75"/>
      <c r="L1438" s="73"/>
      <c r="M1438" s="250"/>
      <c r="N1438" s="48"/>
      <c r="O1438" s="48"/>
      <c r="P1438" s="48"/>
      <c r="Q1438" s="48"/>
      <c r="R1438" s="48"/>
      <c r="S1438" s="48"/>
      <c r="T1438" s="96"/>
      <c r="AT1438" s="25" t="s">
        <v>183</v>
      </c>
      <c r="AU1438" s="25" t="s">
        <v>83</v>
      </c>
    </row>
    <row r="1439" s="12" customFormat="1">
      <c r="B1439" s="251"/>
      <c r="C1439" s="252"/>
      <c r="D1439" s="248" t="s">
        <v>185</v>
      </c>
      <c r="E1439" s="253" t="s">
        <v>21</v>
      </c>
      <c r="F1439" s="254" t="s">
        <v>3002</v>
      </c>
      <c r="G1439" s="252"/>
      <c r="H1439" s="255">
        <v>2.3999999999999999</v>
      </c>
      <c r="I1439" s="256"/>
      <c r="J1439" s="252"/>
      <c r="K1439" s="252"/>
      <c r="L1439" s="257"/>
      <c r="M1439" s="258"/>
      <c r="N1439" s="259"/>
      <c r="O1439" s="259"/>
      <c r="P1439" s="259"/>
      <c r="Q1439" s="259"/>
      <c r="R1439" s="259"/>
      <c r="S1439" s="259"/>
      <c r="T1439" s="260"/>
      <c r="AT1439" s="261" t="s">
        <v>185</v>
      </c>
      <c r="AU1439" s="261" t="s">
        <v>83</v>
      </c>
      <c r="AV1439" s="12" t="s">
        <v>83</v>
      </c>
      <c r="AW1439" s="12" t="s">
        <v>36</v>
      </c>
      <c r="AX1439" s="12" t="s">
        <v>72</v>
      </c>
      <c r="AY1439" s="261" t="s">
        <v>174</v>
      </c>
    </row>
    <row r="1440" s="12" customFormat="1">
      <c r="B1440" s="251"/>
      <c r="C1440" s="252"/>
      <c r="D1440" s="248" t="s">
        <v>185</v>
      </c>
      <c r="E1440" s="253" t="s">
        <v>21</v>
      </c>
      <c r="F1440" s="254" t="s">
        <v>3003</v>
      </c>
      <c r="G1440" s="252"/>
      <c r="H1440" s="255">
        <v>6.4189999999999996</v>
      </c>
      <c r="I1440" s="256"/>
      <c r="J1440" s="252"/>
      <c r="K1440" s="252"/>
      <c r="L1440" s="257"/>
      <c r="M1440" s="258"/>
      <c r="N1440" s="259"/>
      <c r="O1440" s="259"/>
      <c r="P1440" s="259"/>
      <c r="Q1440" s="259"/>
      <c r="R1440" s="259"/>
      <c r="S1440" s="259"/>
      <c r="T1440" s="260"/>
      <c r="AT1440" s="261" t="s">
        <v>185</v>
      </c>
      <c r="AU1440" s="261" t="s">
        <v>83</v>
      </c>
      <c r="AV1440" s="12" t="s">
        <v>83</v>
      </c>
      <c r="AW1440" s="12" t="s">
        <v>36</v>
      </c>
      <c r="AX1440" s="12" t="s">
        <v>72</v>
      </c>
      <c r="AY1440" s="261" t="s">
        <v>174</v>
      </c>
    </row>
    <row r="1441" s="12" customFormat="1">
      <c r="B1441" s="251"/>
      <c r="C1441" s="252"/>
      <c r="D1441" s="248" t="s">
        <v>185</v>
      </c>
      <c r="E1441" s="253" t="s">
        <v>21</v>
      </c>
      <c r="F1441" s="254" t="s">
        <v>3004</v>
      </c>
      <c r="G1441" s="252"/>
      <c r="H1441" s="255">
        <v>2.274</v>
      </c>
      <c r="I1441" s="256"/>
      <c r="J1441" s="252"/>
      <c r="K1441" s="252"/>
      <c r="L1441" s="257"/>
      <c r="M1441" s="258"/>
      <c r="N1441" s="259"/>
      <c r="O1441" s="259"/>
      <c r="P1441" s="259"/>
      <c r="Q1441" s="259"/>
      <c r="R1441" s="259"/>
      <c r="S1441" s="259"/>
      <c r="T1441" s="260"/>
      <c r="AT1441" s="261" t="s">
        <v>185</v>
      </c>
      <c r="AU1441" s="261" t="s">
        <v>83</v>
      </c>
      <c r="AV1441" s="12" t="s">
        <v>83</v>
      </c>
      <c r="AW1441" s="12" t="s">
        <v>36</v>
      </c>
      <c r="AX1441" s="12" t="s">
        <v>72</v>
      </c>
      <c r="AY1441" s="261" t="s">
        <v>174</v>
      </c>
    </row>
    <row r="1442" s="13" customFormat="1">
      <c r="B1442" s="272"/>
      <c r="C1442" s="273"/>
      <c r="D1442" s="248" t="s">
        <v>185</v>
      </c>
      <c r="E1442" s="274" t="s">
        <v>21</v>
      </c>
      <c r="F1442" s="275" t="s">
        <v>264</v>
      </c>
      <c r="G1442" s="273"/>
      <c r="H1442" s="276">
        <v>11.093</v>
      </c>
      <c r="I1442" s="277"/>
      <c r="J1442" s="273"/>
      <c r="K1442" s="273"/>
      <c r="L1442" s="278"/>
      <c r="M1442" s="279"/>
      <c r="N1442" s="280"/>
      <c r="O1442" s="280"/>
      <c r="P1442" s="280"/>
      <c r="Q1442" s="280"/>
      <c r="R1442" s="280"/>
      <c r="S1442" s="280"/>
      <c r="T1442" s="281"/>
      <c r="AT1442" s="282" t="s">
        <v>185</v>
      </c>
      <c r="AU1442" s="282" t="s">
        <v>83</v>
      </c>
      <c r="AV1442" s="13" t="s">
        <v>181</v>
      </c>
      <c r="AW1442" s="13" t="s">
        <v>36</v>
      </c>
      <c r="AX1442" s="13" t="s">
        <v>76</v>
      </c>
      <c r="AY1442" s="282" t="s">
        <v>174</v>
      </c>
    </row>
    <row r="1443" s="1" customFormat="1" ht="38.25" customHeight="1">
      <c r="B1443" s="47"/>
      <c r="C1443" s="236" t="s">
        <v>3005</v>
      </c>
      <c r="D1443" s="236" t="s">
        <v>176</v>
      </c>
      <c r="E1443" s="237" t="s">
        <v>3006</v>
      </c>
      <c r="F1443" s="238" t="s">
        <v>3007</v>
      </c>
      <c r="G1443" s="239" t="s">
        <v>179</v>
      </c>
      <c r="H1443" s="240">
        <v>28.321999999999999</v>
      </c>
      <c r="I1443" s="241"/>
      <c r="J1443" s="242">
        <f>ROUND(I1443*H1443,2)</f>
        <v>0</v>
      </c>
      <c r="K1443" s="238" t="s">
        <v>180</v>
      </c>
      <c r="L1443" s="73"/>
      <c r="M1443" s="243" t="s">
        <v>21</v>
      </c>
      <c r="N1443" s="244" t="s">
        <v>44</v>
      </c>
      <c r="O1443" s="48"/>
      <c r="P1443" s="245">
        <f>O1443*H1443</f>
        <v>0</v>
      </c>
      <c r="Q1443" s="245">
        <v>0.016920000000000001</v>
      </c>
      <c r="R1443" s="245">
        <f>Q1443*H1443</f>
        <v>0.47920824000000001</v>
      </c>
      <c r="S1443" s="245">
        <v>0</v>
      </c>
      <c r="T1443" s="246">
        <f>S1443*H1443</f>
        <v>0</v>
      </c>
      <c r="AR1443" s="25" t="s">
        <v>266</v>
      </c>
      <c r="AT1443" s="25" t="s">
        <v>176</v>
      </c>
      <c r="AU1443" s="25" t="s">
        <v>83</v>
      </c>
      <c r="AY1443" s="25" t="s">
        <v>174</v>
      </c>
      <c r="BE1443" s="247">
        <f>IF(N1443="základní",J1443,0)</f>
        <v>0</v>
      </c>
      <c r="BF1443" s="247">
        <f>IF(N1443="snížená",J1443,0)</f>
        <v>0</v>
      </c>
      <c r="BG1443" s="247">
        <f>IF(N1443="zákl. přenesená",J1443,0)</f>
        <v>0</v>
      </c>
      <c r="BH1443" s="247">
        <f>IF(N1443="sníž. přenesená",J1443,0)</f>
        <v>0</v>
      </c>
      <c r="BI1443" s="247">
        <f>IF(N1443="nulová",J1443,0)</f>
        <v>0</v>
      </c>
      <c r="BJ1443" s="25" t="s">
        <v>83</v>
      </c>
      <c r="BK1443" s="247">
        <f>ROUND(I1443*H1443,2)</f>
        <v>0</v>
      </c>
      <c r="BL1443" s="25" t="s">
        <v>266</v>
      </c>
      <c r="BM1443" s="25" t="s">
        <v>3008</v>
      </c>
    </row>
    <row r="1444" s="1" customFormat="1">
      <c r="B1444" s="47"/>
      <c r="C1444" s="75"/>
      <c r="D1444" s="248" t="s">
        <v>183</v>
      </c>
      <c r="E1444" s="75"/>
      <c r="F1444" s="249" t="s">
        <v>3009</v>
      </c>
      <c r="G1444" s="75"/>
      <c r="H1444" s="75"/>
      <c r="I1444" s="204"/>
      <c r="J1444" s="75"/>
      <c r="K1444" s="75"/>
      <c r="L1444" s="73"/>
      <c r="M1444" s="250"/>
      <c r="N1444" s="48"/>
      <c r="O1444" s="48"/>
      <c r="P1444" s="48"/>
      <c r="Q1444" s="48"/>
      <c r="R1444" s="48"/>
      <c r="S1444" s="48"/>
      <c r="T1444" s="96"/>
      <c r="AT1444" s="25" t="s">
        <v>183</v>
      </c>
      <c r="AU1444" s="25" t="s">
        <v>83</v>
      </c>
    </row>
    <row r="1445" s="12" customFormat="1">
      <c r="B1445" s="251"/>
      <c r="C1445" s="252"/>
      <c r="D1445" s="248" t="s">
        <v>185</v>
      </c>
      <c r="E1445" s="253" t="s">
        <v>21</v>
      </c>
      <c r="F1445" s="254" t="s">
        <v>3010</v>
      </c>
      <c r="G1445" s="252"/>
      <c r="H1445" s="255">
        <v>7.9039999999999999</v>
      </c>
      <c r="I1445" s="256"/>
      <c r="J1445" s="252"/>
      <c r="K1445" s="252"/>
      <c r="L1445" s="257"/>
      <c r="M1445" s="258"/>
      <c r="N1445" s="259"/>
      <c r="O1445" s="259"/>
      <c r="P1445" s="259"/>
      <c r="Q1445" s="259"/>
      <c r="R1445" s="259"/>
      <c r="S1445" s="259"/>
      <c r="T1445" s="260"/>
      <c r="AT1445" s="261" t="s">
        <v>185</v>
      </c>
      <c r="AU1445" s="261" t="s">
        <v>83</v>
      </c>
      <c r="AV1445" s="12" t="s">
        <v>83</v>
      </c>
      <c r="AW1445" s="12" t="s">
        <v>36</v>
      </c>
      <c r="AX1445" s="12" t="s">
        <v>72</v>
      </c>
      <c r="AY1445" s="261" t="s">
        <v>174</v>
      </c>
    </row>
    <row r="1446" s="12" customFormat="1">
      <c r="B1446" s="251"/>
      <c r="C1446" s="252"/>
      <c r="D1446" s="248" t="s">
        <v>185</v>
      </c>
      <c r="E1446" s="253" t="s">
        <v>21</v>
      </c>
      <c r="F1446" s="254" t="s">
        <v>3011</v>
      </c>
      <c r="G1446" s="252"/>
      <c r="H1446" s="255">
        <v>9.2799999999999994</v>
      </c>
      <c r="I1446" s="256"/>
      <c r="J1446" s="252"/>
      <c r="K1446" s="252"/>
      <c r="L1446" s="257"/>
      <c r="M1446" s="258"/>
      <c r="N1446" s="259"/>
      <c r="O1446" s="259"/>
      <c r="P1446" s="259"/>
      <c r="Q1446" s="259"/>
      <c r="R1446" s="259"/>
      <c r="S1446" s="259"/>
      <c r="T1446" s="260"/>
      <c r="AT1446" s="261" t="s">
        <v>185</v>
      </c>
      <c r="AU1446" s="261" t="s">
        <v>83</v>
      </c>
      <c r="AV1446" s="12" t="s">
        <v>83</v>
      </c>
      <c r="AW1446" s="12" t="s">
        <v>36</v>
      </c>
      <c r="AX1446" s="12" t="s">
        <v>72</v>
      </c>
      <c r="AY1446" s="261" t="s">
        <v>174</v>
      </c>
    </row>
    <row r="1447" s="12" customFormat="1">
      <c r="B1447" s="251"/>
      <c r="C1447" s="252"/>
      <c r="D1447" s="248" t="s">
        <v>185</v>
      </c>
      <c r="E1447" s="253" t="s">
        <v>21</v>
      </c>
      <c r="F1447" s="254" t="s">
        <v>3012</v>
      </c>
      <c r="G1447" s="252"/>
      <c r="H1447" s="255">
        <v>11.138</v>
      </c>
      <c r="I1447" s="256"/>
      <c r="J1447" s="252"/>
      <c r="K1447" s="252"/>
      <c r="L1447" s="257"/>
      <c r="M1447" s="258"/>
      <c r="N1447" s="259"/>
      <c r="O1447" s="259"/>
      <c r="P1447" s="259"/>
      <c r="Q1447" s="259"/>
      <c r="R1447" s="259"/>
      <c r="S1447" s="259"/>
      <c r="T1447" s="260"/>
      <c r="AT1447" s="261" t="s">
        <v>185</v>
      </c>
      <c r="AU1447" s="261" t="s">
        <v>83</v>
      </c>
      <c r="AV1447" s="12" t="s">
        <v>83</v>
      </c>
      <c r="AW1447" s="12" t="s">
        <v>36</v>
      </c>
      <c r="AX1447" s="12" t="s">
        <v>72</v>
      </c>
      <c r="AY1447" s="261" t="s">
        <v>174</v>
      </c>
    </row>
    <row r="1448" s="13" customFormat="1">
      <c r="B1448" s="272"/>
      <c r="C1448" s="273"/>
      <c r="D1448" s="248" t="s">
        <v>185</v>
      </c>
      <c r="E1448" s="274" t="s">
        <v>21</v>
      </c>
      <c r="F1448" s="275" t="s">
        <v>264</v>
      </c>
      <c r="G1448" s="273"/>
      <c r="H1448" s="276">
        <v>28.321999999999999</v>
      </c>
      <c r="I1448" s="277"/>
      <c r="J1448" s="273"/>
      <c r="K1448" s="273"/>
      <c r="L1448" s="278"/>
      <c r="M1448" s="279"/>
      <c r="N1448" s="280"/>
      <c r="O1448" s="280"/>
      <c r="P1448" s="280"/>
      <c r="Q1448" s="280"/>
      <c r="R1448" s="280"/>
      <c r="S1448" s="280"/>
      <c r="T1448" s="281"/>
      <c r="AT1448" s="282" t="s">
        <v>185</v>
      </c>
      <c r="AU1448" s="282" t="s">
        <v>83</v>
      </c>
      <c r="AV1448" s="13" t="s">
        <v>181</v>
      </c>
      <c r="AW1448" s="13" t="s">
        <v>36</v>
      </c>
      <c r="AX1448" s="13" t="s">
        <v>76</v>
      </c>
      <c r="AY1448" s="282" t="s">
        <v>174</v>
      </c>
    </row>
    <row r="1449" s="1" customFormat="1" ht="25.5" customHeight="1">
      <c r="B1449" s="47"/>
      <c r="C1449" s="236" t="s">
        <v>3013</v>
      </c>
      <c r="D1449" s="236" t="s">
        <v>176</v>
      </c>
      <c r="E1449" s="237" t="s">
        <v>3014</v>
      </c>
      <c r="F1449" s="238" t="s">
        <v>3015</v>
      </c>
      <c r="G1449" s="239" t="s">
        <v>179</v>
      </c>
      <c r="H1449" s="240">
        <v>28.321999999999999</v>
      </c>
      <c r="I1449" s="241"/>
      <c r="J1449" s="242">
        <f>ROUND(I1449*H1449,2)</f>
        <v>0</v>
      </c>
      <c r="K1449" s="238" t="s">
        <v>180</v>
      </c>
      <c r="L1449" s="73"/>
      <c r="M1449" s="243" t="s">
        <v>21</v>
      </c>
      <c r="N1449" s="244" t="s">
        <v>44</v>
      </c>
      <c r="O1449" s="48"/>
      <c r="P1449" s="245">
        <f>O1449*H1449</f>
        <v>0</v>
      </c>
      <c r="Q1449" s="245">
        <v>0.00010000000000000001</v>
      </c>
      <c r="R1449" s="245">
        <f>Q1449*H1449</f>
        <v>0.0028322</v>
      </c>
      <c r="S1449" s="245">
        <v>0</v>
      </c>
      <c r="T1449" s="246">
        <f>S1449*H1449</f>
        <v>0</v>
      </c>
      <c r="AR1449" s="25" t="s">
        <v>266</v>
      </c>
      <c r="AT1449" s="25" t="s">
        <v>176</v>
      </c>
      <c r="AU1449" s="25" t="s">
        <v>83</v>
      </c>
      <c r="AY1449" s="25" t="s">
        <v>174</v>
      </c>
      <c r="BE1449" s="247">
        <f>IF(N1449="základní",J1449,0)</f>
        <v>0</v>
      </c>
      <c r="BF1449" s="247">
        <f>IF(N1449="snížená",J1449,0)</f>
        <v>0</v>
      </c>
      <c r="BG1449" s="247">
        <f>IF(N1449="zákl. přenesená",J1449,0)</f>
        <v>0</v>
      </c>
      <c r="BH1449" s="247">
        <f>IF(N1449="sníž. přenesená",J1449,0)</f>
        <v>0</v>
      </c>
      <c r="BI1449" s="247">
        <f>IF(N1449="nulová",J1449,0)</f>
        <v>0</v>
      </c>
      <c r="BJ1449" s="25" t="s">
        <v>83</v>
      </c>
      <c r="BK1449" s="247">
        <f>ROUND(I1449*H1449,2)</f>
        <v>0</v>
      </c>
      <c r="BL1449" s="25" t="s">
        <v>266</v>
      </c>
      <c r="BM1449" s="25" t="s">
        <v>3016</v>
      </c>
    </row>
    <row r="1450" s="1" customFormat="1">
      <c r="B1450" s="47"/>
      <c r="C1450" s="75"/>
      <c r="D1450" s="248" t="s">
        <v>183</v>
      </c>
      <c r="E1450" s="75"/>
      <c r="F1450" s="249" t="s">
        <v>3009</v>
      </c>
      <c r="G1450" s="75"/>
      <c r="H1450" s="75"/>
      <c r="I1450" s="204"/>
      <c r="J1450" s="75"/>
      <c r="K1450" s="75"/>
      <c r="L1450" s="73"/>
      <c r="M1450" s="250"/>
      <c r="N1450" s="48"/>
      <c r="O1450" s="48"/>
      <c r="P1450" s="48"/>
      <c r="Q1450" s="48"/>
      <c r="R1450" s="48"/>
      <c r="S1450" s="48"/>
      <c r="T1450" s="96"/>
      <c r="AT1450" s="25" t="s">
        <v>183</v>
      </c>
      <c r="AU1450" s="25" t="s">
        <v>83</v>
      </c>
    </row>
    <row r="1451" s="12" customFormat="1">
      <c r="B1451" s="251"/>
      <c r="C1451" s="252"/>
      <c r="D1451" s="248" t="s">
        <v>185</v>
      </c>
      <c r="E1451" s="253" t="s">
        <v>21</v>
      </c>
      <c r="F1451" s="254" t="s">
        <v>3010</v>
      </c>
      <c r="G1451" s="252"/>
      <c r="H1451" s="255">
        <v>7.9039999999999999</v>
      </c>
      <c r="I1451" s="256"/>
      <c r="J1451" s="252"/>
      <c r="K1451" s="252"/>
      <c r="L1451" s="257"/>
      <c r="M1451" s="258"/>
      <c r="N1451" s="259"/>
      <c r="O1451" s="259"/>
      <c r="P1451" s="259"/>
      <c r="Q1451" s="259"/>
      <c r="R1451" s="259"/>
      <c r="S1451" s="259"/>
      <c r="T1451" s="260"/>
      <c r="AT1451" s="261" t="s">
        <v>185</v>
      </c>
      <c r="AU1451" s="261" t="s">
        <v>83</v>
      </c>
      <c r="AV1451" s="12" t="s">
        <v>83</v>
      </c>
      <c r="AW1451" s="12" t="s">
        <v>36</v>
      </c>
      <c r="AX1451" s="12" t="s">
        <v>72</v>
      </c>
      <c r="AY1451" s="261" t="s">
        <v>174</v>
      </c>
    </row>
    <row r="1452" s="12" customFormat="1">
      <c r="B1452" s="251"/>
      <c r="C1452" s="252"/>
      <c r="D1452" s="248" t="s">
        <v>185</v>
      </c>
      <c r="E1452" s="253" t="s">
        <v>21</v>
      </c>
      <c r="F1452" s="254" t="s">
        <v>3011</v>
      </c>
      <c r="G1452" s="252"/>
      <c r="H1452" s="255">
        <v>9.2799999999999994</v>
      </c>
      <c r="I1452" s="256"/>
      <c r="J1452" s="252"/>
      <c r="K1452" s="252"/>
      <c r="L1452" s="257"/>
      <c r="M1452" s="258"/>
      <c r="N1452" s="259"/>
      <c r="O1452" s="259"/>
      <c r="P1452" s="259"/>
      <c r="Q1452" s="259"/>
      <c r="R1452" s="259"/>
      <c r="S1452" s="259"/>
      <c r="T1452" s="260"/>
      <c r="AT1452" s="261" t="s">
        <v>185</v>
      </c>
      <c r="AU1452" s="261" t="s">
        <v>83</v>
      </c>
      <c r="AV1452" s="12" t="s">
        <v>83</v>
      </c>
      <c r="AW1452" s="12" t="s">
        <v>36</v>
      </c>
      <c r="AX1452" s="12" t="s">
        <v>72</v>
      </c>
      <c r="AY1452" s="261" t="s">
        <v>174</v>
      </c>
    </row>
    <row r="1453" s="12" customFormat="1">
      <c r="B1453" s="251"/>
      <c r="C1453" s="252"/>
      <c r="D1453" s="248" t="s">
        <v>185</v>
      </c>
      <c r="E1453" s="253" t="s">
        <v>21</v>
      </c>
      <c r="F1453" s="254" t="s">
        <v>3012</v>
      </c>
      <c r="G1453" s="252"/>
      <c r="H1453" s="255">
        <v>11.138</v>
      </c>
      <c r="I1453" s="256"/>
      <c r="J1453" s="252"/>
      <c r="K1453" s="252"/>
      <c r="L1453" s="257"/>
      <c r="M1453" s="258"/>
      <c r="N1453" s="259"/>
      <c r="O1453" s="259"/>
      <c r="P1453" s="259"/>
      <c r="Q1453" s="259"/>
      <c r="R1453" s="259"/>
      <c r="S1453" s="259"/>
      <c r="T1453" s="260"/>
      <c r="AT1453" s="261" t="s">
        <v>185</v>
      </c>
      <c r="AU1453" s="261" t="s">
        <v>83</v>
      </c>
      <c r="AV1453" s="12" t="s">
        <v>83</v>
      </c>
      <c r="AW1453" s="12" t="s">
        <v>36</v>
      </c>
      <c r="AX1453" s="12" t="s">
        <v>72</v>
      </c>
      <c r="AY1453" s="261" t="s">
        <v>174</v>
      </c>
    </row>
    <row r="1454" s="13" customFormat="1">
      <c r="B1454" s="272"/>
      <c r="C1454" s="273"/>
      <c r="D1454" s="248" t="s">
        <v>185</v>
      </c>
      <c r="E1454" s="274" t="s">
        <v>21</v>
      </c>
      <c r="F1454" s="275" t="s">
        <v>264</v>
      </c>
      <c r="G1454" s="273"/>
      <c r="H1454" s="276">
        <v>28.321999999999999</v>
      </c>
      <c r="I1454" s="277"/>
      <c r="J1454" s="273"/>
      <c r="K1454" s="273"/>
      <c r="L1454" s="278"/>
      <c r="M1454" s="279"/>
      <c r="N1454" s="280"/>
      <c r="O1454" s="280"/>
      <c r="P1454" s="280"/>
      <c r="Q1454" s="280"/>
      <c r="R1454" s="280"/>
      <c r="S1454" s="280"/>
      <c r="T1454" s="281"/>
      <c r="AT1454" s="282" t="s">
        <v>185</v>
      </c>
      <c r="AU1454" s="282" t="s">
        <v>83</v>
      </c>
      <c r="AV1454" s="13" t="s">
        <v>181</v>
      </c>
      <c r="AW1454" s="13" t="s">
        <v>36</v>
      </c>
      <c r="AX1454" s="13" t="s">
        <v>76</v>
      </c>
      <c r="AY1454" s="282" t="s">
        <v>174</v>
      </c>
    </row>
    <row r="1455" s="1" customFormat="1" ht="38.25" customHeight="1">
      <c r="B1455" s="47"/>
      <c r="C1455" s="236" t="s">
        <v>3017</v>
      </c>
      <c r="D1455" s="236" t="s">
        <v>176</v>
      </c>
      <c r="E1455" s="237" t="s">
        <v>3018</v>
      </c>
      <c r="F1455" s="238" t="s">
        <v>3019</v>
      </c>
      <c r="G1455" s="239" t="s">
        <v>179</v>
      </c>
      <c r="H1455" s="240">
        <v>297.73000000000002</v>
      </c>
      <c r="I1455" s="241"/>
      <c r="J1455" s="242">
        <f>ROUND(I1455*H1455,2)</f>
        <v>0</v>
      </c>
      <c r="K1455" s="238" t="s">
        <v>180</v>
      </c>
      <c r="L1455" s="73"/>
      <c r="M1455" s="243" t="s">
        <v>21</v>
      </c>
      <c r="N1455" s="244" t="s">
        <v>44</v>
      </c>
      <c r="O1455" s="48"/>
      <c r="P1455" s="245">
        <f>O1455*H1455</f>
        <v>0</v>
      </c>
      <c r="Q1455" s="245">
        <v>0.01223</v>
      </c>
      <c r="R1455" s="245">
        <f>Q1455*H1455</f>
        <v>3.6412379000000001</v>
      </c>
      <c r="S1455" s="245">
        <v>0</v>
      </c>
      <c r="T1455" s="246">
        <f>S1455*H1455</f>
        <v>0</v>
      </c>
      <c r="AR1455" s="25" t="s">
        <v>266</v>
      </c>
      <c r="AT1455" s="25" t="s">
        <v>176</v>
      </c>
      <c r="AU1455" s="25" t="s">
        <v>83</v>
      </c>
      <c r="AY1455" s="25" t="s">
        <v>174</v>
      </c>
      <c r="BE1455" s="247">
        <f>IF(N1455="základní",J1455,0)</f>
        <v>0</v>
      </c>
      <c r="BF1455" s="247">
        <f>IF(N1455="snížená",J1455,0)</f>
        <v>0</v>
      </c>
      <c r="BG1455" s="247">
        <f>IF(N1455="zákl. přenesená",J1455,0)</f>
        <v>0</v>
      </c>
      <c r="BH1455" s="247">
        <f>IF(N1455="sníž. přenesená",J1455,0)</f>
        <v>0</v>
      </c>
      <c r="BI1455" s="247">
        <f>IF(N1455="nulová",J1455,0)</f>
        <v>0</v>
      </c>
      <c r="BJ1455" s="25" t="s">
        <v>83</v>
      </c>
      <c r="BK1455" s="247">
        <f>ROUND(I1455*H1455,2)</f>
        <v>0</v>
      </c>
      <c r="BL1455" s="25" t="s">
        <v>266</v>
      </c>
      <c r="BM1455" s="25" t="s">
        <v>3020</v>
      </c>
    </row>
    <row r="1456" s="1" customFormat="1">
      <c r="B1456" s="47"/>
      <c r="C1456" s="75"/>
      <c r="D1456" s="248" t="s">
        <v>183</v>
      </c>
      <c r="E1456" s="75"/>
      <c r="F1456" s="249" t="s">
        <v>3021</v>
      </c>
      <c r="G1456" s="75"/>
      <c r="H1456" s="75"/>
      <c r="I1456" s="204"/>
      <c r="J1456" s="75"/>
      <c r="K1456" s="75"/>
      <c r="L1456" s="73"/>
      <c r="M1456" s="250"/>
      <c r="N1456" s="48"/>
      <c r="O1456" s="48"/>
      <c r="P1456" s="48"/>
      <c r="Q1456" s="48"/>
      <c r="R1456" s="48"/>
      <c r="S1456" s="48"/>
      <c r="T1456" s="96"/>
      <c r="AT1456" s="25" t="s">
        <v>183</v>
      </c>
      <c r="AU1456" s="25" t="s">
        <v>83</v>
      </c>
    </row>
    <row r="1457" s="12" customFormat="1">
      <c r="B1457" s="251"/>
      <c r="C1457" s="252"/>
      <c r="D1457" s="248" t="s">
        <v>185</v>
      </c>
      <c r="E1457" s="253" t="s">
        <v>21</v>
      </c>
      <c r="F1457" s="254" t="s">
        <v>3022</v>
      </c>
      <c r="G1457" s="252"/>
      <c r="H1457" s="255">
        <v>149.44999999999999</v>
      </c>
      <c r="I1457" s="256"/>
      <c r="J1457" s="252"/>
      <c r="K1457" s="252"/>
      <c r="L1457" s="257"/>
      <c r="M1457" s="258"/>
      <c r="N1457" s="259"/>
      <c r="O1457" s="259"/>
      <c r="P1457" s="259"/>
      <c r="Q1457" s="259"/>
      <c r="R1457" s="259"/>
      <c r="S1457" s="259"/>
      <c r="T1457" s="260"/>
      <c r="AT1457" s="261" t="s">
        <v>185</v>
      </c>
      <c r="AU1457" s="261" t="s">
        <v>83</v>
      </c>
      <c r="AV1457" s="12" t="s">
        <v>83</v>
      </c>
      <c r="AW1457" s="12" t="s">
        <v>36</v>
      </c>
      <c r="AX1457" s="12" t="s">
        <v>72</v>
      </c>
      <c r="AY1457" s="261" t="s">
        <v>174</v>
      </c>
    </row>
    <row r="1458" s="12" customFormat="1">
      <c r="B1458" s="251"/>
      <c r="C1458" s="252"/>
      <c r="D1458" s="248" t="s">
        <v>185</v>
      </c>
      <c r="E1458" s="253" t="s">
        <v>21</v>
      </c>
      <c r="F1458" s="254" t="s">
        <v>3023</v>
      </c>
      <c r="G1458" s="252"/>
      <c r="H1458" s="255">
        <v>148.28</v>
      </c>
      <c r="I1458" s="256"/>
      <c r="J1458" s="252"/>
      <c r="K1458" s="252"/>
      <c r="L1458" s="257"/>
      <c r="M1458" s="258"/>
      <c r="N1458" s="259"/>
      <c r="O1458" s="259"/>
      <c r="P1458" s="259"/>
      <c r="Q1458" s="259"/>
      <c r="R1458" s="259"/>
      <c r="S1458" s="259"/>
      <c r="T1458" s="260"/>
      <c r="AT1458" s="261" t="s">
        <v>185</v>
      </c>
      <c r="AU1458" s="261" t="s">
        <v>83</v>
      </c>
      <c r="AV1458" s="12" t="s">
        <v>83</v>
      </c>
      <c r="AW1458" s="12" t="s">
        <v>36</v>
      </c>
      <c r="AX1458" s="12" t="s">
        <v>72</v>
      </c>
      <c r="AY1458" s="261" t="s">
        <v>174</v>
      </c>
    </row>
    <row r="1459" s="13" customFormat="1">
      <c r="B1459" s="272"/>
      <c r="C1459" s="273"/>
      <c r="D1459" s="248" t="s">
        <v>185</v>
      </c>
      <c r="E1459" s="274" t="s">
        <v>21</v>
      </c>
      <c r="F1459" s="275" t="s">
        <v>264</v>
      </c>
      <c r="G1459" s="273"/>
      <c r="H1459" s="276">
        <v>297.73000000000002</v>
      </c>
      <c r="I1459" s="277"/>
      <c r="J1459" s="273"/>
      <c r="K1459" s="273"/>
      <c r="L1459" s="278"/>
      <c r="M1459" s="279"/>
      <c r="N1459" s="280"/>
      <c r="O1459" s="280"/>
      <c r="P1459" s="280"/>
      <c r="Q1459" s="280"/>
      <c r="R1459" s="280"/>
      <c r="S1459" s="280"/>
      <c r="T1459" s="281"/>
      <c r="AT1459" s="282" t="s">
        <v>185</v>
      </c>
      <c r="AU1459" s="282" t="s">
        <v>83</v>
      </c>
      <c r="AV1459" s="13" t="s">
        <v>181</v>
      </c>
      <c r="AW1459" s="13" t="s">
        <v>36</v>
      </c>
      <c r="AX1459" s="13" t="s">
        <v>76</v>
      </c>
      <c r="AY1459" s="282" t="s">
        <v>174</v>
      </c>
    </row>
    <row r="1460" s="1" customFormat="1" ht="38.25" customHeight="1">
      <c r="B1460" s="47"/>
      <c r="C1460" s="236" t="s">
        <v>3024</v>
      </c>
      <c r="D1460" s="236" t="s">
        <v>176</v>
      </c>
      <c r="E1460" s="237" t="s">
        <v>3025</v>
      </c>
      <c r="F1460" s="238" t="s">
        <v>3026</v>
      </c>
      <c r="G1460" s="239" t="s">
        <v>179</v>
      </c>
      <c r="H1460" s="240">
        <v>32.420000000000002</v>
      </c>
      <c r="I1460" s="241"/>
      <c r="J1460" s="242">
        <f>ROUND(I1460*H1460,2)</f>
        <v>0</v>
      </c>
      <c r="K1460" s="238" t="s">
        <v>180</v>
      </c>
      <c r="L1460" s="73"/>
      <c r="M1460" s="243" t="s">
        <v>21</v>
      </c>
      <c r="N1460" s="244" t="s">
        <v>44</v>
      </c>
      <c r="O1460" s="48"/>
      <c r="P1460" s="245">
        <f>O1460*H1460</f>
        <v>0</v>
      </c>
      <c r="Q1460" s="245">
        <v>0.012540000000000001</v>
      </c>
      <c r="R1460" s="245">
        <f>Q1460*H1460</f>
        <v>0.40654680000000004</v>
      </c>
      <c r="S1460" s="245">
        <v>0</v>
      </c>
      <c r="T1460" s="246">
        <f>S1460*H1460</f>
        <v>0</v>
      </c>
      <c r="AR1460" s="25" t="s">
        <v>266</v>
      </c>
      <c r="AT1460" s="25" t="s">
        <v>176</v>
      </c>
      <c r="AU1460" s="25" t="s">
        <v>83</v>
      </c>
      <c r="AY1460" s="25" t="s">
        <v>174</v>
      </c>
      <c r="BE1460" s="247">
        <f>IF(N1460="základní",J1460,0)</f>
        <v>0</v>
      </c>
      <c r="BF1460" s="247">
        <f>IF(N1460="snížená",J1460,0)</f>
        <v>0</v>
      </c>
      <c r="BG1460" s="247">
        <f>IF(N1460="zákl. přenesená",J1460,0)</f>
        <v>0</v>
      </c>
      <c r="BH1460" s="247">
        <f>IF(N1460="sníž. přenesená",J1460,0)</f>
        <v>0</v>
      </c>
      <c r="BI1460" s="247">
        <f>IF(N1460="nulová",J1460,0)</f>
        <v>0</v>
      </c>
      <c r="BJ1460" s="25" t="s">
        <v>83</v>
      </c>
      <c r="BK1460" s="247">
        <f>ROUND(I1460*H1460,2)</f>
        <v>0</v>
      </c>
      <c r="BL1460" s="25" t="s">
        <v>266</v>
      </c>
      <c r="BM1460" s="25" t="s">
        <v>3027</v>
      </c>
    </row>
    <row r="1461" s="1" customFormat="1">
      <c r="B1461" s="47"/>
      <c r="C1461" s="75"/>
      <c r="D1461" s="248" t="s">
        <v>183</v>
      </c>
      <c r="E1461" s="75"/>
      <c r="F1461" s="249" t="s">
        <v>3021</v>
      </c>
      <c r="G1461" s="75"/>
      <c r="H1461" s="75"/>
      <c r="I1461" s="204"/>
      <c r="J1461" s="75"/>
      <c r="K1461" s="75"/>
      <c r="L1461" s="73"/>
      <c r="M1461" s="250"/>
      <c r="N1461" s="48"/>
      <c r="O1461" s="48"/>
      <c r="P1461" s="48"/>
      <c r="Q1461" s="48"/>
      <c r="R1461" s="48"/>
      <c r="S1461" s="48"/>
      <c r="T1461" s="96"/>
      <c r="AT1461" s="25" t="s">
        <v>183</v>
      </c>
      <c r="AU1461" s="25" t="s">
        <v>83</v>
      </c>
    </row>
    <row r="1462" s="12" customFormat="1">
      <c r="B1462" s="251"/>
      <c r="C1462" s="252"/>
      <c r="D1462" s="248" t="s">
        <v>185</v>
      </c>
      <c r="E1462" s="253" t="s">
        <v>21</v>
      </c>
      <c r="F1462" s="254" t="s">
        <v>3028</v>
      </c>
      <c r="G1462" s="252"/>
      <c r="H1462" s="255">
        <v>13.880000000000001</v>
      </c>
      <c r="I1462" s="256"/>
      <c r="J1462" s="252"/>
      <c r="K1462" s="252"/>
      <c r="L1462" s="257"/>
      <c r="M1462" s="258"/>
      <c r="N1462" s="259"/>
      <c r="O1462" s="259"/>
      <c r="P1462" s="259"/>
      <c r="Q1462" s="259"/>
      <c r="R1462" s="259"/>
      <c r="S1462" s="259"/>
      <c r="T1462" s="260"/>
      <c r="AT1462" s="261" t="s">
        <v>185</v>
      </c>
      <c r="AU1462" s="261" t="s">
        <v>83</v>
      </c>
      <c r="AV1462" s="12" t="s">
        <v>83</v>
      </c>
      <c r="AW1462" s="12" t="s">
        <v>36</v>
      </c>
      <c r="AX1462" s="12" t="s">
        <v>72</v>
      </c>
      <c r="AY1462" s="261" t="s">
        <v>174</v>
      </c>
    </row>
    <row r="1463" s="12" customFormat="1">
      <c r="B1463" s="251"/>
      <c r="C1463" s="252"/>
      <c r="D1463" s="248" t="s">
        <v>185</v>
      </c>
      <c r="E1463" s="253" t="s">
        <v>21</v>
      </c>
      <c r="F1463" s="254" t="s">
        <v>3029</v>
      </c>
      <c r="G1463" s="252"/>
      <c r="H1463" s="255">
        <v>18.539999999999999</v>
      </c>
      <c r="I1463" s="256"/>
      <c r="J1463" s="252"/>
      <c r="K1463" s="252"/>
      <c r="L1463" s="257"/>
      <c r="M1463" s="258"/>
      <c r="N1463" s="259"/>
      <c r="O1463" s="259"/>
      <c r="P1463" s="259"/>
      <c r="Q1463" s="259"/>
      <c r="R1463" s="259"/>
      <c r="S1463" s="259"/>
      <c r="T1463" s="260"/>
      <c r="AT1463" s="261" t="s">
        <v>185</v>
      </c>
      <c r="AU1463" s="261" t="s">
        <v>83</v>
      </c>
      <c r="AV1463" s="12" t="s">
        <v>83</v>
      </c>
      <c r="AW1463" s="12" t="s">
        <v>36</v>
      </c>
      <c r="AX1463" s="12" t="s">
        <v>72</v>
      </c>
      <c r="AY1463" s="261" t="s">
        <v>174</v>
      </c>
    </row>
    <row r="1464" s="13" customFormat="1">
      <c r="B1464" s="272"/>
      <c r="C1464" s="273"/>
      <c r="D1464" s="248" t="s">
        <v>185</v>
      </c>
      <c r="E1464" s="274" t="s">
        <v>21</v>
      </c>
      <c r="F1464" s="275" t="s">
        <v>264</v>
      </c>
      <c r="G1464" s="273"/>
      <c r="H1464" s="276">
        <v>32.420000000000002</v>
      </c>
      <c r="I1464" s="277"/>
      <c r="J1464" s="273"/>
      <c r="K1464" s="273"/>
      <c r="L1464" s="278"/>
      <c r="M1464" s="279"/>
      <c r="N1464" s="280"/>
      <c r="O1464" s="280"/>
      <c r="P1464" s="280"/>
      <c r="Q1464" s="280"/>
      <c r="R1464" s="280"/>
      <c r="S1464" s="280"/>
      <c r="T1464" s="281"/>
      <c r="AT1464" s="282" t="s">
        <v>185</v>
      </c>
      <c r="AU1464" s="282" t="s">
        <v>83</v>
      </c>
      <c r="AV1464" s="13" t="s">
        <v>181</v>
      </c>
      <c r="AW1464" s="13" t="s">
        <v>36</v>
      </c>
      <c r="AX1464" s="13" t="s">
        <v>76</v>
      </c>
      <c r="AY1464" s="282" t="s">
        <v>174</v>
      </c>
    </row>
    <row r="1465" s="1" customFormat="1" ht="38.25" customHeight="1">
      <c r="B1465" s="47"/>
      <c r="C1465" s="236" t="s">
        <v>3030</v>
      </c>
      <c r="D1465" s="236" t="s">
        <v>176</v>
      </c>
      <c r="E1465" s="237" t="s">
        <v>3031</v>
      </c>
      <c r="F1465" s="238" t="s">
        <v>3032</v>
      </c>
      <c r="G1465" s="239" t="s">
        <v>179</v>
      </c>
      <c r="H1465" s="240">
        <v>366.57499999999999</v>
      </c>
      <c r="I1465" s="241"/>
      <c r="J1465" s="242">
        <f>ROUND(I1465*H1465,2)</f>
        <v>0</v>
      </c>
      <c r="K1465" s="238" t="s">
        <v>180</v>
      </c>
      <c r="L1465" s="73"/>
      <c r="M1465" s="243" t="s">
        <v>21</v>
      </c>
      <c r="N1465" s="244" t="s">
        <v>44</v>
      </c>
      <c r="O1465" s="48"/>
      <c r="P1465" s="245">
        <f>O1465*H1465</f>
        <v>0</v>
      </c>
      <c r="Q1465" s="245">
        <v>0.016109999999999999</v>
      </c>
      <c r="R1465" s="245">
        <f>Q1465*H1465</f>
        <v>5.9055232499999999</v>
      </c>
      <c r="S1465" s="245">
        <v>0</v>
      </c>
      <c r="T1465" s="246">
        <f>S1465*H1465</f>
        <v>0</v>
      </c>
      <c r="AR1465" s="25" t="s">
        <v>266</v>
      </c>
      <c r="AT1465" s="25" t="s">
        <v>176</v>
      </c>
      <c r="AU1465" s="25" t="s">
        <v>83</v>
      </c>
      <c r="AY1465" s="25" t="s">
        <v>174</v>
      </c>
      <c r="BE1465" s="247">
        <f>IF(N1465="základní",J1465,0)</f>
        <v>0</v>
      </c>
      <c r="BF1465" s="247">
        <f>IF(N1465="snížená",J1465,0)</f>
        <v>0</v>
      </c>
      <c r="BG1465" s="247">
        <f>IF(N1465="zákl. přenesená",J1465,0)</f>
        <v>0</v>
      </c>
      <c r="BH1465" s="247">
        <f>IF(N1465="sníž. přenesená",J1465,0)</f>
        <v>0</v>
      </c>
      <c r="BI1465" s="247">
        <f>IF(N1465="nulová",J1465,0)</f>
        <v>0</v>
      </c>
      <c r="BJ1465" s="25" t="s">
        <v>83</v>
      </c>
      <c r="BK1465" s="247">
        <f>ROUND(I1465*H1465,2)</f>
        <v>0</v>
      </c>
      <c r="BL1465" s="25" t="s">
        <v>266</v>
      </c>
      <c r="BM1465" s="25" t="s">
        <v>3033</v>
      </c>
    </row>
    <row r="1466" s="1" customFormat="1">
      <c r="B1466" s="47"/>
      <c r="C1466" s="75"/>
      <c r="D1466" s="248" t="s">
        <v>183</v>
      </c>
      <c r="E1466" s="75"/>
      <c r="F1466" s="249" t="s">
        <v>3021</v>
      </c>
      <c r="G1466" s="75"/>
      <c r="H1466" s="75"/>
      <c r="I1466" s="204"/>
      <c r="J1466" s="75"/>
      <c r="K1466" s="75"/>
      <c r="L1466" s="73"/>
      <c r="M1466" s="250"/>
      <c r="N1466" s="48"/>
      <c r="O1466" s="48"/>
      <c r="P1466" s="48"/>
      <c r="Q1466" s="48"/>
      <c r="R1466" s="48"/>
      <c r="S1466" s="48"/>
      <c r="T1466" s="96"/>
      <c r="AT1466" s="25" t="s">
        <v>183</v>
      </c>
      <c r="AU1466" s="25" t="s">
        <v>83</v>
      </c>
    </row>
    <row r="1467" s="12" customFormat="1">
      <c r="B1467" s="251"/>
      <c r="C1467" s="252"/>
      <c r="D1467" s="248" t="s">
        <v>185</v>
      </c>
      <c r="E1467" s="253" t="s">
        <v>21</v>
      </c>
      <c r="F1467" s="254" t="s">
        <v>3034</v>
      </c>
      <c r="G1467" s="252"/>
      <c r="H1467" s="255">
        <v>96.340000000000003</v>
      </c>
      <c r="I1467" s="256"/>
      <c r="J1467" s="252"/>
      <c r="K1467" s="252"/>
      <c r="L1467" s="257"/>
      <c r="M1467" s="258"/>
      <c r="N1467" s="259"/>
      <c r="O1467" s="259"/>
      <c r="P1467" s="259"/>
      <c r="Q1467" s="259"/>
      <c r="R1467" s="259"/>
      <c r="S1467" s="259"/>
      <c r="T1467" s="260"/>
      <c r="AT1467" s="261" t="s">
        <v>185</v>
      </c>
      <c r="AU1467" s="261" t="s">
        <v>83</v>
      </c>
      <c r="AV1467" s="12" t="s">
        <v>83</v>
      </c>
      <c r="AW1467" s="12" t="s">
        <v>36</v>
      </c>
      <c r="AX1467" s="12" t="s">
        <v>72</v>
      </c>
      <c r="AY1467" s="261" t="s">
        <v>174</v>
      </c>
    </row>
    <row r="1468" s="12" customFormat="1">
      <c r="B1468" s="251"/>
      <c r="C1468" s="252"/>
      <c r="D1468" s="248" t="s">
        <v>185</v>
      </c>
      <c r="E1468" s="253" t="s">
        <v>21</v>
      </c>
      <c r="F1468" s="254" t="s">
        <v>3035</v>
      </c>
      <c r="G1468" s="252"/>
      <c r="H1468" s="255">
        <v>66.579999999999998</v>
      </c>
      <c r="I1468" s="256"/>
      <c r="J1468" s="252"/>
      <c r="K1468" s="252"/>
      <c r="L1468" s="257"/>
      <c r="M1468" s="258"/>
      <c r="N1468" s="259"/>
      <c r="O1468" s="259"/>
      <c r="P1468" s="259"/>
      <c r="Q1468" s="259"/>
      <c r="R1468" s="259"/>
      <c r="S1468" s="259"/>
      <c r="T1468" s="260"/>
      <c r="AT1468" s="261" t="s">
        <v>185</v>
      </c>
      <c r="AU1468" s="261" t="s">
        <v>83</v>
      </c>
      <c r="AV1468" s="12" t="s">
        <v>83</v>
      </c>
      <c r="AW1468" s="12" t="s">
        <v>36</v>
      </c>
      <c r="AX1468" s="12" t="s">
        <v>72</v>
      </c>
      <c r="AY1468" s="261" t="s">
        <v>174</v>
      </c>
    </row>
    <row r="1469" s="12" customFormat="1">
      <c r="B1469" s="251"/>
      <c r="C1469" s="252"/>
      <c r="D1469" s="248" t="s">
        <v>185</v>
      </c>
      <c r="E1469" s="253" t="s">
        <v>21</v>
      </c>
      <c r="F1469" s="254" t="s">
        <v>3036</v>
      </c>
      <c r="G1469" s="252"/>
      <c r="H1469" s="255">
        <v>203.655</v>
      </c>
      <c r="I1469" s="256"/>
      <c r="J1469" s="252"/>
      <c r="K1469" s="252"/>
      <c r="L1469" s="257"/>
      <c r="M1469" s="258"/>
      <c r="N1469" s="259"/>
      <c r="O1469" s="259"/>
      <c r="P1469" s="259"/>
      <c r="Q1469" s="259"/>
      <c r="R1469" s="259"/>
      <c r="S1469" s="259"/>
      <c r="T1469" s="260"/>
      <c r="AT1469" s="261" t="s">
        <v>185</v>
      </c>
      <c r="AU1469" s="261" t="s">
        <v>83</v>
      </c>
      <c r="AV1469" s="12" t="s">
        <v>83</v>
      </c>
      <c r="AW1469" s="12" t="s">
        <v>36</v>
      </c>
      <c r="AX1469" s="12" t="s">
        <v>72</v>
      </c>
      <c r="AY1469" s="261" t="s">
        <v>174</v>
      </c>
    </row>
    <row r="1470" s="13" customFormat="1">
      <c r="B1470" s="272"/>
      <c r="C1470" s="273"/>
      <c r="D1470" s="248" t="s">
        <v>185</v>
      </c>
      <c r="E1470" s="274" t="s">
        <v>21</v>
      </c>
      <c r="F1470" s="275" t="s">
        <v>264</v>
      </c>
      <c r="G1470" s="273"/>
      <c r="H1470" s="276">
        <v>366.57499999999999</v>
      </c>
      <c r="I1470" s="277"/>
      <c r="J1470" s="273"/>
      <c r="K1470" s="273"/>
      <c r="L1470" s="278"/>
      <c r="M1470" s="279"/>
      <c r="N1470" s="280"/>
      <c r="O1470" s="280"/>
      <c r="P1470" s="280"/>
      <c r="Q1470" s="280"/>
      <c r="R1470" s="280"/>
      <c r="S1470" s="280"/>
      <c r="T1470" s="281"/>
      <c r="AT1470" s="282" t="s">
        <v>185</v>
      </c>
      <c r="AU1470" s="282" t="s">
        <v>83</v>
      </c>
      <c r="AV1470" s="13" t="s">
        <v>181</v>
      </c>
      <c r="AW1470" s="13" t="s">
        <v>36</v>
      </c>
      <c r="AX1470" s="13" t="s">
        <v>76</v>
      </c>
      <c r="AY1470" s="282" t="s">
        <v>174</v>
      </c>
    </row>
    <row r="1471" s="1" customFormat="1" ht="25.5" customHeight="1">
      <c r="B1471" s="47"/>
      <c r="C1471" s="236" t="s">
        <v>3037</v>
      </c>
      <c r="D1471" s="236" t="s">
        <v>176</v>
      </c>
      <c r="E1471" s="237" t="s">
        <v>3038</v>
      </c>
      <c r="F1471" s="238" t="s">
        <v>3039</v>
      </c>
      <c r="G1471" s="239" t="s">
        <v>179</v>
      </c>
      <c r="H1471" s="240">
        <v>859.64499999999998</v>
      </c>
      <c r="I1471" s="241"/>
      <c r="J1471" s="242">
        <f>ROUND(I1471*H1471,2)</f>
        <v>0</v>
      </c>
      <c r="K1471" s="238" t="s">
        <v>180</v>
      </c>
      <c r="L1471" s="73"/>
      <c r="M1471" s="243" t="s">
        <v>21</v>
      </c>
      <c r="N1471" s="244" t="s">
        <v>44</v>
      </c>
      <c r="O1471" s="48"/>
      <c r="P1471" s="245">
        <f>O1471*H1471</f>
        <v>0</v>
      </c>
      <c r="Q1471" s="245">
        <v>0.00010000000000000001</v>
      </c>
      <c r="R1471" s="245">
        <f>Q1471*H1471</f>
        <v>0.085964499999999999</v>
      </c>
      <c r="S1471" s="245">
        <v>0</v>
      </c>
      <c r="T1471" s="246">
        <f>S1471*H1471</f>
        <v>0</v>
      </c>
      <c r="AR1471" s="25" t="s">
        <v>266</v>
      </c>
      <c r="AT1471" s="25" t="s">
        <v>176</v>
      </c>
      <c r="AU1471" s="25" t="s">
        <v>83</v>
      </c>
      <c r="AY1471" s="25" t="s">
        <v>174</v>
      </c>
      <c r="BE1471" s="247">
        <f>IF(N1471="základní",J1471,0)</f>
        <v>0</v>
      </c>
      <c r="BF1471" s="247">
        <f>IF(N1471="snížená",J1471,0)</f>
        <v>0</v>
      </c>
      <c r="BG1471" s="247">
        <f>IF(N1471="zákl. přenesená",J1471,0)</f>
        <v>0</v>
      </c>
      <c r="BH1471" s="247">
        <f>IF(N1471="sníž. přenesená",J1471,0)</f>
        <v>0</v>
      </c>
      <c r="BI1471" s="247">
        <f>IF(N1471="nulová",J1471,0)</f>
        <v>0</v>
      </c>
      <c r="BJ1471" s="25" t="s">
        <v>83</v>
      </c>
      <c r="BK1471" s="247">
        <f>ROUND(I1471*H1471,2)</f>
        <v>0</v>
      </c>
      <c r="BL1471" s="25" t="s">
        <v>266</v>
      </c>
      <c r="BM1471" s="25" t="s">
        <v>3040</v>
      </c>
    </row>
    <row r="1472" s="1" customFormat="1">
      <c r="B1472" s="47"/>
      <c r="C1472" s="75"/>
      <c r="D1472" s="248" t="s">
        <v>183</v>
      </c>
      <c r="E1472" s="75"/>
      <c r="F1472" s="249" t="s">
        <v>3021</v>
      </c>
      <c r="G1472" s="75"/>
      <c r="H1472" s="75"/>
      <c r="I1472" s="204"/>
      <c r="J1472" s="75"/>
      <c r="K1472" s="75"/>
      <c r="L1472" s="73"/>
      <c r="M1472" s="250"/>
      <c r="N1472" s="48"/>
      <c r="O1472" s="48"/>
      <c r="P1472" s="48"/>
      <c r="Q1472" s="48"/>
      <c r="R1472" s="48"/>
      <c r="S1472" s="48"/>
      <c r="T1472" s="96"/>
      <c r="AT1472" s="25" t="s">
        <v>183</v>
      </c>
      <c r="AU1472" s="25" t="s">
        <v>83</v>
      </c>
    </row>
    <row r="1473" s="12" customFormat="1">
      <c r="B1473" s="251"/>
      <c r="C1473" s="252"/>
      <c r="D1473" s="248" t="s">
        <v>185</v>
      </c>
      <c r="E1473" s="253" t="s">
        <v>21</v>
      </c>
      <c r="F1473" s="254" t="s">
        <v>3041</v>
      </c>
      <c r="G1473" s="252"/>
      <c r="H1473" s="255">
        <v>162.91999999999999</v>
      </c>
      <c r="I1473" s="256"/>
      <c r="J1473" s="252"/>
      <c r="K1473" s="252"/>
      <c r="L1473" s="257"/>
      <c r="M1473" s="258"/>
      <c r="N1473" s="259"/>
      <c r="O1473" s="259"/>
      <c r="P1473" s="259"/>
      <c r="Q1473" s="259"/>
      <c r="R1473" s="259"/>
      <c r="S1473" s="259"/>
      <c r="T1473" s="260"/>
      <c r="AT1473" s="261" t="s">
        <v>185</v>
      </c>
      <c r="AU1473" s="261" t="s">
        <v>83</v>
      </c>
      <c r="AV1473" s="12" t="s">
        <v>83</v>
      </c>
      <c r="AW1473" s="12" t="s">
        <v>36</v>
      </c>
      <c r="AX1473" s="12" t="s">
        <v>72</v>
      </c>
      <c r="AY1473" s="261" t="s">
        <v>174</v>
      </c>
    </row>
    <row r="1474" s="12" customFormat="1">
      <c r="B1474" s="251"/>
      <c r="C1474" s="252"/>
      <c r="D1474" s="248" t="s">
        <v>185</v>
      </c>
      <c r="E1474" s="253" t="s">
        <v>21</v>
      </c>
      <c r="F1474" s="254" t="s">
        <v>3042</v>
      </c>
      <c r="G1474" s="252"/>
      <c r="H1474" s="255">
        <v>696.72500000000002</v>
      </c>
      <c r="I1474" s="256"/>
      <c r="J1474" s="252"/>
      <c r="K1474" s="252"/>
      <c r="L1474" s="257"/>
      <c r="M1474" s="258"/>
      <c r="N1474" s="259"/>
      <c r="O1474" s="259"/>
      <c r="P1474" s="259"/>
      <c r="Q1474" s="259"/>
      <c r="R1474" s="259"/>
      <c r="S1474" s="259"/>
      <c r="T1474" s="260"/>
      <c r="AT1474" s="261" t="s">
        <v>185</v>
      </c>
      <c r="AU1474" s="261" t="s">
        <v>83</v>
      </c>
      <c r="AV1474" s="12" t="s">
        <v>83</v>
      </c>
      <c r="AW1474" s="12" t="s">
        <v>36</v>
      </c>
      <c r="AX1474" s="12" t="s">
        <v>72</v>
      </c>
      <c r="AY1474" s="261" t="s">
        <v>174</v>
      </c>
    </row>
    <row r="1475" s="13" customFormat="1">
      <c r="B1475" s="272"/>
      <c r="C1475" s="273"/>
      <c r="D1475" s="248" t="s">
        <v>185</v>
      </c>
      <c r="E1475" s="274" t="s">
        <v>21</v>
      </c>
      <c r="F1475" s="275" t="s">
        <v>264</v>
      </c>
      <c r="G1475" s="273"/>
      <c r="H1475" s="276">
        <v>859.64499999999998</v>
      </c>
      <c r="I1475" s="277"/>
      <c r="J1475" s="273"/>
      <c r="K1475" s="273"/>
      <c r="L1475" s="278"/>
      <c r="M1475" s="279"/>
      <c r="N1475" s="280"/>
      <c r="O1475" s="280"/>
      <c r="P1475" s="280"/>
      <c r="Q1475" s="280"/>
      <c r="R1475" s="280"/>
      <c r="S1475" s="280"/>
      <c r="T1475" s="281"/>
      <c r="AT1475" s="282" t="s">
        <v>185</v>
      </c>
      <c r="AU1475" s="282" t="s">
        <v>83</v>
      </c>
      <c r="AV1475" s="13" t="s">
        <v>181</v>
      </c>
      <c r="AW1475" s="13" t="s">
        <v>36</v>
      </c>
      <c r="AX1475" s="13" t="s">
        <v>76</v>
      </c>
      <c r="AY1475" s="282" t="s">
        <v>174</v>
      </c>
    </row>
    <row r="1476" s="1" customFormat="1" ht="25.5" customHeight="1">
      <c r="B1476" s="47"/>
      <c r="C1476" s="236" t="s">
        <v>3043</v>
      </c>
      <c r="D1476" s="236" t="s">
        <v>176</v>
      </c>
      <c r="E1476" s="237" t="s">
        <v>3044</v>
      </c>
      <c r="F1476" s="238" t="s">
        <v>3045</v>
      </c>
      <c r="G1476" s="239" t="s">
        <v>179</v>
      </c>
      <c r="H1476" s="240">
        <v>731.22000000000003</v>
      </c>
      <c r="I1476" s="241"/>
      <c r="J1476" s="242">
        <f>ROUND(I1476*H1476,2)</f>
        <v>0</v>
      </c>
      <c r="K1476" s="238" t="s">
        <v>180</v>
      </c>
      <c r="L1476" s="73"/>
      <c r="M1476" s="243" t="s">
        <v>21</v>
      </c>
      <c r="N1476" s="244" t="s">
        <v>44</v>
      </c>
      <c r="O1476" s="48"/>
      <c r="P1476" s="245">
        <f>O1476*H1476</f>
        <v>0</v>
      </c>
      <c r="Q1476" s="245">
        <v>0</v>
      </c>
      <c r="R1476" s="245">
        <f>Q1476*H1476</f>
        <v>0</v>
      </c>
      <c r="S1476" s="245">
        <v>0</v>
      </c>
      <c r="T1476" s="246">
        <f>S1476*H1476</f>
        <v>0</v>
      </c>
      <c r="AR1476" s="25" t="s">
        <v>266</v>
      </c>
      <c r="AT1476" s="25" t="s">
        <v>176</v>
      </c>
      <c r="AU1476" s="25" t="s">
        <v>83</v>
      </c>
      <c r="AY1476" s="25" t="s">
        <v>174</v>
      </c>
      <c r="BE1476" s="247">
        <f>IF(N1476="základní",J1476,0)</f>
        <v>0</v>
      </c>
      <c r="BF1476" s="247">
        <f>IF(N1476="snížená",J1476,0)</f>
        <v>0</v>
      </c>
      <c r="BG1476" s="247">
        <f>IF(N1476="zákl. přenesená",J1476,0)</f>
        <v>0</v>
      </c>
      <c r="BH1476" s="247">
        <f>IF(N1476="sníž. přenesená",J1476,0)</f>
        <v>0</v>
      </c>
      <c r="BI1476" s="247">
        <f>IF(N1476="nulová",J1476,0)</f>
        <v>0</v>
      </c>
      <c r="BJ1476" s="25" t="s">
        <v>83</v>
      </c>
      <c r="BK1476" s="247">
        <f>ROUND(I1476*H1476,2)</f>
        <v>0</v>
      </c>
      <c r="BL1476" s="25" t="s">
        <v>266</v>
      </c>
      <c r="BM1476" s="25" t="s">
        <v>3046</v>
      </c>
    </row>
    <row r="1477" s="1" customFormat="1">
      <c r="B1477" s="47"/>
      <c r="C1477" s="75"/>
      <c r="D1477" s="248" t="s">
        <v>183</v>
      </c>
      <c r="E1477" s="75"/>
      <c r="F1477" s="249" t="s">
        <v>3021</v>
      </c>
      <c r="G1477" s="75"/>
      <c r="H1477" s="75"/>
      <c r="I1477" s="204"/>
      <c r="J1477" s="75"/>
      <c r="K1477" s="75"/>
      <c r="L1477" s="73"/>
      <c r="M1477" s="250"/>
      <c r="N1477" s="48"/>
      <c r="O1477" s="48"/>
      <c r="P1477" s="48"/>
      <c r="Q1477" s="48"/>
      <c r="R1477" s="48"/>
      <c r="S1477" s="48"/>
      <c r="T1477" s="96"/>
      <c r="AT1477" s="25" t="s">
        <v>183</v>
      </c>
      <c r="AU1477" s="25" t="s">
        <v>83</v>
      </c>
    </row>
    <row r="1478" s="12" customFormat="1">
      <c r="B1478" s="251"/>
      <c r="C1478" s="252"/>
      <c r="D1478" s="248" t="s">
        <v>185</v>
      </c>
      <c r="E1478" s="253" t="s">
        <v>21</v>
      </c>
      <c r="F1478" s="254" t="s">
        <v>3047</v>
      </c>
      <c r="G1478" s="252"/>
      <c r="H1478" s="255">
        <v>731.22000000000003</v>
      </c>
      <c r="I1478" s="256"/>
      <c r="J1478" s="252"/>
      <c r="K1478" s="252"/>
      <c r="L1478" s="257"/>
      <c r="M1478" s="258"/>
      <c r="N1478" s="259"/>
      <c r="O1478" s="259"/>
      <c r="P1478" s="259"/>
      <c r="Q1478" s="259"/>
      <c r="R1478" s="259"/>
      <c r="S1478" s="259"/>
      <c r="T1478" s="260"/>
      <c r="AT1478" s="261" t="s">
        <v>185</v>
      </c>
      <c r="AU1478" s="261" t="s">
        <v>83</v>
      </c>
      <c r="AV1478" s="12" t="s">
        <v>83</v>
      </c>
      <c r="AW1478" s="12" t="s">
        <v>36</v>
      </c>
      <c r="AX1478" s="12" t="s">
        <v>76</v>
      </c>
      <c r="AY1478" s="261" t="s">
        <v>174</v>
      </c>
    </row>
    <row r="1479" s="1" customFormat="1" ht="16.5" customHeight="1">
      <c r="B1479" s="47"/>
      <c r="C1479" s="262" t="s">
        <v>3048</v>
      </c>
      <c r="D1479" s="262" t="s">
        <v>248</v>
      </c>
      <c r="E1479" s="263" t="s">
        <v>3049</v>
      </c>
      <c r="F1479" s="264" t="s">
        <v>3050</v>
      </c>
      <c r="G1479" s="265" t="s">
        <v>179</v>
      </c>
      <c r="H1479" s="266">
        <v>801.23400000000004</v>
      </c>
      <c r="I1479" s="267"/>
      <c r="J1479" s="268">
        <f>ROUND(I1479*H1479,2)</f>
        <v>0</v>
      </c>
      <c r="K1479" s="264" t="s">
        <v>21</v>
      </c>
      <c r="L1479" s="269"/>
      <c r="M1479" s="270" t="s">
        <v>21</v>
      </c>
      <c r="N1479" s="271" t="s">
        <v>44</v>
      </c>
      <c r="O1479" s="48"/>
      <c r="P1479" s="245">
        <f>O1479*H1479</f>
        <v>0</v>
      </c>
      <c r="Q1479" s="245">
        <v>0.00017000000000000001</v>
      </c>
      <c r="R1479" s="245">
        <f>Q1479*H1479</f>
        <v>0.13620978</v>
      </c>
      <c r="S1479" s="245">
        <v>0</v>
      </c>
      <c r="T1479" s="246">
        <f>S1479*H1479</f>
        <v>0</v>
      </c>
      <c r="AR1479" s="25" t="s">
        <v>364</v>
      </c>
      <c r="AT1479" s="25" t="s">
        <v>248</v>
      </c>
      <c r="AU1479" s="25" t="s">
        <v>83</v>
      </c>
      <c r="AY1479" s="25" t="s">
        <v>174</v>
      </c>
      <c r="BE1479" s="247">
        <f>IF(N1479="základní",J1479,0)</f>
        <v>0</v>
      </c>
      <c r="BF1479" s="247">
        <f>IF(N1479="snížená",J1479,0)</f>
        <v>0</v>
      </c>
      <c r="BG1479" s="247">
        <f>IF(N1479="zákl. přenesená",J1479,0)</f>
        <v>0</v>
      </c>
      <c r="BH1479" s="247">
        <f>IF(N1479="sníž. přenesená",J1479,0)</f>
        <v>0</v>
      </c>
      <c r="BI1479" s="247">
        <f>IF(N1479="nulová",J1479,0)</f>
        <v>0</v>
      </c>
      <c r="BJ1479" s="25" t="s">
        <v>83</v>
      </c>
      <c r="BK1479" s="247">
        <f>ROUND(I1479*H1479,2)</f>
        <v>0</v>
      </c>
      <c r="BL1479" s="25" t="s">
        <v>266</v>
      </c>
      <c r="BM1479" s="25" t="s">
        <v>3051</v>
      </c>
    </row>
    <row r="1480" s="12" customFormat="1">
      <c r="B1480" s="251"/>
      <c r="C1480" s="252"/>
      <c r="D1480" s="248" t="s">
        <v>185</v>
      </c>
      <c r="E1480" s="253" t="s">
        <v>21</v>
      </c>
      <c r="F1480" s="254" t="s">
        <v>3052</v>
      </c>
      <c r="G1480" s="252"/>
      <c r="H1480" s="255">
        <v>801.23400000000004</v>
      </c>
      <c r="I1480" s="256"/>
      <c r="J1480" s="252"/>
      <c r="K1480" s="252"/>
      <c r="L1480" s="257"/>
      <c r="M1480" s="258"/>
      <c r="N1480" s="259"/>
      <c r="O1480" s="259"/>
      <c r="P1480" s="259"/>
      <c r="Q1480" s="259"/>
      <c r="R1480" s="259"/>
      <c r="S1480" s="259"/>
      <c r="T1480" s="260"/>
      <c r="AT1480" s="261" t="s">
        <v>185</v>
      </c>
      <c r="AU1480" s="261" t="s">
        <v>83</v>
      </c>
      <c r="AV1480" s="12" t="s">
        <v>83</v>
      </c>
      <c r="AW1480" s="12" t="s">
        <v>36</v>
      </c>
      <c r="AX1480" s="12" t="s">
        <v>76</v>
      </c>
      <c r="AY1480" s="261" t="s">
        <v>174</v>
      </c>
    </row>
    <row r="1481" s="1" customFormat="1" ht="25.5" customHeight="1">
      <c r="B1481" s="47"/>
      <c r="C1481" s="262" t="s">
        <v>3053</v>
      </c>
      <c r="D1481" s="262" t="s">
        <v>248</v>
      </c>
      <c r="E1481" s="263" t="s">
        <v>3054</v>
      </c>
      <c r="F1481" s="264" t="s">
        <v>3055</v>
      </c>
      <c r="G1481" s="265" t="s">
        <v>179</v>
      </c>
      <c r="H1481" s="266">
        <v>34.494999999999997</v>
      </c>
      <c r="I1481" s="267"/>
      <c r="J1481" s="268">
        <f>ROUND(I1481*H1481,2)</f>
        <v>0</v>
      </c>
      <c r="K1481" s="264" t="s">
        <v>21</v>
      </c>
      <c r="L1481" s="269"/>
      <c r="M1481" s="270" t="s">
        <v>21</v>
      </c>
      <c r="N1481" s="271" t="s">
        <v>44</v>
      </c>
      <c r="O1481" s="48"/>
      <c r="P1481" s="245">
        <f>O1481*H1481</f>
        <v>0</v>
      </c>
      <c r="Q1481" s="245">
        <v>0.00012</v>
      </c>
      <c r="R1481" s="245">
        <f>Q1481*H1481</f>
        <v>0.0041393999999999997</v>
      </c>
      <c r="S1481" s="245">
        <v>0</v>
      </c>
      <c r="T1481" s="246">
        <f>S1481*H1481</f>
        <v>0</v>
      </c>
      <c r="AR1481" s="25" t="s">
        <v>364</v>
      </c>
      <c r="AT1481" s="25" t="s">
        <v>248</v>
      </c>
      <c r="AU1481" s="25" t="s">
        <v>83</v>
      </c>
      <c r="AY1481" s="25" t="s">
        <v>174</v>
      </c>
      <c r="BE1481" s="247">
        <f>IF(N1481="základní",J1481,0)</f>
        <v>0</v>
      </c>
      <c r="BF1481" s="247">
        <f>IF(N1481="snížená",J1481,0)</f>
        <v>0</v>
      </c>
      <c r="BG1481" s="247">
        <f>IF(N1481="zákl. přenesená",J1481,0)</f>
        <v>0</v>
      </c>
      <c r="BH1481" s="247">
        <f>IF(N1481="sníž. přenesená",J1481,0)</f>
        <v>0</v>
      </c>
      <c r="BI1481" s="247">
        <f>IF(N1481="nulová",J1481,0)</f>
        <v>0</v>
      </c>
      <c r="BJ1481" s="25" t="s">
        <v>83</v>
      </c>
      <c r="BK1481" s="247">
        <f>ROUND(I1481*H1481,2)</f>
        <v>0</v>
      </c>
      <c r="BL1481" s="25" t="s">
        <v>266</v>
      </c>
      <c r="BM1481" s="25" t="s">
        <v>3056</v>
      </c>
    </row>
    <row r="1482" s="12" customFormat="1">
      <c r="B1482" s="251"/>
      <c r="C1482" s="252"/>
      <c r="D1482" s="248" t="s">
        <v>185</v>
      </c>
      <c r="E1482" s="253" t="s">
        <v>21</v>
      </c>
      <c r="F1482" s="254" t="s">
        <v>3057</v>
      </c>
      <c r="G1482" s="252"/>
      <c r="H1482" s="255">
        <v>34.494999999999997</v>
      </c>
      <c r="I1482" s="256"/>
      <c r="J1482" s="252"/>
      <c r="K1482" s="252"/>
      <c r="L1482" s="257"/>
      <c r="M1482" s="258"/>
      <c r="N1482" s="259"/>
      <c r="O1482" s="259"/>
      <c r="P1482" s="259"/>
      <c r="Q1482" s="259"/>
      <c r="R1482" s="259"/>
      <c r="S1482" s="259"/>
      <c r="T1482" s="260"/>
      <c r="AT1482" s="261" t="s">
        <v>185</v>
      </c>
      <c r="AU1482" s="261" t="s">
        <v>83</v>
      </c>
      <c r="AV1482" s="12" t="s">
        <v>83</v>
      </c>
      <c r="AW1482" s="12" t="s">
        <v>36</v>
      </c>
      <c r="AX1482" s="12" t="s">
        <v>76</v>
      </c>
      <c r="AY1482" s="261" t="s">
        <v>174</v>
      </c>
    </row>
    <row r="1483" s="1" customFormat="1" ht="25.5" customHeight="1">
      <c r="B1483" s="47"/>
      <c r="C1483" s="236" t="s">
        <v>3058</v>
      </c>
      <c r="D1483" s="236" t="s">
        <v>176</v>
      </c>
      <c r="E1483" s="237" t="s">
        <v>3059</v>
      </c>
      <c r="F1483" s="238" t="s">
        <v>3060</v>
      </c>
      <c r="G1483" s="239" t="s">
        <v>179</v>
      </c>
      <c r="H1483" s="240">
        <v>203.655</v>
      </c>
      <c r="I1483" s="241"/>
      <c r="J1483" s="242">
        <f>ROUND(I1483*H1483,2)</f>
        <v>0</v>
      </c>
      <c r="K1483" s="238" t="s">
        <v>180</v>
      </c>
      <c r="L1483" s="73"/>
      <c r="M1483" s="243" t="s">
        <v>21</v>
      </c>
      <c r="N1483" s="244" t="s">
        <v>44</v>
      </c>
      <c r="O1483" s="48"/>
      <c r="P1483" s="245">
        <f>O1483*H1483</f>
        <v>0</v>
      </c>
      <c r="Q1483" s="245">
        <v>0</v>
      </c>
      <c r="R1483" s="245">
        <f>Q1483*H1483</f>
        <v>0</v>
      </c>
      <c r="S1483" s="245">
        <v>0</v>
      </c>
      <c r="T1483" s="246">
        <f>S1483*H1483</f>
        <v>0</v>
      </c>
      <c r="AR1483" s="25" t="s">
        <v>266</v>
      </c>
      <c r="AT1483" s="25" t="s">
        <v>176</v>
      </c>
      <c r="AU1483" s="25" t="s">
        <v>83</v>
      </c>
      <c r="AY1483" s="25" t="s">
        <v>174</v>
      </c>
      <c r="BE1483" s="247">
        <f>IF(N1483="základní",J1483,0)</f>
        <v>0</v>
      </c>
      <c r="BF1483" s="247">
        <f>IF(N1483="snížená",J1483,0)</f>
        <v>0</v>
      </c>
      <c r="BG1483" s="247">
        <f>IF(N1483="zákl. přenesená",J1483,0)</f>
        <v>0</v>
      </c>
      <c r="BH1483" s="247">
        <f>IF(N1483="sníž. přenesená",J1483,0)</f>
        <v>0</v>
      </c>
      <c r="BI1483" s="247">
        <f>IF(N1483="nulová",J1483,0)</f>
        <v>0</v>
      </c>
      <c r="BJ1483" s="25" t="s">
        <v>83</v>
      </c>
      <c r="BK1483" s="247">
        <f>ROUND(I1483*H1483,2)</f>
        <v>0</v>
      </c>
      <c r="BL1483" s="25" t="s">
        <v>266</v>
      </c>
      <c r="BM1483" s="25" t="s">
        <v>3061</v>
      </c>
    </row>
    <row r="1484" s="1" customFormat="1">
      <c r="B1484" s="47"/>
      <c r="C1484" s="75"/>
      <c r="D1484" s="248" t="s">
        <v>183</v>
      </c>
      <c r="E1484" s="75"/>
      <c r="F1484" s="249" t="s">
        <v>3021</v>
      </c>
      <c r="G1484" s="75"/>
      <c r="H1484" s="75"/>
      <c r="I1484" s="204"/>
      <c r="J1484" s="75"/>
      <c r="K1484" s="75"/>
      <c r="L1484" s="73"/>
      <c r="M1484" s="250"/>
      <c r="N1484" s="48"/>
      <c r="O1484" s="48"/>
      <c r="P1484" s="48"/>
      <c r="Q1484" s="48"/>
      <c r="R1484" s="48"/>
      <c r="S1484" s="48"/>
      <c r="T1484" s="96"/>
      <c r="AT1484" s="25" t="s">
        <v>183</v>
      </c>
      <c r="AU1484" s="25" t="s">
        <v>83</v>
      </c>
    </row>
    <row r="1485" s="12" customFormat="1">
      <c r="B1485" s="251"/>
      <c r="C1485" s="252"/>
      <c r="D1485" s="248" t="s">
        <v>185</v>
      </c>
      <c r="E1485" s="253" t="s">
        <v>21</v>
      </c>
      <c r="F1485" s="254" t="s">
        <v>3036</v>
      </c>
      <c r="G1485" s="252"/>
      <c r="H1485" s="255">
        <v>203.655</v>
      </c>
      <c r="I1485" s="256"/>
      <c r="J1485" s="252"/>
      <c r="K1485" s="252"/>
      <c r="L1485" s="257"/>
      <c r="M1485" s="258"/>
      <c r="N1485" s="259"/>
      <c r="O1485" s="259"/>
      <c r="P1485" s="259"/>
      <c r="Q1485" s="259"/>
      <c r="R1485" s="259"/>
      <c r="S1485" s="259"/>
      <c r="T1485" s="260"/>
      <c r="AT1485" s="261" t="s">
        <v>185</v>
      </c>
      <c r="AU1485" s="261" t="s">
        <v>83</v>
      </c>
      <c r="AV1485" s="12" t="s">
        <v>83</v>
      </c>
      <c r="AW1485" s="12" t="s">
        <v>36</v>
      </c>
      <c r="AX1485" s="12" t="s">
        <v>76</v>
      </c>
      <c r="AY1485" s="261" t="s">
        <v>174</v>
      </c>
    </row>
    <row r="1486" s="1" customFormat="1" ht="25.5" customHeight="1">
      <c r="B1486" s="47"/>
      <c r="C1486" s="262" t="s">
        <v>3062</v>
      </c>
      <c r="D1486" s="262" t="s">
        <v>248</v>
      </c>
      <c r="E1486" s="263" t="s">
        <v>3063</v>
      </c>
      <c r="F1486" s="264" t="s">
        <v>3064</v>
      </c>
      <c r="G1486" s="265" t="s">
        <v>179</v>
      </c>
      <c r="H1486" s="266">
        <v>207.72800000000001</v>
      </c>
      <c r="I1486" s="267"/>
      <c r="J1486" s="268">
        <f>ROUND(I1486*H1486,2)</f>
        <v>0</v>
      </c>
      <c r="K1486" s="264" t="s">
        <v>21</v>
      </c>
      <c r="L1486" s="269"/>
      <c r="M1486" s="270" t="s">
        <v>21</v>
      </c>
      <c r="N1486" s="271" t="s">
        <v>44</v>
      </c>
      <c r="O1486" s="48"/>
      <c r="P1486" s="245">
        <f>O1486*H1486</f>
        <v>0</v>
      </c>
      <c r="Q1486" s="245">
        <v>0.0057999999999999996</v>
      </c>
      <c r="R1486" s="245">
        <f>Q1486*H1486</f>
        <v>1.2048224000000001</v>
      </c>
      <c r="S1486" s="245">
        <v>0</v>
      </c>
      <c r="T1486" s="246">
        <f>S1486*H1486</f>
        <v>0</v>
      </c>
      <c r="AR1486" s="25" t="s">
        <v>364</v>
      </c>
      <c r="AT1486" s="25" t="s">
        <v>248</v>
      </c>
      <c r="AU1486" s="25" t="s">
        <v>83</v>
      </c>
      <c r="AY1486" s="25" t="s">
        <v>174</v>
      </c>
      <c r="BE1486" s="247">
        <f>IF(N1486="základní",J1486,0)</f>
        <v>0</v>
      </c>
      <c r="BF1486" s="247">
        <f>IF(N1486="snížená",J1486,0)</f>
        <v>0</v>
      </c>
      <c r="BG1486" s="247">
        <f>IF(N1486="zákl. přenesená",J1486,0)</f>
        <v>0</v>
      </c>
      <c r="BH1486" s="247">
        <f>IF(N1486="sníž. přenesená",J1486,0)</f>
        <v>0</v>
      </c>
      <c r="BI1486" s="247">
        <f>IF(N1486="nulová",J1486,0)</f>
        <v>0</v>
      </c>
      <c r="BJ1486" s="25" t="s">
        <v>83</v>
      </c>
      <c r="BK1486" s="247">
        <f>ROUND(I1486*H1486,2)</f>
        <v>0</v>
      </c>
      <c r="BL1486" s="25" t="s">
        <v>266</v>
      </c>
      <c r="BM1486" s="25" t="s">
        <v>3065</v>
      </c>
    </row>
    <row r="1487" s="12" customFormat="1">
      <c r="B1487" s="251"/>
      <c r="C1487" s="252"/>
      <c r="D1487" s="248" t="s">
        <v>185</v>
      </c>
      <c r="E1487" s="252"/>
      <c r="F1487" s="254" t="s">
        <v>3066</v>
      </c>
      <c r="G1487" s="252"/>
      <c r="H1487" s="255">
        <v>207.72800000000001</v>
      </c>
      <c r="I1487" s="256"/>
      <c r="J1487" s="252"/>
      <c r="K1487" s="252"/>
      <c r="L1487" s="257"/>
      <c r="M1487" s="258"/>
      <c r="N1487" s="259"/>
      <c r="O1487" s="259"/>
      <c r="P1487" s="259"/>
      <c r="Q1487" s="259"/>
      <c r="R1487" s="259"/>
      <c r="S1487" s="259"/>
      <c r="T1487" s="260"/>
      <c r="AT1487" s="261" t="s">
        <v>185</v>
      </c>
      <c r="AU1487" s="261" t="s">
        <v>83</v>
      </c>
      <c r="AV1487" s="12" t="s">
        <v>83</v>
      </c>
      <c r="AW1487" s="12" t="s">
        <v>6</v>
      </c>
      <c r="AX1487" s="12" t="s">
        <v>76</v>
      </c>
      <c r="AY1487" s="261" t="s">
        <v>174</v>
      </c>
    </row>
    <row r="1488" s="1" customFormat="1" ht="25.5" customHeight="1">
      <c r="B1488" s="47"/>
      <c r="C1488" s="236" t="s">
        <v>3067</v>
      </c>
      <c r="D1488" s="236" t="s">
        <v>176</v>
      </c>
      <c r="E1488" s="237" t="s">
        <v>3068</v>
      </c>
      <c r="F1488" s="238" t="s">
        <v>3069</v>
      </c>
      <c r="G1488" s="239" t="s">
        <v>179</v>
      </c>
      <c r="H1488" s="240">
        <v>23.655000000000001</v>
      </c>
      <c r="I1488" s="241"/>
      <c r="J1488" s="242">
        <f>ROUND(I1488*H1488,2)</f>
        <v>0</v>
      </c>
      <c r="K1488" s="238" t="s">
        <v>180</v>
      </c>
      <c r="L1488" s="73"/>
      <c r="M1488" s="243" t="s">
        <v>21</v>
      </c>
      <c r="N1488" s="244" t="s">
        <v>44</v>
      </c>
      <c r="O1488" s="48"/>
      <c r="P1488" s="245">
        <f>O1488*H1488</f>
        <v>0</v>
      </c>
      <c r="Q1488" s="245">
        <v>0</v>
      </c>
      <c r="R1488" s="245">
        <f>Q1488*H1488</f>
        <v>0</v>
      </c>
      <c r="S1488" s="245">
        <v>0.017860000000000001</v>
      </c>
      <c r="T1488" s="246">
        <f>S1488*H1488</f>
        <v>0.42247830000000003</v>
      </c>
      <c r="AR1488" s="25" t="s">
        <v>266</v>
      </c>
      <c r="AT1488" s="25" t="s">
        <v>176</v>
      </c>
      <c r="AU1488" s="25" t="s">
        <v>83</v>
      </c>
      <c r="AY1488" s="25" t="s">
        <v>174</v>
      </c>
      <c r="BE1488" s="247">
        <f>IF(N1488="základní",J1488,0)</f>
        <v>0</v>
      </c>
      <c r="BF1488" s="247">
        <f>IF(N1488="snížená",J1488,0)</f>
        <v>0</v>
      </c>
      <c r="BG1488" s="247">
        <f>IF(N1488="zákl. přenesená",J1488,0)</f>
        <v>0</v>
      </c>
      <c r="BH1488" s="247">
        <f>IF(N1488="sníž. přenesená",J1488,0)</f>
        <v>0</v>
      </c>
      <c r="BI1488" s="247">
        <f>IF(N1488="nulová",J1488,0)</f>
        <v>0</v>
      </c>
      <c r="BJ1488" s="25" t="s">
        <v>83</v>
      </c>
      <c r="BK1488" s="247">
        <f>ROUND(I1488*H1488,2)</f>
        <v>0</v>
      </c>
      <c r="BL1488" s="25" t="s">
        <v>266</v>
      </c>
      <c r="BM1488" s="25" t="s">
        <v>3070</v>
      </c>
    </row>
    <row r="1489" s="1" customFormat="1">
      <c r="B1489" s="47"/>
      <c r="C1489" s="75"/>
      <c r="D1489" s="248" t="s">
        <v>183</v>
      </c>
      <c r="E1489" s="75"/>
      <c r="F1489" s="249" t="s">
        <v>3071</v>
      </c>
      <c r="G1489" s="75"/>
      <c r="H1489" s="75"/>
      <c r="I1489" s="204"/>
      <c r="J1489" s="75"/>
      <c r="K1489" s="75"/>
      <c r="L1489" s="73"/>
      <c r="M1489" s="250"/>
      <c r="N1489" s="48"/>
      <c r="O1489" s="48"/>
      <c r="P1489" s="48"/>
      <c r="Q1489" s="48"/>
      <c r="R1489" s="48"/>
      <c r="S1489" s="48"/>
      <c r="T1489" s="96"/>
      <c r="AT1489" s="25" t="s">
        <v>183</v>
      </c>
      <c r="AU1489" s="25" t="s">
        <v>83</v>
      </c>
    </row>
    <row r="1490" s="12" customFormat="1">
      <c r="B1490" s="251"/>
      <c r="C1490" s="252"/>
      <c r="D1490" s="248" t="s">
        <v>185</v>
      </c>
      <c r="E1490" s="253" t="s">
        <v>21</v>
      </c>
      <c r="F1490" s="254" t="s">
        <v>3072</v>
      </c>
      <c r="G1490" s="252"/>
      <c r="H1490" s="255">
        <v>23.655000000000001</v>
      </c>
      <c r="I1490" s="256"/>
      <c r="J1490" s="252"/>
      <c r="K1490" s="252"/>
      <c r="L1490" s="257"/>
      <c r="M1490" s="258"/>
      <c r="N1490" s="259"/>
      <c r="O1490" s="259"/>
      <c r="P1490" s="259"/>
      <c r="Q1490" s="259"/>
      <c r="R1490" s="259"/>
      <c r="S1490" s="259"/>
      <c r="T1490" s="260"/>
      <c r="AT1490" s="261" t="s">
        <v>185</v>
      </c>
      <c r="AU1490" s="261" t="s">
        <v>83</v>
      </c>
      <c r="AV1490" s="12" t="s">
        <v>83</v>
      </c>
      <c r="AW1490" s="12" t="s">
        <v>36</v>
      </c>
      <c r="AX1490" s="12" t="s">
        <v>76</v>
      </c>
      <c r="AY1490" s="261" t="s">
        <v>174</v>
      </c>
    </row>
    <row r="1491" s="1" customFormat="1" ht="38.25" customHeight="1">
      <c r="B1491" s="47"/>
      <c r="C1491" s="236" t="s">
        <v>3073</v>
      </c>
      <c r="D1491" s="236" t="s">
        <v>176</v>
      </c>
      <c r="E1491" s="237" t="s">
        <v>3074</v>
      </c>
      <c r="F1491" s="238" t="s">
        <v>3075</v>
      </c>
      <c r="G1491" s="239" t="s">
        <v>179</v>
      </c>
      <c r="H1491" s="240">
        <v>24.899999999999999</v>
      </c>
      <c r="I1491" s="241"/>
      <c r="J1491" s="242">
        <f>ROUND(I1491*H1491,2)</f>
        <v>0</v>
      </c>
      <c r="K1491" s="238" t="s">
        <v>180</v>
      </c>
      <c r="L1491" s="73"/>
      <c r="M1491" s="243" t="s">
        <v>21</v>
      </c>
      <c r="N1491" s="244" t="s">
        <v>44</v>
      </c>
      <c r="O1491" s="48"/>
      <c r="P1491" s="245">
        <f>O1491*H1491</f>
        <v>0</v>
      </c>
      <c r="Q1491" s="245">
        <v>0</v>
      </c>
      <c r="R1491" s="245">
        <f>Q1491*H1491</f>
        <v>0</v>
      </c>
      <c r="S1491" s="245">
        <v>0.01721</v>
      </c>
      <c r="T1491" s="246">
        <f>S1491*H1491</f>
        <v>0.42852899999999999</v>
      </c>
      <c r="AR1491" s="25" t="s">
        <v>266</v>
      </c>
      <c r="AT1491" s="25" t="s">
        <v>176</v>
      </c>
      <c r="AU1491" s="25" t="s">
        <v>83</v>
      </c>
      <c r="AY1491" s="25" t="s">
        <v>174</v>
      </c>
      <c r="BE1491" s="247">
        <f>IF(N1491="základní",J1491,0)</f>
        <v>0</v>
      </c>
      <c r="BF1491" s="247">
        <f>IF(N1491="snížená",J1491,0)</f>
        <v>0</v>
      </c>
      <c r="BG1491" s="247">
        <f>IF(N1491="zákl. přenesená",J1491,0)</f>
        <v>0</v>
      </c>
      <c r="BH1491" s="247">
        <f>IF(N1491="sníž. přenesená",J1491,0)</f>
        <v>0</v>
      </c>
      <c r="BI1491" s="247">
        <f>IF(N1491="nulová",J1491,0)</f>
        <v>0</v>
      </c>
      <c r="BJ1491" s="25" t="s">
        <v>83</v>
      </c>
      <c r="BK1491" s="247">
        <f>ROUND(I1491*H1491,2)</f>
        <v>0</v>
      </c>
      <c r="BL1491" s="25" t="s">
        <v>266</v>
      </c>
      <c r="BM1491" s="25" t="s">
        <v>3076</v>
      </c>
    </row>
    <row r="1492" s="1" customFormat="1">
      <c r="B1492" s="47"/>
      <c r="C1492" s="75"/>
      <c r="D1492" s="248" t="s">
        <v>183</v>
      </c>
      <c r="E1492" s="75"/>
      <c r="F1492" s="249" t="s">
        <v>3071</v>
      </c>
      <c r="G1492" s="75"/>
      <c r="H1492" s="75"/>
      <c r="I1492" s="204"/>
      <c r="J1492" s="75"/>
      <c r="K1492" s="75"/>
      <c r="L1492" s="73"/>
      <c r="M1492" s="250"/>
      <c r="N1492" s="48"/>
      <c r="O1492" s="48"/>
      <c r="P1492" s="48"/>
      <c r="Q1492" s="48"/>
      <c r="R1492" s="48"/>
      <c r="S1492" s="48"/>
      <c r="T1492" s="96"/>
      <c r="AT1492" s="25" t="s">
        <v>183</v>
      </c>
      <c r="AU1492" s="25" t="s">
        <v>83</v>
      </c>
    </row>
    <row r="1493" s="12" customFormat="1">
      <c r="B1493" s="251"/>
      <c r="C1493" s="252"/>
      <c r="D1493" s="248" t="s">
        <v>185</v>
      </c>
      <c r="E1493" s="253" t="s">
        <v>21</v>
      </c>
      <c r="F1493" s="254" t="s">
        <v>3077</v>
      </c>
      <c r="G1493" s="252"/>
      <c r="H1493" s="255">
        <v>63.655000000000001</v>
      </c>
      <c r="I1493" s="256"/>
      <c r="J1493" s="252"/>
      <c r="K1493" s="252"/>
      <c r="L1493" s="257"/>
      <c r="M1493" s="258"/>
      <c r="N1493" s="259"/>
      <c r="O1493" s="259"/>
      <c r="P1493" s="259"/>
      <c r="Q1493" s="259"/>
      <c r="R1493" s="259"/>
      <c r="S1493" s="259"/>
      <c r="T1493" s="260"/>
      <c r="AT1493" s="261" t="s">
        <v>185</v>
      </c>
      <c r="AU1493" s="261" t="s">
        <v>83</v>
      </c>
      <c r="AV1493" s="12" t="s">
        <v>83</v>
      </c>
      <c r="AW1493" s="12" t="s">
        <v>36</v>
      </c>
      <c r="AX1493" s="12" t="s">
        <v>72</v>
      </c>
      <c r="AY1493" s="261" t="s">
        <v>174</v>
      </c>
    </row>
    <row r="1494" s="12" customFormat="1">
      <c r="B1494" s="251"/>
      <c r="C1494" s="252"/>
      <c r="D1494" s="248" t="s">
        <v>185</v>
      </c>
      <c r="E1494" s="253" t="s">
        <v>21</v>
      </c>
      <c r="F1494" s="254" t="s">
        <v>3078</v>
      </c>
      <c r="G1494" s="252"/>
      <c r="H1494" s="255">
        <v>24.899999999999999</v>
      </c>
      <c r="I1494" s="256"/>
      <c r="J1494" s="252"/>
      <c r="K1494" s="252"/>
      <c r="L1494" s="257"/>
      <c r="M1494" s="258"/>
      <c r="N1494" s="259"/>
      <c r="O1494" s="259"/>
      <c r="P1494" s="259"/>
      <c r="Q1494" s="259"/>
      <c r="R1494" s="259"/>
      <c r="S1494" s="259"/>
      <c r="T1494" s="260"/>
      <c r="AT1494" s="261" t="s">
        <v>185</v>
      </c>
      <c r="AU1494" s="261" t="s">
        <v>83</v>
      </c>
      <c r="AV1494" s="12" t="s">
        <v>83</v>
      </c>
      <c r="AW1494" s="12" t="s">
        <v>36</v>
      </c>
      <c r="AX1494" s="12" t="s">
        <v>76</v>
      </c>
      <c r="AY1494" s="261" t="s">
        <v>174</v>
      </c>
    </row>
    <row r="1495" s="1" customFormat="1" ht="38.25" customHeight="1">
      <c r="B1495" s="47"/>
      <c r="C1495" s="236" t="s">
        <v>3079</v>
      </c>
      <c r="D1495" s="236" t="s">
        <v>176</v>
      </c>
      <c r="E1495" s="237" t="s">
        <v>3080</v>
      </c>
      <c r="F1495" s="238" t="s">
        <v>3081</v>
      </c>
      <c r="G1495" s="239" t="s">
        <v>269</v>
      </c>
      <c r="H1495" s="240">
        <v>14</v>
      </c>
      <c r="I1495" s="241"/>
      <c r="J1495" s="242">
        <f>ROUND(I1495*H1495,2)</f>
        <v>0</v>
      </c>
      <c r="K1495" s="238" t="s">
        <v>180</v>
      </c>
      <c r="L1495" s="73"/>
      <c r="M1495" s="243" t="s">
        <v>21</v>
      </c>
      <c r="N1495" s="244" t="s">
        <v>44</v>
      </c>
      <c r="O1495" s="48"/>
      <c r="P1495" s="245">
        <f>O1495*H1495</f>
        <v>0</v>
      </c>
      <c r="Q1495" s="245">
        <v>0.00022000000000000001</v>
      </c>
      <c r="R1495" s="245">
        <f>Q1495*H1495</f>
        <v>0.0030800000000000003</v>
      </c>
      <c r="S1495" s="245">
        <v>0</v>
      </c>
      <c r="T1495" s="246">
        <f>S1495*H1495</f>
        <v>0</v>
      </c>
      <c r="AR1495" s="25" t="s">
        <v>266</v>
      </c>
      <c r="AT1495" s="25" t="s">
        <v>176</v>
      </c>
      <c r="AU1495" s="25" t="s">
        <v>83</v>
      </c>
      <c r="AY1495" s="25" t="s">
        <v>174</v>
      </c>
      <c r="BE1495" s="247">
        <f>IF(N1495="základní",J1495,0)</f>
        <v>0</v>
      </c>
      <c r="BF1495" s="247">
        <f>IF(N1495="snížená",J1495,0)</f>
        <v>0</v>
      </c>
      <c r="BG1495" s="247">
        <f>IF(N1495="zákl. přenesená",J1495,0)</f>
        <v>0</v>
      </c>
      <c r="BH1495" s="247">
        <f>IF(N1495="sníž. přenesená",J1495,0)</f>
        <v>0</v>
      </c>
      <c r="BI1495" s="247">
        <f>IF(N1495="nulová",J1495,0)</f>
        <v>0</v>
      </c>
      <c r="BJ1495" s="25" t="s">
        <v>83</v>
      </c>
      <c r="BK1495" s="247">
        <f>ROUND(I1495*H1495,2)</f>
        <v>0</v>
      </c>
      <c r="BL1495" s="25" t="s">
        <v>266</v>
      </c>
      <c r="BM1495" s="25" t="s">
        <v>3082</v>
      </c>
    </row>
    <row r="1496" s="1" customFormat="1">
      <c r="B1496" s="47"/>
      <c r="C1496" s="75"/>
      <c r="D1496" s="248" t="s">
        <v>183</v>
      </c>
      <c r="E1496" s="75"/>
      <c r="F1496" s="249" t="s">
        <v>3083</v>
      </c>
      <c r="G1496" s="75"/>
      <c r="H1496" s="75"/>
      <c r="I1496" s="204"/>
      <c r="J1496" s="75"/>
      <c r="K1496" s="75"/>
      <c r="L1496" s="73"/>
      <c r="M1496" s="250"/>
      <c r="N1496" s="48"/>
      <c r="O1496" s="48"/>
      <c r="P1496" s="48"/>
      <c r="Q1496" s="48"/>
      <c r="R1496" s="48"/>
      <c r="S1496" s="48"/>
      <c r="T1496" s="96"/>
      <c r="AT1496" s="25" t="s">
        <v>183</v>
      </c>
      <c r="AU1496" s="25" t="s">
        <v>83</v>
      </c>
    </row>
    <row r="1497" s="12" customFormat="1">
      <c r="B1497" s="251"/>
      <c r="C1497" s="252"/>
      <c r="D1497" s="248" t="s">
        <v>185</v>
      </c>
      <c r="E1497" s="253" t="s">
        <v>21</v>
      </c>
      <c r="F1497" s="254" t="s">
        <v>3084</v>
      </c>
      <c r="G1497" s="252"/>
      <c r="H1497" s="255">
        <v>14</v>
      </c>
      <c r="I1497" s="256"/>
      <c r="J1497" s="252"/>
      <c r="K1497" s="252"/>
      <c r="L1497" s="257"/>
      <c r="M1497" s="258"/>
      <c r="N1497" s="259"/>
      <c r="O1497" s="259"/>
      <c r="P1497" s="259"/>
      <c r="Q1497" s="259"/>
      <c r="R1497" s="259"/>
      <c r="S1497" s="259"/>
      <c r="T1497" s="260"/>
      <c r="AT1497" s="261" t="s">
        <v>185</v>
      </c>
      <c r="AU1497" s="261" t="s">
        <v>83</v>
      </c>
      <c r="AV1497" s="12" t="s">
        <v>83</v>
      </c>
      <c r="AW1497" s="12" t="s">
        <v>36</v>
      </c>
      <c r="AX1497" s="12" t="s">
        <v>76</v>
      </c>
      <c r="AY1497" s="261" t="s">
        <v>174</v>
      </c>
    </row>
    <row r="1498" s="1" customFormat="1" ht="16.5" customHeight="1">
      <c r="B1498" s="47"/>
      <c r="C1498" s="262" t="s">
        <v>3085</v>
      </c>
      <c r="D1498" s="262" t="s">
        <v>248</v>
      </c>
      <c r="E1498" s="263" t="s">
        <v>3086</v>
      </c>
      <c r="F1498" s="264" t="s">
        <v>3087</v>
      </c>
      <c r="G1498" s="265" t="s">
        <v>269</v>
      </c>
      <c r="H1498" s="266">
        <v>14</v>
      </c>
      <c r="I1498" s="267"/>
      <c r="J1498" s="268">
        <f>ROUND(I1498*H1498,2)</f>
        <v>0</v>
      </c>
      <c r="K1498" s="264" t="s">
        <v>180</v>
      </c>
      <c r="L1498" s="269"/>
      <c r="M1498" s="270" t="s">
        <v>21</v>
      </c>
      <c r="N1498" s="271" t="s">
        <v>44</v>
      </c>
      <c r="O1498" s="48"/>
      <c r="P1498" s="245">
        <f>O1498*H1498</f>
        <v>0</v>
      </c>
      <c r="Q1498" s="245">
        <v>0.023470000000000001</v>
      </c>
      <c r="R1498" s="245">
        <f>Q1498*H1498</f>
        <v>0.32858000000000004</v>
      </c>
      <c r="S1498" s="245">
        <v>0</v>
      </c>
      <c r="T1498" s="246">
        <f>S1498*H1498</f>
        <v>0</v>
      </c>
      <c r="AR1498" s="25" t="s">
        <v>364</v>
      </c>
      <c r="AT1498" s="25" t="s">
        <v>248</v>
      </c>
      <c r="AU1498" s="25" t="s">
        <v>83</v>
      </c>
      <c r="AY1498" s="25" t="s">
        <v>174</v>
      </c>
      <c r="BE1498" s="247">
        <f>IF(N1498="základní",J1498,0)</f>
        <v>0</v>
      </c>
      <c r="BF1498" s="247">
        <f>IF(N1498="snížená",J1498,0)</f>
        <v>0</v>
      </c>
      <c r="BG1498" s="247">
        <f>IF(N1498="zákl. přenesená",J1498,0)</f>
        <v>0</v>
      </c>
      <c r="BH1498" s="247">
        <f>IF(N1498="sníž. přenesená",J1498,0)</f>
        <v>0</v>
      </c>
      <c r="BI1498" s="247">
        <f>IF(N1498="nulová",J1498,0)</f>
        <v>0</v>
      </c>
      <c r="BJ1498" s="25" t="s">
        <v>83</v>
      </c>
      <c r="BK1498" s="247">
        <f>ROUND(I1498*H1498,2)</f>
        <v>0</v>
      </c>
      <c r="BL1498" s="25" t="s">
        <v>266</v>
      </c>
      <c r="BM1498" s="25" t="s">
        <v>3088</v>
      </c>
    </row>
    <row r="1499" s="1" customFormat="1" ht="38.25" customHeight="1">
      <c r="B1499" s="47"/>
      <c r="C1499" s="236" t="s">
        <v>3089</v>
      </c>
      <c r="D1499" s="236" t="s">
        <v>176</v>
      </c>
      <c r="E1499" s="237" t="s">
        <v>3090</v>
      </c>
      <c r="F1499" s="238" t="s">
        <v>3091</v>
      </c>
      <c r="G1499" s="239" t="s">
        <v>179</v>
      </c>
      <c r="H1499" s="240">
        <v>265.56799999999998</v>
      </c>
      <c r="I1499" s="241"/>
      <c r="J1499" s="242">
        <f>ROUND(I1499*H1499,2)</f>
        <v>0</v>
      </c>
      <c r="K1499" s="238" t="s">
        <v>21</v>
      </c>
      <c r="L1499" s="73"/>
      <c r="M1499" s="243" t="s">
        <v>21</v>
      </c>
      <c r="N1499" s="244" t="s">
        <v>44</v>
      </c>
      <c r="O1499" s="48"/>
      <c r="P1499" s="245">
        <f>O1499*H1499</f>
        <v>0</v>
      </c>
      <c r="Q1499" s="245">
        <v>0.01444</v>
      </c>
      <c r="R1499" s="245">
        <f>Q1499*H1499</f>
        <v>3.8348019199999999</v>
      </c>
      <c r="S1499" s="245">
        <v>0</v>
      </c>
      <c r="T1499" s="246">
        <f>S1499*H1499</f>
        <v>0</v>
      </c>
      <c r="AR1499" s="25" t="s">
        <v>266</v>
      </c>
      <c r="AT1499" s="25" t="s">
        <v>176</v>
      </c>
      <c r="AU1499" s="25" t="s">
        <v>83</v>
      </c>
      <c r="AY1499" s="25" t="s">
        <v>174</v>
      </c>
      <c r="BE1499" s="247">
        <f>IF(N1499="základní",J1499,0)</f>
        <v>0</v>
      </c>
      <c r="BF1499" s="247">
        <f>IF(N1499="snížená",J1499,0)</f>
        <v>0</v>
      </c>
      <c r="BG1499" s="247">
        <f>IF(N1499="zákl. přenesená",J1499,0)</f>
        <v>0</v>
      </c>
      <c r="BH1499" s="247">
        <f>IF(N1499="sníž. přenesená",J1499,0)</f>
        <v>0</v>
      </c>
      <c r="BI1499" s="247">
        <f>IF(N1499="nulová",J1499,0)</f>
        <v>0</v>
      </c>
      <c r="BJ1499" s="25" t="s">
        <v>83</v>
      </c>
      <c r="BK1499" s="247">
        <f>ROUND(I1499*H1499,2)</f>
        <v>0</v>
      </c>
      <c r="BL1499" s="25" t="s">
        <v>266</v>
      </c>
      <c r="BM1499" s="25" t="s">
        <v>3092</v>
      </c>
    </row>
    <row r="1500" s="12" customFormat="1">
      <c r="B1500" s="251"/>
      <c r="C1500" s="252"/>
      <c r="D1500" s="248" t="s">
        <v>185</v>
      </c>
      <c r="E1500" s="253" t="s">
        <v>21</v>
      </c>
      <c r="F1500" s="254" t="s">
        <v>3093</v>
      </c>
      <c r="G1500" s="252"/>
      <c r="H1500" s="255">
        <v>97.109999999999999</v>
      </c>
      <c r="I1500" s="256"/>
      <c r="J1500" s="252"/>
      <c r="K1500" s="252"/>
      <c r="L1500" s="257"/>
      <c r="M1500" s="258"/>
      <c r="N1500" s="259"/>
      <c r="O1500" s="259"/>
      <c r="P1500" s="259"/>
      <c r="Q1500" s="259"/>
      <c r="R1500" s="259"/>
      <c r="S1500" s="259"/>
      <c r="T1500" s="260"/>
      <c r="AT1500" s="261" t="s">
        <v>185</v>
      </c>
      <c r="AU1500" s="261" t="s">
        <v>83</v>
      </c>
      <c r="AV1500" s="12" t="s">
        <v>83</v>
      </c>
      <c r="AW1500" s="12" t="s">
        <v>36</v>
      </c>
      <c r="AX1500" s="12" t="s">
        <v>72</v>
      </c>
      <c r="AY1500" s="261" t="s">
        <v>174</v>
      </c>
    </row>
    <row r="1501" s="12" customFormat="1">
      <c r="B1501" s="251"/>
      <c r="C1501" s="252"/>
      <c r="D1501" s="248" t="s">
        <v>185</v>
      </c>
      <c r="E1501" s="253" t="s">
        <v>21</v>
      </c>
      <c r="F1501" s="254" t="s">
        <v>3094</v>
      </c>
      <c r="G1501" s="252"/>
      <c r="H1501" s="255">
        <v>84.228999999999999</v>
      </c>
      <c r="I1501" s="256"/>
      <c r="J1501" s="252"/>
      <c r="K1501" s="252"/>
      <c r="L1501" s="257"/>
      <c r="M1501" s="258"/>
      <c r="N1501" s="259"/>
      <c r="O1501" s="259"/>
      <c r="P1501" s="259"/>
      <c r="Q1501" s="259"/>
      <c r="R1501" s="259"/>
      <c r="S1501" s="259"/>
      <c r="T1501" s="260"/>
      <c r="AT1501" s="261" t="s">
        <v>185</v>
      </c>
      <c r="AU1501" s="261" t="s">
        <v>83</v>
      </c>
      <c r="AV1501" s="12" t="s">
        <v>83</v>
      </c>
      <c r="AW1501" s="12" t="s">
        <v>36</v>
      </c>
      <c r="AX1501" s="12" t="s">
        <v>72</v>
      </c>
      <c r="AY1501" s="261" t="s">
        <v>174</v>
      </c>
    </row>
    <row r="1502" s="12" customFormat="1">
      <c r="B1502" s="251"/>
      <c r="C1502" s="252"/>
      <c r="D1502" s="248" t="s">
        <v>185</v>
      </c>
      <c r="E1502" s="253" t="s">
        <v>21</v>
      </c>
      <c r="F1502" s="254" t="s">
        <v>3095</v>
      </c>
      <c r="G1502" s="252"/>
      <c r="H1502" s="255">
        <v>84.228999999999999</v>
      </c>
      <c r="I1502" s="256"/>
      <c r="J1502" s="252"/>
      <c r="K1502" s="252"/>
      <c r="L1502" s="257"/>
      <c r="M1502" s="258"/>
      <c r="N1502" s="259"/>
      <c r="O1502" s="259"/>
      <c r="P1502" s="259"/>
      <c r="Q1502" s="259"/>
      <c r="R1502" s="259"/>
      <c r="S1502" s="259"/>
      <c r="T1502" s="260"/>
      <c r="AT1502" s="261" t="s">
        <v>185</v>
      </c>
      <c r="AU1502" s="261" t="s">
        <v>83</v>
      </c>
      <c r="AV1502" s="12" t="s">
        <v>83</v>
      </c>
      <c r="AW1502" s="12" t="s">
        <v>36</v>
      </c>
      <c r="AX1502" s="12" t="s">
        <v>72</v>
      </c>
      <c r="AY1502" s="261" t="s">
        <v>174</v>
      </c>
    </row>
    <row r="1503" s="13" customFormat="1">
      <c r="B1503" s="272"/>
      <c r="C1503" s="273"/>
      <c r="D1503" s="248" t="s">
        <v>185</v>
      </c>
      <c r="E1503" s="274" t="s">
        <v>21</v>
      </c>
      <c r="F1503" s="275" t="s">
        <v>264</v>
      </c>
      <c r="G1503" s="273"/>
      <c r="H1503" s="276">
        <v>265.56799999999998</v>
      </c>
      <c r="I1503" s="277"/>
      <c r="J1503" s="273"/>
      <c r="K1503" s="273"/>
      <c r="L1503" s="278"/>
      <c r="M1503" s="279"/>
      <c r="N1503" s="280"/>
      <c r="O1503" s="280"/>
      <c r="P1503" s="280"/>
      <c r="Q1503" s="280"/>
      <c r="R1503" s="280"/>
      <c r="S1503" s="280"/>
      <c r="T1503" s="281"/>
      <c r="AT1503" s="282" t="s">
        <v>185</v>
      </c>
      <c r="AU1503" s="282" t="s">
        <v>83</v>
      </c>
      <c r="AV1503" s="13" t="s">
        <v>181</v>
      </c>
      <c r="AW1503" s="13" t="s">
        <v>36</v>
      </c>
      <c r="AX1503" s="13" t="s">
        <v>76</v>
      </c>
      <c r="AY1503" s="282" t="s">
        <v>174</v>
      </c>
    </row>
    <row r="1504" s="1" customFormat="1" ht="25.5" customHeight="1">
      <c r="B1504" s="47"/>
      <c r="C1504" s="236" t="s">
        <v>3096</v>
      </c>
      <c r="D1504" s="236" t="s">
        <v>176</v>
      </c>
      <c r="E1504" s="237" t="s">
        <v>3097</v>
      </c>
      <c r="F1504" s="238" t="s">
        <v>3098</v>
      </c>
      <c r="G1504" s="239" t="s">
        <v>179</v>
      </c>
      <c r="H1504" s="240">
        <v>5.5199999999999996</v>
      </c>
      <c r="I1504" s="241"/>
      <c r="J1504" s="242">
        <f>ROUND(I1504*H1504,2)</f>
        <v>0</v>
      </c>
      <c r="K1504" s="238" t="s">
        <v>180</v>
      </c>
      <c r="L1504" s="73"/>
      <c r="M1504" s="243" t="s">
        <v>21</v>
      </c>
      <c r="N1504" s="244" t="s">
        <v>44</v>
      </c>
      <c r="O1504" s="48"/>
      <c r="P1504" s="245">
        <f>O1504*H1504</f>
        <v>0</v>
      </c>
      <c r="Q1504" s="245">
        <v>0.01873</v>
      </c>
      <c r="R1504" s="245">
        <f>Q1504*H1504</f>
        <v>0.1033896</v>
      </c>
      <c r="S1504" s="245">
        <v>0</v>
      </c>
      <c r="T1504" s="246">
        <f>S1504*H1504</f>
        <v>0</v>
      </c>
      <c r="AR1504" s="25" t="s">
        <v>266</v>
      </c>
      <c r="AT1504" s="25" t="s">
        <v>176</v>
      </c>
      <c r="AU1504" s="25" t="s">
        <v>83</v>
      </c>
      <c r="AY1504" s="25" t="s">
        <v>174</v>
      </c>
      <c r="BE1504" s="247">
        <f>IF(N1504="základní",J1504,0)</f>
        <v>0</v>
      </c>
      <c r="BF1504" s="247">
        <f>IF(N1504="snížená",J1504,0)</f>
        <v>0</v>
      </c>
      <c r="BG1504" s="247">
        <f>IF(N1504="zákl. přenesená",J1504,0)</f>
        <v>0</v>
      </c>
      <c r="BH1504" s="247">
        <f>IF(N1504="sníž. přenesená",J1504,0)</f>
        <v>0</v>
      </c>
      <c r="BI1504" s="247">
        <f>IF(N1504="nulová",J1504,0)</f>
        <v>0</v>
      </c>
      <c r="BJ1504" s="25" t="s">
        <v>83</v>
      </c>
      <c r="BK1504" s="247">
        <f>ROUND(I1504*H1504,2)</f>
        <v>0</v>
      </c>
      <c r="BL1504" s="25" t="s">
        <v>266</v>
      </c>
      <c r="BM1504" s="25" t="s">
        <v>3099</v>
      </c>
    </row>
    <row r="1505" s="1" customFormat="1">
      <c r="B1505" s="47"/>
      <c r="C1505" s="75"/>
      <c r="D1505" s="248" t="s">
        <v>183</v>
      </c>
      <c r="E1505" s="75"/>
      <c r="F1505" s="249" t="s">
        <v>3100</v>
      </c>
      <c r="G1505" s="75"/>
      <c r="H1505" s="75"/>
      <c r="I1505" s="204"/>
      <c r="J1505" s="75"/>
      <c r="K1505" s="75"/>
      <c r="L1505" s="73"/>
      <c r="M1505" s="250"/>
      <c r="N1505" s="48"/>
      <c r="O1505" s="48"/>
      <c r="P1505" s="48"/>
      <c r="Q1505" s="48"/>
      <c r="R1505" s="48"/>
      <c r="S1505" s="48"/>
      <c r="T1505" s="96"/>
      <c r="AT1505" s="25" t="s">
        <v>183</v>
      </c>
      <c r="AU1505" s="25" t="s">
        <v>83</v>
      </c>
    </row>
    <row r="1506" s="12" customFormat="1">
      <c r="B1506" s="251"/>
      <c r="C1506" s="252"/>
      <c r="D1506" s="248" t="s">
        <v>185</v>
      </c>
      <c r="E1506" s="253" t="s">
        <v>21</v>
      </c>
      <c r="F1506" s="254" t="s">
        <v>3101</v>
      </c>
      <c r="G1506" s="252"/>
      <c r="H1506" s="255">
        <v>5.5199999999999996</v>
      </c>
      <c r="I1506" s="256"/>
      <c r="J1506" s="252"/>
      <c r="K1506" s="252"/>
      <c r="L1506" s="257"/>
      <c r="M1506" s="258"/>
      <c r="N1506" s="259"/>
      <c r="O1506" s="259"/>
      <c r="P1506" s="259"/>
      <c r="Q1506" s="259"/>
      <c r="R1506" s="259"/>
      <c r="S1506" s="259"/>
      <c r="T1506" s="260"/>
      <c r="AT1506" s="261" t="s">
        <v>185</v>
      </c>
      <c r="AU1506" s="261" t="s">
        <v>83</v>
      </c>
      <c r="AV1506" s="12" t="s">
        <v>83</v>
      </c>
      <c r="AW1506" s="12" t="s">
        <v>36</v>
      </c>
      <c r="AX1506" s="12" t="s">
        <v>76</v>
      </c>
      <c r="AY1506" s="261" t="s">
        <v>174</v>
      </c>
    </row>
    <row r="1507" s="1" customFormat="1" ht="51" customHeight="1">
      <c r="B1507" s="47"/>
      <c r="C1507" s="236" t="s">
        <v>3102</v>
      </c>
      <c r="D1507" s="236" t="s">
        <v>176</v>
      </c>
      <c r="E1507" s="237" t="s">
        <v>3103</v>
      </c>
      <c r="F1507" s="238" t="s">
        <v>3104</v>
      </c>
      <c r="G1507" s="239" t="s">
        <v>220</v>
      </c>
      <c r="H1507" s="240">
        <v>22.588999999999999</v>
      </c>
      <c r="I1507" s="241"/>
      <c r="J1507" s="242">
        <f>ROUND(I1507*H1507,2)</f>
        <v>0</v>
      </c>
      <c r="K1507" s="238" t="s">
        <v>180</v>
      </c>
      <c r="L1507" s="73"/>
      <c r="M1507" s="243" t="s">
        <v>21</v>
      </c>
      <c r="N1507" s="244" t="s">
        <v>44</v>
      </c>
      <c r="O1507" s="48"/>
      <c r="P1507" s="245">
        <f>O1507*H1507</f>
        <v>0</v>
      </c>
      <c r="Q1507" s="245">
        <v>0</v>
      </c>
      <c r="R1507" s="245">
        <f>Q1507*H1507</f>
        <v>0</v>
      </c>
      <c r="S1507" s="245">
        <v>0</v>
      </c>
      <c r="T1507" s="246">
        <f>S1507*H1507</f>
        <v>0</v>
      </c>
      <c r="AR1507" s="25" t="s">
        <v>266</v>
      </c>
      <c r="AT1507" s="25" t="s">
        <v>176</v>
      </c>
      <c r="AU1507" s="25" t="s">
        <v>83</v>
      </c>
      <c r="AY1507" s="25" t="s">
        <v>174</v>
      </c>
      <c r="BE1507" s="247">
        <f>IF(N1507="základní",J1507,0)</f>
        <v>0</v>
      </c>
      <c r="BF1507" s="247">
        <f>IF(N1507="snížená",J1507,0)</f>
        <v>0</v>
      </c>
      <c r="BG1507" s="247">
        <f>IF(N1507="zákl. přenesená",J1507,0)</f>
        <v>0</v>
      </c>
      <c r="BH1507" s="247">
        <f>IF(N1507="sníž. přenesená",J1507,0)</f>
        <v>0</v>
      </c>
      <c r="BI1507" s="247">
        <f>IF(N1507="nulová",J1507,0)</f>
        <v>0</v>
      </c>
      <c r="BJ1507" s="25" t="s">
        <v>83</v>
      </c>
      <c r="BK1507" s="247">
        <f>ROUND(I1507*H1507,2)</f>
        <v>0</v>
      </c>
      <c r="BL1507" s="25" t="s">
        <v>266</v>
      </c>
      <c r="BM1507" s="25" t="s">
        <v>3105</v>
      </c>
    </row>
    <row r="1508" s="1" customFormat="1">
      <c r="B1508" s="47"/>
      <c r="C1508" s="75"/>
      <c r="D1508" s="248" t="s">
        <v>183</v>
      </c>
      <c r="E1508" s="75"/>
      <c r="F1508" s="249" t="s">
        <v>3106</v>
      </c>
      <c r="G1508" s="75"/>
      <c r="H1508" s="75"/>
      <c r="I1508" s="204"/>
      <c r="J1508" s="75"/>
      <c r="K1508" s="75"/>
      <c r="L1508" s="73"/>
      <c r="M1508" s="250"/>
      <c r="N1508" s="48"/>
      <c r="O1508" s="48"/>
      <c r="P1508" s="48"/>
      <c r="Q1508" s="48"/>
      <c r="R1508" s="48"/>
      <c r="S1508" s="48"/>
      <c r="T1508" s="96"/>
      <c r="AT1508" s="25" t="s">
        <v>183</v>
      </c>
      <c r="AU1508" s="25" t="s">
        <v>83</v>
      </c>
    </row>
    <row r="1509" s="11" customFormat="1" ht="29.88" customHeight="1">
      <c r="B1509" s="220"/>
      <c r="C1509" s="221"/>
      <c r="D1509" s="222" t="s">
        <v>71</v>
      </c>
      <c r="E1509" s="234" t="s">
        <v>3107</v>
      </c>
      <c r="F1509" s="234" t="s">
        <v>3108</v>
      </c>
      <c r="G1509" s="221"/>
      <c r="H1509" s="221"/>
      <c r="I1509" s="224"/>
      <c r="J1509" s="235">
        <f>BK1509</f>
        <v>0</v>
      </c>
      <c r="K1509" s="221"/>
      <c r="L1509" s="226"/>
      <c r="M1509" s="227"/>
      <c r="N1509" s="228"/>
      <c r="O1509" s="228"/>
      <c r="P1509" s="229">
        <f>SUM(P1510:P1562)</f>
        <v>0</v>
      </c>
      <c r="Q1509" s="228"/>
      <c r="R1509" s="229">
        <f>SUM(R1510:R1562)</f>
        <v>1.1266688</v>
      </c>
      <c r="S1509" s="228"/>
      <c r="T1509" s="230">
        <f>SUM(T1510:T1562)</f>
        <v>1.5696405600000001</v>
      </c>
      <c r="AR1509" s="231" t="s">
        <v>83</v>
      </c>
      <c r="AT1509" s="232" t="s">
        <v>71</v>
      </c>
      <c r="AU1509" s="232" t="s">
        <v>76</v>
      </c>
      <c r="AY1509" s="231" t="s">
        <v>174</v>
      </c>
      <c r="BK1509" s="233">
        <f>SUM(BK1510:BK1562)</f>
        <v>0</v>
      </c>
    </row>
    <row r="1510" s="1" customFormat="1" ht="16.5" customHeight="1">
      <c r="B1510" s="47"/>
      <c r="C1510" s="236" t="s">
        <v>3109</v>
      </c>
      <c r="D1510" s="236" t="s">
        <v>176</v>
      </c>
      <c r="E1510" s="237" t="s">
        <v>3110</v>
      </c>
      <c r="F1510" s="238" t="s">
        <v>3111</v>
      </c>
      <c r="G1510" s="239" t="s">
        <v>179</v>
      </c>
      <c r="H1510" s="240">
        <v>367.13799999999998</v>
      </c>
      <c r="I1510" s="241"/>
      <c r="J1510" s="242">
        <f>ROUND(I1510*H1510,2)</f>
        <v>0</v>
      </c>
      <c r="K1510" s="238" t="s">
        <v>180</v>
      </c>
      <c r="L1510" s="73"/>
      <c r="M1510" s="243" t="s">
        <v>21</v>
      </c>
      <c r="N1510" s="244" t="s">
        <v>44</v>
      </c>
      <c r="O1510" s="48"/>
      <c r="P1510" s="245">
        <f>O1510*H1510</f>
        <v>0</v>
      </c>
      <c r="Q1510" s="245">
        <v>0</v>
      </c>
      <c r="R1510" s="245">
        <f>Q1510*H1510</f>
        <v>0</v>
      </c>
      <c r="S1510" s="245">
        <v>0.0031199999999999999</v>
      </c>
      <c r="T1510" s="246">
        <f>S1510*H1510</f>
        <v>1.1454705599999999</v>
      </c>
      <c r="AR1510" s="25" t="s">
        <v>266</v>
      </c>
      <c r="AT1510" s="25" t="s">
        <v>176</v>
      </c>
      <c r="AU1510" s="25" t="s">
        <v>83</v>
      </c>
      <c r="AY1510" s="25" t="s">
        <v>174</v>
      </c>
      <c r="BE1510" s="247">
        <f>IF(N1510="základní",J1510,0)</f>
        <v>0</v>
      </c>
      <c r="BF1510" s="247">
        <f>IF(N1510="snížená",J1510,0)</f>
        <v>0</v>
      </c>
      <c r="BG1510" s="247">
        <f>IF(N1510="zákl. přenesená",J1510,0)</f>
        <v>0</v>
      </c>
      <c r="BH1510" s="247">
        <f>IF(N1510="sníž. přenesená",J1510,0)</f>
        <v>0</v>
      </c>
      <c r="BI1510" s="247">
        <f>IF(N1510="nulová",J1510,0)</f>
        <v>0</v>
      </c>
      <c r="BJ1510" s="25" t="s">
        <v>83</v>
      </c>
      <c r="BK1510" s="247">
        <f>ROUND(I1510*H1510,2)</f>
        <v>0</v>
      </c>
      <c r="BL1510" s="25" t="s">
        <v>266</v>
      </c>
      <c r="BM1510" s="25" t="s">
        <v>3112</v>
      </c>
    </row>
    <row r="1511" s="12" customFormat="1">
      <c r="B1511" s="251"/>
      <c r="C1511" s="252"/>
      <c r="D1511" s="248" t="s">
        <v>185</v>
      </c>
      <c r="E1511" s="253" t="s">
        <v>21</v>
      </c>
      <c r="F1511" s="254" t="s">
        <v>2898</v>
      </c>
      <c r="G1511" s="252"/>
      <c r="H1511" s="255">
        <v>367.13799999999998</v>
      </c>
      <c r="I1511" s="256"/>
      <c r="J1511" s="252"/>
      <c r="K1511" s="252"/>
      <c r="L1511" s="257"/>
      <c r="M1511" s="258"/>
      <c r="N1511" s="259"/>
      <c r="O1511" s="259"/>
      <c r="P1511" s="259"/>
      <c r="Q1511" s="259"/>
      <c r="R1511" s="259"/>
      <c r="S1511" s="259"/>
      <c r="T1511" s="260"/>
      <c r="AT1511" s="261" t="s">
        <v>185</v>
      </c>
      <c r="AU1511" s="261" t="s">
        <v>83</v>
      </c>
      <c r="AV1511" s="12" t="s">
        <v>83</v>
      </c>
      <c r="AW1511" s="12" t="s">
        <v>36</v>
      </c>
      <c r="AX1511" s="12" t="s">
        <v>76</v>
      </c>
      <c r="AY1511" s="261" t="s">
        <v>174</v>
      </c>
    </row>
    <row r="1512" s="1" customFormat="1" ht="16.5" customHeight="1">
      <c r="B1512" s="47"/>
      <c r="C1512" s="236" t="s">
        <v>3113</v>
      </c>
      <c r="D1512" s="236" t="s">
        <v>176</v>
      </c>
      <c r="E1512" s="237" t="s">
        <v>3114</v>
      </c>
      <c r="F1512" s="238" t="s">
        <v>3115</v>
      </c>
      <c r="G1512" s="239" t="s">
        <v>256</v>
      </c>
      <c r="H1512" s="240">
        <v>14</v>
      </c>
      <c r="I1512" s="241"/>
      <c r="J1512" s="242">
        <f>ROUND(I1512*H1512,2)</f>
        <v>0</v>
      </c>
      <c r="K1512" s="238" t="s">
        <v>180</v>
      </c>
      <c r="L1512" s="73"/>
      <c r="M1512" s="243" t="s">
        <v>21</v>
      </c>
      <c r="N1512" s="244" t="s">
        <v>44</v>
      </c>
      <c r="O1512" s="48"/>
      <c r="P1512" s="245">
        <f>O1512*H1512</f>
        <v>0</v>
      </c>
      <c r="Q1512" s="245">
        <v>0</v>
      </c>
      <c r="R1512" s="245">
        <f>Q1512*H1512</f>
        <v>0</v>
      </c>
      <c r="S1512" s="245">
        <v>0.0018699999999999999</v>
      </c>
      <c r="T1512" s="246">
        <f>S1512*H1512</f>
        <v>0.026179999999999998</v>
      </c>
      <c r="AR1512" s="25" t="s">
        <v>266</v>
      </c>
      <c r="AT1512" s="25" t="s">
        <v>176</v>
      </c>
      <c r="AU1512" s="25" t="s">
        <v>83</v>
      </c>
      <c r="AY1512" s="25" t="s">
        <v>174</v>
      </c>
      <c r="BE1512" s="247">
        <f>IF(N1512="základní",J1512,0)</f>
        <v>0</v>
      </c>
      <c r="BF1512" s="247">
        <f>IF(N1512="snížená",J1512,0)</f>
        <v>0</v>
      </c>
      <c r="BG1512" s="247">
        <f>IF(N1512="zákl. přenesená",J1512,0)</f>
        <v>0</v>
      </c>
      <c r="BH1512" s="247">
        <f>IF(N1512="sníž. přenesená",J1512,0)</f>
        <v>0</v>
      </c>
      <c r="BI1512" s="247">
        <f>IF(N1512="nulová",J1512,0)</f>
        <v>0</v>
      </c>
      <c r="BJ1512" s="25" t="s">
        <v>83</v>
      </c>
      <c r="BK1512" s="247">
        <f>ROUND(I1512*H1512,2)</f>
        <v>0</v>
      </c>
      <c r="BL1512" s="25" t="s">
        <v>266</v>
      </c>
      <c r="BM1512" s="25" t="s">
        <v>3116</v>
      </c>
    </row>
    <row r="1513" s="12" customFormat="1">
      <c r="B1513" s="251"/>
      <c r="C1513" s="252"/>
      <c r="D1513" s="248" t="s">
        <v>185</v>
      </c>
      <c r="E1513" s="253" t="s">
        <v>21</v>
      </c>
      <c r="F1513" s="254" t="s">
        <v>253</v>
      </c>
      <c r="G1513" s="252"/>
      <c r="H1513" s="255">
        <v>14</v>
      </c>
      <c r="I1513" s="256"/>
      <c r="J1513" s="252"/>
      <c r="K1513" s="252"/>
      <c r="L1513" s="257"/>
      <c r="M1513" s="258"/>
      <c r="N1513" s="259"/>
      <c r="O1513" s="259"/>
      <c r="P1513" s="259"/>
      <c r="Q1513" s="259"/>
      <c r="R1513" s="259"/>
      <c r="S1513" s="259"/>
      <c r="T1513" s="260"/>
      <c r="AT1513" s="261" t="s">
        <v>185</v>
      </c>
      <c r="AU1513" s="261" t="s">
        <v>83</v>
      </c>
      <c r="AV1513" s="12" t="s">
        <v>83</v>
      </c>
      <c r="AW1513" s="12" t="s">
        <v>36</v>
      </c>
      <c r="AX1513" s="12" t="s">
        <v>76</v>
      </c>
      <c r="AY1513" s="261" t="s">
        <v>174</v>
      </c>
    </row>
    <row r="1514" s="1" customFormat="1" ht="16.5" customHeight="1">
      <c r="B1514" s="47"/>
      <c r="C1514" s="236" t="s">
        <v>3117</v>
      </c>
      <c r="D1514" s="236" t="s">
        <v>176</v>
      </c>
      <c r="E1514" s="237" t="s">
        <v>3118</v>
      </c>
      <c r="F1514" s="238" t="s">
        <v>3119</v>
      </c>
      <c r="G1514" s="239" t="s">
        <v>256</v>
      </c>
      <c r="H1514" s="240">
        <v>22</v>
      </c>
      <c r="I1514" s="241"/>
      <c r="J1514" s="242">
        <f>ROUND(I1514*H1514,2)</f>
        <v>0</v>
      </c>
      <c r="K1514" s="238" t="s">
        <v>180</v>
      </c>
      <c r="L1514" s="73"/>
      <c r="M1514" s="243" t="s">
        <v>21</v>
      </c>
      <c r="N1514" s="244" t="s">
        <v>44</v>
      </c>
      <c r="O1514" s="48"/>
      <c r="P1514" s="245">
        <f>O1514*H1514</f>
        <v>0</v>
      </c>
      <c r="Q1514" s="245">
        <v>0</v>
      </c>
      <c r="R1514" s="245">
        <f>Q1514*H1514</f>
        <v>0</v>
      </c>
      <c r="S1514" s="245">
        <v>0.0018699999999999999</v>
      </c>
      <c r="T1514" s="246">
        <f>S1514*H1514</f>
        <v>0.041139999999999996</v>
      </c>
      <c r="AR1514" s="25" t="s">
        <v>266</v>
      </c>
      <c r="AT1514" s="25" t="s">
        <v>176</v>
      </c>
      <c r="AU1514" s="25" t="s">
        <v>83</v>
      </c>
      <c r="AY1514" s="25" t="s">
        <v>174</v>
      </c>
      <c r="BE1514" s="247">
        <f>IF(N1514="základní",J1514,0)</f>
        <v>0</v>
      </c>
      <c r="BF1514" s="247">
        <f>IF(N1514="snížená",J1514,0)</f>
        <v>0</v>
      </c>
      <c r="BG1514" s="247">
        <f>IF(N1514="zákl. přenesená",J1514,0)</f>
        <v>0</v>
      </c>
      <c r="BH1514" s="247">
        <f>IF(N1514="sníž. přenesená",J1514,0)</f>
        <v>0</v>
      </c>
      <c r="BI1514" s="247">
        <f>IF(N1514="nulová",J1514,0)</f>
        <v>0</v>
      </c>
      <c r="BJ1514" s="25" t="s">
        <v>83</v>
      </c>
      <c r="BK1514" s="247">
        <f>ROUND(I1514*H1514,2)</f>
        <v>0</v>
      </c>
      <c r="BL1514" s="25" t="s">
        <v>266</v>
      </c>
      <c r="BM1514" s="25" t="s">
        <v>3120</v>
      </c>
    </row>
    <row r="1515" s="12" customFormat="1">
      <c r="B1515" s="251"/>
      <c r="C1515" s="252"/>
      <c r="D1515" s="248" t="s">
        <v>185</v>
      </c>
      <c r="E1515" s="253" t="s">
        <v>21</v>
      </c>
      <c r="F1515" s="254" t="s">
        <v>3121</v>
      </c>
      <c r="G1515" s="252"/>
      <c r="H1515" s="255">
        <v>22</v>
      </c>
      <c r="I1515" s="256"/>
      <c r="J1515" s="252"/>
      <c r="K1515" s="252"/>
      <c r="L1515" s="257"/>
      <c r="M1515" s="258"/>
      <c r="N1515" s="259"/>
      <c r="O1515" s="259"/>
      <c r="P1515" s="259"/>
      <c r="Q1515" s="259"/>
      <c r="R1515" s="259"/>
      <c r="S1515" s="259"/>
      <c r="T1515" s="260"/>
      <c r="AT1515" s="261" t="s">
        <v>185</v>
      </c>
      <c r="AU1515" s="261" t="s">
        <v>83</v>
      </c>
      <c r="AV1515" s="12" t="s">
        <v>83</v>
      </c>
      <c r="AW1515" s="12" t="s">
        <v>36</v>
      </c>
      <c r="AX1515" s="12" t="s">
        <v>76</v>
      </c>
      <c r="AY1515" s="261" t="s">
        <v>174</v>
      </c>
    </row>
    <row r="1516" s="1" customFormat="1" ht="16.5" customHeight="1">
      <c r="B1516" s="47"/>
      <c r="C1516" s="236" t="s">
        <v>3122</v>
      </c>
      <c r="D1516" s="236" t="s">
        <v>176</v>
      </c>
      <c r="E1516" s="237" t="s">
        <v>3123</v>
      </c>
      <c r="F1516" s="238" t="s">
        <v>3124</v>
      </c>
      <c r="G1516" s="239" t="s">
        <v>256</v>
      </c>
      <c r="H1516" s="240">
        <v>6</v>
      </c>
      <c r="I1516" s="241"/>
      <c r="J1516" s="242">
        <f>ROUND(I1516*H1516,2)</f>
        <v>0</v>
      </c>
      <c r="K1516" s="238" t="s">
        <v>180</v>
      </c>
      <c r="L1516" s="73"/>
      <c r="M1516" s="243" t="s">
        <v>21</v>
      </c>
      <c r="N1516" s="244" t="s">
        <v>44</v>
      </c>
      <c r="O1516" s="48"/>
      <c r="P1516" s="245">
        <f>O1516*H1516</f>
        <v>0</v>
      </c>
      <c r="Q1516" s="245">
        <v>0</v>
      </c>
      <c r="R1516" s="245">
        <f>Q1516*H1516</f>
        <v>0</v>
      </c>
      <c r="S1516" s="245">
        <v>0.00348</v>
      </c>
      <c r="T1516" s="246">
        <f>S1516*H1516</f>
        <v>0.020879999999999999</v>
      </c>
      <c r="AR1516" s="25" t="s">
        <v>266</v>
      </c>
      <c r="AT1516" s="25" t="s">
        <v>176</v>
      </c>
      <c r="AU1516" s="25" t="s">
        <v>83</v>
      </c>
      <c r="AY1516" s="25" t="s">
        <v>174</v>
      </c>
      <c r="BE1516" s="247">
        <f>IF(N1516="základní",J1516,0)</f>
        <v>0</v>
      </c>
      <c r="BF1516" s="247">
        <f>IF(N1516="snížená",J1516,0)</f>
        <v>0</v>
      </c>
      <c r="BG1516" s="247">
        <f>IF(N1516="zákl. přenesená",J1516,0)</f>
        <v>0</v>
      </c>
      <c r="BH1516" s="247">
        <f>IF(N1516="sníž. přenesená",J1516,0)</f>
        <v>0</v>
      </c>
      <c r="BI1516" s="247">
        <f>IF(N1516="nulová",J1516,0)</f>
        <v>0</v>
      </c>
      <c r="BJ1516" s="25" t="s">
        <v>83</v>
      </c>
      <c r="BK1516" s="247">
        <f>ROUND(I1516*H1516,2)</f>
        <v>0</v>
      </c>
      <c r="BL1516" s="25" t="s">
        <v>266</v>
      </c>
      <c r="BM1516" s="25" t="s">
        <v>3125</v>
      </c>
    </row>
    <row r="1517" s="12" customFormat="1">
      <c r="B1517" s="251"/>
      <c r="C1517" s="252"/>
      <c r="D1517" s="248" t="s">
        <v>185</v>
      </c>
      <c r="E1517" s="253" t="s">
        <v>21</v>
      </c>
      <c r="F1517" s="254" t="s">
        <v>3126</v>
      </c>
      <c r="G1517" s="252"/>
      <c r="H1517" s="255">
        <v>6</v>
      </c>
      <c r="I1517" s="256"/>
      <c r="J1517" s="252"/>
      <c r="K1517" s="252"/>
      <c r="L1517" s="257"/>
      <c r="M1517" s="258"/>
      <c r="N1517" s="259"/>
      <c r="O1517" s="259"/>
      <c r="P1517" s="259"/>
      <c r="Q1517" s="259"/>
      <c r="R1517" s="259"/>
      <c r="S1517" s="259"/>
      <c r="T1517" s="260"/>
      <c r="AT1517" s="261" t="s">
        <v>185</v>
      </c>
      <c r="AU1517" s="261" t="s">
        <v>83</v>
      </c>
      <c r="AV1517" s="12" t="s">
        <v>83</v>
      </c>
      <c r="AW1517" s="12" t="s">
        <v>36</v>
      </c>
      <c r="AX1517" s="12" t="s">
        <v>76</v>
      </c>
      <c r="AY1517" s="261" t="s">
        <v>174</v>
      </c>
    </row>
    <row r="1518" s="1" customFormat="1" ht="16.5" customHeight="1">
      <c r="B1518" s="47"/>
      <c r="C1518" s="236" t="s">
        <v>3127</v>
      </c>
      <c r="D1518" s="236" t="s">
        <v>176</v>
      </c>
      <c r="E1518" s="237" t="s">
        <v>3128</v>
      </c>
      <c r="F1518" s="238" t="s">
        <v>3129</v>
      </c>
      <c r="G1518" s="239" t="s">
        <v>256</v>
      </c>
      <c r="H1518" s="240">
        <v>24</v>
      </c>
      <c r="I1518" s="241"/>
      <c r="J1518" s="242">
        <f>ROUND(I1518*H1518,2)</f>
        <v>0</v>
      </c>
      <c r="K1518" s="238" t="s">
        <v>180</v>
      </c>
      <c r="L1518" s="73"/>
      <c r="M1518" s="243" t="s">
        <v>21</v>
      </c>
      <c r="N1518" s="244" t="s">
        <v>44</v>
      </c>
      <c r="O1518" s="48"/>
      <c r="P1518" s="245">
        <f>O1518*H1518</f>
        <v>0</v>
      </c>
      <c r="Q1518" s="245">
        <v>0</v>
      </c>
      <c r="R1518" s="245">
        <f>Q1518*H1518</f>
        <v>0</v>
      </c>
      <c r="S1518" s="245">
        <v>0.0016999999999999999</v>
      </c>
      <c r="T1518" s="246">
        <f>S1518*H1518</f>
        <v>0.040799999999999996</v>
      </c>
      <c r="AR1518" s="25" t="s">
        <v>266</v>
      </c>
      <c r="AT1518" s="25" t="s">
        <v>176</v>
      </c>
      <c r="AU1518" s="25" t="s">
        <v>83</v>
      </c>
      <c r="AY1518" s="25" t="s">
        <v>174</v>
      </c>
      <c r="BE1518" s="247">
        <f>IF(N1518="základní",J1518,0)</f>
        <v>0</v>
      </c>
      <c r="BF1518" s="247">
        <f>IF(N1518="snížená",J1518,0)</f>
        <v>0</v>
      </c>
      <c r="BG1518" s="247">
        <f>IF(N1518="zákl. přenesená",J1518,0)</f>
        <v>0</v>
      </c>
      <c r="BH1518" s="247">
        <f>IF(N1518="sníž. přenesená",J1518,0)</f>
        <v>0</v>
      </c>
      <c r="BI1518" s="247">
        <f>IF(N1518="nulová",J1518,0)</f>
        <v>0</v>
      </c>
      <c r="BJ1518" s="25" t="s">
        <v>83</v>
      </c>
      <c r="BK1518" s="247">
        <f>ROUND(I1518*H1518,2)</f>
        <v>0</v>
      </c>
      <c r="BL1518" s="25" t="s">
        <v>266</v>
      </c>
      <c r="BM1518" s="25" t="s">
        <v>3130</v>
      </c>
    </row>
    <row r="1519" s="12" customFormat="1">
      <c r="B1519" s="251"/>
      <c r="C1519" s="252"/>
      <c r="D1519" s="248" t="s">
        <v>185</v>
      </c>
      <c r="E1519" s="253" t="s">
        <v>21</v>
      </c>
      <c r="F1519" s="254" t="s">
        <v>3131</v>
      </c>
      <c r="G1519" s="252"/>
      <c r="H1519" s="255">
        <v>24</v>
      </c>
      <c r="I1519" s="256"/>
      <c r="J1519" s="252"/>
      <c r="K1519" s="252"/>
      <c r="L1519" s="257"/>
      <c r="M1519" s="258"/>
      <c r="N1519" s="259"/>
      <c r="O1519" s="259"/>
      <c r="P1519" s="259"/>
      <c r="Q1519" s="259"/>
      <c r="R1519" s="259"/>
      <c r="S1519" s="259"/>
      <c r="T1519" s="260"/>
      <c r="AT1519" s="261" t="s">
        <v>185</v>
      </c>
      <c r="AU1519" s="261" t="s">
        <v>83</v>
      </c>
      <c r="AV1519" s="12" t="s">
        <v>83</v>
      </c>
      <c r="AW1519" s="12" t="s">
        <v>36</v>
      </c>
      <c r="AX1519" s="12" t="s">
        <v>76</v>
      </c>
      <c r="AY1519" s="261" t="s">
        <v>174</v>
      </c>
    </row>
    <row r="1520" s="1" customFormat="1" ht="25.5" customHeight="1">
      <c r="B1520" s="47"/>
      <c r="C1520" s="236" t="s">
        <v>3132</v>
      </c>
      <c r="D1520" s="236" t="s">
        <v>176</v>
      </c>
      <c r="E1520" s="237" t="s">
        <v>3133</v>
      </c>
      <c r="F1520" s="238" t="s">
        <v>3134</v>
      </c>
      <c r="G1520" s="239" t="s">
        <v>256</v>
      </c>
      <c r="H1520" s="240">
        <v>52</v>
      </c>
      <c r="I1520" s="241"/>
      <c r="J1520" s="242">
        <f>ROUND(I1520*H1520,2)</f>
        <v>0</v>
      </c>
      <c r="K1520" s="238" t="s">
        <v>180</v>
      </c>
      <c r="L1520" s="73"/>
      <c r="M1520" s="243" t="s">
        <v>21</v>
      </c>
      <c r="N1520" s="244" t="s">
        <v>44</v>
      </c>
      <c r="O1520" s="48"/>
      <c r="P1520" s="245">
        <f>O1520*H1520</f>
        <v>0</v>
      </c>
      <c r="Q1520" s="245">
        <v>0</v>
      </c>
      <c r="R1520" s="245">
        <f>Q1520*H1520</f>
        <v>0</v>
      </c>
      <c r="S1520" s="245">
        <v>0.0017700000000000001</v>
      </c>
      <c r="T1520" s="246">
        <f>S1520*H1520</f>
        <v>0.092040000000000011</v>
      </c>
      <c r="AR1520" s="25" t="s">
        <v>266</v>
      </c>
      <c r="AT1520" s="25" t="s">
        <v>176</v>
      </c>
      <c r="AU1520" s="25" t="s">
        <v>83</v>
      </c>
      <c r="AY1520" s="25" t="s">
        <v>174</v>
      </c>
      <c r="BE1520" s="247">
        <f>IF(N1520="základní",J1520,0)</f>
        <v>0</v>
      </c>
      <c r="BF1520" s="247">
        <f>IF(N1520="snížená",J1520,0)</f>
        <v>0</v>
      </c>
      <c r="BG1520" s="247">
        <f>IF(N1520="zákl. přenesená",J1520,0)</f>
        <v>0</v>
      </c>
      <c r="BH1520" s="247">
        <f>IF(N1520="sníž. přenesená",J1520,0)</f>
        <v>0</v>
      </c>
      <c r="BI1520" s="247">
        <f>IF(N1520="nulová",J1520,0)</f>
        <v>0</v>
      </c>
      <c r="BJ1520" s="25" t="s">
        <v>83</v>
      </c>
      <c r="BK1520" s="247">
        <f>ROUND(I1520*H1520,2)</f>
        <v>0</v>
      </c>
      <c r="BL1520" s="25" t="s">
        <v>266</v>
      </c>
      <c r="BM1520" s="25" t="s">
        <v>3135</v>
      </c>
    </row>
    <row r="1521" s="12" customFormat="1">
      <c r="B1521" s="251"/>
      <c r="C1521" s="252"/>
      <c r="D1521" s="248" t="s">
        <v>185</v>
      </c>
      <c r="E1521" s="253" t="s">
        <v>21</v>
      </c>
      <c r="F1521" s="254" t="s">
        <v>3136</v>
      </c>
      <c r="G1521" s="252"/>
      <c r="H1521" s="255">
        <v>52</v>
      </c>
      <c r="I1521" s="256"/>
      <c r="J1521" s="252"/>
      <c r="K1521" s="252"/>
      <c r="L1521" s="257"/>
      <c r="M1521" s="258"/>
      <c r="N1521" s="259"/>
      <c r="O1521" s="259"/>
      <c r="P1521" s="259"/>
      <c r="Q1521" s="259"/>
      <c r="R1521" s="259"/>
      <c r="S1521" s="259"/>
      <c r="T1521" s="260"/>
      <c r="AT1521" s="261" t="s">
        <v>185</v>
      </c>
      <c r="AU1521" s="261" t="s">
        <v>83</v>
      </c>
      <c r="AV1521" s="12" t="s">
        <v>83</v>
      </c>
      <c r="AW1521" s="12" t="s">
        <v>36</v>
      </c>
      <c r="AX1521" s="12" t="s">
        <v>76</v>
      </c>
      <c r="AY1521" s="261" t="s">
        <v>174</v>
      </c>
    </row>
    <row r="1522" s="1" customFormat="1" ht="25.5" customHeight="1">
      <c r="B1522" s="47"/>
      <c r="C1522" s="236" t="s">
        <v>3137</v>
      </c>
      <c r="D1522" s="236" t="s">
        <v>176</v>
      </c>
      <c r="E1522" s="237" t="s">
        <v>3138</v>
      </c>
      <c r="F1522" s="238" t="s">
        <v>3139</v>
      </c>
      <c r="G1522" s="239" t="s">
        <v>256</v>
      </c>
      <c r="H1522" s="240">
        <v>17</v>
      </c>
      <c r="I1522" s="241"/>
      <c r="J1522" s="242">
        <f>ROUND(I1522*H1522,2)</f>
        <v>0</v>
      </c>
      <c r="K1522" s="238" t="s">
        <v>180</v>
      </c>
      <c r="L1522" s="73"/>
      <c r="M1522" s="243" t="s">
        <v>21</v>
      </c>
      <c r="N1522" s="244" t="s">
        <v>44</v>
      </c>
      <c r="O1522" s="48"/>
      <c r="P1522" s="245">
        <f>O1522*H1522</f>
        <v>0</v>
      </c>
      <c r="Q1522" s="245">
        <v>0</v>
      </c>
      <c r="R1522" s="245">
        <f>Q1522*H1522</f>
        <v>0</v>
      </c>
      <c r="S1522" s="245">
        <v>0.00191</v>
      </c>
      <c r="T1522" s="246">
        <f>S1522*H1522</f>
        <v>0.032469999999999999</v>
      </c>
      <c r="AR1522" s="25" t="s">
        <v>266</v>
      </c>
      <c r="AT1522" s="25" t="s">
        <v>176</v>
      </c>
      <c r="AU1522" s="25" t="s">
        <v>83</v>
      </c>
      <c r="AY1522" s="25" t="s">
        <v>174</v>
      </c>
      <c r="BE1522" s="247">
        <f>IF(N1522="základní",J1522,0)</f>
        <v>0</v>
      </c>
      <c r="BF1522" s="247">
        <f>IF(N1522="snížená",J1522,0)</f>
        <v>0</v>
      </c>
      <c r="BG1522" s="247">
        <f>IF(N1522="zákl. přenesená",J1522,0)</f>
        <v>0</v>
      </c>
      <c r="BH1522" s="247">
        <f>IF(N1522="sníž. přenesená",J1522,0)</f>
        <v>0</v>
      </c>
      <c r="BI1522" s="247">
        <f>IF(N1522="nulová",J1522,0)</f>
        <v>0</v>
      </c>
      <c r="BJ1522" s="25" t="s">
        <v>83</v>
      </c>
      <c r="BK1522" s="247">
        <f>ROUND(I1522*H1522,2)</f>
        <v>0</v>
      </c>
      <c r="BL1522" s="25" t="s">
        <v>266</v>
      </c>
      <c r="BM1522" s="25" t="s">
        <v>3140</v>
      </c>
    </row>
    <row r="1523" s="12" customFormat="1">
      <c r="B1523" s="251"/>
      <c r="C1523" s="252"/>
      <c r="D1523" s="248" t="s">
        <v>185</v>
      </c>
      <c r="E1523" s="253" t="s">
        <v>21</v>
      </c>
      <c r="F1523" s="254" t="s">
        <v>3141</v>
      </c>
      <c r="G1523" s="252"/>
      <c r="H1523" s="255">
        <v>17</v>
      </c>
      <c r="I1523" s="256"/>
      <c r="J1523" s="252"/>
      <c r="K1523" s="252"/>
      <c r="L1523" s="257"/>
      <c r="M1523" s="258"/>
      <c r="N1523" s="259"/>
      <c r="O1523" s="259"/>
      <c r="P1523" s="259"/>
      <c r="Q1523" s="259"/>
      <c r="R1523" s="259"/>
      <c r="S1523" s="259"/>
      <c r="T1523" s="260"/>
      <c r="AT1523" s="261" t="s">
        <v>185</v>
      </c>
      <c r="AU1523" s="261" t="s">
        <v>83</v>
      </c>
      <c r="AV1523" s="12" t="s">
        <v>83</v>
      </c>
      <c r="AW1523" s="12" t="s">
        <v>36</v>
      </c>
      <c r="AX1523" s="12" t="s">
        <v>76</v>
      </c>
      <c r="AY1523" s="261" t="s">
        <v>174</v>
      </c>
    </row>
    <row r="1524" s="1" customFormat="1" ht="16.5" customHeight="1">
      <c r="B1524" s="47"/>
      <c r="C1524" s="236" t="s">
        <v>3142</v>
      </c>
      <c r="D1524" s="236" t="s">
        <v>176</v>
      </c>
      <c r="E1524" s="237" t="s">
        <v>3143</v>
      </c>
      <c r="F1524" s="238" t="s">
        <v>3144</v>
      </c>
      <c r="G1524" s="239" t="s">
        <v>256</v>
      </c>
      <c r="H1524" s="240">
        <v>52</v>
      </c>
      <c r="I1524" s="241"/>
      <c r="J1524" s="242">
        <f>ROUND(I1524*H1524,2)</f>
        <v>0</v>
      </c>
      <c r="K1524" s="238" t="s">
        <v>180</v>
      </c>
      <c r="L1524" s="73"/>
      <c r="M1524" s="243" t="s">
        <v>21</v>
      </c>
      <c r="N1524" s="244" t="s">
        <v>44</v>
      </c>
      <c r="O1524" s="48"/>
      <c r="P1524" s="245">
        <f>O1524*H1524</f>
        <v>0</v>
      </c>
      <c r="Q1524" s="245">
        <v>0</v>
      </c>
      <c r="R1524" s="245">
        <f>Q1524*H1524</f>
        <v>0</v>
      </c>
      <c r="S1524" s="245">
        <v>0.0025999999999999999</v>
      </c>
      <c r="T1524" s="246">
        <f>S1524*H1524</f>
        <v>0.13519999999999999</v>
      </c>
      <c r="AR1524" s="25" t="s">
        <v>266</v>
      </c>
      <c r="AT1524" s="25" t="s">
        <v>176</v>
      </c>
      <c r="AU1524" s="25" t="s">
        <v>83</v>
      </c>
      <c r="AY1524" s="25" t="s">
        <v>174</v>
      </c>
      <c r="BE1524" s="247">
        <f>IF(N1524="základní",J1524,0)</f>
        <v>0</v>
      </c>
      <c r="BF1524" s="247">
        <f>IF(N1524="snížená",J1524,0)</f>
        <v>0</v>
      </c>
      <c r="BG1524" s="247">
        <f>IF(N1524="zákl. přenesená",J1524,0)</f>
        <v>0</v>
      </c>
      <c r="BH1524" s="247">
        <f>IF(N1524="sníž. přenesená",J1524,0)</f>
        <v>0</v>
      </c>
      <c r="BI1524" s="247">
        <f>IF(N1524="nulová",J1524,0)</f>
        <v>0</v>
      </c>
      <c r="BJ1524" s="25" t="s">
        <v>83</v>
      </c>
      <c r="BK1524" s="247">
        <f>ROUND(I1524*H1524,2)</f>
        <v>0</v>
      </c>
      <c r="BL1524" s="25" t="s">
        <v>266</v>
      </c>
      <c r="BM1524" s="25" t="s">
        <v>3145</v>
      </c>
    </row>
    <row r="1525" s="12" customFormat="1">
      <c r="B1525" s="251"/>
      <c r="C1525" s="252"/>
      <c r="D1525" s="248" t="s">
        <v>185</v>
      </c>
      <c r="E1525" s="253" t="s">
        <v>21</v>
      </c>
      <c r="F1525" s="254" t="s">
        <v>3136</v>
      </c>
      <c r="G1525" s="252"/>
      <c r="H1525" s="255">
        <v>52</v>
      </c>
      <c r="I1525" s="256"/>
      <c r="J1525" s="252"/>
      <c r="K1525" s="252"/>
      <c r="L1525" s="257"/>
      <c r="M1525" s="258"/>
      <c r="N1525" s="259"/>
      <c r="O1525" s="259"/>
      <c r="P1525" s="259"/>
      <c r="Q1525" s="259"/>
      <c r="R1525" s="259"/>
      <c r="S1525" s="259"/>
      <c r="T1525" s="260"/>
      <c r="AT1525" s="261" t="s">
        <v>185</v>
      </c>
      <c r="AU1525" s="261" t="s">
        <v>83</v>
      </c>
      <c r="AV1525" s="12" t="s">
        <v>83</v>
      </c>
      <c r="AW1525" s="12" t="s">
        <v>36</v>
      </c>
      <c r="AX1525" s="12" t="s">
        <v>76</v>
      </c>
      <c r="AY1525" s="261" t="s">
        <v>174</v>
      </c>
    </row>
    <row r="1526" s="1" customFormat="1" ht="16.5" customHeight="1">
      <c r="B1526" s="47"/>
      <c r="C1526" s="236" t="s">
        <v>3146</v>
      </c>
      <c r="D1526" s="236" t="s">
        <v>176</v>
      </c>
      <c r="E1526" s="237" t="s">
        <v>3147</v>
      </c>
      <c r="F1526" s="238" t="s">
        <v>3148</v>
      </c>
      <c r="G1526" s="239" t="s">
        <v>256</v>
      </c>
      <c r="H1526" s="240">
        <v>9</v>
      </c>
      <c r="I1526" s="241"/>
      <c r="J1526" s="242">
        <f>ROUND(I1526*H1526,2)</f>
        <v>0</v>
      </c>
      <c r="K1526" s="238" t="s">
        <v>180</v>
      </c>
      <c r="L1526" s="73"/>
      <c r="M1526" s="243" t="s">
        <v>21</v>
      </c>
      <c r="N1526" s="244" t="s">
        <v>44</v>
      </c>
      <c r="O1526" s="48"/>
      <c r="P1526" s="245">
        <f>O1526*H1526</f>
        <v>0</v>
      </c>
      <c r="Q1526" s="245">
        <v>0</v>
      </c>
      <c r="R1526" s="245">
        <f>Q1526*H1526</f>
        <v>0</v>
      </c>
      <c r="S1526" s="245">
        <v>0.0039399999999999999</v>
      </c>
      <c r="T1526" s="246">
        <f>S1526*H1526</f>
        <v>0.035459999999999998</v>
      </c>
      <c r="AR1526" s="25" t="s">
        <v>266</v>
      </c>
      <c r="AT1526" s="25" t="s">
        <v>176</v>
      </c>
      <c r="AU1526" s="25" t="s">
        <v>83</v>
      </c>
      <c r="AY1526" s="25" t="s">
        <v>174</v>
      </c>
      <c r="BE1526" s="247">
        <f>IF(N1526="základní",J1526,0)</f>
        <v>0</v>
      </c>
      <c r="BF1526" s="247">
        <f>IF(N1526="snížená",J1526,0)</f>
        <v>0</v>
      </c>
      <c r="BG1526" s="247">
        <f>IF(N1526="zákl. přenesená",J1526,0)</f>
        <v>0</v>
      </c>
      <c r="BH1526" s="247">
        <f>IF(N1526="sníž. přenesená",J1526,0)</f>
        <v>0</v>
      </c>
      <c r="BI1526" s="247">
        <f>IF(N1526="nulová",J1526,0)</f>
        <v>0</v>
      </c>
      <c r="BJ1526" s="25" t="s">
        <v>83</v>
      </c>
      <c r="BK1526" s="247">
        <f>ROUND(I1526*H1526,2)</f>
        <v>0</v>
      </c>
      <c r="BL1526" s="25" t="s">
        <v>266</v>
      </c>
      <c r="BM1526" s="25" t="s">
        <v>3149</v>
      </c>
    </row>
    <row r="1527" s="12" customFormat="1">
      <c r="B1527" s="251"/>
      <c r="C1527" s="252"/>
      <c r="D1527" s="248" t="s">
        <v>185</v>
      </c>
      <c r="E1527" s="253" t="s">
        <v>21</v>
      </c>
      <c r="F1527" s="254" t="s">
        <v>3150</v>
      </c>
      <c r="G1527" s="252"/>
      <c r="H1527" s="255">
        <v>9</v>
      </c>
      <c r="I1527" s="256"/>
      <c r="J1527" s="252"/>
      <c r="K1527" s="252"/>
      <c r="L1527" s="257"/>
      <c r="M1527" s="258"/>
      <c r="N1527" s="259"/>
      <c r="O1527" s="259"/>
      <c r="P1527" s="259"/>
      <c r="Q1527" s="259"/>
      <c r="R1527" s="259"/>
      <c r="S1527" s="259"/>
      <c r="T1527" s="260"/>
      <c r="AT1527" s="261" t="s">
        <v>185</v>
      </c>
      <c r="AU1527" s="261" t="s">
        <v>83</v>
      </c>
      <c r="AV1527" s="12" t="s">
        <v>83</v>
      </c>
      <c r="AW1527" s="12" t="s">
        <v>36</v>
      </c>
      <c r="AX1527" s="12" t="s">
        <v>76</v>
      </c>
      <c r="AY1527" s="261" t="s">
        <v>174</v>
      </c>
    </row>
    <row r="1528" s="1" customFormat="1" ht="25.5" customHeight="1">
      <c r="B1528" s="47"/>
      <c r="C1528" s="236" t="s">
        <v>3151</v>
      </c>
      <c r="D1528" s="236" t="s">
        <v>176</v>
      </c>
      <c r="E1528" s="237" t="s">
        <v>3152</v>
      </c>
      <c r="F1528" s="238" t="s">
        <v>3153</v>
      </c>
      <c r="G1528" s="239" t="s">
        <v>256</v>
      </c>
      <c r="H1528" s="240">
        <v>92.099999999999994</v>
      </c>
      <c r="I1528" s="241"/>
      <c r="J1528" s="242">
        <f>ROUND(I1528*H1528,2)</f>
        <v>0</v>
      </c>
      <c r="K1528" s="238" t="s">
        <v>21</v>
      </c>
      <c r="L1528" s="73"/>
      <c r="M1528" s="243" t="s">
        <v>21</v>
      </c>
      <c r="N1528" s="244" t="s">
        <v>44</v>
      </c>
      <c r="O1528" s="48"/>
      <c r="P1528" s="245">
        <f>O1528*H1528</f>
        <v>0</v>
      </c>
      <c r="Q1528" s="245">
        <v>0</v>
      </c>
      <c r="R1528" s="245">
        <f>Q1528*H1528</f>
        <v>0</v>
      </c>
      <c r="S1528" s="245">
        <v>0</v>
      </c>
      <c r="T1528" s="246">
        <f>S1528*H1528</f>
        <v>0</v>
      </c>
      <c r="AR1528" s="25" t="s">
        <v>266</v>
      </c>
      <c r="AT1528" s="25" t="s">
        <v>176</v>
      </c>
      <c r="AU1528" s="25" t="s">
        <v>83</v>
      </c>
      <c r="AY1528" s="25" t="s">
        <v>174</v>
      </c>
      <c r="BE1528" s="247">
        <f>IF(N1528="základní",J1528,0)</f>
        <v>0</v>
      </c>
      <c r="BF1528" s="247">
        <f>IF(N1528="snížená",J1528,0)</f>
        <v>0</v>
      </c>
      <c r="BG1528" s="247">
        <f>IF(N1528="zákl. přenesená",J1528,0)</f>
        <v>0</v>
      </c>
      <c r="BH1528" s="247">
        <f>IF(N1528="sníž. přenesená",J1528,0)</f>
        <v>0</v>
      </c>
      <c r="BI1528" s="247">
        <f>IF(N1528="nulová",J1528,0)</f>
        <v>0</v>
      </c>
      <c r="BJ1528" s="25" t="s">
        <v>83</v>
      </c>
      <c r="BK1528" s="247">
        <f>ROUND(I1528*H1528,2)</f>
        <v>0</v>
      </c>
      <c r="BL1528" s="25" t="s">
        <v>266</v>
      </c>
      <c r="BM1528" s="25" t="s">
        <v>3154</v>
      </c>
    </row>
    <row r="1529" s="12" customFormat="1">
      <c r="B1529" s="251"/>
      <c r="C1529" s="252"/>
      <c r="D1529" s="248" t="s">
        <v>185</v>
      </c>
      <c r="E1529" s="253" t="s">
        <v>21</v>
      </c>
      <c r="F1529" s="254" t="s">
        <v>3155</v>
      </c>
      <c r="G1529" s="252"/>
      <c r="H1529" s="255">
        <v>92.099999999999994</v>
      </c>
      <c r="I1529" s="256"/>
      <c r="J1529" s="252"/>
      <c r="K1529" s="252"/>
      <c r="L1529" s="257"/>
      <c r="M1529" s="258"/>
      <c r="N1529" s="259"/>
      <c r="O1529" s="259"/>
      <c r="P1529" s="259"/>
      <c r="Q1529" s="259"/>
      <c r="R1529" s="259"/>
      <c r="S1529" s="259"/>
      <c r="T1529" s="260"/>
      <c r="AT1529" s="261" t="s">
        <v>185</v>
      </c>
      <c r="AU1529" s="261" t="s">
        <v>83</v>
      </c>
      <c r="AV1529" s="12" t="s">
        <v>83</v>
      </c>
      <c r="AW1529" s="12" t="s">
        <v>36</v>
      </c>
      <c r="AX1529" s="12" t="s">
        <v>76</v>
      </c>
      <c r="AY1529" s="261" t="s">
        <v>174</v>
      </c>
    </row>
    <row r="1530" s="1" customFormat="1" ht="25.5" customHeight="1">
      <c r="B1530" s="47"/>
      <c r="C1530" s="236" t="s">
        <v>3156</v>
      </c>
      <c r="D1530" s="236" t="s">
        <v>176</v>
      </c>
      <c r="E1530" s="237" t="s">
        <v>3157</v>
      </c>
      <c r="F1530" s="238" t="s">
        <v>3158</v>
      </c>
      <c r="G1530" s="239" t="s">
        <v>256</v>
      </c>
      <c r="H1530" s="240">
        <v>8</v>
      </c>
      <c r="I1530" s="241"/>
      <c r="J1530" s="242">
        <f>ROUND(I1530*H1530,2)</f>
        <v>0</v>
      </c>
      <c r="K1530" s="238" t="s">
        <v>180</v>
      </c>
      <c r="L1530" s="73"/>
      <c r="M1530" s="243" t="s">
        <v>21</v>
      </c>
      <c r="N1530" s="244" t="s">
        <v>44</v>
      </c>
      <c r="O1530" s="48"/>
      <c r="P1530" s="245">
        <f>O1530*H1530</f>
        <v>0</v>
      </c>
      <c r="Q1530" s="245">
        <v>0.0058599999999999998</v>
      </c>
      <c r="R1530" s="245">
        <f>Q1530*H1530</f>
        <v>0.046879999999999998</v>
      </c>
      <c r="S1530" s="245">
        <v>0</v>
      </c>
      <c r="T1530" s="246">
        <f>S1530*H1530</f>
        <v>0</v>
      </c>
      <c r="AR1530" s="25" t="s">
        <v>266</v>
      </c>
      <c r="AT1530" s="25" t="s">
        <v>176</v>
      </c>
      <c r="AU1530" s="25" t="s">
        <v>83</v>
      </c>
      <c r="AY1530" s="25" t="s">
        <v>174</v>
      </c>
      <c r="BE1530" s="247">
        <f>IF(N1530="základní",J1530,0)</f>
        <v>0</v>
      </c>
      <c r="BF1530" s="247">
        <f>IF(N1530="snížená",J1530,0)</f>
        <v>0</v>
      </c>
      <c r="BG1530" s="247">
        <f>IF(N1530="zákl. přenesená",J1530,0)</f>
        <v>0</v>
      </c>
      <c r="BH1530" s="247">
        <f>IF(N1530="sníž. přenesená",J1530,0)</f>
        <v>0</v>
      </c>
      <c r="BI1530" s="247">
        <f>IF(N1530="nulová",J1530,0)</f>
        <v>0</v>
      </c>
      <c r="BJ1530" s="25" t="s">
        <v>83</v>
      </c>
      <c r="BK1530" s="247">
        <f>ROUND(I1530*H1530,2)</f>
        <v>0</v>
      </c>
      <c r="BL1530" s="25" t="s">
        <v>266</v>
      </c>
      <c r="BM1530" s="25" t="s">
        <v>3159</v>
      </c>
    </row>
    <row r="1531" s="1" customFormat="1">
      <c r="B1531" s="47"/>
      <c r="C1531" s="75"/>
      <c r="D1531" s="248" t="s">
        <v>183</v>
      </c>
      <c r="E1531" s="75"/>
      <c r="F1531" s="249" t="s">
        <v>3160</v>
      </c>
      <c r="G1531" s="75"/>
      <c r="H1531" s="75"/>
      <c r="I1531" s="204"/>
      <c r="J1531" s="75"/>
      <c r="K1531" s="75"/>
      <c r="L1531" s="73"/>
      <c r="M1531" s="250"/>
      <c r="N1531" s="48"/>
      <c r="O1531" s="48"/>
      <c r="P1531" s="48"/>
      <c r="Q1531" s="48"/>
      <c r="R1531" s="48"/>
      <c r="S1531" s="48"/>
      <c r="T1531" s="96"/>
      <c r="AT1531" s="25" t="s">
        <v>183</v>
      </c>
      <c r="AU1531" s="25" t="s">
        <v>83</v>
      </c>
    </row>
    <row r="1532" s="12" customFormat="1">
      <c r="B1532" s="251"/>
      <c r="C1532" s="252"/>
      <c r="D1532" s="248" t="s">
        <v>185</v>
      </c>
      <c r="E1532" s="253" t="s">
        <v>21</v>
      </c>
      <c r="F1532" s="254" t="s">
        <v>3161</v>
      </c>
      <c r="G1532" s="252"/>
      <c r="H1532" s="255">
        <v>8</v>
      </c>
      <c r="I1532" s="256"/>
      <c r="J1532" s="252"/>
      <c r="K1532" s="252"/>
      <c r="L1532" s="257"/>
      <c r="M1532" s="258"/>
      <c r="N1532" s="259"/>
      <c r="O1532" s="259"/>
      <c r="P1532" s="259"/>
      <c r="Q1532" s="259"/>
      <c r="R1532" s="259"/>
      <c r="S1532" s="259"/>
      <c r="T1532" s="260"/>
      <c r="AT1532" s="261" t="s">
        <v>185</v>
      </c>
      <c r="AU1532" s="261" t="s">
        <v>83</v>
      </c>
      <c r="AV1532" s="12" t="s">
        <v>83</v>
      </c>
      <c r="AW1532" s="12" t="s">
        <v>36</v>
      </c>
      <c r="AX1532" s="12" t="s">
        <v>76</v>
      </c>
      <c r="AY1532" s="261" t="s">
        <v>174</v>
      </c>
    </row>
    <row r="1533" s="1" customFormat="1" ht="25.5" customHeight="1">
      <c r="B1533" s="47"/>
      <c r="C1533" s="236" t="s">
        <v>3162</v>
      </c>
      <c r="D1533" s="236" t="s">
        <v>176</v>
      </c>
      <c r="E1533" s="237" t="s">
        <v>3163</v>
      </c>
      <c r="F1533" s="238" t="s">
        <v>3164</v>
      </c>
      <c r="G1533" s="239" t="s">
        <v>256</v>
      </c>
      <c r="H1533" s="240">
        <v>52.5</v>
      </c>
      <c r="I1533" s="241"/>
      <c r="J1533" s="242">
        <f>ROUND(I1533*H1533,2)</f>
        <v>0</v>
      </c>
      <c r="K1533" s="238" t="s">
        <v>180</v>
      </c>
      <c r="L1533" s="73"/>
      <c r="M1533" s="243" t="s">
        <v>21</v>
      </c>
      <c r="N1533" s="244" t="s">
        <v>44</v>
      </c>
      <c r="O1533" s="48"/>
      <c r="P1533" s="245">
        <f>O1533*H1533</f>
        <v>0</v>
      </c>
      <c r="Q1533" s="245">
        <v>0.00296</v>
      </c>
      <c r="R1533" s="245">
        <f>Q1533*H1533</f>
        <v>0.15540000000000001</v>
      </c>
      <c r="S1533" s="245">
        <v>0</v>
      </c>
      <c r="T1533" s="246">
        <f>S1533*H1533</f>
        <v>0</v>
      </c>
      <c r="AR1533" s="25" t="s">
        <v>266</v>
      </c>
      <c r="AT1533" s="25" t="s">
        <v>176</v>
      </c>
      <c r="AU1533" s="25" t="s">
        <v>83</v>
      </c>
      <c r="AY1533" s="25" t="s">
        <v>174</v>
      </c>
      <c r="BE1533" s="247">
        <f>IF(N1533="základní",J1533,0)</f>
        <v>0</v>
      </c>
      <c r="BF1533" s="247">
        <f>IF(N1533="snížená",J1533,0)</f>
        <v>0</v>
      </c>
      <c r="BG1533" s="247">
        <f>IF(N1533="zákl. přenesená",J1533,0)</f>
        <v>0</v>
      </c>
      <c r="BH1533" s="247">
        <f>IF(N1533="sníž. přenesená",J1533,0)</f>
        <v>0</v>
      </c>
      <c r="BI1533" s="247">
        <f>IF(N1533="nulová",J1533,0)</f>
        <v>0</v>
      </c>
      <c r="BJ1533" s="25" t="s">
        <v>83</v>
      </c>
      <c r="BK1533" s="247">
        <f>ROUND(I1533*H1533,2)</f>
        <v>0</v>
      </c>
      <c r="BL1533" s="25" t="s">
        <v>266</v>
      </c>
      <c r="BM1533" s="25" t="s">
        <v>3165</v>
      </c>
    </row>
    <row r="1534" s="1" customFormat="1">
      <c r="B1534" s="47"/>
      <c r="C1534" s="75"/>
      <c r="D1534" s="248" t="s">
        <v>183</v>
      </c>
      <c r="E1534" s="75"/>
      <c r="F1534" s="249" t="s">
        <v>3160</v>
      </c>
      <c r="G1534" s="75"/>
      <c r="H1534" s="75"/>
      <c r="I1534" s="204"/>
      <c r="J1534" s="75"/>
      <c r="K1534" s="75"/>
      <c r="L1534" s="73"/>
      <c r="M1534" s="250"/>
      <c r="N1534" s="48"/>
      <c r="O1534" s="48"/>
      <c r="P1534" s="48"/>
      <c r="Q1534" s="48"/>
      <c r="R1534" s="48"/>
      <c r="S1534" s="48"/>
      <c r="T1534" s="96"/>
      <c r="AT1534" s="25" t="s">
        <v>183</v>
      </c>
      <c r="AU1534" s="25" t="s">
        <v>83</v>
      </c>
    </row>
    <row r="1535" s="12" customFormat="1">
      <c r="B1535" s="251"/>
      <c r="C1535" s="252"/>
      <c r="D1535" s="248" t="s">
        <v>185</v>
      </c>
      <c r="E1535" s="253" t="s">
        <v>21</v>
      </c>
      <c r="F1535" s="254" t="s">
        <v>3166</v>
      </c>
      <c r="G1535" s="252"/>
      <c r="H1535" s="255">
        <v>52.5</v>
      </c>
      <c r="I1535" s="256"/>
      <c r="J1535" s="252"/>
      <c r="K1535" s="252"/>
      <c r="L1535" s="257"/>
      <c r="M1535" s="258"/>
      <c r="N1535" s="259"/>
      <c r="O1535" s="259"/>
      <c r="P1535" s="259"/>
      <c r="Q1535" s="259"/>
      <c r="R1535" s="259"/>
      <c r="S1535" s="259"/>
      <c r="T1535" s="260"/>
      <c r="AT1535" s="261" t="s">
        <v>185</v>
      </c>
      <c r="AU1535" s="261" t="s">
        <v>83</v>
      </c>
      <c r="AV1535" s="12" t="s">
        <v>83</v>
      </c>
      <c r="AW1535" s="12" t="s">
        <v>36</v>
      </c>
      <c r="AX1535" s="12" t="s">
        <v>76</v>
      </c>
      <c r="AY1535" s="261" t="s">
        <v>174</v>
      </c>
    </row>
    <row r="1536" s="1" customFormat="1" ht="25.5" customHeight="1">
      <c r="B1536" s="47"/>
      <c r="C1536" s="236" t="s">
        <v>3167</v>
      </c>
      <c r="D1536" s="236" t="s">
        <v>176</v>
      </c>
      <c r="E1536" s="237" t="s">
        <v>3168</v>
      </c>
      <c r="F1536" s="238" t="s">
        <v>3169</v>
      </c>
      <c r="G1536" s="239" t="s">
        <v>256</v>
      </c>
      <c r="H1536" s="240">
        <v>52.5</v>
      </c>
      <c r="I1536" s="241"/>
      <c r="J1536" s="242">
        <f>ROUND(I1536*H1536,2)</f>
        <v>0</v>
      </c>
      <c r="K1536" s="238" t="s">
        <v>180</v>
      </c>
      <c r="L1536" s="73"/>
      <c r="M1536" s="243" t="s">
        <v>21</v>
      </c>
      <c r="N1536" s="244" t="s">
        <v>44</v>
      </c>
      <c r="O1536" s="48"/>
      <c r="P1536" s="245">
        <f>O1536*H1536</f>
        <v>0</v>
      </c>
      <c r="Q1536" s="245">
        <v>0.0044299999999999999</v>
      </c>
      <c r="R1536" s="245">
        <f>Q1536*H1536</f>
        <v>0.232575</v>
      </c>
      <c r="S1536" s="245">
        <v>0</v>
      </c>
      <c r="T1536" s="246">
        <f>S1536*H1536</f>
        <v>0</v>
      </c>
      <c r="AR1536" s="25" t="s">
        <v>266</v>
      </c>
      <c r="AT1536" s="25" t="s">
        <v>176</v>
      </c>
      <c r="AU1536" s="25" t="s">
        <v>83</v>
      </c>
      <c r="AY1536" s="25" t="s">
        <v>174</v>
      </c>
      <c r="BE1536" s="247">
        <f>IF(N1536="základní",J1536,0)</f>
        <v>0</v>
      </c>
      <c r="BF1536" s="247">
        <f>IF(N1536="snížená",J1536,0)</f>
        <v>0</v>
      </c>
      <c r="BG1536" s="247">
        <f>IF(N1536="zákl. přenesená",J1536,0)</f>
        <v>0</v>
      </c>
      <c r="BH1536" s="247">
        <f>IF(N1536="sníž. přenesená",J1536,0)</f>
        <v>0</v>
      </c>
      <c r="BI1536" s="247">
        <f>IF(N1536="nulová",J1536,0)</f>
        <v>0</v>
      </c>
      <c r="BJ1536" s="25" t="s">
        <v>83</v>
      </c>
      <c r="BK1536" s="247">
        <f>ROUND(I1536*H1536,2)</f>
        <v>0</v>
      </c>
      <c r="BL1536" s="25" t="s">
        <v>266</v>
      </c>
      <c r="BM1536" s="25" t="s">
        <v>3170</v>
      </c>
    </row>
    <row r="1537" s="1" customFormat="1">
      <c r="B1537" s="47"/>
      <c r="C1537" s="75"/>
      <c r="D1537" s="248" t="s">
        <v>183</v>
      </c>
      <c r="E1537" s="75"/>
      <c r="F1537" s="249" t="s">
        <v>3160</v>
      </c>
      <c r="G1537" s="75"/>
      <c r="H1537" s="75"/>
      <c r="I1537" s="204"/>
      <c r="J1537" s="75"/>
      <c r="K1537" s="75"/>
      <c r="L1537" s="73"/>
      <c r="M1537" s="250"/>
      <c r="N1537" s="48"/>
      <c r="O1537" s="48"/>
      <c r="P1537" s="48"/>
      <c r="Q1537" s="48"/>
      <c r="R1537" s="48"/>
      <c r="S1537" s="48"/>
      <c r="T1537" s="96"/>
      <c r="AT1537" s="25" t="s">
        <v>183</v>
      </c>
      <c r="AU1537" s="25" t="s">
        <v>83</v>
      </c>
    </row>
    <row r="1538" s="12" customFormat="1">
      <c r="B1538" s="251"/>
      <c r="C1538" s="252"/>
      <c r="D1538" s="248" t="s">
        <v>185</v>
      </c>
      <c r="E1538" s="253" t="s">
        <v>21</v>
      </c>
      <c r="F1538" s="254" t="s">
        <v>3171</v>
      </c>
      <c r="G1538" s="252"/>
      <c r="H1538" s="255">
        <v>52.5</v>
      </c>
      <c r="I1538" s="256"/>
      <c r="J1538" s="252"/>
      <c r="K1538" s="252"/>
      <c r="L1538" s="257"/>
      <c r="M1538" s="258"/>
      <c r="N1538" s="259"/>
      <c r="O1538" s="259"/>
      <c r="P1538" s="259"/>
      <c r="Q1538" s="259"/>
      <c r="R1538" s="259"/>
      <c r="S1538" s="259"/>
      <c r="T1538" s="260"/>
      <c r="AT1538" s="261" t="s">
        <v>185</v>
      </c>
      <c r="AU1538" s="261" t="s">
        <v>83</v>
      </c>
      <c r="AV1538" s="12" t="s">
        <v>83</v>
      </c>
      <c r="AW1538" s="12" t="s">
        <v>36</v>
      </c>
      <c r="AX1538" s="12" t="s">
        <v>76</v>
      </c>
      <c r="AY1538" s="261" t="s">
        <v>174</v>
      </c>
    </row>
    <row r="1539" s="1" customFormat="1" ht="25.5" customHeight="1">
      <c r="B1539" s="47"/>
      <c r="C1539" s="236" t="s">
        <v>3172</v>
      </c>
      <c r="D1539" s="236" t="s">
        <v>176</v>
      </c>
      <c r="E1539" s="237" t="s">
        <v>3173</v>
      </c>
      <c r="F1539" s="238" t="s">
        <v>3174</v>
      </c>
      <c r="G1539" s="239" t="s">
        <v>256</v>
      </c>
      <c r="H1539" s="240">
        <v>23.600000000000001</v>
      </c>
      <c r="I1539" s="241"/>
      <c r="J1539" s="242">
        <f>ROUND(I1539*H1539,2)</f>
        <v>0</v>
      </c>
      <c r="K1539" s="238" t="s">
        <v>180</v>
      </c>
      <c r="L1539" s="73"/>
      <c r="M1539" s="243" t="s">
        <v>21</v>
      </c>
      <c r="N1539" s="244" t="s">
        <v>44</v>
      </c>
      <c r="O1539" s="48"/>
      <c r="P1539" s="245">
        <f>O1539*H1539</f>
        <v>0</v>
      </c>
      <c r="Q1539" s="245">
        <v>0.0035100000000000001</v>
      </c>
      <c r="R1539" s="245">
        <f>Q1539*H1539</f>
        <v>0.082836000000000007</v>
      </c>
      <c r="S1539" s="245">
        <v>0</v>
      </c>
      <c r="T1539" s="246">
        <f>S1539*H1539</f>
        <v>0</v>
      </c>
      <c r="AR1539" s="25" t="s">
        <v>266</v>
      </c>
      <c r="AT1539" s="25" t="s">
        <v>176</v>
      </c>
      <c r="AU1539" s="25" t="s">
        <v>83</v>
      </c>
      <c r="AY1539" s="25" t="s">
        <v>174</v>
      </c>
      <c r="BE1539" s="247">
        <f>IF(N1539="základní",J1539,0)</f>
        <v>0</v>
      </c>
      <c r="BF1539" s="247">
        <f>IF(N1539="snížená",J1539,0)</f>
        <v>0</v>
      </c>
      <c r="BG1539" s="247">
        <f>IF(N1539="zákl. přenesená",J1539,0)</f>
        <v>0</v>
      </c>
      <c r="BH1539" s="247">
        <f>IF(N1539="sníž. přenesená",J1539,0)</f>
        <v>0</v>
      </c>
      <c r="BI1539" s="247">
        <f>IF(N1539="nulová",J1539,0)</f>
        <v>0</v>
      </c>
      <c r="BJ1539" s="25" t="s">
        <v>83</v>
      </c>
      <c r="BK1539" s="247">
        <f>ROUND(I1539*H1539,2)</f>
        <v>0</v>
      </c>
      <c r="BL1539" s="25" t="s">
        <v>266</v>
      </c>
      <c r="BM1539" s="25" t="s">
        <v>3175</v>
      </c>
    </row>
    <row r="1540" s="12" customFormat="1">
      <c r="B1540" s="251"/>
      <c r="C1540" s="252"/>
      <c r="D1540" s="248" t="s">
        <v>185</v>
      </c>
      <c r="E1540" s="253" t="s">
        <v>21</v>
      </c>
      <c r="F1540" s="254" t="s">
        <v>3176</v>
      </c>
      <c r="G1540" s="252"/>
      <c r="H1540" s="255">
        <v>23.600000000000001</v>
      </c>
      <c r="I1540" s="256"/>
      <c r="J1540" s="252"/>
      <c r="K1540" s="252"/>
      <c r="L1540" s="257"/>
      <c r="M1540" s="258"/>
      <c r="N1540" s="259"/>
      <c r="O1540" s="259"/>
      <c r="P1540" s="259"/>
      <c r="Q1540" s="259"/>
      <c r="R1540" s="259"/>
      <c r="S1540" s="259"/>
      <c r="T1540" s="260"/>
      <c r="AT1540" s="261" t="s">
        <v>185</v>
      </c>
      <c r="AU1540" s="261" t="s">
        <v>83</v>
      </c>
      <c r="AV1540" s="12" t="s">
        <v>83</v>
      </c>
      <c r="AW1540" s="12" t="s">
        <v>36</v>
      </c>
      <c r="AX1540" s="12" t="s">
        <v>76</v>
      </c>
      <c r="AY1540" s="261" t="s">
        <v>174</v>
      </c>
    </row>
    <row r="1541" s="1" customFormat="1" ht="25.5" customHeight="1">
      <c r="B1541" s="47"/>
      <c r="C1541" s="236" t="s">
        <v>3177</v>
      </c>
      <c r="D1541" s="236" t="s">
        <v>176</v>
      </c>
      <c r="E1541" s="237" t="s">
        <v>3178</v>
      </c>
      <c r="F1541" s="238" t="s">
        <v>3179</v>
      </c>
      <c r="G1541" s="239" t="s">
        <v>256</v>
      </c>
      <c r="H1541" s="240">
        <v>56.039999999999999</v>
      </c>
      <c r="I1541" s="241"/>
      <c r="J1541" s="242">
        <f>ROUND(I1541*H1541,2)</f>
        <v>0</v>
      </c>
      <c r="K1541" s="238" t="s">
        <v>21</v>
      </c>
      <c r="L1541" s="73"/>
      <c r="M1541" s="243" t="s">
        <v>21</v>
      </c>
      <c r="N1541" s="244" t="s">
        <v>44</v>
      </c>
      <c r="O1541" s="48"/>
      <c r="P1541" s="245">
        <f>O1541*H1541</f>
        <v>0</v>
      </c>
      <c r="Q1541" s="245">
        <v>0.0022200000000000002</v>
      </c>
      <c r="R1541" s="245">
        <f>Q1541*H1541</f>
        <v>0.12440880000000001</v>
      </c>
      <c r="S1541" s="245">
        <v>0</v>
      </c>
      <c r="T1541" s="246">
        <f>S1541*H1541</f>
        <v>0</v>
      </c>
      <c r="AR1541" s="25" t="s">
        <v>266</v>
      </c>
      <c r="AT1541" s="25" t="s">
        <v>176</v>
      </c>
      <c r="AU1541" s="25" t="s">
        <v>83</v>
      </c>
      <c r="AY1541" s="25" t="s">
        <v>174</v>
      </c>
      <c r="BE1541" s="247">
        <f>IF(N1541="základní",J1541,0)</f>
        <v>0</v>
      </c>
      <c r="BF1541" s="247">
        <f>IF(N1541="snížená",J1541,0)</f>
        <v>0</v>
      </c>
      <c r="BG1541" s="247">
        <f>IF(N1541="zákl. přenesená",J1541,0)</f>
        <v>0</v>
      </c>
      <c r="BH1541" s="247">
        <f>IF(N1541="sníž. přenesená",J1541,0)</f>
        <v>0</v>
      </c>
      <c r="BI1541" s="247">
        <f>IF(N1541="nulová",J1541,0)</f>
        <v>0</v>
      </c>
      <c r="BJ1541" s="25" t="s">
        <v>83</v>
      </c>
      <c r="BK1541" s="247">
        <f>ROUND(I1541*H1541,2)</f>
        <v>0</v>
      </c>
      <c r="BL1541" s="25" t="s">
        <v>266</v>
      </c>
      <c r="BM1541" s="25" t="s">
        <v>3180</v>
      </c>
    </row>
    <row r="1542" s="12" customFormat="1">
      <c r="B1542" s="251"/>
      <c r="C1542" s="252"/>
      <c r="D1542" s="248" t="s">
        <v>185</v>
      </c>
      <c r="E1542" s="253" t="s">
        <v>21</v>
      </c>
      <c r="F1542" s="254" t="s">
        <v>3181</v>
      </c>
      <c r="G1542" s="252"/>
      <c r="H1542" s="255">
        <v>56.039999999999999</v>
      </c>
      <c r="I1542" s="256"/>
      <c r="J1542" s="252"/>
      <c r="K1542" s="252"/>
      <c r="L1542" s="257"/>
      <c r="M1542" s="258"/>
      <c r="N1542" s="259"/>
      <c r="O1542" s="259"/>
      <c r="P1542" s="259"/>
      <c r="Q1542" s="259"/>
      <c r="R1542" s="259"/>
      <c r="S1542" s="259"/>
      <c r="T1542" s="260"/>
      <c r="AT1542" s="261" t="s">
        <v>185</v>
      </c>
      <c r="AU1542" s="261" t="s">
        <v>83</v>
      </c>
      <c r="AV1542" s="12" t="s">
        <v>83</v>
      </c>
      <c r="AW1542" s="12" t="s">
        <v>36</v>
      </c>
      <c r="AX1542" s="12" t="s">
        <v>76</v>
      </c>
      <c r="AY1542" s="261" t="s">
        <v>174</v>
      </c>
    </row>
    <row r="1543" s="1" customFormat="1" ht="25.5" customHeight="1">
      <c r="B1543" s="47"/>
      <c r="C1543" s="236" t="s">
        <v>3182</v>
      </c>
      <c r="D1543" s="236" t="s">
        <v>176</v>
      </c>
      <c r="E1543" s="237" t="s">
        <v>3183</v>
      </c>
      <c r="F1543" s="238" t="s">
        <v>3184</v>
      </c>
      <c r="G1543" s="239" t="s">
        <v>256</v>
      </c>
      <c r="H1543" s="240">
        <v>1.6000000000000001</v>
      </c>
      <c r="I1543" s="241"/>
      <c r="J1543" s="242">
        <f>ROUND(I1543*H1543,2)</f>
        <v>0</v>
      </c>
      <c r="K1543" s="238" t="s">
        <v>180</v>
      </c>
      <c r="L1543" s="73"/>
      <c r="M1543" s="243" t="s">
        <v>21</v>
      </c>
      <c r="N1543" s="244" t="s">
        <v>44</v>
      </c>
      <c r="O1543" s="48"/>
      <c r="P1543" s="245">
        <f>O1543*H1543</f>
        <v>0</v>
      </c>
      <c r="Q1543" s="245">
        <v>0.0022000000000000001</v>
      </c>
      <c r="R1543" s="245">
        <f>Q1543*H1543</f>
        <v>0.0035200000000000006</v>
      </c>
      <c r="S1543" s="245">
        <v>0</v>
      </c>
      <c r="T1543" s="246">
        <f>S1543*H1543</f>
        <v>0</v>
      </c>
      <c r="AR1543" s="25" t="s">
        <v>266</v>
      </c>
      <c r="AT1543" s="25" t="s">
        <v>176</v>
      </c>
      <c r="AU1543" s="25" t="s">
        <v>83</v>
      </c>
      <c r="AY1543" s="25" t="s">
        <v>174</v>
      </c>
      <c r="BE1543" s="247">
        <f>IF(N1543="základní",J1543,0)</f>
        <v>0</v>
      </c>
      <c r="BF1543" s="247">
        <f>IF(N1543="snížená",J1543,0)</f>
        <v>0</v>
      </c>
      <c r="BG1543" s="247">
        <f>IF(N1543="zákl. přenesená",J1543,0)</f>
        <v>0</v>
      </c>
      <c r="BH1543" s="247">
        <f>IF(N1543="sníž. přenesená",J1543,0)</f>
        <v>0</v>
      </c>
      <c r="BI1543" s="247">
        <f>IF(N1543="nulová",J1543,0)</f>
        <v>0</v>
      </c>
      <c r="BJ1543" s="25" t="s">
        <v>83</v>
      </c>
      <c r="BK1543" s="247">
        <f>ROUND(I1543*H1543,2)</f>
        <v>0</v>
      </c>
      <c r="BL1543" s="25" t="s">
        <v>266</v>
      </c>
      <c r="BM1543" s="25" t="s">
        <v>3185</v>
      </c>
    </row>
    <row r="1544" s="12" customFormat="1">
      <c r="B1544" s="251"/>
      <c r="C1544" s="252"/>
      <c r="D1544" s="248" t="s">
        <v>185</v>
      </c>
      <c r="E1544" s="253" t="s">
        <v>21</v>
      </c>
      <c r="F1544" s="254" t="s">
        <v>3186</v>
      </c>
      <c r="G1544" s="252"/>
      <c r="H1544" s="255">
        <v>1.6000000000000001</v>
      </c>
      <c r="I1544" s="256"/>
      <c r="J1544" s="252"/>
      <c r="K1544" s="252"/>
      <c r="L1544" s="257"/>
      <c r="M1544" s="258"/>
      <c r="N1544" s="259"/>
      <c r="O1544" s="259"/>
      <c r="P1544" s="259"/>
      <c r="Q1544" s="259"/>
      <c r="R1544" s="259"/>
      <c r="S1544" s="259"/>
      <c r="T1544" s="260"/>
      <c r="AT1544" s="261" t="s">
        <v>185</v>
      </c>
      <c r="AU1544" s="261" t="s">
        <v>83</v>
      </c>
      <c r="AV1544" s="12" t="s">
        <v>83</v>
      </c>
      <c r="AW1544" s="12" t="s">
        <v>36</v>
      </c>
      <c r="AX1544" s="12" t="s">
        <v>76</v>
      </c>
      <c r="AY1544" s="261" t="s">
        <v>174</v>
      </c>
    </row>
    <row r="1545" s="1" customFormat="1" ht="25.5" customHeight="1">
      <c r="B1545" s="47"/>
      <c r="C1545" s="236" t="s">
        <v>3187</v>
      </c>
      <c r="D1545" s="236" t="s">
        <v>176</v>
      </c>
      <c r="E1545" s="237" t="s">
        <v>3188</v>
      </c>
      <c r="F1545" s="238" t="s">
        <v>3189</v>
      </c>
      <c r="G1545" s="239" t="s">
        <v>256</v>
      </c>
      <c r="H1545" s="240">
        <v>2.2000000000000002</v>
      </c>
      <c r="I1545" s="241"/>
      <c r="J1545" s="242">
        <f>ROUND(I1545*H1545,2)</f>
        <v>0</v>
      </c>
      <c r="K1545" s="238" t="s">
        <v>180</v>
      </c>
      <c r="L1545" s="73"/>
      <c r="M1545" s="243" t="s">
        <v>21</v>
      </c>
      <c r="N1545" s="244" t="s">
        <v>44</v>
      </c>
      <c r="O1545" s="48"/>
      <c r="P1545" s="245">
        <f>O1545*H1545</f>
        <v>0</v>
      </c>
      <c r="Q1545" s="245">
        <v>0.0043600000000000002</v>
      </c>
      <c r="R1545" s="245">
        <f>Q1545*H1545</f>
        <v>0.0095920000000000016</v>
      </c>
      <c r="S1545" s="245">
        <v>0</v>
      </c>
      <c r="T1545" s="246">
        <f>S1545*H1545</f>
        <v>0</v>
      </c>
      <c r="AR1545" s="25" t="s">
        <v>266</v>
      </c>
      <c r="AT1545" s="25" t="s">
        <v>176</v>
      </c>
      <c r="AU1545" s="25" t="s">
        <v>83</v>
      </c>
      <c r="AY1545" s="25" t="s">
        <v>174</v>
      </c>
      <c r="BE1545" s="247">
        <f>IF(N1545="základní",J1545,0)</f>
        <v>0</v>
      </c>
      <c r="BF1545" s="247">
        <f>IF(N1545="snížená",J1545,0)</f>
        <v>0</v>
      </c>
      <c r="BG1545" s="247">
        <f>IF(N1545="zákl. přenesená",J1545,0)</f>
        <v>0</v>
      </c>
      <c r="BH1545" s="247">
        <f>IF(N1545="sníž. přenesená",J1545,0)</f>
        <v>0</v>
      </c>
      <c r="BI1545" s="247">
        <f>IF(N1545="nulová",J1545,0)</f>
        <v>0</v>
      </c>
      <c r="BJ1545" s="25" t="s">
        <v>83</v>
      </c>
      <c r="BK1545" s="247">
        <f>ROUND(I1545*H1545,2)</f>
        <v>0</v>
      </c>
      <c r="BL1545" s="25" t="s">
        <v>266</v>
      </c>
      <c r="BM1545" s="25" t="s">
        <v>3190</v>
      </c>
    </row>
    <row r="1546" s="12" customFormat="1">
      <c r="B1546" s="251"/>
      <c r="C1546" s="252"/>
      <c r="D1546" s="248" t="s">
        <v>185</v>
      </c>
      <c r="E1546" s="253" t="s">
        <v>21</v>
      </c>
      <c r="F1546" s="254" t="s">
        <v>3191</v>
      </c>
      <c r="G1546" s="252"/>
      <c r="H1546" s="255">
        <v>1.6000000000000001</v>
      </c>
      <c r="I1546" s="256"/>
      <c r="J1546" s="252"/>
      <c r="K1546" s="252"/>
      <c r="L1546" s="257"/>
      <c r="M1546" s="258"/>
      <c r="N1546" s="259"/>
      <c r="O1546" s="259"/>
      <c r="P1546" s="259"/>
      <c r="Q1546" s="259"/>
      <c r="R1546" s="259"/>
      <c r="S1546" s="259"/>
      <c r="T1546" s="260"/>
      <c r="AT1546" s="261" t="s">
        <v>185</v>
      </c>
      <c r="AU1546" s="261" t="s">
        <v>83</v>
      </c>
      <c r="AV1546" s="12" t="s">
        <v>83</v>
      </c>
      <c r="AW1546" s="12" t="s">
        <v>36</v>
      </c>
      <c r="AX1546" s="12" t="s">
        <v>72</v>
      </c>
      <c r="AY1546" s="261" t="s">
        <v>174</v>
      </c>
    </row>
    <row r="1547" s="12" customFormat="1">
      <c r="B1547" s="251"/>
      <c r="C1547" s="252"/>
      <c r="D1547" s="248" t="s">
        <v>185</v>
      </c>
      <c r="E1547" s="253" t="s">
        <v>21</v>
      </c>
      <c r="F1547" s="254" t="s">
        <v>3192</v>
      </c>
      <c r="G1547" s="252"/>
      <c r="H1547" s="255">
        <v>0.59999999999999998</v>
      </c>
      <c r="I1547" s="256"/>
      <c r="J1547" s="252"/>
      <c r="K1547" s="252"/>
      <c r="L1547" s="257"/>
      <c r="M1547" s="258"/>
      <c r="N1547" s="259"/>
      <c r="O1547" s="259"/>
      <c r="P1547" s="259"/>
      <c r="Q1547" s="259"/>
      <c r="R1547" s="259"/>
      <c r="S1547" s="259"/>
      <c r="T1547" s="260"/>
      <c r="AT1547" s="261" t="s">
        <v>185</v>
      </c>
      <c r="AU1547" s="261" t="s">
        <v>83</v>
      </c>
      <c r="AV1547" s="12" t="s">
        <v>83</v>
      </c>
      <c r="AW1547" s="12" t="s">
        <v>36</v>
      </c>
      <c r="AX1547" s="12" t="s">
        <v>72</v>
      </c>
      <c r="AY1547" s="261" t="s">
        <v>174</v>
      </c>
    </row>
    <row r="1548" s="13" customFormat="1">
      <c r="B1548" s="272"/>
      <c r="C1548" s="273"/>
      <c r="D1548" s="248" t="s">
        <v>185</v>
      </c>
      <c r="E1548" s="274" t="s">
        <v>21</v>
      </c>
      <c r="F1548" s="275" t="s">
        <v>264</v>
      </c>
      <c r="G1548" s="273"/>
      <c r="H1548" s="276">
        <v>2.2000000000000002</v>
      </c>
      <c r="I1548" s="277"/>
      <c r="J1548" s="273"/>
      <c r="K1548" s="273"/>
      <c r="L1548" s="278"/>
      <c r="M1548" s="279"/>
      <c r="N1548" s="280"/>
      <c r="O1548" s="280"/>
      <c r="P1548" s="280"/>
      <c r="Q1548" s="280"/>
      <c r="R1548" s="280"/>
      <c r="S1548" s="280"/>
      <c r="T1548" s="281"/>
      <c r="AT1548" s="282" t="s">
        <v>185</v>
      </c>
      <c r="AU1548" s="282" t="s">
        <v>83</v>
      </c>
      <c r="AV1548" s="13" t="s">
        <v>181</v>
      </c>
      <c r="AW1548" s="13" t="s">
        <v>36</v>
      </c>
      <c r="AX1548" s="13" t="s">
        <v>76</v>
      </c>
      <c r="AY1548" s="282" t="s">
        <v>174</v>
      </c>
    </row>
    <row r="1549" s="1" customFormat="1" ht="25.5" customHeight="1">
      <c r="B1549" s="47"/>
      <c r="C1549" s="236" t="s">
        <v>3193</v>
      </c>
      <c r="D1549" s="236" t="s">
        <v>176</v>
      </c>
      <c r="E1549" s="237" t="s">
        <v>3194</v>
      </c>
      <c r="F1549" s="238" t="s">
        <v>3195</v>
      </c>
      <c r="G1549" s="239" t="s">
        <v>256</v>
      </c>
      <c r="H1549" s="240">
        <v>0.59999999999999998</v>
      </c>
      <c r="I1549" s="241"/>
      <c r="J1549" s="242">
        <f>ROUND(I1549*H1549,2)</f>
        <v>0</v>
      </c>
      <c r="K1549" s="238" t="s">
        <v>180</v>
      </c>
      <c r="L1549" s="73"/>
      <c r="M1549" s="243" t="s">
        <v>21</v>
      </c>
      <c r="N1549" s="244" t="s">
        <v>44</v>
      </c>
      <c r="O1549" s="48"/>
      <c r="P1549" s="245">
        <f>O1549*H1549</f>
        <v>0</v>
      </c>
      <c r="Q1549" s="245">
        <v>0.0058199999999999997</v>
      </c>
      <c r="R1549" s="245">
        <f>Q1549*H1549</f>
        <v>0.0034919999999999999</v>
      </c>
      <c r="S1549" s="245">
        <v>0</v>
      </c>
      <c r="T1549" s="246">
        <f>S1549*H1549</f>
        <v>0</v>
      </c>
      <c r="AR1549" s="25" t="s">
        <v>266</v>
      </c>
      <c r="AT1549" s="25" t="s">
        <v>176</v>
      </c>
      <c r="AU1549" s="25" t="s">
        <v>83</v>
      </c>
      <c r="AY1549" s="25" t="s">
        <v>174</v>
      </c>
      <c r="BE1549" s="247">
        <f>IF(N1549="základní",J1549,0)</f>
        <v>0</v>
      </c>
      <c r="BF1549" s="247">
        <f>IF(N1549="snížená",J1549,0)</f>
        <v>0</v>
      </c>
      <c r="BG1549" s="247">
        <f>IF(N1549="zákl. přenesená",J1549,0)</f>
        <v>0</v>
      </c>
      <c r="BH1549" s="247">
        <f>IF(N1549="sníž. přenesená",J1549,0)</f>
        <v>0</v>
      </c>
      <c r="BI1549" s="247">
        <f>IF(N1549="nulová",J1549,0)</f>
        <v>0</v>
      </c>
      <c r="BJ1549" s="25" t="s">
        <v>83</v>
      </c>
      <c r="BK1549" s="247">
        <f>ROUND(I1549*H1549,2)</f>
        <v>0</v>
      </c>
      <c r="BL1549" s="25" t="s">
        <v>266</v>
      </c>
      <c r="BM1549" s="25" t="s">
        <v>3196</v>
      </c>
    </row>
    <row r="1550" s="12" customFormat="1">
      <c r="B1550" s="251"/>
      <c r="C1550" s="252"/>
      <c r="D1550" s="248" t="s">
        <v>185</v>
      </c>
      <c r="E1550" s="253" t="s">
        <v>21</v>
      </c>
      <c r="F1550" s="254" t="s">
        <v>3197</v>
      </c>
      <c r="G1550" s="252"/>
      <c r="H1550" s="255">
        <v>0.59999999999999998</v>
      </c>
      <c r="I1550" s="256"/>
      <c r="J1550" s="252"/>
      <c r="K1550" s="252"/>
      <c r="L1550" s="257"/>
      <c r="M1550" s="258"/>
      <c r="N1550" s="259"/>
      <c r="O1550" s="259"/>
      <c r="P1550" s="259"/>
      <c r="Q1550" s="259"/>
      <c r="R1550" s="259"/>
      <c r="S1550" s="259"/>
      <c r="T1550" s="260"/>
      <c r="AT1550" s="261" t="s">
        <v>185</v>
      </c>
      <c r="AU1550" s="261" t="s">
        <v>83</v>
      </c>
      <c r="AV1550" s="12" t="s">
        <v>83</v>
      </c>
      <c r="AW1550" s="12" t="s">
        <v>36</v>
      </c>
      <c r="AX1550" s="12" t="s">
        <v>76</v>
      </c>
      <c r="AY1550" s="261" t="s">
        <v>174</v>
      </c>
    </row>
    <row r="1551" s="1" customFormat="1" ht="16.5" customHeight="1">
      <c r="B1551" s="47"/>
      <c r="C1551" s="236" t="s">
        <v>3198</v>
      </c>
      <c r="D1551" s="236" t="s">
        <v>176</v>
      </c>
      <c r="E1551" s="237" t="s">
        <v>3199</v>
      </c>
      <c r="F1551" s="238" t="s">
        <v>3200</v>
      </c>
      <c r="G1551" s="239" t="s">
        <v>256</v>
      </c>
      <c r="H1551" s="240">
        <v>62.270000000000003</v>
      </c>
      <c r="I1551" s="241"/>
      <c r="J1551" s="242">
        <f>ROUND(I1551*H1551,2)</f>
        <v>0</v>
      </c>
      <c r="K1551" s="238" t="s">
        <v>21</v>
      </c>
      <c r="L1551" s="73"/>
      <c r="M1551" s="243" t="s">
        <v>21</v>
      </c>
      <c r="N1551" s="244" t="s">
        <v>44</v>
      </c>
      <c r="O1551" s="48"/>
      <c r="P1551" s="245">
        <f>O1551*H1551</f>
        <v>0</v>
      </c>
      <c r="Q1551" s="245">
        <v>0</v>
      </c>
      <c r="R1551" s="245">
        <f>Q1551*H1551</f>
        <v>0</v>
      </c>
      <c r="S1551" s="245">
        <v>0</v>
      </c>
      <c r="T1551" s="246">
        <f>S1551*H1551</f>
        <v>0</v>
      </c>
      <c r="AR1551" s="25" t="s">
        <v>266</v>
      </c>
      <c r="AT1551" s="25" t="s">
        <v>176</v>
      </c>
      <c r="AU1551" s="25" t="s">
        <v>83</v>
      </c>
      <c r="AY1551" s="25" t="s">
        <v>174</v>
      </c>
      <c r="BE1551" s="247">
        <f>IF(N1551="základní",J1551,0)</f>
        <v>0</v>
      </c>
      <c r="BF1551" s="247">
        <f>IF(N1551="snížená",J1551,0)</f>
        <v>0</v>
      </c>
      <c r="BG1551" s="247">
        <f>IF(N1551="zákl. přenesená",J1551,0)</f>
        <v>0</v>
      </c>
      <c r="BH1551" s="247">
        <f>IF(N1551="sníž. přenesená",J1551,0)</f>
        <v>0</v>
      </c>
      <c r="BI1551" s="247">
        <f>IF(N1551="nulová",J1551,0)</f>
        <v>0</v>
      </c>
      <c r="BJ1551" s="25" t="s">
        <v>83</v>
      </c>
      <c r="BK1551" s="247">
        <f>ROUND(I1551*H1551,2)</f>
        <v>0</v>
      </c>
      <c r="BL1551" s="25" t="s">
        <v>266</v>
      </c>
      <c r="BM1551" s="25" t="s">
        <v>3201</v>
      </c>
    </row>
    <row r="1552" s="12" customFormat="1">
      <c r="B1552" s="251"/>
      <c r="C1552" s="252"/>
      <c r="D1552" s="248" t="s">
        <v>185</v>
      </c>
      <c r="E1552" s="253" t="s">
        <v>21</v>
      </c>
      <c r="F1552" s="254" t="s">
        <v>3202</v>
      </c>
      <c r="G1552" s="252"/>
      <c r="H1552" s="255">
        <v>9.9499999999999993</v>
      </c>
      <c r="I1552" s="256"/>
      <c r="J1552" s="252"/>
      <c r="K1552" s="252"/>
      <c r="L1552" s="257"/>
      <c r="M1552" s="258"/>
      <c r="N1552" s="259"/>
      <c r="O1552" s="259"/>
      <c r="P1552" s="259"/>
      <c r="Q1552" s="259"/>
      <c r="R1552" s="259"/>
      <c r="S1552" s="259"/>
      <c r="T1552" s="260"/>
      <c r="AT1552" s="261" t="s">
        <v>185</v>
      </c>
      <c r="AU1552" s="261" t="s">
        <v>83</v>
      </c>
      <c r="AV1552" s="12" t="s">
        <v>83</v>
      </c>
      <c r="AW1552" s="12" t="s">
        <v>36</v>
      </c>
      <c r="AX1552" s="12" t="s">
        <v>72</v>
      </c>
      <c r="AY1552" s="261" t="s">
        <v>174</v>
      </c>
    </row>
    <row r="1553" s="12" customFormat="1">
      <c r="B1553" s="251"/>
      <c r="C1553" s="252"/>
      <c r="D1553" s="248" t="s">
        <v>185</v>
      </c>
      <c r="E1553" s="253" t="s">
        <v>21</v>
      </c>
      <c r="F1553" s="254" t="s">
        <v>3203</v>
      </c>
      <c r="G1553" s="252"/>
      <c r="H1553" s="255">
        <v>18.010000000000002</v>
      </c>
      <c r="I1553" s="256"/>
      <c r="J1553" s="252"/>
      <c r="K1553" s="252"/>
      <c r="L1553" s="257"/>
      <c r="M1553" s="258"/>
      <c r="N1553" s="259"/>
      <c r="O1553" s="259"/>
      <c r="P1553" s="259"/>
      <c r="Q1553" s="259"/>
      <c r="R1553" s="259"/>
      <c r="S1553" s="259"/>
      <c r="T1553" s="260"/>
      <c r="AT1553" s="261" t="s">
        <v>185</v>
      </c>
      <c r="AU1553" s="261" t="s">
        <v>83</v>
      </c>
      <c r="AV1553" s="12" t="s">
        <v>83</v>
      </c>
      <c r="AW1553" s="12" t="s">
        <v>36</v>
      </c>
      <c r="AX1553" s="12" t="s">
        <v>72</v>
      </c>
      <c r="AY1553" s="261" t="s">
        <v>174</v>
      </c>
    </row>
    <row r="1554" s="12" customFormat="1">
      <c r="B1554" s="251"/>
      <c r="C1554" s="252"/>
      <c r="D1554" s="248" t="s">
        <v>185</v>
      </c>
      <c r="E1554" s="253" t="s">
        <v>21</v>
      </c>
      <c r="F1554" s="254" t="s">
        <v>3204</v>
      </c>
      <c r="G1554" s="252"/>
      <c r="H1554" s="255">
        <v>17.289999999999999</v>
      </c>
      <c r="I1554" s="256"/>
      <c r="J1554" s="252"/>
      <c r="K1554" s="252"/>
      <c r="L1554" s="257"/>
      <c r="M1554" s="258"/>
      <c r="N1554" s="259"/>
      <c r="O1554" s="259"/>
      <c r="P1554" s="259"/>
      <c r="Q1554" s="259"/>
      <c r="R1554" s="259"/>
      <c r="S1554" s="259"/>
      <c r="T1554" s="260"/>
      <c r="AT1554" s="261" t="s">
        <v>185</v>
      </c>
      <c r="AU1554" s="261" t="s">
        <v>83</v>
      </c>
      <c r="AV1554" s="12" t="s">
        <v>83</v>
      </c>
      <c r="AW1554" s="12" t="s">
        <v>36</v>
      </c>
      <c r="AX1554" s="12" t="s">
        <v>72</v>
      </c>
      <c r="AY1554" s="261" t="s">
        <v>174</v>
      </c>
    </row>
    <row r="1555" s="12" customFormat="1">
      <c r="B1555" s="251"/>
      <c r="C1555" s="252"/>
      <c r="D1555" s="248" t="s">
        <v>185</v>
      </c>
      <c r="E1555" s="253" t="s">
        <v>21</v>
      </c>
      <c r="F1555" s="254" t="s">
        <v>3205</v>
      </c>
      <c r="G1555" s="252"/>
      <c r="H1555" s="255">
        <v>17.02</v>
      </c>
      <c r="I1555" s="256"/>
      <c r="J1555" s="252"/>
      <c r="K1555" s="252"/>
      <c r="L1555" s="257"/>
      <c r="M1555" s="258"/>
      <c r="N1555" s="259"/>
      <c r="O1555" s="259"/>
      <c r="P1555" s="259"/>
      <c r="Q1555" s="259"/>
      <c r="R1555" s="259"/>
      <c r="S1555" s="259"/>
      <c r="T1555" s="260"/>
      <c r="AT1555" s="261" t="s">
        <v>185</v>
      </c>
      <c r="AU1555" s="261" t="s">
        <v>83</v>
      </c>
      <c r="AV1555" s="12" t="s">
        <v>83</v>
      </c>
      <c r="AW1555" s="12" t="s">
        <v>36</v>
      </c>
      <c r="AX1555" s="12" t="s">
        <v>72</v>
      </c>
      <c r="AY1555" s="261" t="s">
        <v>174</v>
      </c>
    </row>
    <row r="1556" s="13" customFormat="1">
      <c r="B1556" s="272"/>
      <c r="C1556" s="273"/>
      <c r="D1556" s="248" t="s">
        <v>185</v>
      </c>
      <c r="E1556" s="274" t="s">
        <v>21</v>
      </c>
      <c r="F1556" s="275" t="s">
        <v>264</v>
      </c>
      <c r="G1556" s="273"/>
      <c r="H1556" s="276">
        <v>62.270000000000003</v>
      </c>
      <c r="I1556" s="277"/>
      <c r="J1556" s="273"/>
      <c r="K1556" s="273"/>
      <c r="L1556" s="278"/>
      <c r="M1556" s="279"/>
      <c r="N1556" s="280"/>
      <c r="O1556" s="280"/>
      <c r="P1556" s="280"/>
      <c r="Q1556" s="280"/>
      <c r="R1556" s="280"/>
      <c r="S1556" s="280"/>
      <c r="T1556" s="281"/>
      <c r="AT1556" s="282" t="s">
        <v>185</v>
      </c>
      <c r="AU1556" s="282" t="s">
        <v>83</v>
      </c>
      <c r="AV1556" s="13" t="s">
        <v>181</v>
      </c>
      <c r="AW1556" s="13" t="s">
        <v>36</v>
      </c>
      <c r="AX1556" s="13" t="s">
        <v>76</v>
      </c>
      <c r="AY1556" s="282" t="s">
        <v>174</v>
      </c>
    </row>
    <row r="1557" s="1" customFormat="1" ht="25.5" customHeight="1">
      <c r="B1557" s="47"/>
      <c r="C1557" s="236" t="s">
        <v>3206</v>
      </c>
      <c r="D1557" s="236" t="s">
        <v>176</v>
      </c>
      <c r="E1557" s="237" t="s">
        <v>3207</v>
      </c>
      <c r="F1557" s="238" t="s">
        <v>3208</v>
      </c>
      <c r="G1557" s="239" t="s">
        <v>256</v>
      </c>
      <c r="H1557" s="240">
        <v>52.5</v>
      </c>
      <c r="I1557" s="241"/>
      <c r="J1557" s="242">
        <f>ROUND(I1557*H1557,2)</f>
        <v>0</v>
      </c>
      <c r="K1557" s="238" t="s">
        <v>21</v>
      </c>
      <c r="L1557" s="73"/>
      <c r="M1557" s="243" t="s">
        <v>21</v>
      </c>
      <c r="N1557" s="244" t="s">
        <v>44</v>
      </c>
      <c r="O1557" s="48"/>
      <c r="P1557" s="245">
        <f>O1557*H1557</f>
        <v>0</v>
      </c>
      <c r="Q1557" s="245">
        <v>0.0064099999999999999</v>
      </c>
      <c r="R1557" s="245">
        <f>Q1557*H1557</f>
        <v>0.33652500000000002</v>
      </c>
      <c r="S1557" s="245">
        <v>0</v>
      </c>
      <c r="T1557" s="246">
        <f>S1557*H1557</f>
        <v>0</v>
      </c>
      <c r="AR1557" s="25" t="s">
        <v>266</v>
      </c>
      <c r="AT1557" s="25" t="s">
        <v>176</v>
      </c>
      <c r="AU1557" s="25" t="s">
        <v>83</v>
      </c>
      <c r="AY1557" s="25" t="s">
        <v>174</v>
      </c>
      <c r="BE1557" s="247">
        <f>IF(N1557="základní",J1557,0)</f>
        <v>0</v>
      </c>
      <c r="BF1557" s="247">
        <f>IF(N1557="snížená",J1557,0)</f>
        <v>0</v>
      </c>
      <c r="BG1557" s="247">
        <f>IF(N1557="zákl. přenesená",J1557,0)</f>
        <v>0</v>
      </c>
      <c r="BH1557" s="247">
        <f>IF(N1557="sníž. přenesená",J1557,0)</f>
        <v>0</v>
      </c>
      <c r="BI1557" s="247">
        <f>IF(N1557="nulová",J1557,0)</f>
        <v>0</v>
      </c>
      <c r="BJ1557" s="25" t="s">
        <v>83</v>
      </c>
      <c r="BK1557" s="247">
        <f>ROUND(I1557*H1557,2)</f>
        <v>0</v>
      </c>
      <c r="BL1557" s="25" t="s">
        <v>266</v>
      </c>
      <c r="BM1557" s="25" t="s">
        <v>3209</v>
      </c>
    </row>
    <row r="1558" s="12" customFormat="1">
      <c r="B1558" s="251"/>
      <c r="C1558" s="252"/>
      <c r="D1558" s="248" t="s">
        <v>185</v>
      </c>
      <c r="E1558" s="253" t="s">
        <v>21</v>
      </c>
      <c r="F1558" s="254" t="s">
        <v>3210</v>
      </c>
      <c r="G1558" s="252"/>
      <c r="H1558" s="255">
        <v>52.5</v>
      </c>
      <c r="I1558" s="256"/>
      <c r="J1558" s="252"/>
      <c r="K1558" s="252"/>
      <c r="L1558" s="257"/>
      <c r="M1558" s="258"/>
      <c r="N1558" s="259"/>
      <c r="O1558" s="259"/>
      <c r="P1558" s="259"/>
      <c r="Q1558" s="259"/>
      <c r="R1558" s="259"/>
      <c r="S1558" s="259"/>
      <c r="T1558" s="260"/>
      <c r="AT1558" s="261" t="s">
        <v>185</v>
      </c>
      <c r="AU1558" s="261" t="s">
        <v>83</v>
      </c>
      <c r="AV1558" s="12" t="s">
        <v>83</v>
      </c>
      <c r="AW1558" s="12" t="s">
        <v>36</v>
      </c>
      <c r="AX1558" s="12" t="s">
        <v>76</v>
      </c>
      <c r="AY1558" s="261" t="s">
        <v>174</v>
      </c>
    </row>
    <row r="1559" s="1" customFormat="1" ht="25.5" customHeight="1">
      <c r="B1559" s="47"/>
      <c r="C1559" s="236" t="s">
        <v>3211</v>
      </c>
      <c r="D1559" s="236" t="s">
        <v>176</v>
      </c>
      <c r="E1559" s="237" t="s">
        <v>3212</v>
      </c>
      <c r="F1559" s="238" t="s">
        <v>3213</v>
      </c>
      <c r="G1559" s="239" t="s">
        <v>256</v>
      </c>
      <c r="H1559" s="240">
        <v>62</v>
      </c>
      <c r="I1559" s="241"/>
      <c r="J1559" s="242">
        <f>ROUND(I1559*H1559,2)</f>
        <v>0</v>
      </c>
      <c r="K1559" s="238" t="s">
        <v>180</v>
      </c>
      <c r="L1559" s="73"/>
      <c r="M1559" s="243" t="s">
        <v>21</v>
      </c>
      <c r="N1559" s="244" t="s">
        <v>44</v>
      </c>
      <c r="O1559" s="48"/>
      <c r="P1559" s="245">
        <f>O1559*H1559</f>
        <v>0</v>
      </c>
      <c r="Q1559" s="245">
        <v>0.0021199999999999999</v>
      </c>
      <c r="R1559" s="245">
        <f>Q1559*H1559</f>
        <v>0.13144</v>
      </c>
      <c r="S1559" s="245">
        <v>0</v>
      </c>
      <c r="T1559" s="246">
        <f>S1559*H1559</f>
        <v>0</v>
      </c>
      <c r="AR1559" s="25" t="s">
        <v>266</v>
      </c>
      <c r="AT1559" s="25" t="s">
        <v>176</v>
      </c>
      <c r="AU1559" s="25" t="s">
        <v>83</v>
      </c>
      <c r="AY1559" s="25" t="s">
        <v>174</v>
      </c>
      <c r="BE1559" s="247">
        <f>IF(N1559="základní",J1559,0)</f>
        <v>0</v>
      </c>
      <c r="BF1559" s="247">
        <f>IF(N1559="snížená",J1559,0)</f>
        <v>0</v>
      </c>
      <c r="BG1559" s="247">
        <f>IF(N1559="zákl. přenesená",J1559,0)</f>
        <v>0</v>
      </c>
      <c r="BH1559" s="247">
        <f>IF(N1559="sníž. přenesená",J1559,0)</f>
        <v>0</v>
      </c>
      <c r="BI1559" s="247">
        <f>IF(N1559="nulová",J1559,0)</f>
        <v>0</v>
      </c>
      <c r="BJ1559" s="25" t="s">
        <v>83</v>
      </c>
      <c r="BK1559" s="247">
        <f>ROUND(I1559*H1559,2)</f>
        <v>0</v>
      </c>
      <c r="BL1559" s="25" t="s">
        <v>266</v>
      </c>
      <c r="BM1559" s="25" t="s">
        <v>3214</v>
      </c>
    </row>
    <row r="1560" s="12" customFormat="1">
      <c r="B1560" s="251"/>
      <c r="C1560" s="252"/>
      <c r="D1560" s="248" t="s">
        <v>185</v>
      </c>
      <c r="E1560" s="253" t="s">
        <v>21</v>
      </c>
      <c r="F1560" s="254" t="s">
        <v>3215</v>
      </c>
      <c r="G1560" s="252"/>
      <c r="H1560" s="255">
        <v>62</v>
      </c>
      <c r="I1560" s="256"/>
      <c r="J1560" s="252"/>
      <c r="K1560" s="252"/>
      <c r="L1560" s="257"/>
      <c r="M1560" s="258"/>
      <c r="N1560" s="259"/>
      <c r="O1560" s="259"/>
      <c r="P1560" s="259"/>
      <c r="Q1560" s="259"/>
      <c r="R1560" s="259"/>
      <c r="S1560" s="259"/>
      <c r="T1560" s="260"/>
      <c r="AT1560" s="261" t="s">
        <v>185</v>
      </c>
      <c r="AU1560" s="261" t="s">
        <v>83</v>
      </c>
      <c r="AV1560" s="12" t="s">
        <v>83</v>
      </c>
      <c r="AW1560" s="12" t="s">
        <v>36</v>
      </c>
      <c r="AX1560" s="12" t="s">
        <v>76</v>
      </c>
      <c r="AY1560" s="261" t="s">
        <v>174</v>
      </c>
    </row>
    <row r="1561" s="1" customFormat="1" ht="38.25" customHeight="1">
      <c r="B1561" s="47"/>
      <c r="C1561" s="236" t="s">
        <v>3216</v>
      </c>
      <c r="D1561" s="236" t="s">
        <v>176</v>
      </c>
      <c r="E1561" s="237" t="s">
        <v>3217</v>
      </c>
      <c r="F1561" s="238" t="s">
        <v>3218</v>
      </c>
      <c r="G1561" s="239" t="s">
        <v>220</v>
      </c>
      <c r="H1561" s="240">
        <v>1.127</v>
      </c>
      <c r="I1561" s="241"/>
      <c r="J1561" s="242">
        <f>ROUND(I1561*H1561,2)</f>
        <v>0</v>
      </c>
      <c r="K1561" s="238" t="s">
        <v>180</v>
      </c>
      <c r="L1561" s="73"/>
      <c r="M1561" s="243" t="s">
        <v>21</v>
      </c>
      <c r="N1561" s="244" t="s">
        <v>44</v>
      </c>
      <c r="O1561" s="48"/>
      <c r="P1561" s="245">
        <f>O1561*H1561</f>
        <v>0</v>
      </c>
      <c r="Q1561" s="245">
        <v>0</v>
      </c>
      <c r="R1561" s="245">
        <f>Q1561*H1561</f>
        <v>0</v>
      </c>
      <c r="S1561" s="245">
        <v>0</v>
      </c>
      <c r="T1561" s="246">
        <f>S1561*H1561</f>
        <v>0</v>
      </c>
      <c r="AR1561" s="25" t="s">
        <v>266</v>
      </c>
      <c r="AT1561" s="25" t="s">
        <v>176</v>
      </c>
      <c r="AU1561" s="25" t="s">
        <v>83</v>
      </c>
      <c r="AY1561" s="25" t="s">
        <v>174</v>
      </c>
      <c r="BE1561" s="247">
        <f>IF(N1561="základní",J1561,0)</f>
        <v>0</v>
      </c>
      <c r="BF1561" s="247">
        <f>IF(N1561="snížená",J1561,0)</f>
        <v>0</v>
      </c>
      <c r="BG1561" s="247">
        <f>IF(N1561="zákl. přenesená",J1561,0)</f>
        <v>0</v>
      </c>
      <c r="BH1561" s="247">
        <f>IF(N1561="sníž. přenesená",J1561,0)</f>
        <v>0</v>
      </c>
      <c r="BI1561" s="247">
        <f>IF(N1561="nulová",J1561,0)</f>
        <v>0</v>
      </c>
      <c r="BJ1561" s="25" t="s">
        <v>83</v>
      </c>
      <c r="BK1561" s="247">
        <f>ROUND(I1561*H1561,2)</f>
        <v>0</v>
      </c>
      <c r="BL1561" s="25" t="s">
        <v>266</v>
      </c>
      <c r="BM1561" s="25" t="s">
        <v>3219</v>
      </c>
    </row>
    <row r="1562" s="1" customFormat="1">
      <c r="B1562" s="47"/>
      <c r="C1562" s="75"/>
      <c r="D1562" s="248" t="s">
        <v>183</v>
      </c>
      <c r="E1562" s="75"/>
      <c r="F1562" s="249" t="s">
        <v>3220</v>
      </c>
      <c r="G1562" s="75"/>
      <c r="H1562" s="75"/>
      <c r="I1562" s="204"/>
      <c r="J1562" s="75"/>
      <c r="K1562" s="75"/>
      <c r="L1562" s="73"/>
      <c r="M1562" s="250"/>
      <c r="N1562" s="48"/>
      <c r="O1562" s="48"/>
      <c r="P1562" s="48"/>
      <c r="Q1562" s="48"/>
      <c r="R1562" s="48"/>
      <c r="S1562" s="48"/>
      <c r="T1562" s="96"/>
      <c r="AT1562" s="25" t="s">
        <v>183</v>
      </c>
      <c r="AU1562" s="25" t="s">
        <v>83</v>
      </c>
    </row>
    <row r="1563" s="11" customFormat="1" ht="29.88" customHeight="1">
      <c r="B1563" s="220"/>
      <c r="C1563" s="221"/>
      <c r="D1563" s="222" t="s">
        <v>71</v>
      </c>
      <c r="E1563" s="234" t="s">
        <v>3221</v>
      </c>
      <c r="F1563" s="234" t="s">
        <v>3222</v>
      </c>
      <c r="G1563" s="221"/>
      <c r="H1563" s="221"/>
      <c r="I1563" s="224"/>
      <c r="J1563" s="235">
        <f>BK1563</f>
        <v>0</v>
      </c>
      <c r="K1563" s="221"/>
      <c r="L1563" s="226"/>
      <c r="M1563" s="227"/>
      <c r="N1563" s="228"/>
      <c r="O1563" s="228"/>
      <c r="P1563" s="229">
        <f>SUM(P1564:P1625)</f>
        <v>0</v>
      </c>
      <c r="Q1563" s="228"/>
      <c r="R1563" s="229">
        <f>SUM(R1564:R1625)</f>
        <v>5.3795575700000011</v>
      </c>
      <c r="S1563" s="228"/>
      <c r="T1563" s="230">
        <f>SUM(T1564:T1625)</f>
        <v>0</v>
      </c>
      <c r="AR1563" s="231" t="s">
        <v>83</v>
      </c>
      <c r="AT1563" s="232" t="s">
        <v>71</v>
      </c>
      <c r="AU1563" s="232" t="s">
        <v>76</v>
      </c>
      <c r="AY1563" s="231" t="s">
        <v>174</v>
      </c>
      <c r="BK1563" s="233">
        <f>SUM(BK1564:BK1625)</f>
        <v>0</v>
      </c>
    </row>
    <row r="1564" s="1" customFormat="1" ht="25.5" customHeight="1">
      <c r="B1564" s="47"/>
      <c r="C1564" s="236" t="s">
        <v>3223</v>
      </c>
      <c r="D1564" s="236" t="s">
        <v>176</v>
      </c>
      <c r="E1564" s="237" t="s">
        <v>3224</v>
      </c>
      <c r="F1564" s="238" t="s">
        <v>3225</v>
      </c>
      <c r="G1564" s="239" t="s">
        <v>179</v>
      </c>
      <c r="H1564" s="240">
        <v>367.13799999999998</v>
      </c>
      <c r="I1564" s="241"/>
      <c r="J1564" s="242">
        <f>ROUND(I1564*H1564,2)</f>
        <v>0</v>
      </c>
      <c r="K1564" s="238" t="s">
        <v>180</v>
      </c>
      <c r="L1564" s="73"/>
      <c r="M1564" s="243" t="s">
        <v>21</v>
      </c>
      <c r="N1564" s="244" t="s">
        <v>44</v>
      </c>
      <c r="O1564" s="48"/>
      <c r="P1564" s="245">
        <f>O1564*H1564</f>
        <v>0</v>
      </c>
      <c r="Q1564" s="245">
        <v>6.0000000000000002E-05</v>
      </c>
      <c r="R1564" s="245">
        <f>Q1564*H1564</f>
        <v>0.022028280000000001</v>
      </c>
      <c r="S1564" s="245">
        <v>0</v>
      </c>
      <c r="T1564" s="246">
        <f>S1564*H1564</f>
        <v>0</v>
      </c>
      <c r="AR1564" s="25" t="s">
        <v>266</v>
      </c>
      <c r="AT1564" s="25" t="s">
        <v>176</v>
      </c>
      <c r="AU1564" s="25" t="s">
        <v>83</v>
      </c>
      <c r="AY1564" s="25" t="s">
        <v>174</v>
      </c>
      <c r="BE1564" s="247">
        <f>IF(N1564="základní",J1564,0)</f>
        <v>0</v>
      </c>
      <c r="BF1564" s="247">
        <f>IF(N1564="snížená",J1564,0)</f>
        <v>0</v>
      </c>
      <c r="BG1564" s="247">
        <f>IF(N1564="zákl. přenesená",J1564,0)</f>
        <v>0</v>
      </c>
      <c r="BH1564" s="247">
        <f>IF(N1564="sníž. přenesená",J1564,0)</f>
        <v>0</v>
      </c>
      <c r="BI1564" s="247">
        <f>IF(N1564="nulová",J1564,0)</f>
        <v>0</v>
      </c>
      <c r="BJ1564" s="25" t="s">
        <v>83</v>
      </c>
      <c r="BK1564" s="247">
        <f>ROUND(I1564*H1564,2)</f>
        <v>0</v>
      </c>
      <c r="BL1564" s="25" t="s">
        <v>266</v>
      </c>
      <c r="BM1564" s="25" t="s">
        <v>3226</v>
      </c>
    </row>
    <row r="1565" s="1" customFormat="1">
      <c r="B1565" s="47"/>
      <c r="C1565" s="75"/>
      <c r="D1565" s="248" t="s">
        <v>183</v>
      </c>
      <c r="E1565" s="75"/>
      <c r="F1565" s="249" t="s">
        <v>3227</v>
      </c>
      <c r="G1565" s="75"/>
      <c r="H1565" s="75"/>
      <c r="I1565" s="204"/>
      <c r="J1565" s="75"/>
      <c r="K1565" s="75"/>
      <c r="L1565" s="73"/>
      <c r="M1565" s="250"/>
      <c r="N1565" s="48"/>
      <c r="O1565" s="48"/>
      <c r="P1565" s="48"/>
      <c r="Q1565" s="48"/>
      <c r="R1565" s="48"/>
      <c r="S1565" s="48"/>
      <c r="T1565" s="96"/>
      <c r="AT1565" s="25" t="s">
        <v>183</v>
      </c>
      <c r="AU1565" s="25" t="s">
        <v>83</v>
      </c>
    </row>
    <row r="1566" s="12" customFormat="1">
      <c r="B1566" s="251"/>
      <c r="C1566" s="252"/>
      <c r="D1566" s="248" t="s">
        <v>185</v>
      </c>
      <c r="E1566" s="253" t="s">
        <v>21</v>
      </c>
      <c r="F1566" s="254" t="s">
        <v>2898</v>
      </c>
      <c r="G1566" s="252"/>
      <c r="H1566" s="255">
        <v>367.13799999999998</v>
      </c>
      <c r="I1566" s="256"/>
      <c r="J1566" s="252"/>
      <c r="K1566" s="252"/>
      <c r="L1566" s="257"/>
      <c r="M1566" s="258"/>
      <c r="N1566" s="259"/>
      <c r="O1566" s="259"/>
      <c r="P1566" s="259"/>
      <c r="Q1566" s="259"/>
      <c r="R1566" s="259"/>
      <c r="S1566" s="259"/>
      <c r="T1566" s="260"/>
      <c r="AT1566" s="261" t="s">
        <v>185</v>
      </c>
      <c r="AU1566" s="261" t="s">
        <v>83</v>
      </c>
      <c r="AV1566" s="12" t="s">
        <v>83</v>
      </c>
      <c r="AW1566" s="12" t="s">
        <v>36</v>
      </c>
      <c r="AX1566" s="12" t="s">
        <v>76</v>
      </c>
      <c r="AY1566" s="261" t="s">
        <v>174</v>
      </c>
    </row>
    <row r="1567" s="1" customFormat="1" ht="25.5" customHeight="1">
      <c r="B1567" s="47"/>
      <c r="C1567" s="262" t="s">
        <v>3228</v>
      </c>
      <c r="D1567" s="262" t="s">
        <v>248</v>
      </c>
      <c r="E1567" s="263" t="s">
        <v>3229</v>
      </c>
      <c r="F1567" s="264" t="s">
        <v>3230</v>
      </c>
      <c r="G1567" s="265" t="s">
        <v>269</v>
      </c>
      <c r="H1567" s="266">
        <v>3671.3800000000001</v>
      </c>
      <c r="I1567" s="267"/>
      <c r="J1567" s="268">
        <f>ROUND(I1567*H1567,2)</f>
        <v>0</v>
      </c>
      <c r="K1567" s="264" t="s">
        <v>21</v>
      </c>
      <c r="L1567" s="269"/>
      <c r="M1567" s="270" t="s">
        <v>21</v>
      </c>
      <c r="N1567" s="271" t="s">
        <v>44</v>
      </c>
      <c r="O1567" s="48"/>
      <c r="P1567" s="245">
        <f>O1567*H1567</f>
        <v>0</v>
      </c>
      <c r="Q1567" s="245">
        <v>0.00133</v>
      </c>
      <c r="R1567" s="245">
        <f>Q1567*H1567</f>
        <v>4.8829354</v>
      </c>
      <c r="S1567" s="245">
        <v>0</v>
      </c>
      <c r="T1567" s="246">
        <f>S1567*H1567</f>
        <v>0</v>
      </c>
      <c r="AR1567" s="25" t="s">
        <v>364</v>
      </c>
      <c r="AT1567" s="25" t="s">
        <v>248</v>
      </c>
      <c r="AU1567" s="25" t="s">
        <v>83</v>
      </c>
      <c r="AY1567" s="25" t="s">
        <v>174</v>
      </c>
      <c r="BE1567" s="247">
        <f>IF(N1567="základní",J1567,0)</f>
        <v>0</v>
      </c>
      <c r="BF1567" s="247">
        <f>IF(N1567="snížená",J1567,0)</f>
        <v>0</v>
      </c>
      <c r="BG1567" s="247">
        <f>IF(N1567="zákl. přenesená",J1567,0)</f>
        <v>0</v>
      </c>
      <c r="BH1567" s="247">
        <f>IF(N1567="sníž. přenesená",J1567,0)</f>
        <v>0</v>
      </c>
      <c r="BI1567" s="247">
        <f>IF(N1567="nulová",J1567,0)</f>
        <v>0</v>
      </c>
      <c r="BJ1567" s="25" t="s">
        <v>83</v>
      </c>
      <c r="BK1567" s="247">
        <f>ROUND(I1567*H1567,2)</f>
        <v>0</v>
      </c>
      <c r="BL1567" s="25" t="s">
        <v>266</v>
      </c>
      <c r="BM1567" s="25" t="s">
        <v>3231</v>
      </c>
    </row>
    <row r="1568" s="12" customFormat="1">
      <c r="B1568" s="251"/>
      <c r="C1568" s="252"/>
      <c r="D1568" s="248" t="s">
        <v>185</v>
      </c>
      <c r="E1568" s="253" t="s">
        <v>21</v>
      </c>
      <c r="F1568" s="254" t="s">
        <v>3232</v>
      </c>
      <c r="G1568" s="252"/>
      <c r="H1568" s="255">
        <v>3671.3800000000001</v>
      </c>
      <c r="I1568" s="256"/>
      <c r="J1568" s="252"/>
      <c r="K1568" s="252"/>
      <c r="L1568" s="257"/>
      <c r="M1568" s="258"/>
      <c r="N1568" s="259"/>
      <c r="O1568" s="259"/>
      <c r="P1568" s="259"/>
      <c r="Q1568" s="259"/>
      <c r="R1568" s="259"/>
      <c r="S1568" s="259"/>
      <c r="T1568" s="260"/>
      <c r="AT1568" s="261" t="s">
        <v>185</v>
      </c>
      <c r="AU1568" s="261" t="s">
        <v>83</v>
      </c>
      <c r="AV1568" s="12" t="s">
        <v>83</v>
      </c>
      <c r="AW1568" s="12" t="s">
        <v>36</v>
      </c>
      <c r="AX1568" s="12" t="s">
        <v>76</v>
      </c>
      <c r="AY1568" s="261" t="s">
        <v>174</v>
      </c>
    </row>
    <row r="1569" s="1" customFormat="1" ht="16.5" customHeight="1">
      <c r="B1569" s="47"/>
      <c r="C1569" s="262" t="s">
        <v>3233</v>
      </c>
      <c r="D1569" s="262" t="s">
        <v>248</v>
      </c>
      <c r="E1569" s="263" t="s">
        <v>3234</v>
      </c>
      <c r="F1569" s="264" t="s">
        <v>3235</v>
      </c>
      <c r="G1569" s="265" t="s">
        <v>269</v>
      </c>
      <c r="H1569" s="266">
        <v>50</v>
      </c>
      <c r="I1569" s="267"/>
      <c r="J1569" s="268">
        <f>ROUND(I1569*H1569,2)</f>
        <v>0</v>
      </c>
      <c r="K1569" s="264" t="s">
        <v>21</v>
      </c>
      <c r="L1569" s="269"/>
      <c r="M1569" s="270" t="s">
        <v>21</v>
      </c>
      <c r="N1569" s="271" t="s">
        <v>44</v>
      </c>
      <c r="O1569" s="48"/>
      <c r="P1569" s="245">
        <f>O1569*H1569</f>
        <v>0</v>
      </c>
      <c r="Q1569" s="245">
        <v>0.0019</v>
      </c>
      <c r="R1569" s="245">
        <f>Q1569*H1569</f>
        <v>0.095000000000000001</v>
      </c>
      <c r="S1569" s="245">
        <v>0</v>
      </c>
      <c r="T1569" s="246">
        <f>S1569*H1569</f>
        <v>0</v>
      </c>
      <c r="AR1569" s="25" t="s">
        <v>364</v>
      </c>
      <c r="AT1569" s="25" t="s">
        <v>248</v>
      </c>
      <c r="AU1569" s="25" t="s">
        <v>83</v>
      </c>
      <c r="AY1569" s="25" t="s">
        <v>174</v>
      </c>
      <c r="BE1569" s="247">
        <f>IF(N1569="základní",J1569,0)</f>
        <v>0</v>
      </c>
      <c r="BF1569" s="247">
        <f>IF(N1569="snížená",J1569,0)</f>
        <v>0</v>
      </c>
      <c r="BG1569" s="247">
        <f>IF(N1569="zákl. přenesená",J1569,0)</f>
        <v>0</v>
      </c>
      <c r="BH1569" s="247">
        <f>IF(N1569="sníž. přenesená",J1569,0)</f>
        <v>0</v>
      </c>
      <c r="BI1569" s="247">
        <f>IF(N1569="nulová",J1569,0)</f>
        <v>0</v>
      </c>
      <c r="BJ1569" s="25" t="s">
        <v>83</v>
      </c>
      <c r="BK1569" s="247">
        <f>ROUND(I1569*H1569,2)</f>
        <v>0</v>
      </c>
      <c r="BL1569" s="25" t="s">
        <v>266</v>
      </c>
      <c r="BM1569" s="25" t="s">
        <v>3236</v>
      </c>
    </row>
    <row r="1570" s="1" customFormat="1" ht="25.5" customHeight="1">
      <c r="B1570" s="47"/>
      <c r="C1570" s="236" t="s">
        <v>3237</v>
      </c>
      <c r="D1570" s="236" t="s">
        <v>176</v>
      </c>
      <c r="E1570" s="237" t="s">
        <v>3238</v>
      </c>
      <c r="F1570" s="238" t="s">
        <v>3239</v>
      </c>
      <c r="G1570" s="239" t="s">
        <v>256</v>
      </c>
      <c r="H1570" s="240">
        <v>51.884999999999998</v>
      </c>
      <c r="I1570" s="241"/>
      <c r="J1570" s="242">
        <f>ROUND(I1570*H1570,2)</f>
        <v>0</v>
      </c>
      <c r="K1570" s="238" t="s">
        <v>180</v>
      </c>
      <c r="L1570" s="73"/>
      <c r="M1570" s="243" t="s">
        <v>21</v>
      </c>
      <c r="N1570" s="244" t="s">
        <v>44</v>
      </c>
      <c r="O1570" s="48"/>
      <c r="P1570" s="245">
        <f>O1570*H1570</f>
        <v>0</v>
      </c>
      <c r="Q1570" s="245">
        <v>2.0000000000000002E-05</v>
      </c>
      <c r="R1570" s="245">
        <f>Q1570*H1570</f>
        <v>0.0010377000000000001</v>
      </c>
      <c r="S1570" s="245">
        <v>0</v>
      </c>
      <c r="T1570" s="246">
        <f>S1570*H1570</f>
        <v>0</v>
      </c>
      <c r="AR1570" s="25" t="s">
        <v>266</v>
      </c>
      <c r="AT1570" s="25" t="s">
        <v>176</v>
      </c>
      <c r="AU1570" s="25" t="s">
        <v>83</v>
      </c>
      <c r="AY1570" s="25" t="s">
        <v>174</v>
      </c>
      <c r="BE1570" s="247">
        <f>IF(N1570="základní",J1570,0)</f>
        <v>0</v>
      </c>
      <c r="BF1570" s="247">
        <f>IF(N1570="snížená",J1570,0)</f>
        <v>0</v>
      </c>
      <c r="BG1570" s="247">
        <f>IF(N1570="zákl. přenesená",J1570,0)</f>
        <v>0</v>
      </c>
      <c r="BH1570" s="247">
        <f>IF(N1570="sníž. přenesená",J1570,0)</f>
        <v>0</v>
      </c>
      <c r="BI1570" s="247">
        <f>IF(N1570="nulová",J1570,0)</f>
        <v>0</v>
      </c>
      <c r="BJ1570" s="25" t="s">
        <v>83</v>
      </c>
      <c r="BK1570" s="247">
        <f>ROUND(I1570*H1570,2)</f>
        <v>0</v>
      </c>
      <c r="BL1570" s="25" t="s">
        <v>266</v>
      </c>
      <c r="BM1570" s="25" t="s">
        <v>3240</v>
      </c>
    </row>
    <row r="1571" s="1" customFormat="1">
      <c r="B1571" s="47"/>
      <c r="C1571" s="75"/>
      <c r="D1571" s="248" t="s">
        <v>183</v>
      </c>
      <c r="E1571" s="75"/>
      <c r="F1571" s="249" t="s">
        <v>3227</v>
      </c>
      <c r="G1571" s="75"/>
      <c r="H1571" s="75"/>
      <c r="I1571" s="204"/>
      <c r="J1571" s="75"/>
      <c r="K1571" s="75"/>
      <c r="L1571" s="73"/>
      <c r="M1571" s="250"/>
      <c r="N1571" s="48"/>
      <c r="O1571" s="48"/>
      <c r="P1571" s="48"/>
      <c r="Q1571" s="48"/>
      <c r="R1571" s="48"/>
      <c r="S1571" s="48"/>
      <c r="T1571" s="96"/>
      <c r="AT1571" s="25" t="s">
        <v>183</v>
      </c>
      <c r="AU1571" s="25" t="s">
        <v>83</v>
      </c>
    </row>
    <row r="1572" s="12" customFormat="1">
      <c r="B1572" s="251"/>
      <c r="C1572" s="252"/>
      <c r="D1572" s="248" t="s">
        <v>185</v>
      </c>
      <c r="E1572" s="253" t="s">
        <v>21</v>
      </c>
      <c r="F1572" s="254" t="s">
        <v>3241</v>
      </c>
      <c r="G1572" s="252"/>
      <c r="H1572" s="255">
        <v>51.884999999999998</v>
      </c>
      <c r="I1572" s="256"/>
      <c r="J1572" s="252"/>
      <c r="K1572" s="252"/>
      <c r="L1572" s="257"/>
      <c r="M1572" s="258"/>
      <c r="N1572" s="259"/>
      <c r="O1572" s="259"/>
      <c r="P1572" s="259"/>
      <c r="Q1572" s="259"/>
      <c r="R1572" s="259"/>
      <c r="S1572" s="259"/>
      <c r="T1572" s="260"/>
      <c r="AT1572" s="261" t="s">
        <v>185</v>
      </c>
      <c r="AU1572" s="261" t="s">
        <v>83</v>
      </c>
      <c r="AV1572" s="12" t="s">
        <v>83</v>
      </c>
      <c r="AW1572" s="12" t="s">
        <v>36</v>
      </c>
      <c r="AX1572" s="12" t="s">
        <v>76</v>
      </c>
      <c r="AY1572" s="261" t="s">
        <v>174</v>
      </c>
    </row>
    <row r="1573" s="1" customFormat="1" ht="25.5" customHeight="1">
      <c r="B1573" s="47"/>
      <c r="C1573" s="236" t="s">
        <v>3242</v>
      </c>
      <c r="D1573" s="236" t="s">
        <v>176</v>
      </c>
      <c r="E1573" s="237" t="s">
        <v>3243</v>
      </c>
      <c r="F1573" s="238" t="s">
        <v>3244</v>
      </c>
      <c r="G1573" s="239" t="s">
        <v>256</v>
      </c>
      <c r="H1573" s="240">
        <v>6</v>
      </c>
      <c r="I1573" s="241"/>
      <c r="J1573" s="242">
        <f>ROUND(I1573*H1573,2)</f>
        <v>0</v>
      </c>
      <c r="K1573" s="238" t="s">
        <v>180</v>
      </c>
      <c r="L1573" s="73"/>
      <c r="M1573" s="243" t="s">
        <v>21</v>
      </c>
      <c r="N1573" s="244" t="s">
        <v>44</v>
      </c>
      <c r="O1573" s="48"/>
      <c r="P1573" s="245">
        <f>O1573*H1573</f>
        <v>0</v>
      </c>
      <c r="Q1573" s="245">
        <v>2.0000000000000002E-05</v>
      </c>
      <c r="R1573" s="245">
        <f>Q1573*H1573</f>
        <v>0.00012000000000000002</v>
      </c>
      <c r="S1573" s="245">
        <v>0</v>
      </c>
      <c r="T1573" s="246">
        <f>S1573*H1573</f>
        <v>0</v>
      </c>
      <c r="AR1573" s="25" t="s">
        <v>266</v>
      </c>
      <c r="AT1573" s="25" t="s">
        <v>176</v>
      </c>
      <c r="AU1573" s="25" t="s">
        <v>83</v>
      </c>
      <c r="AY1573" s="25" t="s">
        <v>174</v>
      </c>
      <c r="BE1573" s="247">
        <f>IF(N1573="základní",J1573,0)</f>
        <v>0</v>
      </c>
      <c r="BF1573" s="247">
        <f>IF(N1573="snížená",J1573,0)</f>
        <v>0</v>
      </c>
      <c r="BG1573" s="247">
        <f>IF(N1573="zákl. přenesená",J1573,0)</f>
        <v>0</v>
      </c>
      <c r="BH1573" s="247">
        <f>IF(N1573="sníž. přenesená",J1573,0)</f>
        <v>0</v>
      </c>
      <c r="BI1573" s="247">
        <f>IF(N1573="nulová",J1573,0)</f>
        <v>0</v>
      </c>
      <c r="BJ1573" s="25" t="s">
        <v>83</v>
      </c>
      <c r="BK1573" s="247">
        <f>ROUND(I1573*H1573,2)</f>
        <v>0</v>
      </c>
      <c r="BL1573" s="25" t="s">
        <v>266</v>
      </c>
      <c r="BM1573" s="25" t="s">
        <v>3245</v>
      </c>
    </row>
    <row r="1574" s="1" customFormat="1">
      <c r="B1574" s="47"/>
      <c r="C1574" s="75"/>
      <c r="D1574" s="248" t="s">
        <v>183</v>
      </c>
      <c r="E1574" s="75"/>
      <c r="F1574" s="249" t="s">
        <v>3227</v>
      </c>
      <c r="G1574" s="75"/>
      <c r="H1574" s="75"/>
      <c r="I1574" s="204"/>
      <c r="J1574" s="75"/>
      <c r="K1574" s="75"/>
      <c r="L1574" s="73"/>
      <c r="M1574" s="250"/>
      <c r="N1574" s="48"/>
      <c r="O1574" s="48"/>
      <c r="P1574" s="48"/>
      <c r="Q1574" s="48"/>
      <c r="R1574" s="48"/>
      <c r="S1574" s="48"/>
      <c r="T1574" s="96"/>
      <c r="AT1574" s="25" t="s">
        <v>183</v>
      </c>
      <c r="AU1574" s="25" t="s">
        <v>83</v>
      </c>
    </row>
    <row r="1575" s="12" customFormat="1">
      <c r="B1575" s="251"/>
      <c r="C1575" s="252"/>
      <c r="D1575" s="248" t="s">
        <v>185</v>
      </c>
      <c r="E1575" s="253" t="s">
        <v>21</v>
      </c>
      <c r="F1575" s="254" t="s">
        <v>3126</v>
      </c>
      <c r="G1575" s="252"/>
      <c r="H1575" s="255">
        <v>6</v>
      </c>
      <c r="I1575" s="256"/>
      <c r="J1575" s="252"/>
      <c r="K1575" s="252"/>
      <c r="L1575" s="257"/>
      <c r="M1575" s="258"/>
      <c r="N1575" s="259"/>
      <c r="O1575" s="259"/>
      <c r="P1575" s="259"/>
      <c r="Q1575" s="259"/>
      <c r="R1575" s="259"/>
      <c r="S1575" s="259"/>
      <c r="T1575" s="260"/>
      <c r="AT1575" s="261" t="s">
        <v>185</v>
      </c>
      <c r="AU1575" s="261" t="s">
        <v>83</v>
      </c>
      <c r="AV1575" s="12" t="s">
        <v>83</v>
      </c>
      <c r="AW1575" s="12" t="s">
        <v>36</v>
      </c>
      <c r="AX1575" s="12" t="s">
        <v>76</v>
      </c>
      <c r="AY1575" s="261" t="s">
        <v>174</v>
      </c>
    </row>
    <row r="1576" s="1" customFormat="1" ht="25.5" customHeight="1">
      <c r="B1576" s="47"/>
      <c r="C1576" s="236" t="s">
        <v>3246</v>
      </c>
      <c r="D1576" s="236" t="s">
        <v>176</v>
      </c>
      <c r="E1576" s="237" t="s">
        <v>3247</v>
      </c>
      <c r="F1576" s="238" t="s">
        <v>3248</v>
      </c>
      <c r="G1576" s="239" t="s">
        <v>256</v>
      </c>
      <c r="H1576" s="240">
        <v>39.100000000000001</v>
      </c>
      <c r="I1576" s="241"/>
      <c r="J1576" s="242">
        <f>ROUND(I1576*H1576,2)</f>
        <v>0</v>
      </c>
      <c r="K1576" s="238" t="s">
        <v>180</v>
      </c>
      <c r="L1576" s="73"/>
      <c r="M1576" s="243" t="s">
        <v>21</v>
      </c>
      <c r="N1576" s="244" t="s">
        <v>44</v>
      </c>
      <c r="O1576" s="48"/>
      <c r="P1576" s="245">
        <f>O1576*H1576</f>
        <v>0</v>
      </c>
      <c r="Q1576" s="245">
        <v>2.0000000000000002E-05</v>
      </c>
      <c r="R1576" s="245">
        <f>Q1576*H1576</f>
        <v>0.00078200000000000014</v>
      </c>
      <c r="S1576" s="245">
        <v>0</v>
      </c>
      <c r="T1576" s="246">
        <f>S1576*H1576</f>
        <v>0</v>
      </c>
      <c r="AR1576" s="25" t="s">
        <v>266</v>
      </c>
      <c r="AT1576" s="25" t="s">
        <v>176</v>
      </c>
      <c r="AU1576" s="25" t="s">
        <v>83</v>
      </c>
      <c r="AY1576" s="25" t="s">
        <v>174</v>
      </c>
      <c r="BE1576" s="247">
        <f>IF(N1576="základní",J1576,0)</f>
        <v>0</v>
      </c>
      <c r="BF1576" s="247">
        <f>IF(N1576="snížená",J1576,0)</f>
        <v>0</v>
      </c>
      <c r="BG1576" s="247">
        <f>IF(N1576="zákl. přenesená",J1576,0)</f>
        <v>0</v>
      </c>
      <c r="BH1576" s="247">
        <f>IF(N1576="sníž. přenesená",J1576,0)</f>
        <v>0</v>
      </c>
      <c r="BI1576" s="247">
        <f>IF(N1576="nulová",J1576,0)</f>
        <v>0</v>
      </c>
      <c r="BJ1576" s="25" t="s">
        <v>83</v>
      </c>
      <c r="BK1576" s="247">
        <f>ROUND(I1576*H1576,2)</f>
        <v>0</v>
      </c>
      <c r="BL1576" s="25" t="s">
        <v>266</v>
      </c>
      <c r="BM1576" s="25" t="s">
        <v>3249</v>
      </c>
    </row>
    <row r="1577" s="1" customFormat="1">
      <c r="B1577" s="47"/>
      <c r="C1577" s="75"/>
      <c r="D1577" s="248" t="s">
        <v>183</v>
      </c>
      <c r="E1577" s="75"/>
      <c r="F1577" s="249" t="s">
        <v>3227</v>
      </c>
      <c r="G1577" s="75"/>
      <c r="H1577" s="75"/>
      <c r="I1577" s="204"/>
      <c r="J1577" s="75"/>
      <c r="K1577" s="75"/>
      <c r="L1577" s="73"/>
      <c r="M1577" s="250"/>
      <c r="N1577" s="48"/>
      <c r="O1577" s="48"/>
      <c r="P1577" s="48"/>
      <c r="Q1577" s="48"/>
      <c r="R1577" s="48"/>
      <c r="S1577" s="48"/>
      <c r="T1577" s="96"/>
      <c r="AT1577" s="25" t="s">
        <v>183</v>
      </c>
      <c r="AU1577" s="25" t="s">
        <v>83</v>
      </c>
    </row>
    <row r="1578" s="12" customFormat="1">
      <c r="B1578" s="251"/>
      <c r="C1578" s="252"/>
      <c r="D1578" s="248" t="s">
        <v>185</v>
      </c>
      <c r="E1578" s="253" t="s">
        <v>21</v>
      </c>
      <c r="F1578" s="254" t="s">
        <v>3250</v>
      </c>
      <c r="G1578" s="252"/>
      <c r="H1578" s="255">
        <v>39.100000000000001</v>
      </c>
      <c r="I1578" s="256"/>
      <c r="J1578" s="252"/>
      <c r="K1578" s="252"/>
      <c r="L1578" s="257"/>
      <c r="M1578" s="258"/>
      <c r="N1578" s="259"/>
      <c r="O1578" s="259"/>
      <c r="P1578" s="259"/>
      <c r="Q1578" s="259"/>
      <c r="R1578" s="259"/>
      <c r="S1578" s="259"/>
      <c r="T1578" s="260"/>
      <c r="AT1578" s="261" t="s">
        <v>185</v>
      </c>
      <c r="AU1578" s="261" t="s">
        <v>83</v>
      </c>
      <c r="AV1578" s="12" t="s">
        <v>83</v>
      </c>
      <c r="AW1578" s="12" t="s">
        <v>36</v>
      </c>
      <c r="AX1578" s="12" t="s">
        <v>76</v>
      </c>
      <c r="AY1578" s="261" t="s">
        <v>174</v>
      </c>
    </row>
    <row r="1579" s="1" customFormat="1" ht="16.5" customHeight="1">
      <c r="B1579" s="47"/>
      <c r="C1579" s="262" t="s">
        <v>3251</v>
      </c>
      <c r="D1579" s="262" t="s">
        <v>248</v>
      </c>
      <c r="E1579" s="263" t="s">
        <v>3252</v>
      </c>
      <c r="F1579" s="264" t="s">
        <v>3253</v>
      </c>
      <c r="G1579" s="265" t="s">
        <v>269</v>
      </c>
      <c r="H1579" s="266">
        <v>101.66</v>
      </c>
      <c r="I1579" s="267"/>
      <c r="J1579" s="268">
        <f>ROUND(I1579*H1579,2)</f>
        <v>0</v>
      </c>
      <c r="K1579" s="264" t="s">
        <v>180</v>
      </c>
      <c r="L1579" s="269"/>
      <c r="M1579" s="270" t="s">
        <v>21</v>
      </c>
      <c r="N1579" s="271" t="s">
        <v>44</v>
      </c>
      <c r="O1579" s="48"/>
      <c r="P1579" s="245">
        <f>O1579*H1579</f>
        <v>0</v>
      </c>
      <c r="Q1579" s="245">
        <v>0.00084999999999999995</v>
      </c>
      <c r="R1579" s="245">
        <f>Q1579*H1579</f>
        <v>0.086410999999999988</v>
      </c>
      <c r="S1579" s="245">
        <v>0</v>
      </c>
      <c r="T1579" s="246">
        <f>S1579*H1579</f>
        <v>0</v>
      </c>
      <c r="AR1579" s="25" t="s">
        <v>364</v>
      </c>
      <c r="AT1579" s="25" t="s">
        <v>248</v>
      </c>
      <c r="AU1579" s="25" t="s">
        <v>83</v>
      </c>
      <c r="AY1579" s="25" t="s">
        <v>174</v>
      </c>
      <c r="BE1579" s="247">
        <f>IF(N1579="základní",J1579,0)</f>
        <v>0</v>
      </c>
      <c r="BF1579" s="247">
        <f>IF(N1579="snížená",J1579,0)</f>
        <v>0</v>
      </c>
      <c r="BG1579" s="247">
        <f>IF(N1579="zákl. přenesená",J1579,0)</f>
        <v>0</v>
      </c>
      <c r="BH1579" s="247">
        <f>IF(N1579="sníž. přenesená",J1579,0)</f>
        <v>0</v>
      </c>
      <c r="BI1579" s="247">
        <f>IF(N1579="nulová",J1579,0)</f>
        <v>0</v>
      </c>
      <c r="BJ1579" s="25" t="s">
        <v>83</v>
      </c>
      <c r="BK1579" s="247">
        <f>ROUND(I1579*H1579,2)</f>
        <v>0</v>
      </c>
      <c r="BL1579" s="25" t="s">
        <v>266</v>
      </c>
      <c r="BM1579" s="25" t="s">
        <v>3254</v>
      </c>
    </row>
    <row r="1580" s="12" customFormat="1">
      <c r="B1580" s="251"/>
      <c r="C1580" s="252"/>
      <c r="D1580" s="248" t="s">
        <v>185</v>
      </c>
      <c r="E1580" s="253" t="s">
        <v>21</v>
      </c>
      <c r="F1580" s="254" t="s">
        <v>3255</v>
      </c>
      <c r="G1580" s="252"/>
      <c r="H1580" s="255">
        <v>101.66</v>
      </c>
      <c r="I1580" s="256"/>
      <c r="J1580" s="252"/>
      <c r="K1580" s="252"/>
      <c r="L1580" s="257"/>
      <c r="M1580" s="258"/>
      <c r="N1580" s="259"/>
      <c r="O1580" s="259"/>
      <c r="P1580" s="259"/>
      <c r="Q1580" s="259"/>
      <c r="R1580" s="259"/>
      <c r="S1580" s="259"/>
      <c r="T1580" s="260"/>
      <c r="AT1580" s="261" t="s">
        <v>185</v>
      </c>
      <c r="AU1580" s="261" t="s">
        <v>83</v>
      </c>
      <c r="AV1580" s="12" t="s">
        <v>83</v>
      </c>
      <c r="AW1580" s="12" t="s">
        <v>36</v>
      </c>
      <c r="AX1580" s="12" t="s">
        <v>76</v>
      </c>
      <c r="AY1580" s="261" t="s">
        <v>174</v>
      </c>
    </row>
    <row r="1581" s="1" customFormat="1" ht="25.5" customHeight="1">
      <c r="B1581" s="47"/>
      <c r="C1581" s="262" t="s">
        <v>3256</v>
      </c>
      <c r="D1581" s="262" t="s">
        <v>248</v>
      </c>
      <c r="E1581" s="263" t="s">
        <v>3257</v>
      </c>
      <c r="F1581" s="264" t="s">
        <v>3258</v>
      </c>
      <c r="G1581" s="265" t="s">
        <v>917</v>
      </c>
      <c r="H1581" s="266">
        <v>7.1589999999999998</v>
      </c>
      <c r="I1581" s="267"/>
      <c r="J1581" s="268">
        <f>ROUND(I1581*H1581,2)</f>
        <v>0</v>
      </c>
      <c r="K1581" s="264" t="s">
        <v>180</v>
      </c>
      <c r="L1581" s="269"/>
      <c r="M1581" s="270" t="s">
        <v>21</v>
      </c>
      <c r="N1581" s="271" t="s">
        <v>44</v>
      </c>
      <c r="O1581" s="48"/>
      <c r="P1581" s="245">
        <f>O1581*H1581</f>
        <v>0</v>
      </c>
      <c r="Q1581" s="245">
        <v>0.0019</v>
      </c>
      <c r="R1581" s="245">
        <f>Q1581*H1581</f>
        <v>0.013602099999999999</v>
      </c>
      <c r="S1581" s="245">
        <v>0</v>
      </c>
      <c r="T1581" s="246">
        <f>S1581*H1581</f>
        <v>0</v>
      </c>
      <c r="AR1581" s="25" t="s">
        <v>364</v>
      </c>
      <c r="AT1581" s="25" t="s">
        <v>248</v>
      </c>
      <c r="AU1581" s="25" t="s">
        <v>83</v>
      </c>
      <c r="AY1581" s="25" t="s">
        <v>174</v>
      </c>
      <c r="BE1581" s="247">
        <f>IF(N1581="základní",J1581,0)</f>
        <v>0</v>
      </c>
      <c r="BF1581" s="247">
        <f>IF(N1581="snížená",J1581,0)</f>
        <v>0</v>
      </c>
      <c r="BG1581" s="247">
        <f>IF(N1581="zákl. přenesená",J1581,0)</f>
        <v>0</v>
      </c>
      <c r="BH1581" s="247">
        <f>IF(N1581="sníž. přenesená",J1581,0)</f>
        <v>0</v>
      </c>
      <c r="BI1581" s="247">
        <f>IF(N1581="nulová",J1581,0)</f>
        <v>0</v>
      </c>
      <c r="BJ1581" s="25" t="s">
        <v>83</v>
      </c>
      <c r="BK1581" s="247">
        <f>ROUND(I1581*H1581,2)</f>
        <v>0</v>
      </c>
      <c r="BL1581" s="25" t="s">
        <v>266</v>
      </c>
      <c r="BM1581" s="25" t="s">
        <v>3259</v>
      </c>
    </row>
    <row r="1582" s="12" customFormat="1">
      <c r="B1582" s="251"/>
      <c r="C1582" s="252"/>
      <c r="D1582" s="248" t="s">
        <v>185</v>
      </c>
      <c r="E1582" s="253" t="s">
        <v>21</v>
      </c>
      <c r="F1582" s="254" t="s">
        <v>3260</v>
      </c>
      <c r="G1582" s="252"/>
      <c r="H1582" s="255">
        <v>7.1589999999999998</v>
      </c>
      <c r="I1582" s="256"/>
      <c r="J1582" s="252"/>
      <c r="K1582" s="252"/>
      <c r="L1582" s="257"/>
      <c r="M1582" s="258"/>
      <c r="N1582" s="259"/>
      <c r="O1582" s="259"/>
      <c r="P1582" s="259"/>
      <c r="Q1582" s="259"/>
      <c r="R1582" s="259"/>
      <c r="S1582" s="259"/>
      <c r="T1582" s="260"/>
      <c r="AT1582" s="261" t="s">
        <v>185</v>
      </c>
      <c r="AU1582" s="261" t="s">
        <v>83</v>
      </c>
      <c r="AV1582" s="12" t="s">
        <v>83</v>
      </c>
      <c r="AW1582" s="12" t="s">
        <v>36</v>
      </c>
      <c r="AX1582" s="12" t="s">
        <v>76</v>
      </c>
      <c r="AY1582" s="261" t="s">
        <v>174</v>
      </c>
    </row>
    <row r="1583" s="1" customFormat="1" ht="16.5" customHeight="1">
      <c r="B1583" s="47"/>
      <c r="C1583" s="262" t="s">
        <v>3261</v>
      </c>
      <c r="D1583" s="262" t="s">
        <v>248</v>
      </c>
      <c r="E1583" s="263" t="s">
        <v>3262</v>
      </c>
      <c r="F1583" s="264" t="s">
        <v>3263</v>
      </c>
      <c r="G1583" s="265" t="s">
        <v>917</v>
      </c>
      <c r="H1583" s="266">
        <v>2.3860000000000001</v>
      </c>
      <c r="I1583" s="267"/>
      <c r="J1583" s="268">
        <f>ROUND(I1583*H1583,2)</f>
        <v>0</v>
      </c>
      <c r="K1583" s="264" t="s">
        <v>180</v>
      </c>
      <c r="L1583" s="269"/>
      <c r="M1583" s="270" t="s">
        <v>21</v>
      </c>
      <c r="N1583" s="271" t="s">
        <v>44</v>
      </c>
      <c r="O1583" s="48"/>
      <c r="P1583" s="245">
        <f>O1583*H1583</f>
        <v>0</v>
      </c>
      <c r="Q1583" s="245">
        <v>0.0023999999999999998</v>
      </c>
      <c r="R1583" s="245">
        <f>Q1583*H1583</f>
        <v>0.0057263999999999995</v>
      </c>
      <c r="S1583" s="245">
        <v>0</v>
      </c>
      <c r="T1583" s="246">
        <f>S1583*H1583</f>
        <v>0</v>
      </c>
      <c r="AR1583" s="25" t="s">
        <v>364</v>
      </c>
      <c r="AT1583" s="25" t="s">
        <v>248</v>
      </c>
      <c r="AU1583" s="25" t="s">
        <v>83</v>
      </c>
      <c r="AY1583" s="25" t="s">
        <v>174</v>
      </c>
      <c r="BE1583" s="247">
        <f>IF(N1583="základní",J1583,0)</f>
        <v>0</v>
      </c>
      <c r="BF1583" s="247">
        <f>IF(N1583="snížená",J1583,0)</f>
        <v>0</v>
      </c>
      <c r="BG1583" s="247">
        <f>IF(N1583="zákl. přenesená",J1583,0)</f>
        <v>0</v>
      </c>
      <c r="BH1583" s="247">
        <f>IF(N1583="sníž. přenesená",J1583,0)</f>
        <v>0</v>
      </c>
      <c r="BI1583" s="247">
        <f>IF(N1583="nulová",J1583,0)</f>
        <v>0</v>
      </c>
      <c r="BJ1583" s="25" t="s">
        <v>83</v>
      </c>
      <c r="BK1583" s="247">
        <f>ROUND(I1583*H1583,2)</f>
        <v>0</v>
      </c>
      <c r="BL1583" s="25" t="s">
        <v>266</v>
      </c>
      <c r="BM1583" s="25" t="s">
        <v>3264</v>
      </c>
    </row>
    <row r="1584" s="12" customFormat="1">
      <c r="B1584" s="251"/>
      <c r="C1584" s="252"/>
      <c r="D1584" s="248" t="s">
        <v>185</v>
      </c>
      <c r="E1584" s="253" t="s">
        <v>21</v>
      </c>
      <c r="F1584" s="254" t="s">
        <v>3265</v>
      </c>
      <c r="G1584" s="252"/>
      <c r="H1584" s="255">
        <v>2.3860000000000001</v>
      </c>
      <c r="I1584" s="256"/>
      <c r="J1584" s="252"/>
      <c r="K1584" s="252"/>
      <c r="L1584" s="257"/>
      <c r="M1584" s="258"/>
      <c r="N1584" s="259"/>
      <c r="O1584" s="259"/>
      <c r="P1584" s="259"/>
      <c r="Q1584" s="259"/>
      <c r="R1584" s="259"/>
      <c r="S1584" s="259"/>
      <c r="T1584" s="260"/>
      <c r="AT1584" s="261" t="s">
        <v>185</v>
      </c>
      <c r="AU1584" s="261" t="s">
        <v>83</v>
      </c>
      <c r="AV1584" s="12" t="s">
        <v>83</v>
      </c>
      <c r="AW1584" s="12" t="s">
        <v>36</v>
      </c>
      <c r="AX1584" s="12" t="s">
        <v>76</v>
      </c>
      <c r="AY1584" s="261" t="s">
        <v>174</v>
      </c>
    </row>
    <row r="1585" s="1" customFormat="1" ht="16.5" customHeight="1">
      <c r="B1585" s="47"/>
      <c r="C1585" s="262" t="s">
        <v>3266</v>
      </c>
      <c r="D1585" s="262" t="s">
        <v>248</v>
      </c>
      <c r="E1585" s="263" t="s">
        <v>3267</v>
      </c>
      <c r="F1585" s="264" t="s">
        <v>3268</v>
      </c>
      <c r="G1585" s="265" t="s">
        <v>269</v>
      </c>
      <c r="H1585" s="266">
        <v>358.41699999999997</v>
      </c>
      <c r="I1585" s="267"/>
      <c r="J1585" s="268">
        <f>ROUND(I1585*H1585,2)</f>
        <v>0</v>
      </c>
      <c r="K1585" s="264" t="s">
        <v>180</v>
      </c>
      <c r="L1585" s="269"/>
      <c r="M1585" s="270" t="s">
        <v>21</v>
      </c>
      <c r="N1585" s="271" t="s">
        <v>44</v>
      </c>
      <c r="O1585" s="48"/>
      <c r="P1585" s="245">
        <f>O1585*H1585</f>
        <v>0</v>
      </c>
      <c r="Q1585" s="245">
        <v>1.0000000000000001E-05</v>
      </c>
      <c r="R1585" s="245">
        <f>Q1585*H1585</f>
        <v>0.0035841700000000002</v>
      </c>
      <c r="S1585" s="245">
        <v>0</v>
      </c>
      <c r="T1585" s="246">
        <f>S1585*H1585</f>
        <v>0</v>
      </c>
      <c r="AR1585" s="25" t="s">
        <v>364</v>
      </c>
      <c r="AT1585" s="25" t="s">
        <v>248</v>
      </c>
      <c r="AU1585" s="25" t="s">
        <v>83</v>
      </c>
      <c r="AY1585" s="25" t="s">
        <v>174</v>
      </c>
      <c r="BE1585" s="247">
        <f>IF(N1585="základní",J1585,0)</f>
        <v>0</v>
      </c>
      <c r="BF1585" s="247">
        <f>IF(N1585="snížená",J1585,0)</f>
        <v>0</v>
      </c>
      <c r="BG1585" s="247">
        <f>IF(N1585="zákl. přenesená",J1585,0)</f>
        <v>0</v>
      </c>
      <c r="BH1585" s="247">
        <f>IF(N1585="sníž. přenesená",J1585,0)</f>
        <v>0</v>
      </c>
      <c r="BI1585" s="247">
        <f>IF(N1585="nulová",J1585,0)</f>
        <v>0</v>
      </c>
      <c r="BJ1585" s="25" t="s">
        <v>83</v>
      </c>
      <c r="BK1585" s="247">
        <f>ROUND(I1585*H1585,2)</f>
        <v>0</v>
      </c>
      <c r="BL1585" s="25" t="s">
        <v>266</v>
      </c>
      <c r="BM1585" s="25" t="s">
        <v>3269</v>
      </c>
    </row>
    <row r="1586" s="12" customFormat="1">
      <c r="B1586" s="251"/>
      <c r="C1586" s="252"/>
      <c r="D1586" s="248" t="s">
        <v>185</v>
      </c>
      <c r="E1586" s="253" t="s">
        <v>21</v>
      </c>
      <c r="F1586" s="254" t="s">
        <v>3270</v>
      </c>
      <c r="G1586" s="252"/>
      <c r="H1586" s="255">
        <v>358.41699999999997</v>
      </c>
      <c r="I1586" s="256"/>
      <c r="J1586" s="252"/>
      <c r="K1586" s="252"/>
      <c r="L1586" s="257"/>
      <c r="M1586" s="258"/>
      <c r="N1586" s="259"/>
      <c r="O1586" s="259"/>
      <c r="P1586" s="259"/>
      <c r="Q1586" s="259"/>
      <c r="R1586" s="259"/>
      <c r="S1586" s="259"/>
      <c r="T1586" s="260"/>
      <c r="AT1586" s="261" t="s">
        <v>185</v>
      </c>
      <c r="AU1586" s="261" t="s">
        <v>83</v>
      </c>
      <c r="AV1586" s="12" t="s">
        <v>83</v>
      </c>
      <c r="AW1586" s="12" t="s">
        <v>36</v>
      </c>
      <c r="AX1586" s="12" t="s">
        <v>76</v>
      </c>
      <c r="AY1586" s="261" t="s">
        <v>174</v>
      </c>
    </row>
    <row r="1587" s="1" customFormat="1" ht="25.5" customHeight="1">
      <c r="B1587" s="47"/>
      <c r="C1587" s="262" t="s">
        <v>3271</v>
      </c>
      <c r="D1587" s="262" t="s">
        <v>248</v>
      </c>
      <c r="E1587" s="263" t="s">
        <v>3272</v>
      </c>
      <c r="F1587" s="264" t="s">
        <v>3273</v>
      </c>
      <c r="G1587" s="265" t="s">
        <v>269</v>
      </c>
      <c r="H1587" s="266">
        <v>12</v>
      </c>
      <c r="I1587" s="267"/>
      <c r="J1587" s="268">
        <f>ROUND(I1587*H1587,2)</f>
        <v>0</v>
      </c>
      <c r="K1587" s="264" t="s">
        <v>180</v>
      </c>
      <c r="L1587" s="269"/>
      <c r="M1587" s="270" t="s">
        <v>21</v>
      </c>
      <c r="N1587" s="271" t="s">
        <v>44</v>
      </c>
      <c r="O1587" s="48"/>
      <c r="P1587" s="245">
        <f>O1587*H1587</f>
        <v>0</v>
      </c>
      <c r="Q1587" s="245">
        <v>0.0011999999999999999</v>
      </c>
      <c r="R1587" s="245">
        <f>Q1587*H1587</f>
        <v>0.0144</v>
      </c>
      <c r="S1587" s="245">
        <v>0</v>
      </c>
      <c r="T1587" s="246">
        <f>S1587*H1587</f>
        <v>0</v>
      </c>
      <c r="AR1587" s="25" t="s">
        <v>364</v>
      </c>
      <c r="AT1587" s="25" t="s">
        <v>248</v>
      </c>
      <c r="AU1587" s="25" t="s">
        <v>83</v>
      </c>
      <c r="AY1587" s="25" t="s">
        <v>174</v>
      </c>
      <c r="BE1587" s="247">
        <f>IF(N1587="základní",J1587,0)</f>
        <v>0</v>
      </c>
      <c r="BF1587" s="247">
        <f>IF(N1587="snížená",J1587,0)</f>
        <v>0</v>
      </c>
      <c r="BG1587" s="247">
        <f>IF(N1587="zákl. přenesená",J1587,0)</f>
        <v>0</v>
      </c>
      <c r="BH1587" s="247">
        <f>IF(N1587="sníž. přenesená",J1587,0)</f>
        <v>0</v>
      </c>
      <c r="BI1587" s="247">
        <f>IF(N1587="nulová",J1587,0)</f>
        <v>0</v>
      </c>
      <c r="BJ1587" s="25" t="s">
        <v>83</v>
      </c>
      <c r="BK1587" s="247">
        <f>ROUND(I1587*H1587,2)</f>
        <v>0</v>
      </c>
      <c r="BL1587" s="25" t="s">
        <v>266</v>
      </c>
      <c r="BM1587" s="25" t="s">
        <v>3274</v>
      </c>
    </row>
    <row r="1588" s="12" customFormat="1">
      <c r="B1588" s="251"/>
      <c r="C1588" s="252"/>
      <c r="D1588" s="248" t="s">
        <v>185</v>
      </c>
      <c r="E1588" s="253" t="s">
        <v>21</v>
      </c>
      <c r="F1588" s="254" t="s">
        <v>3275</v>
      </c>
      <c r="G1588" s="252"/>
      <c r="H1588" s="255">
        <v>12</v>
      </c>
      <c r="I1588" s="256"/>
      <c r="J1588" s="252"/>
      <c r="K1588" s="252"/>
      <c r="L1588" s="257"/>
      <c r="M1588" s="258"/>
      <c r="N1588" s="259"/>
      <c r="O1588" s="259"/>
      <c r="P1588" s="259"/>
      <c r="Q1588" s="259"/>
      <c r="R1588" s="259"/>
      <c r="S1588" s="259"/>
      <c r="T1588" s="260"/>
      <c r="AT1588" s="261" t="s">
        <v>185</v>
      </c>
      <c r="AU1588" s="261" t="s">
        <v>83</v>
      </c>
      <c r="AV1588" s="12" t="s">
        <v>83</v>
      </c>
      <c r="AW1588" s="12" t="s">
        <v>36</v>
      </c>
      <c r="AX1588" s="12" t="s">
        <v>76</v>
      </c>
      <c r="AY1588" s="261" t="s">
        <v>174</v>
      </c>
    </row>
    <row r="1589" s="1" customFormat="1" ht="16.5" customHeight="1">
      <c r="B1589" s="47"/>
      <c r="C1589" s="262" t="s">
        <v>3276</v>
      </c>
      <c r="D1589" s="262" t="s">
        <v>248</v>
      </c>
      <c r="E1589" s="263" t="s">
        <v>3277</v>
      </c>
      <c r="F1589" s="264" t="s">
        <v>3278</v>
      </c>
      <c r="G1589" s="265" t="s">
        <v>269</v>
      </c>
      <c r="H1589" s="266">
        <v>5</v>
      </c>
      <c r="I1589" s="267"/>
      <c r="J1589" s="268">
        <f>ROUND(I1589*H1589,2)</f>
        <v>0</v>
      </c>
      <c r="K1589" s="264" t="s">
        <v>180</v>
      </c>
      <c r="L1589" s="269"/>
      <c r="M1589" s="270" t="s">
        <v>21</v>
      </c>
      <c r="N1589" s="271" t="s">
        <v>44</v>
      </c>
      <c r="O1589" s="48"/>
      <c r="P1589" s="245">
        <f>O1589*H1589</f>
        <v>0</v>
      </c>
      <c r="Q1589" s="245">
        <v>0.0050000000000000001</v>
      </c>
      <c r="R1589" s="245">
        <f>Q1589*H1589</f>
        <v>0.025000000000000001</v>
      </c>
      <c r="S1589" s="245">
        <v>0</v>
      </c>
      <c r="T1589" s="246">
        <f>S1589*H1589</f>
        <v>0</v>
      </c>
      <c r="AR1589" s="25" t="s">
        <v>364</v>
      </c>
      <c r="AT1589" s="25" t="s">
        <v>248</v>
      </c>
      <c r="AU1589" s="25" t="s">
        <v>83</v>
      </c>
      <c r="AY1589" s="25" t="s">
        <v>174</v>
      </c>
      <c r="BE1589" s="247">
        <f>IF(N1589="základní",J1589,0)</f>
        <v>0</v>
      </c>
      <c r="BF1589" s="247">
        <f>IF(N1589="snížená",J1589,0)</f>
        <v>0</v>
      </c>
      <c r="BG1589" s="247">
        <f>IF(N1589="zákl. přenesená",J1589,0)</f>
        <v>0</v>
      </c>
      <c r="BH1589" s="247">
        <f>IF(N1589="sníž. přenesená",J1589,0)</f>
        <v>0</v>
      </c>
      <c r="BI1589" s="247">
        <f>IF(N1589="nulová",J1589,0)</f>
        <v>0</v>
      </c>
      <c r="BJ1589" s="25" t="s">
        <v>83</v>
      </c>
      <c r="BK1589" s="247">
        <f>ROUND(I1589*H1589,2)</f>
        <v>0</v>
      </c>
      <c r="BL1589" s="25" t="s">
        <v>266</v>
      </c>
      <c r="BM1589" s="25" t="s">
        <v>3279</v>
      </c>
    </row>
    <row r="1590" s="12" customFormat="1">
      <c r="B1590" s="251"/>
      <c r="C1590" s="252"/>
      <c r="D1590" s="248" t="s">
        <v>185</v>
      </c>
      <c r="E1590" s="253" t="s">
        <v>21</v>
      </c>
      <c r="F1590" s="254" t="s">
        <v>3280</v>
      </c>
      <c r="G1590" s="252"/>
      <c r="H1590" s="255">
        <v>5</v>
      </c>
      <c r="I1590" s="256"/>
      <c r="J1590" s="252"/>
      <c r="K1590" s="252"/>
      <c r="L1590" s="257"/>
      <c r="M1590" s="258"/>
      <c r="N1590" s="259"/>
      <c r="O1590" s="259"/>
      <c r="P1590" s="259"/>
      <c r="Q1590" s="259"/>
      <c r="R1590" s="259"/>
      <c r="S1590" s="259"/>
      <c r="T1590" s="260"/>
      <c r="AT1590" s="261" t="s">
        <v>185</v>
      </c>
      <c r="AU1590" s="261" t="s">
        <v>83</v>
      </c>
      <c r="AV1590" s="12" t="s">
        <v>83</v>
      </c>
      <c r="AW1590" s="12" t="s">
        <v>36</v>
      </c>
      <c r="AX1590" s="12" t="s">
        <v>76</v>
      </c>
      <c r="AY1590" s="261" t="s">
        <v>174</v>
      </c>
    </row>
    <row r="1591" s="1" customFormat="1" ht="16.5" customHeight="1">
      <c r="B1591" s="47"/>
      <c r="C1591" s="262" t="s">
        <v>3281</v>
      </c>
      <c r="D1591" s="262" t="s">
        <v>248</v>
      </c>
      <c r="E1591" s="263" t="s">
        <v>3282</v>
      </c>
      <c r="F1591" s="264" t="s">
        <v>3283</v>
      </c>
      <c r="G1591" s="265" t="s">
        <v>269</v>
      </c>
      <c r="H1591" s="266">
        <v>44.965000000000003</v>
      </c>
      <c r="I1591" s="267"/>
      <c r="J1591" s="268">
        <f>ROUND(I1591*H1591,2)</f>
        <v>0</v>
      </c>
      <c r="K1591" s="264" t="s">
        <v>180</v>
      </c>
      <c r="L1591" s="269"/>
      <c r="M1591" s="270" t="s">
        <v>21</v>
      </c>
      <c r="N1591" s="271" t="s">
        <v>44</v>
      </c>
      <c r="O1591" s="48"/>
      <c r="P1591" s="245">
        <f>O1591*H1591</f>
        <v>0</v>
      </c>
      <c r="Q1591" s="245">
        <v>0.00069999999999999999</v>
      </c>
      <c r="R1591" s="245">
        <f>Q1591*H1591</f>
        <v>0.031475500000000003</v>
      </c>
      <c r="S1591" s="245">
        <v>0</v>
      </c>
      <c r="T1591" s="246">
        <f>S1591*H1591</f>
        <v>0</v>
      </c>
      <c r="AR1591" s="25" t="s">
        <v>364</v>
      </c>
      <c r="AT1591" s="25" t="s">
        <v>248</v>
      </c>
      <c r="AU1591" s="25" t="s">
        <v>83</v>
      </c>
      <c r="AY1591" s="25" t="s">
        <v>174</v>
      </c>
      <c r="BE1591" s="247">
        <f>IF(N1591="základní",J1591,0)</f>
        <v>0</v>
      </c>
      <c r="BF1591" s="247">
        <f>IF(N1591="snížená",J1591,0)</f>
        <v>0</v>
      </c>
      <c r="BG1591" s="247">
        <f>IF(N1591="zákl. přenesená",J1591,0)</f>
        <v>0</v>
      </c>
      <c r="BH1591" s="247">
        <f>IF(N1591="sníž. přenesená",J1591,0)</f>
        <v>0</v>
      </c>
      <c r="BI1591" s="247">
        <f>IF(N1591="nulová",J1591,0)</f>
        <v>0</v>
      </c>
      <c r="BJ1591" s="25" t="s">
        <v>83</v>
      </c>
      <c r="BK1591" s="247">
        <f>ROUND(I1591*H1591,2)</f>
        <v>0</v>
      </c>
      <c r="BL1591" s="25" t="s">
        <v>266</v>
      </c>
      <c r="BM1591" s="25" t="s">
        <v>3284</v>
      </c>
    </row>
    <row r="1592" s="12" customFormat="1">
      <c r="B1592" s="251"/>
      <c r="C1592" s="252"/>
      <c r="D1592" s="248" t="s">
        <v>185</v>
      </c>
      <c r="E1592" s="253" t="s">
        <v>21</v>
      </c>
      <c r="F1592" s="254" t="s">
        <v>3285</v>
      </c>
      <c r="G1592" s="252"/>
      <c r="H1592" s="255">
        <v>44.965000000000003</v>
      </c>
      <c r="I1592" s="256"/>
      <c r="J1592" s="252"/>
      <c r="K1592" s="252"/>
      <c r="L1592" s="257"/>
      <c r="M1592" s="258"/>
      <c r="N1592" s="259"/>
      <c r="O1592" s="259"/>
      <c r="P1592" s="259"/>
      <c r="Q1592" s="259"/>
      <c r="R1592" s="259"/>
      <c r="S1592" s="259"/>
      <c r="T1592" s="260"/>
      <c r="AT1592" s="261" t="s">
        <v>185</v>
      </c>
      <c r="AU1592" s="261" t="s">
        <v>83</v>
      </c>
      <c r="AV1592" s="12" t="s">
        <v>83</v>
      </c>
      <c r="AW1592" s="12" t="s">
        <v>36</v>
      </c>
      <c r="AX1592" s="12" t="s">
        <v>76</v>
      </c>
      <c r="AY1592" s="261" t="s">
        <v>174</v>
      </c>
    </row>
    <row r="1593" s="1" customFormat="1" ht="16.5" customHeight="1">
      <c r="B1593" s="47"/>
      <c r="C1593" s="262" t="s">
        <v>3286</v>
      </c>
      <c r="D1593" s="262" t="s">
        <v>248</v>
      </c>
      <c r="E1593" s="263" t="s">
        <v>3287</v>
      </c>
      <c r="F1593" s="264" t="s">
        <v>3288</v>
      </c>
      <c r="G1593" s="265" t="s">
        <v>269</v>
      </c>
      <c r="H1593" s="266">
        <v>115.5</v>
      </c>
      <c r="I1593" s="267"/>
      <c r="J1593" s="268">
        <f>ROUND(I1593*H1593,2)</f>
        <v>0</v>
      </c>
      <c r="K1593" s="264" t="s">
        <v>180</v>
      </c>
      <c r="L1593" s="269"/>
      <c r="M1593" s="270" t="s">
        <v>21</v>
      </c>
      <c r="N1593" s="271" t="s">
        <v>44</v>
      </c>
      <c r="O1593" s="48"/>
      <c r="P1593" s="245">
        <f>O1593*H1593</f>
        <v>0</v>
      </c>
      <c r="Q1593" s="245">
        <v>0.00050000000000000001</v>
      </c>
      <c r="R1593" s="245">
        <f>Q1593*H1593</f>
        <v>0.057750000000000003</v>
      </c>
      <c r="S1593" s="245">
        <v>0</v>
      </c>
      <c r="T1593" s="246">
        <f>S1593*H1593</f>
        <v>0</v>
      </c>
      <c r="AR1593" s="25" t="s">
        <v>364</v>
      </c>
      <c r="AT1593" s="25" t="s">
        <v>248</v>
      </c>
      <c r="AU1593" s="25" t="s">
        <v>83</v>
      </c>
      <c r="AY1593" s="25" t="s">
        <v>174</v>
      </c>
      <c r="BE1593" s="247">
        <f>IF(N1593="základní",J1593,0)</f>
        <v>0</v>
      </c>
      <c r="BF1593" s="247">
        <f>IF(N1593="snížená",J1593,0)</f>
        <v>0</v>
      </c>
      <c r="BG1593" s="247">
        <f>IF(N1593="zákl. přenesená",J1593,0)</f>
        <v>0</v>
      </c>
      <c r="BH1593" s="247">
        <f>IF(N1593="sníž. přenesená",J1593,0)</f>
        <v>0</v>
      </c>
      <c r="BI1593" s="247">
        <f>IF(N1593="nulová",J1593,0)</f>
        <v>0</v>
      </c>
      <c r="BJ1593" s="25" t="s">
        <v>83</v>
      </c>
      <c r="BK1593" s="247">
        <f>ROUND(I1593*H1593,2)</f>
        <v>0</v>
      </c>
      <c r="BL1593" s="25" t="s">
        <v>266</v>
      </c>
      <c r="BM1593" s="25" t="s">
        <v>3289</v>
      </c>
    </row>
    <row r="1594" s="12" customFormat="1">
      <c r="B1594" s="251"/>
      <c r="C1594" s="252"/>
      <c r="D1594" s="248" t="s">
        <v>185</v>
      </c>
      <c r="E1594" s="253" t="s">
        <v>21</v>
      </c>
      <c r="F1594" s="254" t="s">
        <v>3290</v>
      </c>
      <c r="G1594" s="252"/>
      <c r="H1594" s="255">
        <v>115.5</v>
      </c>
      <c r="I1594" s="256"/>
      <c r="J1594" s="252"/>
      <c r="K1594" s="252"/>
      <c r="L1594" s="257"/>
      <c r="M1594" s="258"/>
      <c r="N1594" s="259"/>
      <c r="O1594" s="259"/>
      <c r="P1594" s="259"/>
      <c r="Q1594" s="259"/>
      <c r="R1594" s="259"/>
      <c r="S1594" s="259"/>
      <c r="T1594" s="260"/>
      <c r="AT1594" s="261" t="s">
        <v>185</v>
      </c>
      <c r="AU1594" s="261" t="s">
        <v>83</v>
      </c>
      <c r="AV1594" s="12" t="s">
        <v>83</v>
      </c>
      <c r="AW1594" s="12" t="s">
        <v>36</v>
      </c>
      <c r="AX1594" s="12" t="s">
        <v>76</v>
      </c>
      <c r="AY1594" s="261" t="s">
        <v>174</v>
      </c>
    </row>
    <row r="1595" s="1" customFormat="1" ht="16.5" customHeight="1">
      <c r="B1595" s="47"/>
      <c r="C1595" s="262" t="s">
        <v>3291</v>
      </c>
      <c r="D1595" s="262" t="s">
        <v>248</v>
      </c>
      <c r="E1595" s="263" t="s">
        <v>3292</v>
      </c>
      <c r="F1595" s="264" t="s">
        <v>3293</v>
      </c>
      <c r="G1595" s="265" t="s">
        <v>269</v>
      </c>
      <c r="H1595" s="266">
        <v>100</v>
      </c>
      <c r="I1595" s="267"/>
      <c r="J1595" s="268">
        <f>ROUND(I1595*H1595,2)</f>
        <v>0</v>
      </c>
      <c r="K1595" s="264" t="s">
        <v>180</v>
      </c>
      <c r="L1595" s="269"/>
      <c r="M1595" s="270" t="s">
        <v>21</v>
      </c>
      <c r="N1595" s="271" t="s">
        <v>44</v>
      </c>
      <c r="O1595" s="48"/>
      <c r="P1595" s="245">
        <f>O1595*H1595</f>
        <v>0</v>
      </c>
      <c r="Q1595" s="245">
        <v>0.00012</v>
      </c>
      <c r="R1595" s="245">
        <f>Q1595*H1595</f>
        <v>0.012</v>
      </c>
      <c r="S1595" s="245">
        <v>0</v>
      </c>
      <c r="T1595" s="246">
        <f>S1595*H1595</f>
        <v>0</v>
      </c>
      <c r="AR1595" s="25" t="s">
        <v>364</v>
      </c>
      <c r="AT1595" s="25" t="s">
        <v>248</v>
      </c>
      <c r="AU1595" s="25" t="s">
        <v>83</v>
      </c>
      <c r="AY1595" s="25" t="s">
        <v>174</v>
      </c>
      <c r="BE1595" s="247">
        <f>IF(N1595="základní",J1595,0)</f>
        <v>0</v>
      </c>
      <c r="BF1595" s="247">
        <f>IF(N1595="snížená",J1595,0)</f>
        <v>0</v>
      </c>
      <c r="BG1595" s="247">
        <f>IF(N1595="zákl. přenesená",J1595,0)</f>
        <v>0</v>
      </c>
      <c r="BH1595" s="247">
        <f>IF(N1595="sníž. přenesená",J1595,0)</f>
        <v>0</v>
      </c>
      <c r="BI1595" s="247">
        <f>IF(N1595="nulová",J1595,0)</f>
        <v>0</v>
      </c>
      <c r="BJ1595" s="25" t="s">
        <v>83</v>
      </c>
      <c r="BK1595" s="247">
        <f>ROUND(I1595*H1595,2)</f>
        <v>0</v>
      </c>
      <c r="BL1595" s="25" t="s">
        <v>266</v>
      </c>
      <c r="BM1595" s="25" t="s">
        <v>3294</v>
      </c>
    </row>
    <row r="1596" s="12" customFormat="1">
      <c r="B1596" s="251"/>
      <c r="C1596" s="252"/>
      <c r="D1596" s="248" t="s">
        <v>185</v>
      </c>
      <c r="E1596" s="253" t="s">
        <v>21</v>
      </c>
      <c r="F1596" s="254" t="s">
        <v>3295</v>
      </c>
      <c r="G1596" s="252"/>
      <c r="H1596" s="255">
        <v>100</v>
      </c>
      <c r="I1596" s="256"/>
      <c r="J1596" s="252"/>
      <c r="K1596" s="252"/>
      <c r="L1596" s="257"/>
      <c r="M1596" s="258"/>
      <c r="N1596" s="259"/>
      <c r="O1596" s="259"/>
      <c r="P1596" s="259"/>
      <c r="Q1596" s="259"/>
      <c r="R1596" s="259"/>
      <c r="S1596" s="259"/>
      <c r="T1596" s="260"/>
      <c r="AT1596" s="261" t="s">
        <v>185</v>
      </c>
      <c r="AU1596" s="261" t="s">
        <v>83</v>
      </c>
      <c r="AV1596" s="12" t="s">
        <v>83</v>
      </c>
      <c r="AW1596" s="12" t="s">
        <v>36</v>
      </c>
      <c r="AX1596" s="12" t="s">
        <v>76</v>
      </c>
      <c r="AY1596" s="261" t="s">
        <v>174</v>
      </c>
    </row>
    <row r="1597" s="1" customFormat="1" ht="16.5" customHeight="1">
      <c r="B1597" s="47"/>
      <c r="C1597" s="262" t="s">
        <v>3296</v>
      </c>
      <c r="D1597" s="262" t="s">
        <v>248</v>
      </c>
      <c r="E1597" s="263" t="s">
        <v>3297</v>
      </c>
      <c r="F1597" s="264" t="s">
        <v>3298</v>
      </c>
      <c r="G1597" s="265" t="s">
        <v>269</v>
      </c>
      <c r="H1597" s="266">
        <v>11.933999999999999</v>
      </c>
      <c r="I1597" s="267"/>
      <c r="J1597" s="268">
        <f>ROUND(I1597*H1597,2)</f>
        <v>0</v>
      </c>
      <c r="K1597" s="264" t="s">
        <v>180</v>
      </c>
      <c r="L1597" s="269"/>
      <c r="M1597" s="270" t="s">
        <v>21</v>
      </c>
      <c r="N1597" s="271" t="s">
        <v>44</v>
      </c>
      <c r="O1597" s="48"/>
      <c r="P1597" s="245">
        <f>O1597*H1597</f>
        <v>0</v>
      </c>
      <c r="Q1597" s="245">
        <v>0.00050000000000000001</v>
      </c>
      <c r="R1597" s="245">
        <f>Q1597*H1597</f>
        <v>0.0059670000000000001</v>
      </c>
      <c r="S1597" s="245">
        <v>0</v>
      </c>
      <c r="T1597" s="246">
        <f>S1597*H1597</f>
        <v>0</v>
      </c>
      <c r="AR1597" s="25" t="s">
        <v>364</v>
      </c>
      <c r="AT1597" s="25" t="s">
        <v>248</v>
      </c>
      <c r="AU1597" s="25" t="s">
        <v>83</v>
      </c>
      <c r="AY1597" s="25" t="s">
        <v>174</v>
      </c>
      <c r="BE1597" s="247">
        <f>IF(N1597="základní",J1597,0)</f>
        <v>0</v>
      </c>
      <c r="BF1597" s="247">
        <f>IF(N1597="snížená",J1597,0)</f>
        <v>0</v>
      </c>
      <c r="BG1597" s="247">
        <f>IF(N1597="zákl. přenesená",J1597,0)</f>
        <v>0</v>
      </c>
      <c r="BH1597" s="247">
        <f>IF(N1597="sníž. přenesená",J1597,0)</f>
        <v>0</v>
      </c>
      <c r="BI1597" s="247">
        <f>IF(N1597="nulová",J1597,0)</f>
        <v>0</v>
      </c>
      <c r="BJ1597" s="25" t="s">
        <v>83</v>
      </c>
      <c r="BK1597" s="247">
        <f>ROUND(I1597*H1597,2)</f>
        <v>0</v>
      </c>
      <c r="BL1597" s="25" t="s">
        <v>266</v>
      </c>
      <c r="BM1597" s="25" t="s">
        <v>3299</v>
      </c>
    </row>
    <row r="1598" s="12" customFormat="1">
      <c r="B1598" s="251"/>
      <c r="C1598" s="252"/>
      <c r="D1598" s="248" t="s">
        <v>185</v>
      </c>
      <c r="E1598" s="253" t="s">
        <v>21</v>
      </c>
      <c r="F1598" s="254" t="s">
        <v>3300</v>
      </c>
      <c r="G1598" s="252"/>
      <c r="H1598" s="255">
        <v>11.933999999999999</v>
      </c>
      <c r="I1598" s="256"/>
      <c r="J1598" s="252"/>
      <c r="K1598" s="252"/>
      <c r="L1598" s="257"/>
      <c r="M1598" s="258"/>
      <c r="N1598" s="259"/>
      <c r="O1598" s="259"/>
      <c r="P1598" s="259"/>
      <c r="Q1598" s="259"/>
      <c r="R1598" s="259"/>
      <c r="S1598" s="259"/>
      <c r="T1598" s="260"/>
      <c r="AT1598" s="261" t="s">
        <v>185</v>
      </c>
      <c r="AU1598" s="261" t="s">
        <v>83</v>
      </c>
      <c r="AV1598" s="12" t="s">
        <v>83</v>
      </c>
      <c r="AW1598" s="12" t="s">
        <v>36</v>
      </c>
      <c r="AX1598" s="12" t="s">
        <v>76</v>
      </c>
      <c r="AY1598" s="261" t="s">
        <v>174</v>
      </c>
    </row>
    <row r="1599" s="1" customFormat="1" ht="16.5" customHeight="1">
      <c r="B1599" s="47"/>
      <c r="C1599" s="262" t="s">
        <v>3301</v>
      </c>
      <c r="D1599" s="262" t="s">
        <v>248</v>
      </c>
      <c r="E1599" s="263" t="s">
        <v>3302</v>
      </c>
      <c r="F1599" s="264" t="s">
        <v>3303</v>
      </c>
      <c r="G1599" s="265" t="s">
        <v>269</v>
      </c>
      <c r="H1599" s="266">
        <v>1</v>
      </c>
      <c r="I1599" s="267"/>
      <c r="J1599" s="268">
        <f>ROUND(I1599*H1599,2)</f>
        <v>0</v>
      </c>
      <c r="K1599" s="264" t="s">
        <v>180</v>
      </c>
      <c r="L1599" s="269"/>
      <c r="M1599" s="270" t="s">
        <v>21</v>
      </c>
      <c r="N1599" s="271" t="s">
        <v>44</v>
      </c>
      <c r="O1599" s="48"/>
      <c r="P1599" s="245">
        <f>O1599*H1599</f>
        <v>0</v>
      </c>
      <c r="Q1599" s="245">
        <v>0.00069999999999999999</v>
      </c>
      <c r="R1599" s="245">
        <f>Q1599*H1599</f>
        <v>0.00069999999999999999</v>
      </c>
      <c r="S1599" s="245">
        <v>0</v>
      </c>
      <c r="T1599" s="246">
        <f>S1599*H1599</f>
        <v>0</v>
      </c>
      <c r="AR1599" s="25" t="s">
        <v>364</v>
      </c>
      <c r="AT1599" s="25" t="s">
        <v>248</v>
      </c>
      <c r="AU1599" s="25" t="s">
        <v>83</v>
      </c>
      <c r="AY1599" s="25" t="s">
        <v>174</v>
      </c>
      <c r="BE1599" s="247">
        <f>IF(N1599="základní",J1599,0)</f>
        <v>0</v>
      </c>
      <c r="BF1599" s="247">
        <f>IF(N1599="snížená",J1599,0)</f>
        <v>0</v>
      </c>
      <c r="BG1599" s="247">
        <f>IF(N1599="zákl. přenesená",J1599,0)</f>
        <v>0</v>
      </c>
      <c r="BH1599" s="247">
        <f>IF(N1599="sníž. přenesená",J1599,0)</f>
        <v>0</v>
      </c>
      <c r="BI1599" s="247">
        <f>IF(N1599="nulová",J1599,0)</f>
        <v>0</v>
      </c>
      <c r="BJ1599" s="25" t="s">
        <v>83</v>
      </c>
      <c r="BK1599" s="247">
        <f>ROUND(I1599*H1599,2)</f>
        <v>0</v>
      </c>
      <c r="BL1599" s="25" t="s">
        <v>266</v>
      </c>
      <c r="BM1599" s="25" t="s">
        <v>3304</v>
      </c>
    </row>
    <row r="1600" s="12" customFormat="1">
      <c r="B1600" s="251"/>
      <c r="C1600" s="252"/>
      <c r="D1600" s="248" t="s">
        <v>185</v>
      </c>
      <c r="E1600" s="253" t="s">
        <v>21</v>
      </c>
      <c r="F1600" s="254" t="s">
        <v>3305</v>
      </c>
      <c r="G1600" s="252"/>
      <c r="H1600" s="255">
        <v>1</v>
      </c>
      <c r="I1600" s="256"/>
      <c r="J1600" s="252"/>
      <c r="K1600" s="252"/>
      <c r="L1600" s="257"/>
      <c r="M1600" s="258"/>
      <c r="N1600" s="259"/>
      <c r="O1600" s="259"/>
      <c r="P1600" s="259"/>
      <c r="Q1600" s="259"/>
      <c r="R1600" s="259"/>
      <c r="S1600" s="259"/>
      <c r="T1600" s="260"/>
      <c r="AT1600" s="261" t="s">
        <v>185</v>
      </c>
      <c r="AU1600" s="261" t="s">
        <v>83</v>
      </c>
      <c r="AV1600" s="12" t="s">
        <v>83</v>
      </c>
      <c r="AW1600" s="12" t="s">
        <v>36</v>
      </c>
      <c r="AX1600" s="12" t="s">
        <v>76</v>
      </c>
      <c r="AY1600" s="261" t="s">
        <v>174</v>
      </c>
    </row>
    <row r="1601" s="1" customFormat="1" ht="25.5" customHeight="1">
      <c r="B1601" s="47"/>
      <c r="C1601" s="236" t="s">
        <v>3306</v>
      </c>
      <c r="D1601" s="236" t="s">
        <v>176</v>
      </c>
      <c r="E1601" s="237" t="s">
        <v>3307</v>
      </c>
      <c r="F1601" s="238" t="s">
        <v>3308</v>
      </c>
      <c r="G1601" s="239" t="s">
        <v>256</v>
      </c>
      <c r="H1601" s="240">
        <v>8</v>
      </c>
      <c r="I1601" s="241"/>
      <c r="J1601" s="242">
        <f>ROUND(I1601*H1601,2)</f>
        <v>0</v>
      </c>
      <c r="K1601" s="238" t="s">
        <v>180</v>
      </c>
      <c r="L1601" s="73"/>
      <c r="M1601" s="243" t="s">
        <v>21</v>
      </c>
      <c r="N1601" s="244" t="s">
        <v>44</v>
      </c>
      <c r="O1601" s="48"/>
      <c r="P1601" s="245">
        <f>O1601*H1601</f>
        <v>0</v>
      </c>
      <c r="Q1601" s="245">
        <v>0</v>
      </c>
      <c r="R1601" s="245">
        <f>Q1601*H1601</f>
        <v>0</v>
      </c>
      <c r="S1601" s="245">
        <v>0</v>
      </c>
      <c r="T1601" s="246">
        <f>S1601*H1601</f>
        <v>0</v>
      </c>
      <c r="AR1601" s="25" t="s">
        <v>266</v>
      </c>
      <c r="AT1601" s="25" t="s">
        <v>176</v>
      </c>
      <c r="AU1601" s="25" t="s">
        <v>83</v>
      </c>
      <c r="AY1601" s="25" t="s">
        <v>174</v>
      </c>
      <c r="BE1601" s="247">
        <f>IF(N1601="základní",J1601,0)</f>
        <v>0</v>
      </c>
      <c r="BF1601" s="247">
        <f>IF(N1601="snížená",J1601,0)</f>
        <v>0</v>
      </c>
      <c r="BG1601" s="247">
        <f>IF(N1601="zákl. přenesená",J1601,0)</f>
        <v>0</v>
      </c>
      <c r="BH1601" s="247">
        <f>IF(N1601="sníž. přenesená",J1601,0)</f>
        <v>0</v>
      </c>
      <c r="BI1601" s="247">
        <f>IF(N1601="nulová",J1601,0)</f>
        <v>0</v>
      </c>
      <c r="BJ1601" s="25" t="s">
        <v>83</v>
      </c>
      <c r="BK1601" s="247">
        <f>ROUND(I1601*H1601,2)</f>
        <v>0</v>
      </c>
      <c r="BL1601" s="25" t="s">
        <v>266</v>
      </c>
      <c r="BM1601" s="25" t="s">
        <v>3309</v>
      </c>
    </row>
    <row r="1602" s="1" customFormat="1">
      <c r="B1602" s="47"/>
      <c r="C1602" s="75"/>
      <c r="D1602" s="248" t="s">
        <v>183</v>
      </c>
      <c r="E1602" s="75"/>
      <c r="F1602" s="249" t="s">
        <v>3227</v>
      </c>
      <c r="G1602" s="75"/>
      <c r="H1602" s="75"/>
      <c r="I1602" s="204"/>
      <c r="J1602" s="75"/>
      <c r="K1602" s="75"/>
      <c r="L1602" s="73"/>
      <c r="M1602" s="250"/>
      <c r="N1602" s="48"/>
      <c r="O1602" s="48"/>
      <c r="P1602" s="48"/>
      <c r="Q1602" s="48"/>
      <c r="R1602" s="48"/>
      <c r="S1602" s="48"/>
      <c r="T1602" s="96"/>
      <c r="AT1602" s="25" t="s">
        <v>183</v>
      </c>
      <c r="AU1602" s="25" t="s">
        <v>83</v>
      </c>
    </row>
    <row r="1603" s="12" customFormat="1">
      <c r="B1603" s="251"/>
      <c r="C1603" s="252"/>
      <c r="D1603" s="248" t="s">
        <v>185</v>
      </c>
      <c r="E1603" s="253" t="s">
        <v>21</v>
      </c>
      <c r="F1603" s="254" t="s">
        <v>3310</v>
      </c>
      <c r="G1603" s="252"/>
      <c r="H1603" s="255">
        <v>8</v>
      </c>
      <c r="I1603" s="256"/>
      <c r="J1603" s="252"/>
      <c r="K1603" s="252"/>
      <c r="L1603" s="257"/>
      <c r="M1603" s="258"/>
      <c r="N1603" s="259"/>
      <c r="O1603" s="259"/>
      <c r="P1603" s="259"/>
      <c r="Q1603" s="259"/>
      <c r="R1603" s="259"/>
      <c r="S1603" s="259"/>
      <c r="T1603" s="260"/>
      <c r="AT1603" s="261" t="s">
        <v>185</v>
      </c>
      <c r="AU1603" s="261" t="s">
        <v>83</v>
      </c>
      <c r="AV1603" s="12" t="s">
        <v>83</v>
      </c>
      <c r="AW1603" s="12" t="s">
        <v>36</v>
      </c>
      <c r="AX1603" s="12" t="s">
        <v>76</v>
      </c>
      <c r="AY1603" s="261" t="s">
        <v>174</v>
      </c>
    </row>
    <row r="1604" s="1" customFormat="1" ht="25.5" customHeight="1">
      <c r="B1604" s="47"/>
      <c r="C1604" s="236" t="s">
        <v>3311</v>
      </c>
      <c r="D1604" s="236" t="s">
        <v>176</v>
      </c>
      <c r="E1604" s="237" t="s">
        <v>3312</v>
      </c>
      <c r="F1604" s="238" t="s">
        <v>3313</v>
      </c>
      <c r="G1604" s="239" t="s">
        <v>179</v>
      </c>
      <c r="H1604" s="240">
        <v>367.13799999999998</v>
      </c>
      <c r="I1604" s="241"/>
      <c r="J1604" s="242">
        <f>ROUND(I1604*H1604,2)</f>
        <v>0</v>
      </c>
      <c r="K1604" s="238" t="s">
        <v>180</v>
      </c>
      <c r="L1604" s="73"/>
      <c r="M1604" s="243" t="s">
        <v>21</v>
      </c>
      <c r="N1604" s="244" t="s">
        <v>44</v>
      </c>
      <c r="O1604" s="48"/>
      <c r="P1604" s="245">
        <f>O1604*H1604</f>
        <v>0</v>
      </c>
      <c r="Q1604" s="245">
        <v>0</v>
      </c>
      <c r="R1604" s="245">
        <f>Q1604*H1604</f>
        <v>0</v>
      </c>
      <c r="S1604" s="245">
        <v>0</v>
      </c>
      <c r="T1604" s="246">
        <f>S1604*H1604</f>
        <v>0</v>
      </c>
      <c r="AR1604" s="25" t="s">
        <v>266</v>
      </c>
      <c r="AT1604" s="25" t="s">
        <v>176</v>
      </c>
      <c r="AU1604" s="25" t="s">
        <v>83</v>
      </c>
      <c r="AY1604" s="25" t="s">
        <v>174</v>
      </c>
      <c r="BE1604" s="247">
        <f>IF(N1604="základní",J1604,0)</f>
        <v>0</v>
      </c>
      <c r="BF1604" s="247">
        <f>IF(N1604="snížená",J1604,0)</f>
        <v>0</v>
      </c>
      <c r="BG1604" s="247">
        <f>IF(N1604="zákl. přenesená",J1604,0)</f>
        <v>0</v>
      </c>
      <c r="BH1604" s="247">
        <f>IF(N1604="sníž. přenesená",J1604,0)</f>
        <v>0</v>
      </c>
      <c r="BI1604" s="247">
        <f>IF(N1604="nulová",J1604,0)</f>
        <v>0</v>
      </c>
      <c r="BJ1604" s="25" t="s">
        <v>83</v>
      </c>
      <c r="BK1604" s="247">
        <f>ROUND(I1604*H1604,2)</f>
        <v>0</v>
      </c>
      <c r="BL1604" s="25" t="s">
        <v>266</v>
      </c>
      <c r="BM1604" s="25" t="s">
        <v>3314</v>
      </c>
    </row>
    <row r="1605" s="1" customFormat="1">
      <c r="B1605" s="47"/>
      <c r="C1605" s="75"/>
      <c r="D1605" s="248" t="s">
        <v>183</v>
      </c>
      <c r="E1605" s="75"/>
      <c r="F1605" s="249" t="s">
        <v>3227</v>
      </c>
      <c r="G1605" s="75"/>
      <c r="H1605" s="75"/>
      <c r="I1605" s="204"/>
      <c r="J1605" s="75"/>
      <c r="K1605" s="75"/>
      <c r="L1605" s="73"/>
      <c r="M1605" s="250"/>
      <c r="N1605" s="48"/>
      <c r="O1605" s="48"/>
      <c r="P1605" s="48"/>
      <c r="Q1605" s="48"/>
      <c r="R1605" s="48"/>
      <c r="S1605" s="48"/>
      <c r="T1605" s="96"/>
      <c r="AT1605" s="25" t="s">
        <v>183</v>
      </c>
      <c r="AU1605" s="25" t="s">
        <v>83</v>
      </c>
    </row>
    <row r="1606" s="12" customFormat="1">
      <c r="B1606" s="251"/>
      <c r="C1606" s="252"/>
      <c r="D1606" s="248" t="s">
        <v>185</v>
      </c>
      <c r="E1606" s="253" t="s">
        <v>21</v>
      </c>
      <c r="F1606" s="254" t="s">
        <v>2898</v>
      </c>
      <c r="G1606" s="252"/>
      <c r="H1606" s="255">
        <v>367.13799999999998</v>
      </c>
      <c r="I1606" s="256"/>
      <c r="J1606" s="252"/>
      <c r="K1606" s="252"/>
      <c r="L1606" s="257"/>
      <c r="M1606" s="258"/>
      <c r="N1606" s="259"/>
      <c r="O1606" s="259"/>
      <c r="P1606" s="259"/>
      <c r="Q1606" s="259"/>
      <c r="R1606" s="259"/>
      <c r="S1606" s="259"/>
      <c r="T1606" s="260"/>
      <c r="AT1606" s="261" t="s">
        <v>185</v>
      </c>
      <c r="AU1606" s="261" t="s">
        <v>83</v>
      </c>
      <c r="AV1606" s="12" t="s">
        <v>83</v>
      </c>
      <c r="AW1606" s="12" t="s">
        <v>36</v>
      </c>
      <c r="AX1606" s="12" t="s">
        <v>76</v>
      </c>
      <c r="AY1606" s="261" t="s">
        <v>174</v>
      </c>
    </row>
    <row r="1607" s="1" customFormat="1" ht="25.5" customHeight="1">
      <c r="B1607" s="47"/>
      <c r="C1607" s="236" t="s">
        <v>3315</v>
      </c>
      <c r="D1607" s="236" t="s">
        <v>176</v>
      </c>
      <c r="E1607" s="237" t="s">
        <v>3316</v>
      </c>
      <c r="F1607" s="238" t="s">
        <v>3317</v>
      </c>
      <c r="G1607" s="239" t="s">
        <v>269</v>
      </c>
      <c r="H1607" s="240">
        <v>2</v>
      </c>
      <c r="I1607" s="241"/>
      <c r="J1607" s="242">
        <f>ROUND(I1607*H1607,2)</f>
        <v>0</v>
      </c>
      <c r="K1607" s="238" t="s">
        <v>180</v>
      </c>
      <c r="L1607" s="73"/>
      <c r="M1607" s="243" t="s">
        <v>21</v>
      </c>
      <c r="N1607" s="244" t="s">
        <v>44</v>
      </c>
      <c r="O1607" s="48"/>
      <c r="P1607" s="245">
        <f>O1607*H1607</f>
        <v>0</v>
      </c>
      <c r="Q1607" s="245">
        <v>0</v>
      </c>
      <c r="R1607" s="245">
        <f>Q1607*H1607</f>
        <v>0</v>
      </c>
      <c r="S1607" s="245">
        <v>0</v>
      </c>
      <c r="T1607" s="246">
        <f>S1607*H1607</f>
        <v>0</v>
      </c>
      <c r="AR1607" s="25" t="s">
        <v>266</v>
      </c>
      <c r="AT1607" s="25" t="s">
        <v>176</v>
      </c>
      <c r="AU1607" s="25" t="s">
        <v>83</v>
      </c>
      <c r="AY1607" s="25" t="s">
        <v>174</v>
      </c>
      <c r="BE1607" s="247">
        <f>IF(N1607="základní",J1607,0)</f>
        <v>0</v>
      </c>
      <c r="BF1607" s="247">
        <f>IF(N1607="snížená",J1607,0)</f>
        <v>0</v>
      </c>
      <c r="BG1607" s="247">
        <f>IF(N1607="zákl. přenesená",J1607,0)</f>
        <v>0</v>
      </c>
      <c r="BH1607" s="247">
        <f>IF(N1607="sníž. přenesená",J1607,0)</f>
        <v>0</v>
      </c>
      <c r="BI1607" s="247">
        <f>IF(N1607="nulová",J1607,0)</f>
        <v>0</v>
      </c>
      <c r="BJ1607" s="25" t="s">
        <v>83</v>
      </c>
      <c r="BK1607" s="247">
        <f>ROUND(I1607*H1607,2)</f>
        <v>0</v>
      </c>
      <c r="BL1607" s="25" t="s">
        <v>266</v>
      </c>
      <c r="BM1607" s="25" t="s">
        <v>3318</v>
      </c>
    </row>
    <row r="1608" s="12" customFormat="1">
      <c r="B1608" s="251"/>
      <c r="C1608" s="252"/>
      <c r="D1608" s="248" t="s">
        <v>185</v>
      </c>
      <c r="E1608" s="253" t="s">
        <v>21</v>
      </c>
      <c r="F1608" s="254" t="s">
        <v>3319</v>
      </c>
      <c r="G1608" s="252"/>
      <c r="H1608" s="255">
        <v>2</v>
      </c>
      <c r="I1608" s="256"/>
      <c r="J1608" s="252"/>
      <c r="K1608" s="252"/>
      <c r="L1608" s="257"/>
      <c r="M1608" s="258"/>
      <c r="N1608" s="259"/>
      <c r="O1608" s="259"/>
      <c r="P1608" s="259"/>
      <c r="Q1608" s="259"/>
      <c r="R1608" s="259"/>
      <c r="S1608" s="259"/>
      <c r="T1608" s="260"/>
      <c r="AT1608" s="261" t="s">
        <v>185</v>
      </c>
      <c r="AU1608" s="261" t="s">
        <v>83</v>
      </c>
      <c r="AV1608" s="12" t="s">
        <v>83</v>
      </c>
      <c r="AW1608" s="12" t="s">
        <v>36</v>
      </c>
      <c r="AX1608" s="12" t="s">
        <v>76</v>
      </c>
      <c r="AY1608" s="261" t="s">
        <v>174</v>
      </c>
    </row>
    <row r="1609" s="1" customFormat="1" ht="16.5" customHeight="1">
      <c r="B1609" s="47"/>
      <c r="C1609" s="262" t="s">
        <v>3320</v>
      </c>
      <c r="D1609" s="262" t="s">
        <v>248</v>
      </c>
      <c r="E1609" s="263" t="s">
        <v>3321</v>
      </c>
      <c r="F1609" s="264" t="s">
        <v>3322</v>
      </c>
      <c r="G1609" s="265" t="s">
        <v>269</v>
      </c>
      <c r="H1609" s="266">
        <v>10</v>
      </c>
      <c r="I1609" s="267"/>
      <c r="J1609" s="268">
        <f>ROUND(I1609*H1609,2)</f>
        <v>0</v>
      </c>
      <c r="K1609" s="264" t="s">
        <v>21</v>
      </c>
      <c r="L1609" s="269"/>
      <c r="M1609" s="270" t="s">
        <v>21</v>
      </c>
      <c r="N1609" s="271" t="s">
        <v>44</v>
      </c>
      <c r="O1609" s="48"/>
      <c r="P1609" s="245">
        <f>O1609*H1609</f>
        <v>0</v>
      </c>
      <c r="Q1609" s="245">
        <v>0.00164</v>
      </c>
      <c r="R1609" s="245">
        <f>Q1609*H1609</f>
        <v>0.016399999999999998</v>
      </c>
      <c r="S1609" s="245">
        <v>0</v>
      </c>
      <c r="T1609" s="246">
        <f>S1609*H1609</f>
        <v>0</v>
      </c>
      <c r="AR1609" s="25" t="s">
        <v>364</v>
      </c>
      <c r="AT1609" s="25" t="s">
        <v>248</v>
      </c>
      <c r="AU1609" s="25" t="s">
        <v>83</v>
      </c>
      <c r="AY1609" s="25" t="s">
        <v>174</v>
      </c>
      <c r="BE1609" s="247">
        <f>IF(N1609="základní",J1609,0)</f>
        <v>0</v>
      </c>
      <c r="BF1609" s="247">
        <f>IF(N1609="snížená",J1609,0)</f>
        <v>0</v>
      </c>
      <c r="BG1609" s="247">
        <f>IF(N1609="zákl. přenesená",J1609,0)</f>
        <v>0</v>
      </c>
      <c r="BH1609" s="247">
        <f>IF(N1609="sníž. přenesená",J1609,0)</f>
        <v>0</v>
      </c>
      <c r="BI1609" s="247">
        <f>IF(N1609="nulová",J1609,0)</f>
        <v>0</v>
      </c>
      <c r="BJ1609" s="25" t="s">
        <v>83</v>
      </c>
      <c r="BK1609" s="247">
        <f>ROUND(I1609*H1609,2)</f>
        <v>0</v>
      </c>
      <c r="BL1609" s="25" t="s">
        <v>266</v>
      </c>
      <c r="BM1609" s="25" t="s">
        <v>3323</v>
      </c>
    </row>
    <row r="1610" s="1" customFormat="1" ht="16.5" customHeight="1">
      <c r="B1610" s="47"/>
      <c r="C1610" s="262" t="s">
        <v>3324</v>
      </c>
      <c r="D1610" s="262" t="s">
        <v>248</v>
      </c>
      <c r="E1610" s="263" t="s">
        <v>3325</v>
      </c>
      <c r="F1610" s="264" t="s">
        <v>3326</v>
      </c>
      <c r="G1610" s="265" t="s">
        <v>269</v>
      </c>
      <c r="H1610" s="266">
        <v>2</v>
      </c>
      <c r="I1610" s="267"/>
      <c r="J1610" s="268">
        <f>ROUND(I1610*H1610,2)</f>
        <v>0</v>
      </c>
      <c r="K1610" s="264" t="s">
        <v>21</v>
      </c>
      <c r="L1610" s="269"/>
      <c r="M1610" s="270" t="s">
        <v>21</v>
      </c>
      <c r="N1610" s="271" t="s">
        <v>44</v>
      </c>
      <c r="O1610" s="48"/>
      <c r="P1610" s="245">
        <f>O1610*H1610</f>
        <v>0</v>
      </c>
      <c r="Q1610" s="245">
        <v>0.0049500000000000004</v>
      </c>
      <c r="R1610" s="245">
        <f>Q1610*H1610</f>
        <v>0.0099000000000000008</v>
      </c>
      <c r="S1610" s="245">
        <v>0</v>
      </c>
      <c r="T1610" s="246">
        <f>S1610*H1610</f>
        <v>0</v>
      </c>
      <c r="AR1610" s="25" t="s">
        <v>364</v>
      </c>
      <c r="AT1610" s="25" t="s">
        <v>248</v>
      </c>
      <c r="AU1610" s="25" t="s">
        <v>83</v>
      </c>
      <c r="AY1610" s="25" t="s">
        <v>174</v>
      </c>
      <c r="BE1610" s="247">
        <f>IF(N1610="základní",J1610,0)</f>
        <v>0</v>
      </c>
      <c r="BF1610" s="247">
        <f>IF(N1610="snížená",J1610,0)</f>
        <v>0</v>
      </c>
      <c r="BG1610" s="247">
        <f>IF(N1610="zákl. přenesená",J1610,0)</f>
        <v>0</v>
      </c>
      <c r="BH1610" s="247">
        <f>IF(N1610="sníž. přenesená",J1610,0)</f>
        <v>0</v>
      </c>
      <c r="BI1610" s="247">
        <f>IF(N1610="nulová",J1610,0)</f>
        <v>0</v>
      </c>
      <c r="BJ1610" s="25" t="s">
        <v>83</v>
      </c>
      <c r="BK1610" s="247">
        <f>ROUND(I1610*H1610,2)</f>
        <v>0</v>
      </c>
      <c r="BL1610" s="25" t="s">
        <v>266</v>
      </c>
      <c r="BM1610" s="25" t="s">
        <v>3327</v>
      </c>
    </row>
    <row r="1611" s="1" customFormat="1" ht="16.5" customHeight="1">
      <c r="B1611" s="47"/>
      <c r="C1611" s="262" t="s">
        <v>3328</v>
      </c>
      <c r="D1611" s="262" t="s">
        <v>248</v>
      </c>
      <c r="E1611" s="263" t="s">
        <v>3329</v>
      </c>
      <c r="F1611" s="264" t="s">
        <v>3326</v>
      </c>
      <c r="G1611" s="265" t="s">
        <v>269</v>
      </c>
      <c r="H1611" s="266">
        <v>3</v>
      </c>
      <c r="I1611" s="267"/>
      <c r="J1611" s="268">
        <f>ROUND(I1611*H1611,2)</f>
        <v>0</v>
      </c>
      <c r="K1611" s="264" t="s">
        <v>21</v>
      </c>
      <c r="L1611" s="269"/>
      <c r="M1611" s="270" t="s">
        <v>21</v>
      </c>
      <c r="N1611" s="271" t="s">
        <v>44</v>
      </c>
      <c r="O1611" s="48"/>
      <c r="P1611" s="245">
        <f>O1611*H1611</f>
        <v>0</v>
      </c>
      <c r="Q1611" s="245">
        <v>0.0049500000000000004</v>
      </c>
      <c r="R1611" s="245">
        <f>Q1611*H1611</f>
        <v>0.014850000000000002</v>
      </c>
      <c r="S1611" s="245">
        <v>0</v>
      </c>
      <c r="T1611" s="246">
        <f>S1611*H1611</f>
        <v>0</v>
      </c>
      <c r="AR1611" s="25" t="s">
        <v>364</v>
      </c>
      <c r="AT1611" s="25" t="s">
        <v>248</v>
      </c>
      <c r="AU1611" s="25" t="s">
        <v>83</v>
      </c>
      <c r="AY1611" s="25" t="s">
        <v>174</v>
      </c>
      <c r="BE1611" s="247">
        <f>IF(N1611="základní",J1611,0)</f>
        <v>0</v>
      </c>
      <c r="BF1611" s="247">
        <f>IF(N1611="snížená",J1611,0)</f>
        <v>0</v>
      </c>
      <c r="BG1611" s="247">
        <f>IF(N1611="zákl. přenesená",J1611,0)</f>
        <v>0</v>
      </c>
      <c r="BH1611" s="247">
        <f>IF(N1611="sníž. přenesená",J1611,0)</f>
        <v>0</v>
      </c>
      <c r="BI1611" s="247">
        <f>IF(N1611="nulová",J1611,0)</f>
        <v>0</v>
      </c>
      <c r="BJ1611" s="25" t="s">
        <v>83</v>
      </c>
      <c r="BK1611" s="247">
        <f>ROUND(I1611*H1611,2)</f>
        <v>0</v>
      </c>
      <c r="BL1611" s="25" t="s">
        <v>266</v>
      </c>
      <c r="BM1611" s="25" t="s">
        <v>3330</v>
      </c>
    </row>
    <row r="1612" s="1" customFormat="1" ht="25.5" customHeight="1">
      <c r="B1612" s="47"/>
      <c r="C1612" s="236" t="s">
        <v>3331</v>
      </c>
      <c r="D1612" s="236" t="s">
        <v>176</v>
      </c>
      <c r="E1612" s="237" t="s">
        <v>3332</v>
      </c>
      <c r="F1612" s="238" t="s">
        <v>3333</v>
      </c>
      <c r="G1612" s="239" t="s">
        <v>269</v>
      </c>
      <c r="H1612" s="240">
        <v>192</v>
      </c>
      <c r="I1612" s="241"/>
      <c r="J1612" s="242">
        <f>ROUND(I1612*H1612,2)</f>
        <v>0</v>
      </c>
      <c r="K1612" s="238" t="s">
        <v>180</v>
      </c>
      <c r="L1612" s="73"/>
      <c r="M1612" s="243" t="s">
        <v>21</v>
      </c>
      <c r="N1612" s="244" t="s">
        <v>44</v>
      </c>
      <c r="O1612" s="48"/>
      <c r="P1612" s="245">
        <f>O1612*H1612</f>
        <v>0</v>
      </c>
      <c r="Q1612" s="245">
        <v>0</v>
      </c>
      <c r="R1612" s="245">
        <f>Q1612*H1612</f>
        <v>0</v>
      </c>
      <c r="S1612" s="245">
        <v>0</v>
      </c>
      <c r="T1612" s="246">
        <f>S1612*H1612</f>
        <v>0</v>
      </c>
      <c r="AR1612" s="25" t="s">
        <v>266</v>
      </c>
      <c r="AT1612" s="25" t="s">
        <v>176</v>
      </c>
      <c r="AU1612" s="25" t="s">
        <v>83</v>
      </c>
      <c r="AY1612" s="25" t="s">
        <v>174</v>
      </c>
      <c r="BE1612" s="247">
        <f>IF(N1612="základní",J1612,0)</f>
        <v>0</v>
      </c>
      <c r="BF1612" s="247">
        <f>IF(N1612="snížená",J1612,0)</f>
        <v>0</v>
      </c>
      <c r="BG1612" s="247">
        <f>IF(N1612="zákl. přenesená",J1612,0)</f>
        <v>0</v>
      </c>
      <c r="BH1612" s="247">
        <f>IF(N1612="sníž. přenesená",J1612,0)</f>
        <v>0</v>
      </c>
      <c r="BI1612" s="247">
        <f>IF(N1612="nulová",J1612,0)</f>
        <v>0</v>
      </c>
      <c r="BJ1612" s="25" t="s">
        <v>83</v>
      </c>
      <c r="BK1612" s="247">
        <f>ROUND(I1612*H1612,2)</f>
        <v>0</v>
      </c>
      <c r="BL1612" s="25" t="s">
        <v>266</v>
      </c>
      <c r="BM1612" s="25" t="s">
        <v>3334</v>
      </c>
    </row>
    <row r="1613" s="12" customFormat="1">
      <c r="B1613" s="251"/>
      <c r="C1613" s="252"/>
      <c r="D1613" s="248" t="s">
        <v>185</v>
      </c>
      <c r="E1613" s="253" t="s">
        <v>21</v>
      </c>
      <c r="F1613" s="254" t="s">
        <v>3335</v>
      </c>
      <c r="G1613" s="252"/>
      <c r="H1613" s="255">
        <v>192</v>
      </c>
      <c r="I1613" s="256"/>
      <c r="J1613" s="252"/>
      <c r="K1613" s="252"/>
      <c r="L1613" s="257"/>
      <c r="M1613" s="258"/>
      <c r="N1613" s="259"/>
      <c r="O1613" s="259"/>
      <c r="P1613" s="259"/>
      <c r="Q1613" s="259"/>
      <c r="R1613" s="259"/>
      <c r="S1613" s="259"/>
      <c r="T1613" s="260"/>
      <c r="AT1613" s="261" t="s">
        <v>185</v>
      </c>
      <c r="AU1613" s="261" t="s">
        <v>83</v>
      </c>
      <c r="AV1613" s="12" t="s">
        <v>83</v>
      </c>
      <c r="AW1613" s="12" t="s">
        <v>36</v>
      </c>
      <c r="AX1613" s="12" t="s">
        <v>76</v>
      </c>
      <c r="AY1613" s="261" t="s">
        <v>174</v>
      </c>
    </row>
    <row r="1614" s="1" customFormat="1" ht="16.5" customHeight="1">
      <c r="B1614" s="47"/>
      <c r="C1614" s="262" t="s">
        <v>3336</v>
      </c>
      <c r="D1614" s="262" t="s">
        <v>248</v>
      </c>
      <c r="E1614" s="263" t="s">
        <v>3337</v>
      </c>
      <c r="F1614" s="264" t="s">
        <v>3338</v>
      </c>
      <c r="G1614" s="265" t="s">
        <v>3339</v>
      </c>
      <c r="H1614" s="266">
        <v>48</v>
      </c>
      <c r="I1614" s="267"/>
      <c r="J1614" s="268">
        <f>ROUND(I1614*H1614,2)</f>
        <v>0</v>
      </c>
      <c r="K1614" s="264" t="s">
        <v>21</v>
      </c>
      <c r="L1614" s="269"/>
      <c r="M1614" s="270" t="s">
        <v>21</v>
      </c>
      <c r="N1614" s="271" t="s">
        <v>44</v>
      </c>
      <c r="O1614" s="48"/>
      <c r="P1614" s="245">
        <f>O1614*H1614</f>
        <v>0</v>
      </c>
      <c r="Q1614" s="245">
        <v>0.00048000000000000001</v>
      </c>
      <c r="R1614" s="245">
        <f>Q1614*H1614</f>
        <v>0.023040000000000001</v>
      </c>
      <c r="S1614" s="245">
        <v>0</v>
      </c>
      <c r="T1614" s="246">
        <f>S1614*H1614</f>
        <v>0</v>
      </c>
      <c r="AR1614" s="25" t="s">
        <v>364</v>
      </c>
      <c r="AT1614" s="25" t="s">
        <v>248</v>
      </c>
      <c r="AU1614" s="25" t="s">
        <v>83</v>
      </c>
      <c r="AY1614" s="25" t="s">
        <v>174</v>
      </c>
      <c r="BE1614" s="247">
        <f>IF(N1614="základní",J1614,0)</f>
        <v>0</v>
      </c>
      <c r="BF1614" s="247">
        <f>IF(N1614="snížená",J1614,0)</f>
        <v>0</v>
      </c>
      <c r="BG1614" s="247">
        <f>IF(N1614="zákl. přenesená",J1614,0)</f>
        <v>0</v>
      </c>
      <c r="BH1614" s="247">
        <f>IF(N1614="sníž. přenesená",J1614,0)</f>
        <v>0</v>
      </c>
      <c r="BI1614" s="247">
        <f>IF(N1614="nulová",J1614,0)</f>
        <v>0</v>
      </c>
      <c r="BJ1614" s="25" t="s">
        <v>83</v>
      </c>
      <c r="BK1614" s="247">
        <f>ROUND(I1614*H1614,2)</f>
        <v>0</v>
      </c>
      <c r="BL1614" s="25" t="s">
        <v>266</v>
      </c>
      <c r="BM1614" s="25" t="s">
        <v>3340</v>
      </c>
    </row>
    <row r="1615" s="12" customFormat="1">
      <c r="B1615" s="251"/>
      <c r="C1615" s="252"/>
      <c r="D1615" s="248" t="s">
        <v>185</v>
      </c>
      <c r="E1615" s="253" t="s">
        <v>21</v>
      </c>
      <c r="F1615" s="254" t="s">
        <v>3341</v>
      </c>
      <c r="G1615" s="252"/>
      <c r="H1615" s="255">
        <v>48</v>
      </c>
      <c r="I1615" s="256"/>
      <c r="J1615" s="252"/>
      <c r="K1615" s="252"/>
      <c r="L1615" s="257"/>
      <c r="M1615" s="258"/>
      <c r="N1615" s="259"/>
      <c r="O1615" s="259"/>
      <c r="P1615" s="259"/>
      <c r="Q1615" s="259"/>
      <c r="R1615" s="259"/>
      <c r="S1615" s="259"/>
      <c r="T1615" s="260"/>
      <c r="AT1615" s="261" t="s">
        <v>185</v>
      </c>
      <c r="AU1615" s="261" t="s">
        <v>83</v>
      </c>
      <c r="AV1615" s="12" t="s">
        <v>83</v>
      </c>
      <c r="AW1615" s="12" t="s">
        <v>36</v>
      </c>
      <c r="AX1615" s="12" t="s">
        <v>76</v>
      </c>
      <c r="AY1615" s="261" t="s">
        <v>174</v>
      </c>
    </row>
    <row r="1616" s="1" customFormat="1" ht="25.5" customHeight="1">
      <c r="B1616" s="47"/>
      <c r="C1616" s="236" t="s">
        <v>3342</v>
      </c>
      <c r="D1616" s="236" t="s">
        <v>176</v>
      </c>
      <c r="E1616" s="237" t="s">
        <v>3343</v>
      </c>
      <c r="F1616" s="238" t="s">
        <v>3344</v>
      </c>
      <c r="G1616" s="239" t="s">
        <v>179</v>
      </c>
      <c r="H1616" s="240">
        <v>400.33800000000002</v>
      </c>
      <c r="I1616" s="241"/>
      <c r="J1616" s="242">
        <f>ROUND(I1616*H1616,2)</f>
        <v>0</v>
      </c>
      <c r="K1616" s="238" t="s">
        <v>180</v>
      </c>
      <c r="L1616" s="73"/>
      <c r="M1616" s="243" t="s">
        <v>21</v>
      </c>
      <c r="N1616" s="244" t="s">
        <v>44</v>
      </c>
      <c r="O1616" s="48"/>
      <c r="P1616" s="245">
        <f>O1616*H1616</f>
        <v>0</v>
      </c>
      <c r="Q1616" s="245">
        <v>1.0000000000000001E-05</v>
      </c>
      <c r="R1616" s="245">
        <f>Q1616*H1616</f>
        <v>0.0040033800000000008</v>
      </c>
      <c r="S1616" s="245">
        <v>0</v>
      </c>
      <c r="T1616" s="246">
        <f>S1616*H1616</f>
        <v>0</v>
      </c>
      <c r="AR1616" s="25" t="s">
        <v>266</v>
      </c>
      <c r="AT1616" s="25" t="s">
        <v>176</v>
      </c>
      <c r="AU1616" s="25" t="s">
        <v>83</v>
      </c>
      <c r="AY1616" s="25" t="s">
        <v>174</v>
      </c>
      <c r="BE1616" s="247">
        <f>IF(N1616="základní",J1616,0)</f>
        <v>0</v>
      </c>
      <c r="BF1616" s="247">
        <f>IF(N1616="snížená",J1616,0)</f>
        <v>0</v>
      </c>
      <c r="BG1616" s="247">
        <f>IF(N1616="zákl. přenesená",J1616,0)</f>
        <v>0</v>
      </c>
      <c r="BH1616" s="247">
        <f>IF(N1616="sníž. přenesená",J1616,0)</f>
        <v>0</v>
      </c>
      <c r="BI1616" s="247">
        <f>IF(N1616="nulová",J1616,0)</f>
        <v>0</v>
      </c>
      <c r="BJ1616" s="25" t="s">
        <v>83</v>
      </c>
      <c r="BK1616" s="247">
        <f>ROUND(I1616*H1616,2)</f>
        <v>0</v>
      </c>
      <c r="BL1616" s="25" t="s">
        <v>266</v>
      </c>
      <c r="BM1616" s="25" t="s">
        <v>3345</v>
      </c>
    </row>
    <row r="1617" s="1" customFormat="1">
      <c r="B1617" s="47"/>
      <c r="C1617" s="75"/>
      <c r="D1617" s="248" t="s">
        <v>183</v>
      </c>
      <c r="E1617" s="75"/>
      <c r="F1617" s="249" t="s">
        <v>3346</v>
      </c>
      <c r="G1617" s="75"/>
      <c r="H1617" s="75"/>
      <c r="I1617" s="204"/>
      <c r="J1617" s="75"/>
      <c r="K1617" s="75"/>
      <c r="L1617" s="73"/>
      <c r="M1617" s="250"/>
      <c r="N1617" s="48"/>
      <c r="O1617" s="48"/>
      <c r="P1617" s="48"/>
      <c r="Q1617" s="48"/>
      <c r="R1617" s="48"/>
      <c r="S1617" s="48"/>
      <c r="T1617" s="96"/>
      <c r="AT1617" s="25" t="s">
        <v>183</v>
      </c>
      <c r="AU1617" s="25" t="s">
        <v>83</v>
      </c>
    </row>
    <row r="1618" s="12" customFormat="1">
      <c r="B1618" s="251"/>
      <c r="C1618" s="252"/>
      <c r="D1618" s="248" t="s">
        <v>185</v>
      </c>
      <c r="E1618" s="253" t="s">
        <v>21</v>
      </c>
      <c r="F1618" s="254" t="s">
        <v>2898</v>
      </c>
      <c r="G1618" s="252"/>
      <c r="H1618" s="255">
        <v>367.13799999999998</v>
      </c>
      <c r="I1618" s="256"/>
      <c r="J1618" s="252"/>
      <c r="K1618" s="252"/>
      <c r="L1618" s="257"/>
      <c r="M1618" s="258"/>
      <c r="N1618" s="259"/>
      <c r="O1618" s="259"/>
      <c r="P1618" s="259"/>
      <c r="Q1618" s="259"/>
      <c r="R1618" s="259"/>
      <c r="S1618" s="259"/>
      <c r="T1618" s="260"/>
      <c r="AT1618" s="261" t="s">
        <v>185</v>
      </c>
      <c r="AU1618" s="261" t="s">
        <v>83</v>
      </c>
      <c r="AV1618" s="12" t="s">
        <v>83</v>
      </c>
      <c r="AW1618" s="12" t="s">
        <v>36</v>
      </c>
      <c r="AX1618" s="12" t="s">
        <v>72</v>
      </c>
      <c r="AY1618" s="261" t="s">
        <v>174</v>
      </c>
    </row>
    <row r="1619" s="12" customFormat="1">
      <c r="B1619" s="251"/>
      <c r="C1619" s="252"/>
      <c r="D1619" s="248" t="s">
        <v>185</v>
      </c>
      <c r="E1619" s="253" t="s">
        <v>21</v>
      </c>
      <c r="F1619" s="254" t="s">
        <v>2899</v>
      </c>
      <c r="G1619" s="252"/>
      <c r="H1619" s="255">
        <v>33.200000000000003</v>
      </c>
      <c r="I1619" s="256"/>
      <c r="J1619" s="252"/>
      <c r="K1619" s="252"/>
      <c r="L1619" s="257"/>
      <c r="M1619" s="258"/>
      <c r="N1619" s="259"/>
      <c r="O1619" s="259"/>
      <c r="P1619" s="259"/>
      <c r="Q1619" s="259"/>
      <c r="R1619" s="259"/>
      <c r="S1619" s="259"/>
      <c r="T1619" s="260"/>
      <c r="AT1619" s="261" t="s">
        <v>185</v>
      </c>
      <c r="AU1619" s="261" t="s">
        <v>83</v>
      </c>
      <c r="AV1619" s="12" t="s">
        <v>83</v>
      </c>
      <c r="AW1619" s="12" t="s">
        <v>36</v>
      </c>
      <c r="AX1619" s="12" t="s">
        <v>72</v>
      </c>
      <c r="AY1619" s="261" t="s">
        <v>174</v>
      </c>
    </row>
    <row r="1620" s="13" customFormat="1">
      <c r="B1620" s="272"/>
      <c r="C1620" s="273"/>
      <c r="D1620" s="248" t="s">
        <v>185</v>
      </c>
      <c r="E1620" s="274" t="s">
        <v>21</v>
      </c>
      <c r="F1620" s="275" t="s">
        <v>264</v>
      </c>
      <c r="G1620" s="273"/>
      <c r="H1620" s="276">
        <v>400.33800000000002</v>
      </c>
      <c r="I1620" s="277"/>
      <c r="J1620" s="273"/>
      <c r="K1620" s="273"/>
      <c r="L1620" s="278"/>
      <c r="M1620" s="279"/>
      <c r="N1620" s="280"/>
      <c r="O1620" s="280"/>
      <c r="P1620" s="280"/>
      <c r="Q1620" s="280"/>
      <c r="R1620" s="280"/>
      <c r="S1620" s="280"/>
      <c r="T1620" s="281"/>
      <c r="AT1620" s="282" t="s">
        <v>185</v>
      </c>
      <c r="AU1620" s="282" t="s">
        <v>83</v>
      </c>
      <c r="AV1620" s="13" t="s">
        <v>181</v>
      </c>
      <c r="AW1620" s="13" t="s">
        <v>36</v>
      </c>
      <c r="AX1620" s="13" t="s">
        <v>76</v>
      </c>
      <c r="AY1620" s="282" t="s">
        <v>174</v>
      </c>
    </row>
    <row r="1621" s="1" customFormat="1" ht="25.5" customHeight="1">
      <c r="B1621" s="47"/>
      <c r="C1621" s="262" t="s">
        <v>3347</v>
      </c>
      <c r="D1621" s="262" t="s">
        <v>248</v>
      </c>
      <c r="E1621" s="263" t="s">
        <v>3054</v>
      </c>
      <c r="F1621" s="264" t="s">
        <v>3055</v>
      </c>
      <c r="G1621" s="265" t="s">
        <v>179</v>
      </c>
      <c r="H1621" s="266">
        <v>440.37200000000001</v>
      </c>
      <c r="I1621" s="267"/>
      <c r="J1621" s="268">
        <f>ROUND(I1621*H1621,2)</f>
        <v>0</v>
      </c>
      <c r="K1621" s="264" t="s">
        <v>21</v>
      </c>
      <c r="L1621" s="269"/>
      <c r="M1621" s="270" t="s">
        <v>21</v>
      </c>
      <c r="N1621" s="271" t="s">
        <v>44</v>
      </c>
      <c r="O1621" s="48"/>
      <c r="P1621" s="245">
        <f>O1621*H1621</f>
        <v>0</v>
      </c>
      <c r="Q1621" s="245">
        <v>0.00012</v>
      </c>
      <c r="R1621" s="245">
        <f>Q1621*H1621</f>
        <v>0.052844640000000005</v>
      </c>
      <c r="S1621" s="245">
        <v>0</v>
      </c>
      <c r="T1621" s="246">
        <f>S1621*H1621</f>
        <v>0</v>
      </c>
      <c r="AR1621" s="25" t="s">
        <v>364</v>
      </c>
      <c r="AT1621" s="25" t="s">
        <v>248</v>
      </c>
      <c r="AU1621" s="25" t="s">
        <v>83</v>
      </c>
      <c r="AY1621" s="25" t="s">
        <v>174</v>
      </c>
      <c r="BE1621" s="247">
        <f>IF(N1621="základní",J1621,0)</f>
        <v>0</v>
      </c>
      <c r="BF1621" s="247">
        <f>IF(N1621="snížená",J1621,0)</f>
        <v>0</v>
      </c>
      <c r="BG1621" s="247">
        <f>IF(N1621="zákl. přenesená",J1621,0)</f>
        <v>0</v>
      </c>
      <c r="BH1621" s="247">
        <f>IF(N1621="sníž. přenesená",J1621,0)</f>
        <v>0</v>
      </c>
      <c r="BI1621" s="247">
        <f>IF(N1621="nulová",J1621,0)</f>
        <v>0</v>
      </c>
      <c r="BJ1621" s="25" t="s">
        <v>83</v>
      </c>
      <c r="BK1621" s="247">
        <f>ROUND(I1621*H1621,2)</f>
        <v>0</v>
      </c>
      <c r="BL1621" s="25" t="s">
        <v>266</v>
      </c>
      <c r="BM1621" s="25" t="s">
        <v>3348</v>
      </c>
    </row>
    <row r="1622" s="12" customFormat="1">
      <c r="B1622" s="251"/>
      <c r="C1622" s="252"/>
      <c r="D1622" s="248" t="s">
        <v>185</v>
      </c>
      <c r="E1622" s="253" t="s">
        <v>21</v>
      </c>
      <c r="F1622" s="254" t="s">
        <v>3349</v>
      </c>
      <c r="G1622" s="252"/>
      <c r="H1622" s="255">
        <v>400.33800000000002</v>
      </c>
      <c r="I1622" s="256"/>
      <c r="J1622" s="252"/>
      <c r="K1622" s="252"/>
      <c r="L1622" s="257"/>
      <c r="M1622" s="258"/>
      <c r="N1622" s="259"/>
      <c r="O1622" s="259"/>
      <c r="P1622" s="259"/>
      <c r="Q1622" s="259"/>
      <c r="R1622" s="259"/>
      <c r="S1622" s="259"/>
      <c r="T1622" s="260"/>
      <c r="AT1622" s="261" t="s">
        <v>185</v>
      </c>
      <c r="AU1622" s="261" t="s">
        <v>83</v>
      </c>
      <c r="AV1622" s="12" t="s">
        <v>83</v>
      </c>
      <c r="AW1622" s="12" t="s">
        <v>36</v>
      </c>
      <c r="AX1622" s="12" t="s">
        <v>76</v>
      </c>
      <c r="AY1622" s="261" t="s">
        <v>174</v>
      </c>
    </row>
    <row r="1623" s="12" customFormat="1">
      <c r="B1623" s="251"/>
      <c r="C1623" s="252"/>
      <c r="D1623" s="248" t="s">
        <v>185</v>
      </c>
      <c r="E1623" s="252"/>
      <c r="F1623" s="254" t="s">
        <v>3350</v>
      </c>
      <c r="G1623" s="252"/>
      <c r="H1623" s="255">
        <v>440.37200000000001</v>
      </c>
      <c r="I1623" s="256"/>
      <c r="J1623" s="252"/>
      <c r="K1623" s="252"/>
      <c r="L1623" s="257"/>
      <c r="M1623" s="258"/>
      <c r="N1623" s="259"/>
      <c r="O1623" s="259"/>
      <c r="P1623" s="259"/>
      <c r="Q1623" s="259"/>
      <c r="R1623" s="259"/>
      <c r="S1623" s="259"/>
      <c r="T1623" s="260"/>
      <c r="AT1623" s="261" t="s">
        <v>185</v>
      </c>
      <c r="AU1623" s="261" t="s">
        <v>83</v>
      </c>
      <c r="AV1623" s="12" t="s">
        <v>83</v>
      </c>
      <c r="AW1623" s="12" t="s">
        <v>6</v>
      </c>
      <c r="AX1623" s="12" t="s">
        <v>76</v>
      </c>
      <c r="AY1623" s="261" t="s">
        <v>174</v>
      </c>
    </row>
    <row r="1624" s="1" customFormat="1" ht="38.25" customHeight="1">
      <c r="B1624" s="47"/>
      <c r="C1624" s="236" t="s">
        <v>3351</v>
      </c>
      <c r="D1624" s="236" t="s">
        <v>176</v>
      </c>
      <c r="E1624" s="237" t="s">
        <v>3352</v>
      </c>
      <c r="F1624" s="238" t="s">
        <v>3353</v>
      </c>
      <c r="G1624" s="239" t="s">
        <v>220</v>
      </c>
      <c r="H1624" s="240">
        <v>5.3799999999999999</v>
      </c>
      <c r="I1624" s="241"/>
      <c r="J1624" s="242">
        <f>ROUND(I1624*H1624,2)</f>
        <v>0</v>
      </c>
      <c r="K1624" s="238" t="s">
        <v>180</v>
      </c>
      <c r="L1624" s="73"/>
      <c r="M1624" s="243" t="s">
        <v>21</v>
      </c>
      <c r="N1624" s="244" t="s">
        <v>44</v>
      </c>
      <c r="O1624" s="48"/>
      <c r="P1624" s="245">
        <f>O1624*H1624</f>
        <v>0</v>
      </c>
      <c r="Q1624" s="245">
        <v>0</v>
      </c>
      <c r="R1624" s="245">
        <f>Q1624*H1624</f>
        <v>0</v>
      </c>
      <c r="S1624" s="245">
        <v>0</v>
      </c>
      <c r="T1624" s="246">
        <f>S1624*H1624</f>
        <v>0</v>
      </c>
      <c r="AR1624" s="25" t="s">
        <v>266</v>
      </c>
      <c r="AT1624" s="25" t="s">
        <v>176</v>
      </c>
      <c r="AU1624" s="25" t="s">
        <v>83</v>
      </c>
      <c r="AY1624" s="25" t="s">
        <v>174</v>
      </c>
      <c r="BE1624" s="247">
        <f>IF(N1624="základní",J1624,0)</f>
        <v>0</v>
      </c>
      <c r="BF1624" s="247">
        <f>IF(N1624="snížená",J1624,0)</f>
        <v>0</v>
      </c>
      <c r="BG1624" s="247">
        <f>IF(N1624="zákl. přenesená",J1624,0)</f>
        <v>0</v>
      </c>
      <c r="BH1624" s="247">
        <f>IF(N1624="sníž. přenesená",J1624,0)</f>
        <v>0</v>
      </c>
      <c r="BI1624" s="247">
        <f>IF(N1624="nulová",J1624,0)</f>
        <v>0</v>
      </c>
      <c r="BJ1624" s="25" t="s">
        <v>83</v>
      </c>
      <c r="BK1624" s="247">
        <f>ROUND(I1624*H1624,2)</f>
        <v>0</v>
      </c>
      <c r="BL1624" s="25" t="s">
        <v>266</v>
      </c>
      <c r="BM1624" s="25" t="s">
        <v>3354</v>
      </c>
    </row>
    <row r="1625" s="1" customFormat="1">
      <c r="B1625" s="47"/>
      <c r="C1625" s="75"/>
      <c r="D1625" s="248" t="s">
        <v>183</v>
      </c>
      <c r="E1625" s="75"/>
      <c r="F1625" s="249" t="s">
        <v>1761</v>
      </c>
      <c r="G1625" s="75"/>
      <c r="H1625" s="75"/>
      <c r="I1625" s="204"/>
      <c r="J1625" s="75"/>
      <c r="K1625" s="75"/>
      <c r="L1625" s="73"/>
      <c r="M1625" s="250"/>
      <c r="N1625" s="48"/>
      <c r="O1625" s="48"/>
      <c r="P1625" s="48"/>
      <c r="Q1625" s="48"/>
      <c r="R1625" s="48"/>
      <c r="S1625" s="48"/>
      <c r="T1625" s="96"/>
      <c r="AT1625" s="25" t="s">
        <v>183</v>
      </c>
      <c r="AU1625" s="25" t="s">
        <v>83</v>
      </c>
    </row>
    <row r="1626" s="11" customFormat="1" ht="29.88" customHeight="1">
      <c r="B1626" s="220"/>
      <c r="C1626" s="221"/>
      <c r="D1626" s="222" t="s">
        <v>71</v>
      </c>
      <c r="E1626" s="234" t="s">
        <v>3355</v>
      </c>
      <c r="F1626" s="234" t="s">
        <v>3356</v>
      </c>
      <c r="G1626" s="221"/>
      <c r="H1626" s="221"/>
      <c r="I1626" s="224"/>
      <c r="J1626" s="235">
        <f>BK1626</f>
        <v>0</v>
      </c>
      <c r="K1626" s="221"/>
      <c r="L1626" s="226"/>
      <c r="M1626" s="227"/>
      <c r="N1626" s="228"/>
      <c r="O1626" s="228"/>
      <c r="P1626" s="229">
        <f>SUM(P1627:P1677)</f>
        <v>0</v>
      </c>
      <c r="Q1626" s="228"/>
      <c r="R1626" s="229">
        <f>SUM(R1627:R1677)</f>
        <v>0.61023050000000001</v>
      </c>
      <c r="S1626" s="228"/>
      <c r="T1626" s="230">
        <f>SUM(T1627:T1677)</f>
        <v>2.2588575</v>
      </c>
      <c r="AR1626" s="231" t="s">
        <v>83</v>
      </c>
      <c r="AT1626" s="232" t="s">
        <v>71</v>
      </c>
      <c r="AU1626" s="232" t="s">
        <v>76</v>
      </c>
      <c r="AY1626" s="231" t="s">
        <v>174</v>
      </c>
      <c r="BK1626" s="233">
        <f>SUM(BK1627:BK1677)</f>
        <v>0</v>
      </c>
    </row>
    <row r="1627" s="1" customFormat="1" ht="16.5" customHeight="1">
      <c r="B1627" s="47"/>
      <c r="C1627" s="236" t="s">
        <v>3357</v>
      </c>
      <c r="D1627" s="236" t="s">
        <v>176</v>
      </c>
      <c r="E1627" s="237" t="s">
        <v>3358</v>
      </c>
      <c r="F1627" s="238" t="s">
        <v>3359</v>
      </c>
      <c r="G1627" s="239" t="s">
        <v>269</v>
      </c>
      <c r="H1627" s="240">
        <v>3</v>
      </c>
      <c r="I1627" s="241"/>
      <c r="J1627" s="242">
        <f>ROUND(I1627*H1627,2)</f>
        <v>0</v>
      </c>
      <c r="K1627" s="238" t="s">
        <v>21</v>
      </c>
      <c r="L1627" s="73"/>
      <c r="M1627" s="243" t="s">
        <v>21</v>
      </c>
      <c r="N1627" s="244" t="s">
        <v>44</v>
      </c>
      <c r="O1627" s="48"/>
      <c r="P1627" s="245">
        <f>O1627*H1627</f>
        <v>0</v>
      </c>
      <c r="Q1627" s="245">
        <v>0</v>
      </c>
      <c r="R1627" s="245">
        <f>Q1627*H1627</f>
        <v>0</v>
      </c>
      <c r="S1627" s="245">
        <v>0</v>
      </c>
      <c r="T1627" s="246">
        <f>S1627*H1627</f>
        <v>0</v>
      </c>
      <c r="AR1627" s="25" t="s">
        <v>266</v>
      </c>
      <c r="AT1627" s="25" t="s">
        <v>176</v>
      </c>
      <c r="AU1627" s="25" t="s">
        <v>83</v>
      </c>
      <c r="AY1627" s="25" t="s">
        <v>174</v>
      </c>
      <c r="BE1627" s="247">
        <f>IF(N1627="základní",J1627,0)</f>
        <v>0</v>
      </c>
      <c r="BF1627" s="247">
        <f>IF(N1627="snížená",J1627,0)</f>
        <v>0</v>
      </c>
      <c r="BG1627" s="247">
        <f>IF(N1627="zákl. přenesená",J1627,0)</f>
        <v>0</v>
      </c>
      <c r="BH1627" s="247">
        <f>IF(N1627="sníž. přenesená",J1627,0)</f>
        <v>0</v>
      </c>
      <c r="BI1627" s="247">
        <f>IF(N1627="nulová",J1627,0)</f>
        <v>0</v>
      </c>
      <c r="BJ1627" s="25" t="s">
        <v>83</v>
      </c>
      <c r="BK1627" s="247">
        <f>ROUND(I1627*H1627,2)</f>
        <v>0</v>
      </c>
      <c r="BL1627" s="25" t="s">
        <v>266</v>
      </c>
      <c r="BM1627" s="25" t="s">
        <v>3360</v>
      </c>
    </row>
    <row r="1628" s="1" customFormat="1" ht="16.5" customHeight="1">
      <c r="B1628" s="47"/>
      <c r="C1628" s="236" t="s">
        <v>3361</v>
      </c>
      <c r="D1628" s="236" t="s">
        <v>176</v>
      </c>
      <c r="E1628" s="237" t="s">
        <v>3362</v>
      </c>
      <c r="F1628" s="238" t="s">
        <v>3359</v>
      </c>
      <c r="G1628" s="239" t="s">
        <v>269</v>
      </c>
      <c r="H1628" s="240">
        <v>5</v>
      </c>
      <c r="I1628" s="241"/>
      <c r="J1628" s="242">
        <f>ROUND(I1628*H1628,2)</f>
        <v>0</v>
      </c>
      <c r="K1628" s="238" t="s">
        <v>21</v>
      </c>
      <c r="L1628" s="73"/>
      <c r="M1628" s="243" t="s">
        <v>21</v>
      </c>
      <c r="N1628" s="244" t="s">
        <v>44</v>
      </c>
      <c r="O1628" s="48"/>
      <c r="P1628" s="245">
        <f>O1628*H1628</f>
        <v>0</v>
      </c>
      <c r="Q1628" s="245">
        <v>0</v>
      </c>
      <c r="R1628" s="245">
        <f>Q1628*H1628</f>
        <v>0</v>
      </c>
      <c r="S1628" s="245">
        <v>0</v>
      </c>
      <c r="T1628" s="246">
        <f>S1628*H1628</f>
        <v>0</v>
      </c>
      <c r="AR1628" s="25" t="s">
        <v>266</v>
      </c>
      <c r="AT1628" s="25" t="s">
        <v>176</v>
      </c>
      <c r="AU1628" s="25" t="s">
        <v>83</v>
      </c>
      <c r="AY1628" s="25" t="s">
        <v>174</v>
      </c>
      <c r="BE1628" s="247">
        <f>IF(N1628="základní",J1628,0)</f>
        <v>0</v>
      </c>
      <c r="BF1628" s="247">
        <f>IF(N1628="snížená",J1628,0)</f>
        <v>0</v>
      </c>
      <c r="BG1628" s="247">
        <f>IF(N1628="zákl. přenesená",J1628,0)</f>
        <v>0</v>
      </c>
      <c r="BH1628" s="247">
        <f>IF(N1628="sníž. přenesená",J1628,0)</f>
        <v>0</v>
      </c>
      <c r="BI1628" s="247">
        <f>IF(N1628="nulová",J1628,0)</f>
        <v>0</v>
      </c>
      <c r="BJ1628" s="25" t="s">
        <v>83</v>
      </c>
      <c r="BK1628" s="247">
        <f>ROUND(I1628*H1628,2)</f>
        <v>0</v>
      </c>
      <c r="BL1628" s="25" t="s">
        <v>266</v>
      </c>
      <c r="BM1628" s="25" t="s">
        <v>3363</v>
      </c>
    </row>
    <row r="1629" s="1" customFormat="1" ht="16.5" customHeight="1">
      <c r="B1629" s="47"/>
      <c r="C1629" s="236" t="s">
        <v>3364</v>
      </c>
      <c r="D1629" s="236" t="s">
        <v>176</v>
      </c>
      <c r="E1629" s="237" t="s">
        <v>3365</v>
      </c>
      <c r="F1629" s="238" t="s">
        <v>3359</v>
      </c>
      <c r="G1629" s="239" t="s">
        <v>269</v>
      </c>
      <c r="H1629" s="240">
        <v>3</v>
      </c>
      <c r="I1629" s="241"/>
      <c r="J1629" s="242">
        <f>ROUND(I1629*H1629,2)</f>
        <v>0</v>
      </c>
      <c r="K1629" s="238" t="s">
        <v>21</v>
      </c>
      <c r="L1629" s="73"/>
      <c r="M1629" s="243" t="s">
        <v>21</v>
      </c>
      <c r="N1629" s="244" t="s">
        <v>44</v>
      </c>
      <c r="O1629" s="48"/>
      <c r="P1629" s="245">
        <f>O1629*H1629</f>
        <v>0</v>
      </c>
      <c r="Q1629" s="245">
        <v>0</v>
      </c>
      <c r="R1629" s="245">
        <f>Q1629*H1629</f>
        <v>0</v>
      </c>
      <c r="S1629" s="245">
        <v>0</v>
      </c>
      <c r="T1629" s="246">
        <f>S1629*H1629</f>
        <v>0</v>
      </c>
      <c r="AR1629" s="25" t="s">
        <v>266</v>
      </c>
      <c r="AT1629" s="25" t="s">
        <v>176</v>
      </c>
      <c r="AU1629" s="25" t="s">
        <v>83</v>
      </c>
      <c r="AY1629" s="25" t="s">
        <v>174</v>
      </c>
      <c r="BE1629" s="247">
        <f>IF(N1629="základní",J1629,0)</f>
        <v>0</v>
      </c>
      <c r="BF1629" s="247">
        <f>IF(N1629="snížená",J1629,0)</f>
        <v>0</v>
      </c>
      <c r="BG1629" s="247">
        <f>IF(N1629="zákl. přenesená",J1629,0)</f>
        <v>0</v>
      </c>
      <c r="BH1629" s="247">
        <f>IF(N1629="sníž. přenesená",J1629,0)</f>
        <v>0</v>
      </c>
      <c r="BI1629" s="247">
        <f>IF(N1629="nulová",J1629,0)</f>
        <v>0</v>
      </c>
      <c r="BJ1629" s="25" t="s">
        <v>83</v>
      </c>
      <c r="BK1629" s="247">
        <f>ROUND(I1629*H1629,2)</f>
        <v>0</v>
      </c>
      <c r="BL1629" s="25" t="s">
        <v>266</v>
      </c>
      <c r="BM1629" s="25" t="s">
        <v>3366</v>
      </c>
    </row>
    <row r="1630" s="1" customFormat="1" ht="16.5" customHeight="1">
      <c r="B1630" s="47"/>
      <c r="C1630" s="236" t="s">
        <v>3367</v>
      </c>
      <c r="D1630" s="236" t="s">
        <v>176</v>
      </c>
      <c r="E1630" s="237" t="s">
        <v>3368</v>
      </c>
      <c r="F1630" s="238" t="s">
        <v>3369</v>
      </c>
      <c r="G1630" s="239" t="s">
        <v>269</v>
      </c>
      <c r="H1630" s="240">
        <v>51</v>
      </c>
      <c r="I1630" s="241"/>
      <c r="J1630" s="242">
        <f>ROUND(I1630*H1630,2)</f>
        <v>0</v>
      </c>
      <c r="K1630" s="238" t="s">
        <v>21</v>
      </c>
      <c r="L1630" s="73"/>
      <c r="M1630" s="243" t="s">
        <v>21</v>
      </c>
      <c r="N1630" s="244" t="s">
        <v>44</v>
      </c>
      <c r="O1630" s="48"/>
      <c r="P1630" s="245">
        <f>O1630*H1630</f>
        <v>0</v>
      </c>
      <c r="Q1630" s="245">
        <v>0</v>
      </c>
      <c r="R1630" s="245">
        <f>Q1630*H1630</f>
        <v>0</v>
      </c>
      <c r="S1630" s="245">
        <v>0</v>
      </c>
      <c r="T1630" s="246">
        <f>S1630*H1630</f>
        <v>0</v>
      </c>
      <c r="AR1630" s="25" t="s">
        <v>266</v>
      </c>
      <c r="AT1630" s="25" t="s">
        <v>176</v>
      </c>
      <c r="AU1630" s="25" t="s">
        <v>83</v>
      </c>
      <c r="AY1630" s="25" t="s">
        <v>174</v>
      </c>
      <c r="BE1630" s="247">
        <f>IF(N1630="základní",J1630,0)</f>
        <v>0</v>
      </c>
      <c r="BF1630" s="247">
        <f>IF(N1630="snížená",J1630,0)</f>
        <v>0</v>
      </c>
      <c r="BG1630" s="247">
        <f>IF(N1630="zákl. přenesená",J1630,0)</f>
        <v>0</v>
      </c>
      <c r="BH1630" s="247">
        <f>IF(N1630="sníž. přenesená",J1630,0)</f>
        <v>0</v>
      </c>
      <c r="BI1630" s="247">
        <f>IF(N1630="nulová",J1630,0)</f>
        <v>0</v>
      </c>
      <c r="BJ1630" s="25" t="s">
        <v>83</v>
      </c>
      <c r="BK1630" s="247">
        <f>ROUND(I1630*H1630,2)</f>
        <v>0</v>
      </c>
      <c r="BL1630" s="25" t="s">
        <v>266</v>
      </c>
      <c r="BM1630" s="25" t="s">
        <v>3370</v>
      </c>
    </row>
    <row r="1631" s="12" customFormat="1">
      <c r="B1631" s="251"/>
      <c r="C1631" s="252"/>
      <c r="D1631" s="248" t="s">
        <v>185</v>
      </c>
      <c r="E1631" s="253" t="s">
        <v>21</v>
      </c>
      <c r="F1631" s="254" t="s">
        <v>3371</v>
      </c>
      <c r="G1631" s="252"/>
      <c r="H1631" s="255">
        <v>51</v>
      </c>
      <c r="I1631" s="256"/>
      <c r="J1631" s="252"/>
      <c r="K1631" s="252"/>
      <c r="L1631" s="257"/>
      <c r="M1631" s="258"/>
      <c r="N1631" s="259"/>
      <c r="O1631" s="259"/>
      <c r="P1631" s="259"/>
      <c r="Q1631" s="259"/>
      <c r="R1631" s="259"/>
      <c r="S1631" s="259"/>
      <c r="T1631" s="260"/>
      <c r="AT1631" s="261" t="s">
        <v>185</v>
      </c>
      <c r="AU1631" s="261" t="s">
        <v>83</v>
      </c>
      <c r="AV1631" s="12" t="s">
        <v>83</v>
      </c>
      <c r="AW1631" s="12" t="s">
        <v>36</v>
      </c>
      <c r="AX1631" s="12" t="s">
        <v>76</v>
      </c>
      <c r="AY1631" s="261" t="s">
        <v>174</v>
      </c>
    </row>
    <row r="1632" s="1" customFormat="1" ht="16.5" customHeight="1">
      <c r="B1632" s="47"/>
      <c r="C1632" s="236" t="s">
        <v>3372</v>
      </c>
      <c r="D1632" s="236" t="s">
        <v>176</v>
      </c>
      <c r="E1632" s="237" t="s">
        <v>3373</v>
      </c>
      <c r="F1632" s="238" t="s">
        <v>3374</v>
      </c>
      <c r="G1632" s="239" t="s">
        <v>269</v>
      </c>
      <c r="H1632" s="240">
        <v>11</v>
      </c>
      <c r="I1632" s="241"/>
      <c r="J1632" s="242">
        <f>ROUND(I1632*H1632,2)</f>
        <v>0</v>
      </c>
      <c r="K1632" s="238" t="s">
        <v>21</v>
      </c>
      <c r="L1632" s="73"/>
      <c r="M1632" s="243" t="s">
        <v>21</v>
      </c>
      <c r="N1632" s="244" t="s">
        <v>44</v>
      </c>
      <c r="O1632" s="48"/>
      <c r="P1632" s="245">
        <f>O1632*H1632</f>
        <v>0</v>
      </c>
      <c r="Q1632" s="245">
        <v>0</v>
      </c>
      <c r="R1632" s="245">
        <f>Q1632*H1632</f>
        <v>0</v>
      </c>
      <c r="S1632" s="245">
        <v>0</v>
      </c>
      <c r="T1632" s="246">
        <f>S1632*H1632</f>
        <v>0</v>
      </c>
      <c r="AR1632" s="25" t="s">
        <v>266</v>
      </c>
      <c r="AT1632" s="25" t="s">
        <v>176</v>
      </c>
      <c r="AU1632" s="25" t="s">
        <v>83</v>
      </c>
      <c r="AY1632" s="25" t="s">
        <v>174</v>
      </c>
      <c r="BE1632" s="247">
        <f>IF(N1632="základní",J1632,0)</f>
        <v>0</v>
      </c>
      <c r="BF1632" s="247">
        <f>IF(N1632="snížená",J1632,0)</f>
        <v>0</v>
      </c>
      <c r="BG1632" s="247">
        <f>IF(N1632="zákl. přenesená",J1632,0)</f>
        <v>0</v>
      </c>
      <c r="BH1632" s="247">
        <f>IF(N1632="sníž. přenesená",J1632,0)</f>
        <v>0</v>
      </c>
      <c r="BI1632" s="247">
        <f>IF(N1632="nulová",J1632,0)</f>
        <v>0</v>
      </c>
      <c r="BJ1632" s="25" t="s">
        <v>83</v>
      </c>
      <c r="BK1632" s="247">
        <f>ROUND(I1632*H1632,2)</f>
        <v>0</v>
      </c>
      <c r="BL1632" s="25" t="s">
        <v>266</v>
      </c>
      <c r="BM1632" s="25" t="s">
        <v>3375</v>
      </c>
    </row>
    <row r="1633" s="12" customFormat="1">
      <c r="B1633" s="251"/>
      <c r="C1633" s="252"/>
      <c r="D1633" s="248" t="s">
        <v>185</v>
      </c>
      <c r="E1633" s="253" t="s">
        <v>21</v>
      </c>
      <c r="F1633" s="254" t="s">
        <v>235</v>
      </c>
      <c r="G1633" s="252"/>
      <c r="H1633" s="255">
        <v>11</v>
      </c>
      <c r="I1633" s="256"/>
      <c r="J1633" s="252"/>
      <c r="K1633" s="252"/>
      <c r="L1633" s="257"/>
      <c r="M1633" s="258"/>
      <c r="N1633" s="259"/>
      <c r="O1633" s="259"/>
      <c r="P1633" s="259"/>
      <c r="Q1633" s="259"/>
      <c r="R1633" s="259"/>
      <c r="S1633" s="259"/>
      <c r="T1633" s="260"/>
      <c r="AT1633" s="261" t="s">
        <v>185</v>
      </c>
      <c r="AU1633" s="261" t="s">
        <v>83</v>
      </c>
      <c r="AV1633" s="12" t="s">
        <v>83</v>
      </c>
      <c r="AW1633" s="12" t="s">
        <v>36</v>
      </c>
      <c r="AX1633" s="12" t="s">
        <v>76</v>
      </c>
      <c r="AY1633" s="261" t="s">
        <v>174</v>
      </c>
    </row>
    <row r="1634" s="1" customFormat="1" ht="16.5" customHeight="1">
      <c r="B1634" s="47"/>
      <c r="C1634" s="236" t="s">
        <v>3376</v>
      </c>
      <c r="D1634" s="236" t="s">
        <v>176</v>
      </c>
      <c r="E1634" s="237" t="s">
        <v>3377</v>
      </c>
      <c r="F1634" s="238" t="s">
        <v>3378</v>
      </c>
      <c r="G1634" s="239" t="s">
        <v>269</v>
      </c>
      <c r="H1634" s="240">
        <v>4</v>
      </c>
      <c r="I1634" s="241"/>
      <c r="J1634" s="242">
        <f>ROUND(I1634*H1634,2)</f>
        <v>0</v>
      </c>
      <c r="K1634" s="238" t="s">
        <v>21</v>
      </c>
      <c r="L1634" s="73"/>
      <c r="M1634" s="243" t="s">
        <v>21</v>
      </c>
      <c r="N1634" s="244" t="s">
        <v>44</v>
      </c>
      <c r="O1634" s="48"/>
      <c r="P1634" s="245">
        <f>O1634*H1634</f>
        <v>0</v>
      </c>
      <c r="Q1634" s="245">
        <v>0</v>
      </c>
      <c r="R1634" s="245">
        <f>Q1634*H1634</f>
        <v>0</v>
      </c>
      <c r="S1634" s="245">
        <v>0</v>
      </c>
      <c r="T1634" s="246">
        <f>S1634*H1634</f>
        <v>0</v>
      </c>
      <c r="AR1634" s="25" t="s">
        <v>266</v>
      </c>
      <c r="AT1634" s="25" t="s">
        <v>176</v>
      </c>
      <c r="AU1634" s="25" t="s">
        <v>83</v>
      </c>
      <c r="AY1634" s="25" t="s">
        <v>174</v>
      </c>
      <c r="BE1634" s="247">
        <f>IF(N1634="základní",J1634,0)</f>
        <v>0</v>
      </c>
      <c r="BF1634" s="247">
        <f>IF(N1634="snížená",J1634,0)</f>
        <v>0</v>
      </c>
      <c r="BG1634" s="247">
        <f>IF(N1634="zákl. přenesená",J1634,0)</f>
        <v>0</v>
      </c>
      <c r="BH1634" s="247">
        <f>IF(N1634="sníž. přenesená",J1634,0)</f>
        <v>0</v>
      </c>
      <c r="BI1634" s="247">
        <f>IF(N1634="nulová",J1634,0)</f>
        <v>0</v>
      </c>
      <c r="BJ1634" s="25" t="s">
        <v>83</v>
      </c>
      <c r="BK1634" s="247">
        <f>ROUND(I1634*H1634,2)</f>
        <v>0</v>
      </c>
      <c r="BL1634" s="25" t="s">
        <v>266</v>
      </c>
      <c r="BM1634" s="25" t="s">
        <v>3379</v>
      </c>
    </row>
    <row r="1635" s="12" customFormat="1">
      <c r="B1635" s="251"/>
      <c r="C1635" s="252"/>
      <c r="D1635" s="248" t="s">
        <v>185</v>
      </c>
      <c r="E1635" s="253" t="s">
        <v>21</v>
      </c>
      <c r="F1635" s="254" t="s">
        <v>181</v>
      </c>
      <c r="G1635" s="252"/>
      <c r="H1635" s="255">
        <v>4</v>
      </c>
      <c r="I1635" s="256"/>
      <c r="J1635" s="252"/>
      <c r="K1635" s="252"/>
      <c r="L1635" s="257"/>
      <c r="M1635" s="258"/>
      <c r="N1635" s="259"/>
      <c r="O1635" s="259"/>
      <c r="P1635" s="259"/>
      <c r="Q1635" s="259"/>
      <c r="R1635" s="259"/>
      <c r="S1635" s="259"/>
      <c r="T1635" s="260"/>
      <c r="AT1635" s="261" t="s">
        <v>185</v>
      </c>
      <c r="AU1635" s="261" t="s">
        <v>83</v>
      </c>
      <c r="AV1635" s="12" t="s">
        <v>83</v>
      </c>
      <c r="AW1635" s="12" t="s">
        <v>36</v>
      </c>
      <c r="AX1635" s="12" t="s">
        <v>76</v>
      </c>
      <c r="AY1635" s="261" t="s">
        <v>174</v>
      </c>
    </row>
    <row r="1636" s="1" customFormat="1" ht="25.5" customHeight="1">
      <c r="B1636" s="47"/>
      <c r="C1636" s="236" t="s">
        <v>3380</v>
      </c>
      <c r="D1636" s="236" t="s">
        <v>176</v>
      </c>
      <c r="E1636" s="237" t="s">
        <v>3381</v>
      </c>
      <c r="F1636" s="238" t="s">
        <v>3382</v>
      </c>
      <c r="G1636" s="239" t="s">
        <v>269</v>
      </c>
      <c r="H1636" s="240">
        <v>9</v>
      </c>
      <c r="I1636" s="241"/>
      <c r="J1636" s="242">
        <f>ROUND(I1636*H1636,2)</f>
        <v>0</v>
      </c>
      <c r="K1636" s="238" t="s">
        <v>21</v>
      </c>
      <c r="L1636" s="73"/>
      <c r="M1636" s="243" t="s">
        <v>21</v>
      </c>
      <c r="N1636" s="244" t="s">
        <v>44</v>
      </c>
      <c r="O1636" s="48"/>
      <c r="P1636" s="245">
        <f>O1636*H1636</f>
        <v>0</v>
      </c>
      <c r="Q1636" s="245">
        <v>0</v>
      </c>
      <c r="R1636" s="245">
        <f>Q1636*H1636</f>
        <v>0</v>
      </c>
      <c r="S1636" s="245">
        <v>0</v>
      </c>
      <c r="T1636" s="246">
        <f>S1636*H1636</f>
        <v>0</v>
      </c>
      <c r="AR1636" s="25" t="s">
        <v>266</v>
      </c>
      <c r="AT1636" s="25" t="s">
        <v>176</v>
      </c>
      <c r="AU1636" s="25" t="s">
        <v>83</v>
      </c>
      <c r="AY1636" s="25" t="s">
        <v>174</v>
      </c>
      <c r="BE1636" s="247">
        <f>IF(N1636="základní",J1636,0)</f>
        <v>0</v>
      </c>
      <c r="BF1636" s="247">
        <f>IF(N1636="snížená",J1636,0)</f>
        <v>0</v>
      </c>
      <c r="BG1636" s="247">
        <f>IF(N1636="zákl. přenesená",J1636,0)</f>
        <v>0</v>
      </c>
      <c r="BH1636" s="247">
        <f>IF(N1636="sníž. přenesená",J1636,0)</f>
        <v>0</v>
      </c>
      <c r="BI1636" s="247">
        <f>IF(N1636="nulová",J1636,0)</f>
        <v>0</v>
      </c>
      <c r="BJ1636" s="25" t="s">
        <v>83</v>
      </c>
      <c r="BK1636" s="247">
        <f>ROUND(I1636*H1636,2)</f>
        <v>0</v>
      </c>
      <c r="BL1636" s="25" t="s">
        <v>266</v>
      </c>
      <c r="BM1636" s="25" t="s">
        <v>3383</v>
      </c>
    </row>
    <row r="1637" s="12" customFormat="1">
      <c r="B1637" s="251"/>
      <c r="C1637" s="252"/>
      <c r="D1637" s="248" t="s">
        <v>185</v>
      </c>
      <c r="E1637" s="253" t="s">
        <v>21</v>
      </c>
      <c r="F1637" s="254" t="s">
        <v>3384</v>
      </c>
      <c r="G1637" s="252"/>
      <c r="H1637" s="255">
        <v>9</v>
      </c>
      <c r="I1637" s="256"/>
      <c r="J1637" s="252"/>
      <c r="K1637" s="252"/>
      <c r="L1637" s="257"/>
      <c r="M1637" s="258"/>
      <c r="N1637" s="259"/>
      <c r="O1637" s="259"/>
      <c r="P1637" s="259"/>
      <c r="Q1637" s="259"/>
      <c r="R1637" s="259"/>
      <c r="S1637" s="259"/>
      <c r="T1637" s="260"/>
      <c r="AT1637" s="261" t="s">
        <v>185</v>
      </c>
      <c r="AU1637" s="261" t="s">
        <v>83</v>
      </c>
      <c r="AV1637" s="12" t="s">
        <v>83</v>
      </c>
      <c r="AW1637" s="12" t="s">
        <v>36</v>
      </c>
      <c r="AX1637" s="12" t="s">
        <v>76</v>
      </c>
      <c r="AY1637" s="261" t="s">
        <v>174</v>
      </c>
    </row>
    <row r="1638" s="1" customFormat="1" ht="25.5" customHeight="1">
      <c r="B1638" s="47"/>
      <c r="C1638" s="236" t="s">
        <v>3385</v>
      </c>
      <c r="D1638" s="236" t="s">
        <v>176</v>
      </c>
      <c r="E1638" s="237" t="s">
        <v>3386</v>
      </c>
      <c r="F1638" s="238" t="s">
        <v>3387</v>
      </c>
      <c r="G1638" s="239" t="s">
        <v>269</v>
      </c>
      <c r="H1638" s="240">
        <v>2</v>
      </c>
      <c r="I1638" s="241"/>
      <c r="J1638" s="242">
        <f>ROUND(I1638*H1638,2)</f>
        <v>0</v>
      </c>
      <c r="K1638" s="238" t="s">
        <v>21</v>
      </c>
      <c r="L1638" s="73"/>
      <c r="M1638" s="243" t="s">
        <v>21</v>
      </c>
      <c r="N1638" s="244" t="s">
        <v>44</v>
      </c>
      <c r="O1638" s="48"/>
      <c r="P1638" s="245">
        <f>O1638*H1638</f>
        <v>0</v>
      </c>
      <c r="Q1638" s="245">
        <v>0</v>
      </c>
      <c r="R1638" s="245">
        <f>Q1638*H1638</f>
        <v>0</v>
      </c>
      <c r="S1638" s="245">
        <v>0</v>
      </c>
      <c r="T1638" s="246">
        <f>S1638*H1638</f>
        <v>0</v>
      </c>
      <c r="AR1638" s="25" t="s">
        <v>266</v>
      </c>
      <c r="AT1638" s="25" t="s">
        <v>176</v>
      </c>
      <c r="AU1638" s="25" t="s">
        <v>83</v>
      </c>
      <c r="AY1638" s="25" t="s">
        <v>174</v>
      </c>
      <c r="BE1638" s="247">
        <f>IF(N1638="základní",J1638,0)</f>
        <v>0</v>
      </c>
      <c r="BF1638" s="247">
        <f>IF(N1638="snížená",J1638,0)</f>
        <v>0</v>
      </c>
      <c r="BG1638" s="247">
        <f>IF(N1638="zákl. přenesená",J1638,0)</f>
        <v>0</v>
      </c>
      <c r="BH1638" s="247">
        <f>IF(N1638="sníž. přenesená",J1638,0)</f>
        <v>0</v>
      </c>
      <c r="BI1638" s="247">
        <f>IF(N1638="nulová",J1638,0)</f>
        <v>0</v>
      </c>
      <c r="BJ1638" s="25" t="s">
        <v>83</v>
      </c>
      <c r="BK1638" s="247">
        <f>ROUND(I1638*H1638,2)</f>
        <v>0</v>
      </c>
      <c r="BL1638" s="25" t="s">
        <v>266</v>
      </c>
      <c r="BM1638" s="25" t="s">
        <v>3388</v>
      </c>
    </row>
    <row r="1639" s="12" customFormat="1">
      <c r="B1639" s="251"/>
      <c r="C1639" s="252"/>
      <c r="D1639" s="248" t="s">
        <v>185</v>
      </c>
      <c r="E1639" s="253" t="s">
        <v>21</v>
      </c>
      <c r="F1639" s="254" t="s">
        <v>83</v>
      </c>
      <c r="G1639" s="252"/>
      <c r="H1639" s="255">
        <v>2</v>
      </c>
      <c r="I1639" s="256"/>
      <c r="J1639" s="252"/>
      <c r="K1639" s="252"/>
      <c r="L1639" s="257"/>
      <c r="M1639" s="258"/>
      <c r="N1639" s="259"/>
      <c r="O1639" s="259"/>
      <c r="P1639" s="259"/>
      <c r="Q1639" s="259"/>
      <c r="R1639" s="259"/>
      <c r="S1639" s="259"/>
      <c r="T1639" s="260"/>
      <c r="AT1639" s="261" t="s">
        <v>185</v>
      </c>
      <c r="AU1639" s="261" t="s">
        <v>83</v>
      </c>
      <c r="AV1639" s="12" t="s">
        <v>83</v>
      </c>
      <c r="AW1639" s="12" t="s">
        <v>36</v>
      </c>
      <c r="AX1639" s="12" t="s">
        <v>76</v>
      </c>
      <c r="AY1639" s="261" t="s">
        <v>174</v>
      </c>
    </row>
    <row r="1640" s="1" customFormat="1" ht="16.5" customHeight="1">
      <c r="B1640" s="47"/>
      <c r="C1640" s="236" t="s">
        <v>3389</v>
      </c>
      <c r="D1640" s="236" t="s">
        <v>176</v>
      </c>
      <c r="E1640" s="237" t="s">
        <v>3390</v>
      </c>
      <c r="F1640" s="238" t="s">
        <v>3391</v>
      </c>
      <c r="G1640" s="239" t="s">
        <v>269</v>
      </c>
      <c r="H1640" s="240">
        <v>1</v>
      </c>
      <c r="I1640" s="241"/>
      <c r="J1640" s="242">
        <f>ROUND(I1640*H1640,2)</f>
        <v>0</v>
      </c>
      <c r="K1640" s="238" t="s">
        <v>21</v>
      </c>
      <c r="L1640" s="73"/>
      <c r="M1640" s="243" t="s">
        <v>21</v>
      </c>
      <c r="N1640" s="244" t="s">
        <v>44</v>
      </c>
      <c r="O1640" s="48"/>
      <c r="P1640" s="245">
        <f>O1640*H1640</f>
        <v>0</v>
      </c>
      <c r="Q1640" s="245">
        <v>0</v>
      </c>
      <c r="R1640" s="245">
        <f>Q1640*H1640</f>
        <v>0</v>
      </c>
      <c r="S1640" s="245">
        <v>0</v>
      </c>
      <c r="T1640" s="246">
        <f>S1640*H1640</f>
        <v>0</v>
      </c>
      <c r="AR1640" s="25" t="s">
        <v>266</v>
      </c>
      <c r="AT1640" s="25" t="s">
        <v>176</v>
      </c>
      <c r="AU1640" s="25" t="s">
        <v>83</v>
      </c>
      <c r="AY1640" s="25" t="s">
        <v>174</v>
      </c>
      <c r="BE1640" s="247">
        <f>IF(N1640="základní",J1640,0)</f>
        <v>0</v>
      </c>
      <c r="BF1640" s="247">
        <f>IF(N1640="snížená",J1640,0)</f>
        <v>0</v>
      </c>
      <c r="BG1640" s="247">
        <f>IF(N1640="zákl. přenesená",J1640,0)</f>
        <v>0</v>
      </c>
      <c r="BH1640" s="247">
        <f>IF(N1640="sníž. přenesená",J1640,0)</f>
        <v>0</v>
      </c>
      <c r="BI1640" s="247">
        <f>IF(N1640="nulová",J1640,0)</f>
        <v>0</v>
      </c>
      <c r="BJ1640" s="25" t="s">
        <v>83</v>
      </c>
      <c r="BK1640" s="247">
        <f>ROUND(I1640*H1640,2)</f>
        <v>0</v>
      </c>
      <c r="BL1640" s="25" t="s">
        <v>266</v>
      </c>
      <c r="BM1640" s="25" t="s">
        <v>3392</v>
      </c>
    </row>
    <row r="1641" s="1" customFormat="1" ht="16.5" customHeight="1">
      <c r="B1641" s="47"/>
      <c r="C1641" s="236" t="s">
        <v>3393</v>
      </c>
      <c r="D1641" s="236" t="s">
        <v>176</v>
      </c>
      <c r="E1641" s="237" t="s">
        <v>3394</v>
      </c>
      <c r="F1641" s="238" t="s">
        <v>3395</v>
      </c>
      <c r="G1641" s="239" t="s">
        <v>269</v>
      </c>
      <c r="H1641" s="240">
        <v>1</v>
      </c>
      <c r="I1641" s="241"/>
      <c r="J1641" s="242">
        <f>ROUND(I1641*H1641,2)</f>
        <v>0</v>
      </c>
      <c r="K1641" s="238" t="s">
        <v>21</v>
      </c>
      <c r="L1641" s="73"/>
      <c r="M1641" s="243" t="s">
        <v>21</v>
      </c>
      <c r="N1641" s="244" t="s">
        <v>44</v>
      </c>
      <c r="O1641" s="48"/>
      <c r="P1641" s="245">
        <f>O1641*H1641</f>
        <v>0</v>
      </c>
      <c r="Q1641" s="245">
        <v>0</v>
      </c>
      <c r="R1641" s="245">
        <f>Q1641*H1641</f>
        <v>0</v>
      </c>
      <c r="S1641" s="245">
        <v>0</v>
      </c>
      <c r="T1641" s="246">
        <f>S1641*H1641</f>
        <v>0</v>
      </c>
      <c r="AR1641" s="25" t="s">
        <v>266</v>
      </c>
      <c r="AT1641" s="25" t="s">
        <v>176</v>
      </c>
      <c r="AU1641" s="25" t="s">
        <v>83</v>
      </c>
      <c r="AY1641" s="25" t="s">
        <v>174</v>
      </c>
      <c r="BE1641" s="247">
        <f>IF(N1641="základní",J1641,0)</f>
        <v>0</v>
      </c>
      <c r="BF1641" s="247">
        <f>IF(N1641="snížená",J1641,0)</f>
        <v>0</v>
      </c>
      <c r="BG1641" s="247">
        <f>IF(N1641="zákl. přenesená",J1641,0)</f>
        <v>0</v>
      </c>
      <c r="BH1641" s="247">
        <f>IF(N1641="sníž. přenesená",J1641,0)</f>
        <v>0</v>
      </c>
      <c r="BI1641" s="247">
        <f>IF(N1641="nulová",J1641,0)</f>
        <v>0</v>
      </c>
      <c r="BJ1641" s="25" t="s">
        <v>83</v>
      </c>
      <c r="BK1641" s="247">
        <f>ROUND(I1641*H1641,2)</f>
        <v>0</v>
      </c>
      <c r="BL1641" s="25" t="s">
        <v>266</v>
      </c>
      <c r="BM1641" s="25" t="s">
        <v>3396</v>
      </c>
    </row>
    <row r="1642" s="1" customFormat="1" ht="16.5" customHeight="1">
      <c r="B1642" s="47"/>
      <c r="C1642" s="236" t="s">
        <v>3397</v>
      </c>
      <c r="D1642" s="236" t="s">
        <v>176</v>
      </c>
      <c r="E1642" s="237" t="s">
        <v>3398</v>
      </c>
      <c r="F1642" s="238" t="s">
        <v>3399</v>
      </c>
      <c r="G1642" s="239" t="s">
        <v>179</v>
      </c>
      <c r="H1642" s="240">
        <v>107.84999999999999</v>
      </c>
      <c r="I1642" s="241"/>
      <c r="J1642" s="242">
        <f>ROUND(I1642*H1642,2)</f>
        <v>0</v>
      </c>
      <c r="K1642" s="238" t="s">
        <v>180</v>
      </c>
      <c r="L1642" s="73"/>
      <c r="M1642" s="243" t="s">
        <v>21</v>
      </c>
      <c r="N1642" s="244" t="s">
        <v>44</v>
      </c>
      <c r="O1642" s="48"/>
      <c r="P1642" s="245">
        <f>O1642*H1642</f>
        <v>0</v>
      </c>
      <c r="Q1642" s="245">
        <v>0</v>
      </c>
      <c r="R1642" s="245">
        <f>Q1642*H1642</f>
        <v>0</v>
      </c>
      <c r="S1642" s="245">
        <v>0.01695</v>
      </c>
      <c r="T1642" s="246">
        <f>S1642*H1642</f>
        <v>1.8280574999999999</v>
      </c>
      <c r="AR1642" s="25" t="s">
        <v>266</v>
      </c>
      <c r="AT1642" s="25" t="s">
        <v>176</v>
      </c>
      <c r="AU1642" s="25" t="s">
        <v>83</v>
      </c>
      <c r="AY1642" s="25" t="s">
        <v>174</v>
      </c>
      <c r="BE1642" s="247">
        <f>IF(N1642="základní",J1642,0)</f>
        <v>0</v>
      </c>
      <c r="BF1642" s="247">
        <f>IF(N1642="snížená",J1642,0)</f>
        <v>0</v>
      </c>
      <c r="BG1642" s="247">
        <f>IF(N1642="zákl. přenesená",J1642,0)</f>
        <v>0</v>
      </c>
      <c r="BH1642" s="247">
        <f>IF(N1642="sníž. přenesená",J1642,0)</f>
        <v>0</v>
      </c>
      <c r="BI1642" s="247">
        <f>IF(N1642="nulová",J1642,0)</f>
        <v>0</v>
      </c>
      <c r="BJ1642" s="25" t="s">
        <v>83</v>
      </c>
      <c r="BK1642" s="247">
        <f>ROUND(I1642*H1642,2)</f>
        <v>0</v>
      </c>
      <c r="BL1642" s="25" t="s">
        <v>266</v>
      </c>
      <c r="BM1642" s="25" t="s">
        <v>3400</v>
      </c>
    </row>
    <row r="1643" s="1" customFormat="1">
      <c r="B1643" s="47"/>
      <c r="C1643" s="75"/>
      <c r="D1643" s="248" t="s">
        <v>183</v>
      </c>
      <c r="E1643" s="75"/>
      <c r="F1643" s="249" t="s">
        <v>3401</v>
      </c>
      <c r="G1643" s="75"/>
      <c r="H1643" s="75"/>
      <c r="I1643" s="204"/>
      <c r="J1643" s="75"/>
      <c r="K1643" s="75"/>
      <c r="L1643" s="73"/>
      <c r="M1643" s="250"/>
      <c r="N1643" s="48"/>
      <c r="O1643" s="48"/>
      <c r="P1643" s="48"/>
      <c r="Q1643" s="48"/>
      <c r="R1643" s="48"/>
      <c r="S1643" s="48"/>
      <c r="T1643" s="96"/>
      <c r="AT1643" s="25" t="s">
        <v>183</v>
      </c>
      <c r="AU1643" s="25" t="s">
        <v>83</v>
      </c>
    </row>
    <row r="1644" s="12" customFormat="1">
      <c r="B1644" s="251"/>
      <c r="C1644" s="252"/>
      <c r="D1644" s="248" t="s">
        <v>185</v>
      </c>
      <c r="E1644" s="253" t="s">
        <v>21</v>
      </c>
      <c r="F1644" s="254" t="s">
        <v>3402</v>
      </c>
      <c r="G1644" s="252"/>
      <c r="H1644" s="255">
        <v>107.84999999999999</v>
      </c>
      <c r="I1644" s="256"/>
      <c r="J1644" s="252"/>
      <c r="K1644" s="252"/>
      <c r="L1644" s="257"/>
      <c r="M1644" s="258"/>
      <c r="N1644" s="259"/>
      <c r="O1644" s="259"/>
      <c r="P1644" s="259"/>
      <c r="Q1644" s="259"/>
      <c r="R1644" s="259"/>
      <c r="S1644" s="259"/>
      <c r="T1644" s="260"/>
      <c r="AT1644" s="261" t="s">
        <v>185</v>
      </c>
      <c r="AU1644" s="261" t="s">
        <v>83</v>
      </c>
      <c r="AV1644" s="12" t="s">
        <v>83</v>
      </c>
      <c r="AW1644" s="12" t="s">
        <v>36</v>
      </c>
      <c r="AX1644" s="12" t="s">
        <v>76</v>
      </c>
      <c r="AY1644" s="261" t="s">
        <v>174</v>
      </c>
    </row>
    <row r="1645" s="1" customFormat="1" ht="25.5" customHeight="1">
      <c r="B1645" s="47"/>
      <c r="C1645" s="236" t="s">
        <v>3403</v>
      </c>
      <c r="D1645" s="236" t="s">
        <v>176</v>
      </c>
      <c r="E1645" s="237" t="s">
        <v>3404</v>
      </c>
      <c r="F1645" s="238" t="s">
        <v>3405</v>
      </c>
      <c r="G1645" s="239" t="s">
        <v>269</v>
      </c>
      <c r="H1645" s="240">
        <v>6</v>
      </c>
      <c r="I1645" s="241"/>
      <c r="J1645" s="242">
        <f>ROUND(I1645*H1645,2)</f>
        <v>0</v>
      </c>
      <c r="K1645" s="238" t="s">
        <v>180</v>
      </c>
      <c r="L1645" s="73"/>
      <c r="M1645" s="243" t="s">
        <v>21</v>
      </c>
      <c r="N1645" s="244" t="s">
        <v>44</v>
      </c>
      <c r="O1645" s="48"/>
      <c r="P1645" s="245">
        <f>O1645*H1645</f>
        <v>0</v>
      </c>
      <c r="Q1645" s="245">
        <v>0</v>
      </c>
      <c r="R1645" s="245">
        <f>Q1645*H1645</f>
        <v>0</v>
      </c>
      <c r="S1645" s="245">
        <v>0.0040000000000000001</v>
      </c>
      <c r="T1645" s="246">
        <f>S1645*H1645</f>
        <v>0.024</v>
      </c>
      <c r="AR1645" s="25" t="s">
        <v>266</v>
      </c>
      <c r="AT1645" s="25" t="s">
        <v>176</v>
      </c>
      <c r="AU1645" s="25" t="s">
        <v>83</v>
      </c>
      <c r="AY1645" s="25" t="s">
        <v>174</v>
      </c>
      <c r="BE1645" s="247">
        <f>IF(N1645="základní",J1645,0)</f>
        <v>0</v>
      </c>
      <c r="BF1645" s="247">
        <f>IF(N1645="snížená",J1645,0)</f>
        <v>0</v>
      </c>
      <c r="BG1645" s="247">
        <f>IF(N1645="zákl. přenesená",J1645,0)</f>
        <v>0</v>
      </c>
      <c r="BH1645" s="247">
        <f>IF(N1645="sníž. přenesená",J1645,0)</f>
        <v>0</v>
      </c>
      <c r="BI1645" s="247">
        <f>IF(N1645="nulová",J1645,0)</f>
        <v>0</v>
      </c>
      <c r="BJ1645" s="25" t="s">
        <v>83</v>
      </c>
      <c r="BK1645" s="247">
        <f>ROUND(I1645*H1645,2)</f>
        <v>0</v>
      </c>
      <c r="BL1645" s="25" t="s">
        <v>266</v>
      </c>
      <c r="BM1645" s="25" t="s">
        <v>3406</v>
      </c>
    </row>
    <row r="1646" s="12" customFormat="1">
      <c r="B1646" s="251"/>
      <c r="C1646" s="252"/>
      <c r="D1646" s="248" t="s">
        <v>185</v>
      </c>
      <c r="E1646" s="253" t="s">
        <v>21</v>
      </c>
      <c r="F1646" s="254" t="s">
        <v>3407</v>
      </c>
      <c r="G1646" s="252"/>
      <c r="H1646" s="255">
        <v>6</v>
      </c>
      <c r="I1646" s="256"/>
      <c r="J1646" s="252"/>
      <c r="K1646" s="252"/>
      <c r="L1646" s="257"/>
      <c r="M1646" s="258"/>
      <c r="N1646" s="259"/>
      <c r="O1646" s="259"/>
      <c r="P1646" s="259"/>
      <c r="Q1646" s="259"/>
      <c r="R1646" s="259"/>
      <c r="S1646" s="259"/>
      <c r="T1646" s="260"/>
      <c r="AT1646" s="261" t="s">
        <v>185</v>
      </c>
      <c r="AU1646" s="261" t="s">
        <v>83</v>
      </c>
      <c r="AV1646" s="12" t="s">
        <v>83</v>
      </c>
      <c r="AW1646" s="12" t="s">
        <v>36</v>
      </c>
      <c r="AX1646" s="12" t="s">
        <v>76</v>
      </c>
      <c r="AY1646" s="261" t="s">
        <v>174</v>
      </c>
    </row>
    <row r="1647" s="1" customFormat="1" ht="25.5" customHeight="1">
      <c r="B1647" s="47"/>
      <c r="C1647" s="236" t="s">
        <v>3408</v>
      </c>
      <c r="D1647" s="236" t="s">
        <v>176</v>
      </c>
      <c r="E1647" s="237" t="s">
        <v>3409</v>
      </c>
      <c r="F1647" s="238" t="s">
        <v>3410</v>
      </c>
      <c r="G1647" s="239" t="s">
        <v>269</v>
      </c>
      <c r="H1647" s="240">
        <v>40</v>
      </c>
      <c r="I1647" s="241"/>
      <c r="J1647" s="242">
        <f>ROUND(I1647*H1647,2)</f>
        <v>0</v>
      </c>
      <c r="K1647" s="238" t="s">
        <v>180</v>
      </c>
      <c r="L1647" s="73"/>
      <c r="M1647" s="243" t="s">
        <v>21</v>
      </c>
      <c r="N1647" s="244" t="s">
        <v>44</v>
      </c>
      <c r="O1647" s="48"/>
      <c r="P1647" s="245">
        <f>O1647*H1647</f>
        <v>0</v>
      </c>
      <c r="Q1647" s="245">
        <v>0</v>
      </c>
      <c r="R1647" s="245">
        <f>Q1647*H1647</f>
        <v>0</v>
      </c>
      <c r="S1647" s="245">
        <v>0.0060000000000000001</v>
      </c>
      <c r="T1647" s="246">
        <f>S1647*H1647</f>
        <v>0.23999999999999999</v>
      </c>
      <c r="AR1647" s="25" t="s">
        <v>266</v>
      </c>
      <c r="AT1647" s="25" t="s">
        <v>176</v>
      </c>
      <c r="AU1647" s="25" t="s">
        <v>83</v>
      </c>
      <c r="AY1647" s="25" t="s">
        <v>174</v>
      </c>
      <c r="BE1647" s="247">
        <f>IF(N1647="základní",J1647,0)</f>
        <v>0</v>
      </c>
      <c r="BF1647" s="247">
        <f>IF(N1647="snížená",J1647,0)</f>
        <v>0</v>
      </c>
      <c r="BG1647" s="247">
        <f>IF(N1647="zákl. přenesená",J1647,0)</f>
        <v>0</v>
      </c>
      <c r="BH1647" s="247">
        <f>IF(N1647="sníž. přenesená",J1647,0)</f>
        <v>0</v>
      </c>
      <c r="BI1647" s="247">
        <f>IF(N1647="nulová",J1647,0)</f>
        <v>0</v>
      </c>
      <c r="BJ1647" s="25" t="s">
        <v>83</v>
      </c>
      <c r="BK1647" s="247">
        <f>ROUND(I1647*H1647,2)</f>
        <v>0</v>
      </c>
      <c r="BL1647" s="25" t="s">
        <v>266</v>
      </c>
      <c r="BM1647" s="25" t="s">
        <v>3411</v>
      </c>
    </row>
    <row r="1648" s="12" customFormat="1">
      <c r="B1648" s="251"/>
      <c r="C1648" s="252"/>
      <c r="D1648" s="248" t="s">
        <v>185</v>
      </c>
      <c r="E1648" s="253" t="s">
        <v>21</v>
      </c>
      <c r="F1648" s="254" t="s">
        <v>3412</v>
      </c>
      <c r="G1648" s="252"/>
      <c r="H1648" s="255">
        <v>40</v>
      </c>
      <c r="I1648" s="256"/>
      <c r="J1648" s="252"/>
      <c r="K1648" s="252"/>
      <c r="L1648" s="257"/>
      <c r="M1648" s="258"/>
      <c r="N1648" s="259"/>
      <c r="O1648" s="259"/>
      <c r="P1648" s="259"/>
      <c r="Q1648" s="259"/>
      <c r="R1648" s="259"/>
      <c r="S1648" s="259"/>
      <c r="T1648" s="260"/>
      <c r="AT1648" s="261" t="s">
        <v>185</v>
      </c>
      <c r="AU1648" s="261" t="s">
        <v>83</v>
      </c>
      <c r="AV1648" s="12" t="s">
        <v>83</v>
      </c>
      <c r="AW1648" s="12" t="s">
        <v>36</v>
      </c>
      <c r="AX1648" s="12" t="s">
        <v>76</v>
      </c>
      <c r="AY1648" s="261" t="s">
        <v>174</v>
      </c>
    </row>
    <row r="1649" s="1" customFormat="1" ht="16.5" customHeight="1">
      <c r="B1649" s="47"/>
      <c r="C1649" s="236" t="s">
        <v>3413</v>
      </c>
      <c r="D1649" s="236" t="s">
        <v>176</v>
      </c>
      <c r="E1649" s="237" t="s">
        <v>3414</v>
      </c>
      <c r="F1649" s="238" t="s">
        <v>3415</v>
      </c>
      <c r="G1649" s="239" t="s">
        <v>269</v>
      </c>
      <c r="H1649" s="240">
        <v>1</v>
      </c>
      <c r="I1649" s="241"/>
      <c r="J1649" s="242">
        <f>ROUND(I1649*H1649,2)</f>
        <v>0</v>
      </c>
      <c r="K1649" s="238" t="s">
        <v>21</v>
      </c>
      <c r="L1649" s="73"/>
      <c r="M1649" s="243" t="s">
        <v>21</v>
      </c>
      <c r="N1649" s="244" t="s">
        <v>44</v>
      </c>
      <c r="O1649" s="48"/>
      <c r="P1649" s="245">
        <f>O1649*H1649</f>
        <v>0</v>
      </c>
      <c r="Q1649" s="245">
        <v>0</v>
      </c>
      <c r="R1649" s="245">
        <f>Q1649*H1649</f>
        <v>0</v>
      </c>
      <c r="S1649" s="245">
        <v>0</v>
      </c>
      <c r="T1649" s="246">
        <f>S1649*H1649</f>
        <v>0</v>
      </c>
      <c r="AR1649" s="25" t="s">
        <v>266</v>
      </c>
      <c r="AT1649" s="25" t="s">
        <v>176</v>
      </c>
      <c r="AU1649" s="25" t="s">
        <v>83</v>
      </c>
      <c r="AY1649" s="25" t="s">
        <v>174</v>
      </c>
      <c r="BE1649" s="247">
        <f>IF(N1649="základní",J1649,0)</f>
        <v>0</v>
      </c>
      <c r="BF1649" s="247">
        <f>IF(N1649="snížená",J1649,0)</f>
        <v>0</v>
      </c>
      <c r="BG1649" s="247">
        <f>IF(N1649="zákl. přenesená",J1649,0)</f>
        <v>0</v>
      </c>
      <c r="BH1649" s="247">
        <f>IF(N1649="sníž. přenesená",J1649,0)</f>
        <v>0</v>
      </c>
      <c r="BI1649" s="247">
        <f>IF(N1649="nulová",J1649,0)</f>
        <v>0</v>
      </c>
      <c r="BJ1649" s="25" t="s">
        <v>83</v>
      </c>
      <c r="BK1649" s="247">
        <f>ROUND(I1649*H1649,2)</f>
        <v>0</v>
      </c>
      <c r="BL1649" s="25" t="s">
        <v>266</v>
      </c>
      <c r="BM1649" s="25" t="s">
        <v>3416</v>
      </c>
    </row>
    <row r="1650" s="12" customFormat="1">
      <c r="B1650" s="251"/>
      <c r="C1650" s="252"/>
      <c r="D1650" s="248" t="s">
        <v>185</v>
      </c>
      <c r="E1650" s="253" t="s">
        <v>21</v>
      </c>
      <c r="F1650" s="254" t="s">
        <v>3417</v>
      </c>
      <c r="G1650" s="252"/>
      <c r="H1650" s="255">
        <v>1</v>
      </c>
      <c r="I1650" s="256"/>
      <c r="J1650" s="252"/>
      <c r="K1650" s="252"/>
      <c r="L1650" s="257"/>
      <c r="M1650" s="258"/>
      <c r="N1650" s="259"/>
      <c r="O1650" s="259"/>
      <c r="P1650" s="259"/>
      <c r="Q1650" s="259"/>
      <c r="R1650" s="259"/>
      <c r="S1650" s="259"/>
      <c r="T1650" s="260"/>
      <c r="AT1650" s="261" t="s">
        <v>185</v>
      </c>
      <c r="AU1650" s="261" t="s">
        <v>83</v>
      </c>
      <c r="AV1650" s="12" t="s">
        <v>83</v>
      </c>
      <c r="AW1650" s="12" t="s">
        <v>36</v>
      </c>
      <c r="AX1650" s="12" t="s">
        <v>76</v>
      </c>
      <c r="AY1650" s="261" t="s">
        <v>174</v>
      </c>
    </row>
    <row r="1651" s="1" customFormat="1" ht="25.5" customHeight="1">
      <c r="B1651" s="47"/>
      <c r="C1651" s="236" t="s">
        <v>3418</v>
      </c>
      <c r="D1651" s="236" t="s">
        <v>176</v>
      </c>
      <c r="E1651" s="237" t="s">
        <v>3419</v>
      </c>
      <c r="F1651" s="238" t="s">
        <v>3420</v>
      </c>
      <c r="G1651" s="239" t="s">
        <v>179</v>
      </c>
      <c r="H1651" s="240">
        <v>99.721999999999994</v>
      </c>
      <c r="I1651" s="241"/>
      <c r="J1651" s="242">
        <f>ROUND(I1651*H1651,2)</f>
        <v>0</v>
      </c>
      <c r="K1651" s="238" t="s">
        <v>21</v>
      </c>
      <c r="L1651" s="73"/>
      <c r="M1651" s="243" t="s">
        <v>21</v>
      </c>
      <c r="N1651" s="244" t="s">
        <v>44</v>
      </c>
      <c r="O1651" s="48"/>
      <c r="P1651" s="245">
        <f>O1651*H1651</f>
        <v>0</v>
      </c>
      <c r="Q1651" s="245">
        <v>0.00025000000000000001</v>
      </c>
      <c r="R1651" s="245">
        <f>Q1651*H1651</f>
        <v>0.024930499999999998</v>
      </c>
      <c r="S1651" s="245">
        <v>0</v>
      </c>
      <c r="T1651" s="246">
        <f>S1651*H1651</f>
        <v>0</v>
      </c>
      <c r="AR1651" s="25" t="s">
        <v>266</v>
      </c>
      <c r="AT1651" s="25" t="s">
        <v>176</v>
      </c>
      <c r="AU1651" s="25" t="s">
        <v>83</v>
      </c>
      <c r="AY1651" s="25" t="s">
        <v>174</v>
      </c>
      <c r="BE1651" s="247">
        <f>IF(N1651="základní",J1651,0)</f>
        <v>0</v>
      </c>
      <c r="BF1651" s="247">
        <f>IF(N1651="snížená",J1651,0)</f>
        <v>0</v>
      </c>
      <c r="BG1651" s="247">
        <f>IF(N1651="zákl. přenesená",J1651,0)</f>
        <v>0</v>
      </c>
      <c r="BH1651" s="247">
        <f>IF(N1651="sníž. přenesená",J1651,0)</f>
        <v>0</v>
      </c>
      <c r="BI1651" s="247">
        <f>IF(N1651="nulová",J1651,0)</f>
        <v>0</v>
      </c>
      <c r="BJ1651" s="25" t="s">
        <v>83</v>
      </c>
      <c r="BK1651" s="247">
        <f>ROUND(I1651*H1651,2)</f>
        <v>0</v>
      </c>
      <c r="BL1651" s="25" t="s">
        <v>266</v>
      </c>
      <c r="BM1651" s="25" t="s">
        <v>3421</v>
      </c>
    </row>
    <row r="1652" s="12" customFormat="1">
      <c r="B1652" s="251"/>
      <c r="C1652" s="252"/>
      <c r="D1652" s="248" t="s">
        <v>185</v>
      </c>
      <c r="E1652" s="253" t="s">
        <v>21</v>
      </c>
      <c r="F1652" s="254" t="s">
        <v>3422</v>
      </c>
      <c r="G1652" s="252"/>
      <c r="H1652" s="255">
        <v>89.225999999999999</v>
      </c>
      <c r="I1652" s="256"/>
      <c r="J1652" s="252"/>
      <c r="K1652" s="252"/>
      <c r="L1652" s="257"/>
      <c r="M1652" s="258"/>
      <c r="N1652" s="259"/>
      <c r="O1652" s="259"/>
      <c r="P1652" s="259"/>
      <c r="Q1652" s="259"/>
      <c r="R1652" s="259"/>
      <c r="S1652" s="259"/>
      <c r="T1652" s="260"/>
      <c r="AT1652" s="261" t="s">
        <v>185</v>
      </c>
      <c r="AU1652" s="261" t="s">
        <v>83</v>
      </c>
      <c r="AV1652" s="12" t="s">
        <v>83</v>
      </c>
      <c r="AW1652" s="12" t="s">
        <v>36</v>
      </c>
      <c r="AX1652" s="12" t="s">
        <v>72</v>
      </c>
      <c r="AY1652" s="261" t="s">
        <v>174</v>
      </c>
    </row>
    <row r="1653" s="12" customFormat="1">
      <c r="B1653" s="251"/>
      <c r="C1653" s="252"/>
      <c r="D1653" s="248" t="s">
        <v>185</v>
      </c>
      <c r="E1653" s="253" t="s">
        <v>21</v>
      </c>
      <c r="F1653" s="254" t="s">
        <v>3423</v>
      </c>
      <c r="G1653" s="252"/>
      <c r="H1653" s="255">
        <v>10.496</v>
      </c>
      <c r="I1653" s="256"/>
      <c r="J1653" s="252"/>
      <c r="K1653" s="252"/>
      <c r="L1653" s="257"/>
      <c r="M1653" s="258"/>
      <c r="N1653" s="259"/>
      <c r="O1653" s="259"/>
      <c r="P1653" s="259"/>
      <c r="Q1653" s="259"/>
      <c r="R1653" s="259"/>
      <c r="S1653" s="259"/>
      <c r="T1653" s="260"/>
      <c r="AT1653" s="261" t="s">
        <v>185</v>
      </c>
      <c r="AU1653" s="261" t="s">
        <v>83</v>
      </c>
      <c r="AV1653" s="12" t="s">
        <v>83</v>
      </c>
      <c r="AW1653" s="12" t="s">
        <v>36</v>
      </c>
      <c r="AX1653" s="12" t="s">
        <v>72</v>
      </c>
      <c r="AY1653" s="261" t="s">
        <v>174</v>
      </c>
    </row>
    <row r="1654" s="13" customFormat="1">
      <c r="B1654" s="272"/>
      <c r="C1654" s="273"/>
      <c r="D1654" s="248" t="s">
        <v>185</v>
      </c>
      <c r="E1654" s="274" t="s">
        <v>21</v>
      </c>
      <c r="F1654" s="275" t="s">
        <v>264</v>
      </c>
      <c r="G1654" s="273"/>
      <c r="H1654" s="276">
        <v>99.721999999999994</v>
      </c>
      <c r="I1654" s="277"/>
      <c r="J1654" s="273"/>
      <c r="K1654" s="273"/>
      <c r="L1654" s="278"/>
      <c r="M1654" s="279"/>
      <c r="N1654" s="280"/>
      <c r="O1654" s="280"/>
      <c r="P1654" s="280"/>
      <c r="Q1654" s="280"/>
      <c r="R1654" s="280"/>
      <c r="S1654" s="280"/>
      <c r="T1654" s="281"/>
      <c r="AT1654" s="282" t="s">
        <v>185</v>
      </c>
      <c r="AU1654" s="282" t="s">
        <v>83</v>
      </c>
      <c r="AV1654" s="13" t="s">
        <v>181</v>
      </c>
      <c r="AW1654" s="13" t="s">
        <v>36</v>
      </c>
      <c r="AX1654" s="13" t="s">
        <v>76</v>
      </c>
      <c r="AY1654" s="282" t="s">
        <v>174</v>
      </c>
    </row>
    <row r="1655" s="1" customFormat="1" ht="25.5" customHeight="1">
      <c r="B1655" s="47"/>
      <c r="C1655" s="236" t="s">
        <v>3424</v>
      </c>
      <c r="D1655" s="236" t="s">
        <v>176</v>
      </c>
      <c r="E1655" s="237" t="s">
        <v>3425</v>
      </c>
      <c r="F1655" s="238" t="s">
        <v>3426</v>
      </c>
      <c r="G1655" s="239" t="s">
        <v>269</v>
      </c>
      <c r="H1655" s="240">
        <v>4</v>
      </c>
      <c r="I1655" s="241"/>
      <c r="J1655" s="242">
        <f>ROUND(I1655*H1655,2)</f>
        <v>0</v>
      </c>
      <c r="K1655" s="238" t="s">
        <v>180</v>
      </c>
      <c r="L1655" s="73"/>
      <c r="M1655" s="243" t="s">
        <v>21</v>
      </c>
      <c r="N1655" s="244" t="s">
        <v>44</v>
      </c>
      <c r="O1655" s="48"/>
      <c r="P1655" s="245">
        <f>O1655*H1655</f>
        <v>0</v>
      </c>
      <c r="Q1655" s="245">
        <v>0</v>
      </c>
      <c r="R1655" s="245">
        <f>Q1655*H1655</f>
        <v>0</v>
      </c>
      <c r="S1655" s="245">
        <v>0.041700000000000001</v>
      </c>
      <c r="T1655" s="246">
        <f>S1655*H1655</f>
        <v>0.1668</v>
      </c>
      <c r="AR1655" s="25" t="s">
        <v>266</v>
      </c>
      <c r="AT1655" s="25" t="s">
        <v>176</v>
      </c>
      <c r="AU1655" s="25" t="s">
        <v>83</v>
      </c>
      <c r="AY1655" s="25" t="s">
        <v>174</v>
      </c>
      <c r="BE1655" s="247">
        <f>IF(N1655="základní",J1655,0)</f>
        <v>0</v>
      </c>
      <c r="BF1655" s="247">
        <f>IF(N1655="snížená",J1655,0)</f>
        <v>0</v>
      </c>
      <c r="BG1655" s="247">
        <f>IF(N1655="zákl. přenesená",J1655,0)</f>
        <v>0</v>
      </c>
      <c r="BH1655" s="247">
        <f>IF(N1655="sníž. přenesená",J1655,0)</f>
        <v>0</v>
      </c>
      <c r="BI1655" s="247">
        <f>IF(N1655="nulová",J1655,0)</f>
        <v>0</v>
      </c>
      <c r="BJ1655" s="25" t="s">
        <v>83</v>
      </c>
      <c r="BK1655" s="247">
        <f>ROUND(I1655*H1655,2)</f>
        <v>0</v>
      </c>
      <c r="BL1655" s="25" t="s">
        <v>266</v>
      </c>
      <c r="BM1655" s="25" t="s">
        <v>3427</v>
      </c>
    </row>
    <row r="1656" s="12" customFormat="1">
      <c r="B1656" s="251"/>
      <c r="C1656" s="252"/>
      <c r="D1656" s="248" t="s">
        <v>185</v>
      </c>
      <c r="E1656" s="253" t="s">
        <v>21</v>
      </c>
      <c r="F1656" s="254" t="s">
        <v>3428</v>
      </c>
      <c r="G1656" s="252"/>
      <c r="H1656" s="255">
        <v>4</v>
      </c>
      <c r="I1656" s="256"/>
      <c r="J1656" s="252"/>
      <c r="K1656" s="252"/>
      <c r="L1656" s="257"/>
      <c r="M1656" s="258"/>
      <c r="N1656" s="259"/>
      <c r="O1656" s="259"/>
      <c r="P1656" s="259"/>
      <c r="Q1656" s="259"/>
      <c r="R1656" s="259"/>
      <c r="S1656" s="259"/>
      <c r="T1656" s="260"/>
      <c r="AT1656" s="261" t="s">
        <v>185</v>
      </c>
      <c r="AU1656" s="261" t="s">
        <v>83</v>
      </c>
      <c r="AV1656" s="12" t="s">
        <v>83</v>
      </c>
      <c r="AW1656" s="12" t="s">
        <v>36</v>
      </c>
      <c r="AX1656" s="12" t="s">
        <v>76</v>
      </c>
      <c r="AY1656" s="261" t="s">
        <v>174</v>
      </c>
    </row>
    <row r="1657" s="1" customFormat="1" ht="25.5" customHeight="1">
      <c r="B1657" s="47"/>
      <c r="C1657" s="236" t="s">
        <v>3429</v>
      </c>
      <c r="D1657" s="236" t="s">
        <v>176</v>
      </c>
      <c r="E1657" s="237" t="s">
        <v>3430</v>
      </c>
      <c r="F1657" s="238" t="s">
        <v>3431</v>
      </c>
      <c r="G1657" s="239" t="s">
        <v>269</v>
      </c>
      <c r="H1657" s="240">
        <v>6</v>
      </c>
      <c r="I1657" s="241"/>
      <c r="J1657" s="242">
        <f>ROUND(I1657*H1657,2)</f>
        <v>0</v>
      </c>
      <c r="K1657" s="238" t="s">
        <v>180</v>
      </c>
      <c r="L1657" s="73"/>
      <c r="M1657" s="243" t="s">
        <v>21</v>
      </c>
      <c r="N1657" s="244" t="s">
        <v>44</v>
      </c>
      <c r="O1657" s="48"/>
      <c r="P1657" s="245">
        <f>O1657*H1657</f>
        <v>0</v>
      </c>
      <c r="Q1657" s="245">
        <v>0</v>
      </c>
      <c r="R1657" s="245">
        <f>Q1657*H1657</f>
        <v>0</v>
      </c>
      <c r="S1657" s="245">
        <v>0</v>
      </c>
      <c r="T1657" s="246">
        <f>S1657*H1657</f>
        <v>0</v>
      </c>
      <c r="AR1657" s="25" t="s">
        <v>266</v>
      </c>
      <c r="AT1657" s="25" t="s">
        <v>176</v>
      </c>
      <c r="AU1657" s="25" t="s">
        <v>83</v>
      </c>
      <c r="AY1657" s="25" t="s">
        <v>174</v>
      </c>
      <c r="BE1657" s="247">
        <f>IF(N1657="základní",J1657,0)</f>
        <v>0</v>
      </c>
      <c r="BF1657" s="247">
        <f>IF(N1657="snížená",J1657,0)</f>
        <v>0</v>
      </c>
      <c r="BG1657" s="247">
        <f>IF(N1657="zákl. přenesená",J1657,0)</f>
        <v>0</v>
      </c>
      <c r="BH1657" s="247">
        <f>IF(N1657="sníž. přenesená",J1657,0)</f>
        <v>0</v>
      </c>
      <c r="BI1657" s="247">
        <f>IF(N1657="nulová",J1657,0)</f>
        <v>0</v>
      </c>
      <c r="BJ1657" s="25" t="s">
        <v>83</v>
      </c>
      <c r="BK1657" s="247">
        <f>ROUND(I1657*H1657,2)</f>
        <v>0</v>
      </c>
      <c r="BL1657" s="25" t="s">
        <v>266</v>
      </c>
      <c r="BM1657" s="25" t="s">
        <v>3432</v>
      </c>
    </row>
    <row r="1658" s="1" customFormat="1">
      <c r="B1658" s="47"/>
      <c r="C1658" s="75"/>
      <c r="D1658" s="248" t="s">
        <v>183</v>
      </c>
      <c r="E1658" s="75"/>
      <c r="F1658" s="249" t="s">
        <v>3433</v>
      </c>
      <c r="G1658" s="75"/>
      <c r="H1658" s="75"/>
      <c r="I1658" s="204"/>
      <c r="J1658" s="75"/>
      <c r="K1658" s="75"/>
      <c r="L1658" s="73"/>
      <c r="M1658" s="250"/>
      <c r="N1658" s="48"/>
      <c r="O1658" s="48"/>
      <c r="P1658" s="48"/>
      <c r="Q1658" s="48"/>
      <c r="R1658" s="48"/>
      <c r="S1658" s="48"/>
      <c r="T1658" s="96"/>
      <c r="AT1658" s="25" t="s">
        <v>183</v>
      </c>
      <c r="AU1658" s="25" t="s">
        <v>83</v>
      </c>
    </row>
    <row r="1659" s="12" customFormat="1">
      <c r="B1659" s="251"/>
      <c r="C1659" s="252"/>
      <c r="D1659" s="248" t="s">
        <v>185</v>
      </c>
      <c r="E1659" s="253" t="s">
        <v>21</v>
      </c>
      <c r="F1659" s="254" t="s">
        <v>3407</v>
      </c>
      <c r="G1659" s="252"/>
      <c r="H1659" s="255">
        <v>6</v>
      </c>
      <c r="I1659" s="256"/>
      <c r="J1659" s="252"/>
      <c r="K1659" s="252"/>
      <c r="L1659" s="257"/>
      <c r="M1659" s="258"/>
      <c r="N1659" s="259"/>
      <c r="O1659" s="259"/>
      <c r="P1659" s="259"/>
      <c r="Q1659" s="259"/>
      <c r="R1659" s="259"/>
      <c r="S1659" s="259"/>
      <c r="T1659" s="260"/>
      <c r="AT1659" s="261" t="s">
        <v>185</v>
      </c>
      <c r="AU1659" s="261" t="s">
        <v>83</v>
      </c>
      <c r="AV1659" s="12" t="s">
        <v>83</v>
      </c>
      <c r="AW1659" s="12" t="s">
        <v>36</v>
      </c>
      <c r="AX1659" s="12" t="s">
        <v>76</v>
      </c>
      <c r="AY1659" s="261" t="s">
        <v>174</v>
      </c>
    </row>
    <row r="1660" s="1" customFormat="1" ht="25.5" customHeight="1">
      <c r="B1660" s="47"/>
      <c r="C1660" s="236" t="s">
        <v>3434</v>
      </c>
      <c r="D1660" s="236" t="s">
        <v>176</v>
      </c>
      <c r="E1660" s="237" t="s">
        <v>3435</v>
      </c>
      <c r="F1660" s="238" t="s">
        <v>3436</v>
      </c>
      <c r="G1660" s="239" t="s">
        <v>269</v>
      </c>
      <c r="H1660" s="240">
        <v>40</v>
      </c>
      <c r="I1660" s="241"/>
      <c r="J1660" s="242">
        <f>ROUND(I1660*H1660,2)</f>
        <v>0</v>
      </c>
      <c r="K1660" s="238" t="s">
        <v>180</v>
      </c>
      <c r="L1660" s="73"/>
      <c r="M1660" s="243" t="s">
        <v>21</v>
      </c>
      <c r="N1660" s="244" t="s">
        <v>44</v>
      </c>
      <c r="O1660" s="48"/>
      <c r="P1660" s="245">
        <f>O1660*H1660</f>
        <v>0</v>
      </c>
      <c r="Q1660" s="245">
        <v>0</v>
      </c>
      <c r="R1660" s="245">
        <f>Q1660*H1660</f>
        <v>0</v>
      </c>
      <c r="S1660" s="245">
        <v>0</v>
      </c>
      <c r="T1660" s="246">
        <f>S1660*H1660</f>
        <v>0</v>
      </c>
      <c r="AR1660" s="25" t="s">
        <v>266</v>
      </c>
      <c r="AT1660" s="25" t="s">
        <v>176</v>
      </c>
      <c r="AU1660" s="25" t="s">
        <v>83</v>
      </c>
      <c r="AY1660" s="25" t="s">
        <v>174</v>
      </c>
      <c r="BE1660" s="247">
        <f>IF(N1660="základní",J1660,0)</f>
        <v>0</v>
      </c>
      <c r="BF1660" s="247">
        <f>IF(N1660="snížená",J1660,0)</f>
        <v>0</v>
      </c>
      <c r="BG1660" s="247">
        <f>IF(N1660="zákl. přenesená",J1660,0)</f>
        <v>0</v>
      </c>
      <c r="BH1660" s="247">
        <f>IF(N1660="sníž. přenesená",J1660,0)</f>
        <v>0</v>
      </c>
      <c r="BI1660" s="247">
        <f>IF(N1660="nulová",J1660,0)</f>
        <v>0</v>
      </c>
      <c r="BJ1660" s="25" t="s">
        <v>83</v>
      </c>
      <c r="BK1660" s="247">
        <f>ROUND(I1660*H1660,2)</f>
        <v>0</v>
      </c>
      <c r="BL1660" s="25" t="s">
        <v>266</v>
      </c>
      <c r="BM1660" s="25" t="s">
        <v>3437</v>
      </c>
    </row>
    <row r="1661" s="1" customFormat="1">
      <c r="B1661" s="47"/>
      <c r="C1661" s="75"/>
      <c r="D1661" s="248" t="s">
        <v>183</v>
      </c>
      <c r="E1661" s="75"/>
      <c r="F1661" s="249" t="s">
        <v>3433</v>
      </c>
      <c r="G1661" s="75"/>
      <c r="H1661" s="75"/>
      <c r="I1661" s="204"/>
      <c r="J1661" s="75"/>
      <c r="K1661" s="75"/>
      <c r="L1661" s="73"/>
      <c r="M1661" s="250"/>
      <c r="N1661" s="48"/>
      <c r="O1661" s="48"/>
      <c r="P1661" s="48"/>
      <c r="Q1661" s="48"/>
      <c r="R1661" s="48"/>
      <c r="S1661" s="48"/>
      <c r="T1661" s="96"/>
      <c r="AT1661" s="25" t="s">
        <v>183</v>
      </c>
      <c r="AU1661" s="25" t="s">
        <v>83</v>
      </c>
    </row>
    <row r="1662" s="12" customFormat="1">
      <c r="B1662" s="251"/>
      <c r="C1662" s="252"/>
      <c r="D1662" s="248" t="s">
        <v>185</v>
      </c>
      <c r="E1662" s="253" t="s">
        <v>21</v>
      </c>
      <c r="F1662" s="254" t="s">
        <v>3438</v>
      </c>
      <c r="G1662" s="252"/>
      <c r="H1662" s="255">
        <v>40</v>
      </c>
      <c r="I1662" s="256"/>
      <c r="J1662" s="252"/>
      <c r="K1662" s="252"/>
      <c r="L1662" s="257"/>
      <c r="M1662" s="258"/>
      <c r="N1662" s="259"/>
      <c r="O1662" s="259"/>
      <c r="P1662" s="259"/>
      <c r="Q1662" s="259"/>
      <c r="R1662" s="259"/>
      <c r="S1662" s="259"/>
      <c r="T1662" s="260"/>
      <c r="AT1662" s="261" t="s">
        <v>185</v>
      </c>
      <c r="AU1662" s="261" t="s">
        <v>83</v>
      </c>
      <c r="AV1662" s="12" t="s">
        <v>83</v>
      </c>
      <c r="AW1662" s="12" t="s">
        <v>36</v>
      </c>
      <c r="AX1662" s="12" t="s">
        <v>76</v>
      </c>
      <c r="AY1662" s="261" t="s">
        <v>174</v>
      </c>
    </row>
    <row r="1663" s="1" customFormat="1" ht="16.5" customHeight="1">
      <c r="B1663" s="47"/>
      <c r="C1663" s="262" t="s">
        <v>3439</v>
      </c>
      <c r="D1663" s="262" t="s">
        <v>248</v>
      </c>
      <c r="E1663" s="263" t="s">
        <v>3440</v>
      </c>
      <c r="F1663" s="264" t="s">
        <v>3441</v>
      </c>
      <c r="G1663" s="265" t="s">
        <v>256</v>
      </c>
      <c r="H1663" s="266">
        <v>58.530000000000001</v>
      </c>
      <c r="I1663" s="267"/>
      <c r="J1663" s="268">
        <f>ROUND(I1663*H1663,2)</f>
        <v>0</v>
      </c>
      <c r="K1663" s="264" t="s">
        <v>21</v>
      </c>
      <c r="L1663" s="269"/>
      <c r="M1663" s="270" t="s">
        <v>21</v>
      </c>
      <c r="N1663" s="271" t="s">
        <v>44</v>
      </c>
      <c r="O1663" s="48"/>
      <c r="P1663" s="245">
        <f>O1663*H1663</f>
        <v>0</v>
      </c>
      <c r="Q1663" s="245">
        <v>0.01</v>
      </c>
      <c r="R1663" s="245">
        <f>Q1663*H1663</f>
        <v>0.58530000000000004</v>
      </c>
      <c r="S1663" s="245">
        <v>0</v>
      </c>
      <c r="T1663" s="246">
        <f>S1663*H1663</f>
        <v>0</v>
      </c>
      <c r="AR1663" s="25" t="s">
        <v>364</v>
      </c>
      <c r="AT1663" s="25" t="s">
        <v>248</v>
      </c>
      <c r="AU1663" s="25" t="s">
        <v>83</v>
      </c>
      <c r="AY1663" s="25" t="s">
        <v>174</v>
      </c>
      <c r="BE1663" s="247">
        <f>IF(N1663="základní",J1663,0)</f>
        <v>0</v>
      </c>
      <c r="BF1663" s="247">
        <f>IF(N1663="snížená",J1663,0)</f>
        <v>0</v>
      </c>
      <c r="BG1663" s="247">
        <f>IF(N1663="zákl. přenesená",J1663,0)</f>
        <v>0</v>
      </c>
      <c r="BH1663" s="247">
        <f>IF(N1663="sníž. přenesená",J1663,0)</f>
        <v>0</v>
      </c>
      <c r="BI1663" s="247">
        <f>IF(N1663="nulová",J1663,0)</f>
        <v>0</v>
      </c>
      <c r="BJ1663" s="25" t="s">
        <v>83</v>
      </c>
      <c r="BK1663" s="247">
        <f>ROUND(I1663*H1663,2)</f>
        <v>0</v>
      </c>
      <c r="BL1663" s="25" t="s">
        <v>266</v>
      </c>
      <c r="BM1663" s="25" t="s">
        <v>3442</v>
      </c>
    </row>
    <row r="1664" s="12" customFormat="1">
      <c r="B1664" s="251"/>
      <c r="C1664" s="252"/>
      <c r="D1664" s="248" t="s">
        <v>185</v>
      </c>
      <c r="E1664" s="253" t="s">
        <v>21</v>
      </c>
      <c r="F1664" s="254" t="s">
        <v>3443</v>
      </c>
      <c r="G1664" s="252"/>
      <c r="H1664" s="255">
        <v>58.530000000000001</v>
      </c>
      <c r="I1664" s="256"/>
      <c r="J1664" s="252"/>
      <c r="K1664" s="252"/>
      <c r="L1664" s="257"/>
      <c r="M1664" s="258"/>
      <c r="N1664" s="259"/>
      <c r="O1664" s="259"/>
      <c r="P1664" s="259"/>
      <c r="Q1664" s="259"/>
      <c r="R1664" s="259"/>
      <c r="S1664" s="259"/>
      <c r="T1664" s="260"/>
      <c r="AT1664" s="261" t="s">
        <v>185</v>
      </c>
      <c r="AU1664" s="261" t="s">
        <v>83</v>
      </c>
      <c r="AV1664" s="12" t="s">
        <v>83</v>
      </c>
      <c r="AW1664" s="12" t="s">
        <v>36</v>
      </c>
      <c r="AX1664" s="12" t="s">
        <v>76</v>
      </c>
      <c r="AY1664" s="261" t="s">
        <v>174</v>
      </c>
    </row>
    <row r="1665" s="12" customFormat="1">
      <c r="B1665" s="251"/>
      <c r="C1665" s="252"/>
      <c r="D1665" s="248" t="s">
        <v>185</v>
      </c>
      <c r="E1665" s="253" t="s">
        <v>21</v>
      </c>
      <c r="F1665" s="254" t="s">
        <v>21</v>
      </c>
      <c r="G1665" s="252"/>
      <c r="H1665" s="255">
        <v>0</v>
      </c>
      <c r="I1665" s="256"/>
      <c r="J1665" s="252"/>
      <c r="K1665" s="252"/>
      <c r="L1665" s="257"/>
      <c r="M1665" s="258"/>
      <c r="N1665" s="259"/>
      <c r="O1665" s="259"/>
      <c r="P1665" s="259"/>
      <c r="Q1665" s="259"/>
      <c r="R1665" s="259"/>
      <c r="S1665" s="259"/>
      <c r="T1665" s="260"/>
      <c r="AT1665" s="261" t="s">
        <v>185</v>
      </c>
      <c r="AU1665" s="261" t="s">
        <v>83</v>
      </c>
      <c r="AV1665" s="12" t="s">
        <v>83</v>
      </c>
      <c r="AW1665" s="12" t="s">
        <v>36</v>
      </c>
      <c r="AX1665" s="12" t="s">
        <v>72</v>
      </c>
      <c r="AY1665" s="261" t="s">
        <v>174</v>
      </c>
    </row>
    <row r="1666" s="12" customFormat="1">
      <c r="B1666" s="251"/>
      <c r="C1666" s="252"/>
      <c r="D1666" s="248" t="s">
        <v>185</v>
      </c>
      <c r="E1666" s="253" t="s">
        <v>21</v>
      </c>
      <c r="F1666" s="254" t="s">
        <v>21</v>
      </c>
      <c r="G1666" s="252"/>
      <c r="H1666" s="255">
        <v>0</v>
      </c>
      <c r="I1666" s="256"/>
      <c r="J1666" s="252"/>
      <c r="K1666" s="252"/>
      <c r="L1666" s="257"/>
      <c r="M1666" s="258"/>
      <c r="N1666" s="259"/>
      <c r="O1666" s="259"/>
      <c r="P1666" s="259"/>
      <c r="Q1666" s="259"/>
      <c r="R1666" s="259"/>
      <c r="S1666" s="259"/>
      <c r="T1666" s="260"/>
      <c r="AT1666" s="261" t="s">
        <v>185</v>
      </c>
      <c r="AU1666" s="261" t="s">
        <v>83</v>
      </c>
      <c r="AV1666" s="12" t="s">
        <v>83</v>
      </c>
      <c r="AW1666" s="12" t="s">
        <v>36</v>
      </c>
      <c r="AX1666" s="12" t="s">
        <v>72</v>
      </c>
      <c r="AY1666" s="261" t="s">
        <v>174</v>
      </c>
    </row>
    <row r="1667" s="12" customFormat="1">
      <c r="B1667" s="251"/>
      <c r="C1667" s="252"/>
      <c r="D1667" s="248" t="s">
        <v>185</v>
      </c>
      <c r="E1667" s="253" t="s">
        <v>21</v>
      </c>
      <c r="F1667" s="254" t="s">
        <v>21</v>
      </c>
      <c r="G1667" s="252"/>
      <c r="H1667" s="255">
        <v>0</v>
      </c>
      <c r="I1667" s="256"/>
      <c r="J1667" s="252"/>
      <c r="K1667" s="252"/>
      <c r="L1667" s="257"/>
      <c r="M1667" s="258"/>
      <c r="N1667" s="259"/>
      <c r="O1667" s="259"/>
      <c r="P1667" s="259"/>
      <c r="Q1667" s="259"/>
      <c r="R1667" s="259"/>
      <c r="S1667" s="259"/>
      <c r="T1667" s="260"/>
      <c r="AT1667" s="261" t="s">
        <v>185</v>
      </c>
      <c r="AU1667" s="261" t="s">
        <v>83</v>
      </c>
      <c r="AV1667" s="12" t="s">
        <v>83</v>
      </c>
      <c r="AW1667" s="12" t="s">
        <v>36</v>
      </c>
      <c r="AX1667" s="12" t="s">
        <v>72</v>
      </c>
      <c r="AY1667" s="261" t="s">
        <v>174</v>
      </c>
    </row>
    <row r="1668" s="12" customFormat="1">
      <c r="B1668" s="251"/>
      <c r="C1668" s="252"/>
      <c r="D1668" s="248" t="s">
        <v>185</v>
      </c>
      <c r="E1668" s="253" t="s">
        <v>21</v>
      </c>
      <c r="F1668" s="254" t="s">
        <v>21</v>
      </c>
      <c r="G1668" s="252"/>
      <c r="H1668" s="255">
        <v>0</v>
      </c>
      <c r="I1668" s="256"/>
      <c r="J1668" s="252"/>
      <c r="K1668" s="252"/>
      <c r="L1668" s="257"/>
      <c r="M1668" s="258"/>
      <c r="N1668" s="259"/>
      <c r="O1668" s="259"/>
      <c r="P1668" s="259"/>
      <c r="Q1668" s="259"/>
      <c r="R1668" s="259"/>
      <c r="S1668" s="259"/>
      <c r="T1668" s="260"/>
      <c r="AT1668" s="261" t="s">
        <v>185</v>
      </c>
      <c r="AU1668" s="261" t="s">
        <v>83</v>
      </c>
      <c r="AV1668" s="12" t="s">
        <v>83</v>
      </c>
      <c r="AW1668" s="12" t="s">
        <v>36</v>
      </c>
      <c r="AX1668" s="12" t="s">
        <v>72</v>
      </c>
      <c r="AY1668" s="261" t="s">
        <v>174</v>
      </c>
    </row>
    <row r="1669" s="12" customFormat="1">
      <c r="B1669" s="251"/>
      <c r="C1669" s="252"/>
      <c r="D1669" s="248" t="s">
        <v>185</v>
      </c>
      <c r="E1669" s="253" t="s">
        <v>21</v>
      </c>
      <c r="F1669" s="254" t="s">
        <v>21</v>
      </c>
      <c r="G1669" s="252"/>
      <c r="H1669" s="255">
        <v>0</v>
      </c>
      <c r="I1669" s="256"/>
      <c r="J1669" s="252"/>
      <c r="K1669" s="252"/>
      <c r="L1669" s="257"/>
      <c r="M1669" s="258"/>
      <c r="N1669" s="259"/>
      <c r="O1669" s="259"/>
      <c r="P1669" s="259"/>
      <c r="Q1669" s="259"/>
      <c r="R1669" s="259"/>
      <c r="S1669" s="259"/>
      <c r="T1669" s="260"/>
      <c r="AT1669" s="261" t="s">
        <v>185</v>
      </c>
      <c r="AU1669" s="261" t="s">
        <v>83</v>
      </c>
      <c r="AV1669" s="12" t="s">
        <v>83</v>
      </c>
      <c r="AW1669" s="12" t="s">
        <v>36</v>
      </c>
      <c r="AX1669" s="12" t="s">
        <v>72</v>
      </c>
      <c r="AY1669" s="261" t="s">
        <v>174</v>
      </c>
    </row>
    <row r="1670" s="12" customFormat="1">
      <c r="B1670" s="251"/>
      <c r="C1670" s="252"/>
      <c r="D1670" s="248" t="s">
        <v>185</v>
      </c>
      <c r="E1670" s="253" t="s">
        <v>21</v>
      </c>
      <c r="F1670" s="254" t="s">
        <v>21</v>
      </c>
      <c r="G1670" s="252"/>
      <c r="H1670" s="255">
        <v>0</v>
      </c>
      <c r="I1670" s="256"/>
      <c r="J1670" s="252"/>
      <c r="K1670" s="252"/>
      <c r="L1670" s="257"/>
      <c r="M1670" s="258"/>
      <c r="N1670" s="259"/>
      <c r="O1670" s="259"/>
      <c r="P1670" s="259"/>
      <c r="Q1670" s="259"/>
      <c r="R1670" s="259"/>
      <c r="S1670" s="259"/>
      <c r="T1670" s="260"/>
      <c r="AT1670" s="261" t="s">
        <v>185</v>
      </c>
      <c r="AU1670" s="261" t="s">
        <v>83</v>
      </c>
      <c r="AV1670" s="12" t="s">
        <v>83</v>
      </c>
      <c r="AW1670" s="12" t="s">
        <v>36</v>
      </c>
      <c r="AX1670" s="12" t="s">
        <v>72</v>
      </c>
      <c r="AY1670" s="261" t="s">
        <v>174</v>
      </c>
    </row>
    <row r="1671" s="12" customFormat="1">
      <c r="B1671" s="251"/>
      <c r="C1671" s="252"/>
      <c r="D1671" s="248" t="s">
        <v>185</v>
      </c>
      <c r="E1671" s="253" t="s">
        <v>21</v>
      </c>
      <c r="F1671" s="254" t="s">
        <v>21</v>
      </c>
      <c r="G1671" s="252"/>
      <c r="H1671" s="255">
        <v>0</v>
      </c>
      <c r="I1671" s="256"/>
      <c r="J1671" s="252"/>
      <c r="K1671" s="252"/>
      <c r="L1671" s="257"/>
      <c r="M1671" s="258"/>
      <c r="N1671" s="259"/>
      <c r="O1671" s="259"/>
      <c r="P1671" s="259"/>
      <c r="Q1671" s="259"/>
      <c r="R1671" s="259"/>
      <c r="S1671" s="259"/>
      <c r="T1671" s="260"/>
      <c r="AT1671" s="261" t="s">
        <v>185</v>
      </c>
      <c r="AU1671" s="261" t="s">
        <v>83</v>
      </c>
      <c r="AV1671" s="12" t="s">
        <v>83</v>
      </c>
      <c r="AW1671" s="12" t="s">
        <v>36</v>
      </c>
      <c r="AX1671" s="12" t="s">
        <v>72</v>
      </c>
      <c r="AY1671" s="261" t="s">
        <v>174</v>
      </c>
    </row>
    <row r="1672" s="12" customFormat="1">
      <c r="B1672" s="251"/>
      <c r="C1672" s="252"/>
      <c r="D1672" s="248" t="s">
        <v>185</v>
      </c>
      <c r="E1672" s="253" t="s">
        <v>21</v>
      </c>
      <c r="F1672" s="254" t="s">
        <v>21</v>
      </c>
      <c r="G1672" s="252"/>
      <c r="H1672" s="255">
        <v>0</v>
      </c>
      <c r="I1672" s="256"/>
      <c r="J1672" s="252"/>
      <c r="K1672" s="252"/>
      <c r="L1672" s="257"/>
      <c r="M1672" s="258"/>
      <c r="N1672" s="259"/>
      <c r="O1672" s="259"/>
      <c r="P1672" s="259"/>
      <c r="Q1672" s="259"/>
      <c r="R1672" s="259"/>
      <c r="S1672" s="259"/>
      <c r="T1672" s="260"/>
      <c r="AT1672" s="261" t="s">
        <v>185</v>
      </c>
      <c r="AU1672" s="261" t="s">
        <v>83</v>
      </c>
      <c r="AV1672" s="12" t="s">
        <v>83</v>
      </c>
      <c r="AW1672" s="12" t="s">
        <v>36</v>
      </c>
      <c r="AX1672" s="12" t="s">
        <v>72</v>
      </c>
      <c r="AY1672" s="261" t="s">
        <v>174</v>
      </c>
    </row>
    <row r="1673" s="12" customFormat="1">
      <c r="B1673" s="251"/>
      <c r="C1673" s="252"/>
      <c r="D1673" s="248" t="s">
        <v>185</v>
      </c>
      <c r="E1673" s="253" t="s">
        <v>21</v>
      </c>
      <c r="F1673" s="254" t="s">
        <v>21</v>
      </c>
      <c r="G1673" s="252"/>
      <c r="H1673" s="255">
        <v>0</v>
      </c>
      <c r="I1673" s="256"/>
      <c r="J1673" s="252"/>
      <c r="K1673" s="252"/>
      <c r="L1673" s="257"/>
      <c r="M1673" s="258"/>
      <c r="N1673" s="259"/>
      <c r="O1673" s="259"/>
      <c r="P1673" s="259"/>
      <c r="Q1673" s="259"/>
      <c r="R1673" s="259"/>
      <c r="S1673" s="259"/>
      <c r="T1673" s="260"/>
      <c r="AT1673" s="261" t="s">
        <v>185</v>
      </c>
      <c r="AU1673" s="261" t="s">
        <v>83</v>
      </c>
      <c r="AV1673" s="12" t="s">
        <v>83</v>
      </c>
      <c r="AW1673" s="12" t="s">
        <v>36</v>
      </c>
      <c r="AX1673" s="12" t="s">
        <v>72</v>
      </c>
      <c r="AY1673" s="261" t="s">
        <v>174</v>
      </c>
    </row>
    <row r="1674" s="12" customFormat="1">
      <c r="B1674" s="251"/>
      <c r="C1674" s="252"/>
      <c r="D1674" s="248" t="s">
        <v>185</v>
      </c>
      <c r="E1674" s="253" t="s">
        <v>21</v>
      </c>
      <c r="F1674" s="254" t="s">
        <v>21</v>
      </c>
      <c r="G1674" s="252"/>
      <c r="H1674" s="255">
        <v>0</v>
      </c>
      <c r="I1674" s="256"/>
      <c r="J1674" s="252"/>
      <c r="K1674" s="252"/>
      <c r="L1674" s="257"/>
      <c r="M1674" s="258"/>
      <c r="N1674" s="259"/>
      <c r="O1674" s="259"/>
      <c r="P1674" s="259"/>
      <c r="Q1674" s="259"/>
      <c r="R1674" s="259"/>
      <c r="S1674" s="259"/>
      <c r="T1674" s="260"/>
      <c r="AT1674" s="261" t="s">
        <v>185</v>
      </c>
      <c r="AU1674" s="261" t="s">
        <v>83</v>
      </c>
      <c r="AV1674" s="12" t="s">
        <v>83</v>
      </c>
      <c r="AW1674" s="12" t="s">
        <v>36</v>
      </c>
      <c r="AX1674" s="12" t="s">
        <v>72</v>
      </c>
      <c r="AY1674" s="261" t="s">
        <v>174</v>
      </c>
    </row>
    <row r="1675" s="1" customFormat="1" ht="16.5" customHeight="1">
      <c r="B1675" s="47"/>
      <c r="C1675" s="236" t="s">
        <v>3444</v>
      </c>
      <c r="D1675" s="236" t="s">
        <v>176</v>
      </c>
      <c r="E1675" s="237" t="s">
        <v>3445</v>
      </c>
      <c r="F1675" s="238" t="s">
        <v>3446</v>
      </c>
      <c r="G1675" s="239" t="s">
        <v>269</v>
      </c>
      <c r="H1675" s="240">
        <v>11</v>
      </c>
      <c r="I1675" s="241"/>
      <c r="J1675" s="242">
        <f>ROUND(I1675*H1675,2)</f>
        <v>0</v>
      </c>
      <c r="K1675" s="238" t="s">
        <v>21</v>
      </c>
      <c r="L1675" s="73"/>
      <c r="M1675" s="243" t="s">
        <v>21</v>
      </c>
      <c r="N1675" s="244" t="s">
        <v>44</v>
      </c>
      <c r="O1675" s="48"/>
      <c r="P1675" s="245">
        <f>O1675*H1675</f>
        <v>0</v>
      </c>
      <c r="Q1675" s="245">
        <v>0</v>
      </c>
      <c r="R1675" s="245">
        <f>Q1675*H1675</f>
        <v>0</v>
      </c>
      <c r="S1675" s="245">
        <v>0</v>
      </c>
      <c r="T1675" s="246">
        <f>S1675*H1675</f>
        <v>0</v>
      </c>
      <c r="AR1675" s="25" t="s">
        <v>266</v>
      </c>
      <c r="AT1675" s="25" t="s">
        <v>176</v>
      </c>
      <c r="AU1675" s="25" t="s">
        <v>83</v>
      </c>
      <c r="AY1675" s="25" t="s">
        <v>174</v>
      </c>
      <c r="BE1675" s="247">
        <f>IF(N1675="základní",J1675,0)</f>
        <v>0</v>
      </c>
      <c r="BF1675" s="247">
        <f>IF(N1675="snížená",J1675,0)</f>
        <v>0</v>
      </c>
      <c r="BG1675" s="247">
        <f>IF(N1675="zákl. přenesená",J1675,0)</f>
        <v>0</v>
      </c>
      <c r="BH1675" s="247">
        <f>IF(N1675="sníž. přenesená",J1675,0)</f>
        <v>0</v>
      </c>
      <c r="BI1675" s="247">
        <f>IF(N1675="nulová",J1675,0)</f>
        <v>0</v>
      </c>
      <c r="BJ1675" s="25" t="s">
        <v>83</v>
      </c>
      <c r="BK1675" s="247">
        <f>ROUND(I1675*H1675,2)</f>
        <v>0</v>
      </c>
      <c r="BL1675" s="25" t="s">
        <v>266</v>
      </c>
      <c r="BM1675" s="25" t="s">
        <v>3447</v>
      </c>
    </row>
    <row r="1676" s="1" customFormat="1" ht="38.25" customHeight="1">
      <c r="B1676" s="47"/>
      <c r="C1676" s="236" t="s">
        <v>3448</v>
      </c>
      <c r="D1676" s="236" t="s">
        <v>176</v>
      </c>
      <c r="E1676" s="237" t="s">
        <v>3449</v>
      </c>
      <c r="F1676" s="238" t="s">
        <v>3450</v>
      </c>
      <c r="G1676" s="239" t="s">
        <v>220</v>
      </c>
      <c r="H1676" s="240">
        <v>0.60999999999999999</v>
      </c>
      <c r="I1676" s="241"/>
      <c r="J1676" s="242">
        <f>ROUND(I1676*H1676,2)</f>
        <v>0</v>
      </c>
      <c r="K1676" s="238" t="s">
        <v>180</v>
      </c>
      <c r="L1676" s="73"/>
      <c r="M1676" s="243" t="s">
        <v>21</v>
      </c>
      <c r="N1676" s="244" t="s">
        <v>44</v>
      </c>
      <c r="O1676" s="48"/>
      <c r="P1676" s="245">
        <f>O1676*H1676</f>
        <v>0</v>
      </c>
      <c r="Q1676" s="245">
        <v>0</v>
      </c>
      <c r="R1676" s="245">
        <f>Q1676*H1676</f>
        <v>0</v>
      </c>
      <c r="S1676" s="245">
        <v>0</v>
      </c>
      <c r="T1676" s="246">
        <f>S1676*H1676</f>
        <v>0</v>
      </c>
      <c r="AR1676" s="25" t="s">
        <v>266</v>
      </c>
      <c r="AT1676" s="25" t="s">
        <v>176</v>
      </c>
      <c r="AU1676" s="25" t="s">
        <v>83</v>
      </c>
      <c r="AY1676" s="25" t="s">
        <v>174</v>
      </c>
      <c r="BE1676" s="247">
        <f>IF(N1676="základní",J1676,0)</f>
        <v>0</v>
      </c>
      <c r="BF1676" s="247">
        <f>IF(N1676="snížená",J1676,0)</f>
        <v>0</v>
      </c>
      <c r="BG1676" s="247">
        <f>IF(N1676="zákl. přenesená",J1676,0)</f>
        <v>0</v>
      </c>
      <c r="BH1676" s="247">
        <f>IF(N1676="sníž. přenesená",J1676,0)</f>
        <v>0</v>
      </c>
      <c r="BI1676" s="247">
        <f>IF(N1676="nulová",J1676,0)</f>
        <v>0</v>
      </c>
      <c r="BJ1676" s="25" t="s">
        <v>83</v>
      </c>
      <c r="BK1676" s="247">
        <f>ROUND(I1676*H1676,2)</f>
        <v>0</v>
      </c>
      <c r="BL1676" s="25" t="s">
        <v>266</v>
      </c>
      <c r="BM1676" s="25" t="s">
        <v>3451</v>
      </c>
    </row>
    <row r="1677" s="1" customFormat="1">
      <c r="B1677" s="47"/>
      <c r="C1677" s="75"/>
      <c r="D1677" s="248" t="s">
        <v>183</v>
      </c>
      <c r="E1677" s="75"/>
      <c r="F1677" s="249" t="s">
        <v>3452</v>
      </c>
      <c r="G1677" s="75"/>
      <c r="H1677" s="75"/>
      <c r="I1677" s="204"/>
      <c r="J1677" s="75"/>
      <c r="K1677" s="75"/>
      <c r="L1677" s="73"/>
      <c r="M1677" s="250"/>
      <c r="N1677" s="48"/>
      <c r="O1677" s="48"/>
      <c r="P1677" s="48"/>
      <c r="Q1677" s="48"/>
      <c r="R1677" s="48"/>
      <c r="S1677" s="48"/>
      <c r="T1677" s="96"/>
      <c r="AT1677" s="25" t="s">
        <v>183</v>
      </c>
      <c r="AU1677" s="25" t="s">
        <v>83</v>
      </c>
    </row>
    <row r="1678" s="11" customFormat="1" ht="29.88" customHeight="1">
      <c r="B1678" s="220"/>
      <c r="C1678" s="221"/>
      <c r="D1678" s="222" t="s">
        <v>71</v>
      </c>
      <c r="E1678" s="234" t="s">
        <v>3453</v>
      </c>
      <c r="F1678" s="234" t="s">
        <v>3454</v>
      </c>
      <c r="G1678" s="221"/>
      <c r="H1678" s="221"/>
      <c r="I1678" s="224"/>
      <c r="J1678" s="235">
        <f>BK1678</f>
        <v>0</v>
      </c>
      <c r="K1678" s="221"/>
      <c r="L1678" s="226"/>
      <c r="M1678" s="227"/>
      <c r="N1678" s="228"/>
      <c r="O1678" s="228"/>
      <c r="P1678" s="229">
        <f>SUM(P1679:P1694)</f>
        <v>0</v>
      </c>
      <c r="Q1678" s="228"/>
      <c r="R1678" s="229">
        <f>SUM(R1679:R1694)</f>
        <v>0.043997800000000004</v>
      </c>
      <c r="S1678" s="228"/>
      <c r="T1678" s="230">
        <f>SUM(T1679:T1694)</f>
        <v>0</v>
      </c>
      <c r="AR1678" s="231" t="s">
        <v>83</v>
      </c>
      <c r="AT1678" s="232" t="s">
        <v>71</v>
      </c>
      <c r="AU1678" s="232" t="s">
        <v>76</v>
      </c>
      <c r="AY1678" s="231" t="s">
        <v>174</v>
      </c>
      <c r="BK1678" s="233">
        <f>SUM(BK1679:BK1694)</f>
        <v>0</v>
      </c>
    </row>
    <row r="1679" s="1" customFormat="1" ht="25.5" customHeight="1">
      <c r="B1679" s="47"/>
      <c r="C1679" s="236" t="s">
        <v>3455</v>
      </c>
      <c r="D1679" s="236" t="s">
        <v>176</v>
      </c>
      <c r="E1679" s="237" t="s">
        <v>3456</v>
      </c>
      <c r="F1679" s="238" t="s">
        <v>3457</v>
      </c>
      <c r="G1679" s="239" t="s">
        <v>269</v>
      </c>
      <c r="H1679" s="240">
        <v>1</v>
      </c>
      <c r="I1679" s="241"/>
      <c r="J1679" s="242">
        <f>ROUND(I1679*H1679,2)</f>
        <v>0</v>
      </c>
      <c r="K1679" s="238" t="s">
        <v>21</v>
      </c>
      <c r="L1679" s="73"/>
      <c r="M1679" s="243" t="s">
        <v>21</v>
      </c>
      <c r="N1679" s="244" t="s">
        <v>44</v>
      </c>
      <c r="O1679" s="48"/>
      <c r="P1679" s="245">
        <f>O1679*H1679</f>
        <v>0</v>
      </c>
      <c r="Q1679" s="245">
        <v>0</v>
      </c>
      <c r="R1679" s="245">
        <f>Q1679*H1679</f>
        <v>0</v>
      </c>
      <c r="S1679" s="245">
        <v>0</v>
      </c>
      <c r="T1679" s="246">
        <f>S1679*H1679</f>
        <v>0</v>
      </c>
      <c r="AR1679" s="25" t="s">
        <v>266</v>
      </c>
      <c r="AT1679" s="25" t="s">
        <v>176</v>
      </c>
      <c r="AU1679" s="25" t="s">
        <v>83</v>
      </c>
      <c r="AY1679" s="25" t="s">
        <v>174</v>
      </c>
      <c r="BE1679" s="247">
        <f>IF(N1679="základní",J1679,0)</f>
        <v>0</v>
      </c>
      <c r="BF1679" s="247">
        <f>IF(N1679="snížená",J1679,0)</f>
        <v>0</v>
      </c>
      <c r="BG1679" s="247">
        <f>IF(N1679="zákl. přenesená",J1679,0)</f>
        <v>0</v>
      </c>
      <c r="BH1679" s="247">
        <f>IF(N1679="sníž. přenesená",J1679,0)</f>
        <v>0</v>
      </c>
      <c r="BI1679" s="247">
        <f>IF(N1679="nulová",J1679,0)</f>
        <v>0</v>
      </c>
      <c r="BJ1679" s="25" t="s">
        <v>83</v>
      </c>
      <c r="BK1679" s="247">
        <f>ROUND(I1679*H1679,2)</f>
        <v>0</v>
      </c>
      <c r="BL1679" s="25" t="s">
        <v>266</v>
      </c>
      <c r="BM1679" s="25" t="s">
        <v>3458</v>
      </c>
    </row>
    <row r="1680" s="12" customFormat="1">
      <c r="B1680" s="251"/>
      <c r="C1680" s="252"/>
      <c r="D1680" s="248" t="s">
        <v>185</v>
      </c>
      <c r="E1680" s="253" t="s">
        <v>21</v>
      </c>
      <c r="F1680" s="254" t="s">
        <v>3459</v>
      </c>
      <c r="G1680" s="252"/>
      <c r="H1680" s="255">
        <v>1</v>
      </c>
      <c r="I1680" s="256"/>
      <c r="J1680" s="252"/>
      <c r="K1680" s="252"/>
      <c r="L1680" s="257"/>
      <c r="M1680" s="258"/>
      <c r="N1680" s="259"/>
      <c r="O1680" s="259"/>
      <c r="P1680" s="259"/>
      <c r="Q1680" s="259"/>
      <c r="R1680" s="259"/>
      <c r="S1680" s="259"/>
      <c r="T1680" s="260"/>
      <c r="AT1680" s="261" t="s">
        <v>185</v>
      </c>
      <c r="AU1680" s="261" t="s">
        <v>83</v>
      </c>
      <c r="AV1680" s="12" t="s">
        <v>83</v>
      </c>
      <c r="AW1680" s="12" t="s">
        <v>36</v>
      </c>
      <c r="AX1680" s="12" t="s">
        <v>76</v>
      </c>
      <c r="AY1680" s="261" t="s">
        <v>174</v>
      </c>
    </row>
    <row r="1681" s="1" customFormat="1" ht="16.5" customHeight="1">
      <c r="B1681" s="47"/>
      <c r="C1681" s="236" t="s">
        <v>3460</v>
      </c>
      <c r="D1681" s="236" t="s">
        <v>176</v>
      </c>
      <c r="E1681" s="237" t="s">
        <v>3461</v>
      </c>
      <c r="F1681" s="238" t="s">
        <v>3462</v>
      </c>
      <c r="G1681" s="239" t="s">
        <v>1347</v>
      </c>
      <c r="H1681" s="240">
        <v>1</v>
      </c>
      <c r="I1681" s="241"/>
      <c r="J1681" s="242">
        <f>ROUND(I1681*H1681,2)</f>
        <v>0</v>
      </c>
      <c r="K1681" s="238" t="s">
        <v>21</v>
      </c>
      <c r="L1681" s="73"/>
      <c r="M1681" s="243" t="s">
        <v>21</v>
      </c>
      <c r="N1681" s="244" t="s">
        <v>44</v>
      </c>
      <c r="O1681" s="48"/>
      <c r="P1681" s="245">
        <f>O1681*H1681</f>
        <v>0</v>
      </c>
      <c r="Q1681" s="245">
        <v>0</v>
      </c>
      <c r="R1681" s="245">
        <f>Q1681*H1681</f>
        <v>0</v>
      </c>
      <c r="S1681" s="245">
        <v>0</v>
      </c>
      <c r="T1681" s="246">
        <f>S1681*H1681</f>
        <v>0</v>
      </c>
      <c r="AR1681" s="25" t="s">
        <v>266</v>
      </c>
      <c r="AT1681" s="25" t="s">
        <v>176</v>
      </c>
      <c r="AU1681" s="25" t="s">
        <v>83</v>
      </c>
      <c r="AY1681" s="25" t="s">
        <v>174</v>
      </c>
      <c r="BE1681" s="247">
        <f>IF(N1681="základní",J1681,0)</f>
        <v>0</v>
      </c>
      <c r="BF1681" s="247">
        <f>IF(N1681="snížená",J1681,0)</f>
        <v>0</v>
      </c>
      <c r="BG1681" s="247">
        <f>IF(N1681="zákl. přenesená",J1681,0)</f>
        <v>0</v>
      </c>
      <c r="BH1681" s="247">
        <f>IF(N1681="sníž. přenesená",J1681,0)</f>
        <v>0</v>
      </c>
      <c r="BI1681" s="247">
        <f>IF(N1681="nulová",J1681,0)</f>
        <v>0</v>
      </c>
      <c r="BJ1681" s="25" t="s">
        <v>83</v>
      </c>
      <c r="BK1681" s="247">
        <f>ROUND(I1681*H1681,2)</f>
        <v>0</v>
      </c>
      <c r="BL1681" s="25" t="s">
        <v>266</v>
      </c>
      <c r="BM1681" s="25" t="s">
        <v>3463</v>
      </c>
    </row>
    <row r="1682" s="12" customFormat="1">
      <c r="B1682" s="251"/>
      <c r="C1682" s="252"/>
      <c r="D1682" s="248" t="s">
        <v>185</v>
      </c>
      <c r="E1682" s="253" t="s">
        <v>21</v>
      </c>
      <c r="F1682" s="254" t="s">
        <v>682</v>
      </c>
      <c r="G1682" s="252"/>
      <c r="H1682" s="255">
        <v>1</v>
      </c>
      <c r="I1682" s="256"/>
      <c r="J1682" s="252"/>
      <c r="K1682" s="252"/>
      <c r="L1682" s="257"/>
      <c r="M1682" s="258"/>
      <c r="N1682" s="259"/>
      <c r="O1682" s="259"/>
      <c r="P1682" s="259"/>
      <c r="Q1682" s="259"/>
      <c r="R1682" s="259"/>
      <c r="S1682" s="259"/>
      <c r="T1682" s="260"/>
      <c r="AT1682" s="261" t="s">
        <v>185</v>
      </c>
      <c r="AU1682" s="261" t="s">
        <v>83</v>
      </c>
      <c r="AV1682" s="12" t="s">
        <v>83</v>
      </c>
      <c r="AW1682" s="12" t="s">
        <v>36</v>
      </c>
      <c r="AX1682" s="12" t="s">
        <v>76</v>
      </c>
      <c r="AY1682" s="261" t="s">
        <v>174</v>
      </c>
    </row>
    <row r="1683" s="1" customFormat="1" ht="25.5" customHeight="1">
      <c r="B1683" s="47"/>
      <c r="C1683" s="236" t="s">
        <v>3464</v>
      </c>
      <c r="D1683" s="236" t="s">
        <v>176</v>
      </c>
      <c r="E1683" s="237" t="s">
        <v>3465</v>
      </c>
      <c r="F1683" s="238" t="s">
        <v>3457</v>
      </c>
      <c r="G1683" s="239" t="s">
        <v>1347</v>
      </c>
      <c r="H1683" s="240">
        <v>1</v>
      </c>
      <c r="I1683" s="241"/>
      <c r="J1683" s="242">
        <f>ROUND(I1683*H1683,2)</f>
        <v>0</v>
      </c>
      <c r="K1683" s="238" t="s">
        <v>21</v>
      </c>
      <c r="L1683" s="73"/>
      <c r="M1683" s="243" t="s">
        <v>21</v>
      </c>
      <c r="N1683" s="244" t="s">
        <v>44</v>
      </c>
      <c r="O1683" s="48"/>
      <c r="P1683" s="245">
        <f>O1683*H1683</f>
        <v>0</v>
      </c>
      <c r="Q1683" s="245">
        <v>0</v>
      </c>
      <c r="R1683" s="245">
        <f>Q1683*H1683</f>
        <v>0</v>
      </c>
      <c r="S1683" s="245">
        <v>0</v>
      </c>
      <c r="T1683" s="246">
        <f>S1683*H1683</f>
        <v>0</v>
      </c>
      <c r="AR1683" s="25" t="s">
        <v>266</v>
      </c>
      <c r="AT1683" s="25" t="s">
        <v>176</v>
      </c>
      <c r="AU1683" s="25" t="s">
        <v>83</v>
      </c>
      <c r="AY1683" s="25" t="s">
        <v>174</v>
      </c>
      <c r="BE1683" s="247">
        <f>IF(N1683="základní",J1683,0)</f>
        <v>0</v>
      </c>
      <c r="BF1683" s="247">
        <f>IF(N1683="snížená",J1683,0)</f>
        <v>0</v>
      </c>
      <c r="BG1683" s="247">
        <f>IF(N1683="zákl. přenesená",J1683,0)</f>
        <v>0</v>
      </c>
      <c r="BH1683" s="247">
        <f>IF(N1683="sníž. přenesená",J1683,0)</f>
        <v>0</v>
      </c>
      <c r="BI1683" s="247">
        <f>IF(N1683="nulová",J1683,0)</f>
        <v>0</v>
      </c>
      <c r="BJ1683" s="25" t="s">
        <v>83</v>
      </c>
      <c r="BK1683" s="247">
        <f>ROUND(I1683*H1683,2)</f>
        <v>0</v>
      </c>
      <c r="BL1683" s="25" t="s">
        <v>266</v>
      </c>
      <c r="BM1683" s="25" t="s">
        <v>3466</v>
      </c>
    </row>
    <row r="1684" s="12" customFormat="1">
      <c r="B1684" s="251"/>
      <c r="C1684" s="252"/>
      <c r="D1684" s="248" t="s">
        <v>185</v>
      </c>
      <c r="E1684" s="253" t="s">
        <v>21</v>
      </c>
      <c r="F1684" s="254" t="s">
        <v>3467</v>
      </c>
      <c r="G1684" s="252"/>
      <c r="H1684" s="255">
        <v>1</v>
      </c>
      <c r="I1684" s="256"/>
      <c r="J1684" s="252"/>
      <c r="K1684" s="252"/>
      <c r="L1684" s="257"/>
      <c r="M1684" s="258"/>
      <c r="N1684" s="259"/>
      <c r="O1684" s="259"/>
      <c r="P1684" s="259"/>
      <c r="Q1684" s="259"/>
      <c r="R1684" s="259"/>
      <c r="S1684" s="259"/>
      <c r="T1684" s="260"/>
      <c r="AT1684" s="261" t="s">
        <v>185</v>
      </c>
      <c r="AU1684" s="261" t="s">
        <v>83</v>
      </c>
      <c r="AV1684" s="12" t="s">
        <v>83</v>
      </c>
      <c r="AW1684" s="12" t="s">
        <v>36</v>
      </c>
      <c r="AX1684" s="12" t="s">
        <v>76</v>
      </c>
      <c r="AY1684" s="261" t="s">
        <v>174</v>
      </c>
    </row>
    <row r="1685" s="1" customFormat="1" ht="16.5" customHeight="1">
      <c r="B1685" s="47"/>
      <c r="C1685" s="236" t="s">
        <v>3468</v>
      </c>
      <c r="D1685" s="236" t="s">
        <v>176</v>
      </c>
      <c r="E1685" s="237" t="s">
        <v>3469</v>
      </c>
      <c r="F1685" s="238" t="s">
        <v>3470</v>
      </c>
      <c r="G1685" s="239" t="s">
        <v>179</v>
      </c>
      <c r="H1685" s="240">
        <v>3.8090000000000002</v>
      </c>
      <c r="I1685" s="241"/>
      <c r="J1685" s="242">
        <f>ROUND(I1685*H1685,2)</f>
        <v>0</v>
      </c>
      <c r="K1685" s="238" t="s">
        <v>180</v>
      </c>
      <c r="L1685" s="73"/>
      <c r="M1685" s="243" t="s">
        <v>21</v>
      </c>
      <c r="N1685" s="244" t="s">
        <v>44</v>
      </c>
      <c r="O1685" s="48"/>
      <c r="P1685" s="245">
        <f>O1685*H1685</f>
        <v>0</v>
      </c>
      <c r="Q1685" s="245">
        <v>0</v>
      </c>
      <c r="R1685" s="245">
        <f>Q1685*H1685</f>
        <v>0</v>
      </c>
      <c r="S1685" s="245">
        <v>0</v>
      </c>
      <c r="T1685" s="246">
        <f>S1685*H1685</f>
        <v>0</v>
      </c>
      <c r="AR1685" s="25" t="s">
        <v>266</v>
      </c>
      <c r="AT1685" s="25" t="s">
        <v>176</v>
      </c>
      <c r="AU1685" s="25" t="s">
        <v>83</v>
      </c>
      <c r="AY1685" s="25" t="s">
        <v>174</v>
      </c>
      <c r="BE1685" s="247">
        <f>IF(N1685="základní",J1685,0)</f>
        <v>0</v>
      </c>
      <c r="BF1685" s="247">
        <f>IF(N1685="snížená",J1685,0)</f>
        <v>0</v>
      </c>
      <c r="BG1685" s="247">
        <f>IF(N1685="zákl. přenesená",J1685,0)</f>
        <v>0</v>
      </c>
      <c r="BH1685" s="247">
        <f>IF(N1685="sníž. přenesená",J1685,0)</f>
        <v>0</v>
      </c>
      <c r="BI1685" s="247">
        <f>IF(N1685="nulová",J1685,0)</f>
        <v>0</v>
      </c>
      <c r="BJ1685" s="25" t="s">
        <v>83</v>
      </c>
      <c r="BK1685" s="247">
        <f>ROUND(I1685*H1685,2)</f>
        <v>0</v>
      </c>
      <c r="BL1685" s="25" t="s">
        <v>266</v>
      </c>
      <c r="BM1685" s="25" t="s">
        <v>3471</v>
      </c>
    </row>
    <row r="1686" s="1" customFormat="1">
      <c r="B1686" s="47"/>
      <c r="C1686" s="75"/>
      <c r="D1686" s="248" t="s">
        <v>183</v>
      </c>
      <c r="E1686" s="75"/>
      <c r="F1686" s="249" t="s">
        <v>3472</v>
      </c>
      <c r="G1686" s="75"/>
      <c r="H1686" s="75"/>
      <c r="I1686" s="204"/>
      <c r="J1686" s="75"/>
      <c r="K1686" s="75"/>
      <c r="L1686" s="73"/>
      <c r="M1686" s="250"/>
      <c r="N1686" s="48"/>
      <c r="O1686" s="48"/>
      <c r="P1686" s="48"/>
      <c r="Q1686" s="48"/>
      <c r="R1686" s="48"/>
      <c r="S1686" s="48"/>
      <c r="T1686" s="96"/>
      <c r="AT1686" s="25" t="s">
        <v>183</v>
      </c>
      <c r="AU1686" s="25" t="s">
        <v>83</v>
      </c>
    </row>
    <row r="1687" s="12" customFormat="1">
      <c r="B1687" s="251"/>
      <c r="C1687" s="252"/>
      <c r="D1687" s="248" t="s">
        <v>185</v>
      </c>
      <c r="E1687" s="253" t="s">
        <v>21</v>
      </c>
      <c r="F1687" s="254" t="s">
        <v>3473</v>
      </c>
      <c r="G1687" s="252"/>
      <c r="H1687" s="255">
        <v>3.8090000000000002</v>
      </c>
      <c r="I1687" s="256"/>
      <c r="J1687" s="252"/>
      <c r="K1687" s="252"/>
      <c r="L1687" s="257"/>
      <c r="M1687" s="258"/>
      <c r="N1687" s="259"/>
      <c r="O1687" s="259"/>
      <c r="P1687" s="259"/>
      <c r="Q1687" s="259"/>
      <c r="R1687" s="259"/>
      <c r="S1687" s="259"/>
      <c r="T1687" s="260"/>
      <c r="AT1687" s="261" t="s">
        <v>185</v>
      </c>
      <c r="AU1687" s="261" t="s">
        <v>83</v>
      </c>
      <c r="AV1687" s="12" t="s">
        <v>83</v>
      </c>
      <c r="AW1687" s="12" t="s">
        <v>36</v>
      </c>
      <c r="AX1687" s="12" t="s">
        <v>76</v>
      </c>
      <c r="AY1687" s="261" t="s">
        <v>174</v>
      </c>
    </row>
    <row r="1688" s="1" customFormat="1" ht="16.5" customHeight="1">
      <c r="B1688" s="47"/>
      <c r="C1688" s="262" t="s">
        <v>3474</v>
      </c>
      <c r="D1688" s="262" t="s">
        <v>248</v>
      </c>
      <c r="E1688" s="263" t="s">
        <v>3475</v>
      </c>
      <c r="F1688" s="264" t="s">
        <v>3476</v>
      </c>
      <c r="G1688" s="265" t="s">
        <v>179</v>
      </c>
      <c r="H1688" s="266">
        <v>3.8090000000000002</v>
      </c>
      <c r="I1688" s="267"/>
      <c r="J1688" s="268">
        <f>ROUND(I1688*H1688,2)</f>
        <v>0</v>
      </c>
      <c r="K1688" s="264" t="s">
        <v>21</v>
      </c>
      <c r="L1688" s="269"/>
      <c r="M1688" s="270" t="s">
        <v>21</v>
      </c>
      <c r="N1688" s="271" t="s">
        <v>44</v>
      </c>
      <c r="O1688" s="48"/>
      <c r="P1688" s="245">
        <f>O1688*H1688</f>
        <v>0</v>
      </c>
      <c r="Q1688" s="245">
        <v>0.0041999999999999997</v>
      </c>
      <c r="R1688" s="245">
        <f>Q1688*H1688</f>
        <v>0.0159978</v>
      </c>
      <c r="S1688" s="245">
        <v>0</v>
      </c>
      <c r="T1688" s="246">
        <f>S1688*H1688</f>
        <v>0</v>
      </c>
      <c r="AR1688" s="25" t="s">
        <v>364</v>
      </c>
      <c r="AT1688" s="25" t="s">
        <v>248</v>
      </c>
      <c r="AU1688" s="25" t="s">
        <v>83</v>
      </c>
      <c r="AY1688" s="25" t="s">
        <v>174</v>
      </c>
      <c r="BE1688" s="247">
        <f>IF(N1688="základní",J1688,0)</f>
        <v>0</v>
      </c>
      <c r="BF1688" s="247">
        <f>IF(N1688="snížená",J1688,0)</f>
        <v>0</v>
      </c>
      <c r="BG1688" s="247">
        <f>IF(N1688="zákl. přenesená",J1688,0)</f>
        <v>0</v>
      </c>
      <c r="BH1688" s="247">
        <f>IF(N1688="sníž. přenesená",J1688,0)</f>
        <v>0</v>
      </c>
      <c r="BI1688" s="247">
        <f>IF(N1688="nulová",J1688,0)</f>
        <v>0</v>
      </c>
      <c r="BJ1688" s="25" t="s">
        <v>83</v>
      </c>
      <c r="BK1688" s="247">
        <f>ROUND(I1688*H1688,2)</f>
        <v>0</v>
      </c>
      <c r="BL1688" s="25" t="s">
        <v>266</v>
      </c>
      <c r="BM1688" s="25" t="s">
        <v>3477</v>
      </c>
    </row>
    <row r="1689" s="1" customFormat="1" ht="16.5" customHeight="1">
      <c r="B1689" s="47"/>
      <c r="C1689" s="236" t="s">
        <v>3478</v>
      </c>
      <c r="D1689" s="236" t="s">
        <v>176</v>
      </c>
      <c r="E1689" s="237" t="s">
        <v>3479</v>
      </c>
      <c r="F1689" s="238" t="s">
        <v>3480</v>
      </c>
      <c r="G1689" s="239" t="s">
        <v>269</v>
      </c>
      <c r="H1689" s="240">
        <v>1</v>
      </c>
      <c r="I1689" s="241"/>
      <c r="J1689" s="242">
        <f>ROUND(I1689*H1689,2)</f>
        <v>0</v>
      </c>
      <c r="K1689" s="238" t="s">
        <v>180</v>
      </c>
      <c r="L1689" s="73"/>
      <c r="M1689" s="243" t="s">
        <v>21</v>
      </c>
      <c r="N1689" s="244" t="s">
        <v>44</v>
      </c>
      <c r="O1689" s="48"/>
      <c r="P1689" s="245">
        <f>O1689*H1689</f>
        <v>0</v>
      </c>
      <c r="Q1689" s="245">
        <v>0</v>
      </c>
      <c r="R1689" s="245">
        <f>Q1689*H1689</f>
        <v>0</v>
      </c>
      <c r="S1689" s="245">
        <v>0</v>
      </c>
      <c r="T1689" s="246">
        <f>S1689*H1689</f>
        <v>0</v>
      </c>
      <c r="AR1689" s="25" t="s">
        <v>266</v>
      </c>
      <c r="AT1689" s="25" t="s">
        <v>176</v>
      </c>
      <c r="AU1689" s="25" t="s">
        <v>83</v>
      </c>
      <c r="AY1689" s="25" t="s">
        <v>174</v>
      </c>
      <c r="BE1689" s="247">
        <f>IF(N1689="základní",J1689,0)</f>
        <v>0</v>
      </c>
      <c r="BF1689" s="247">
        <f>IF(N1689="snížená",J1689,0)</f>
        <v>0</v>
      </c>
      <c r="BG1689" s="247">
        <f>IF(N1689="zákl. přenesená",J1689,0)</f>
        <v>0</v>
      </c>
      <c r="BH1689" s="247">
        <f>IF(N1689="sníž. přenesená",J1689,0)</f>
        <v>0</v>
      </c>
      <c r="BI1689" s="247">
        <f>IF(N1689="nulová",J1689,0)</f>
        <v>0</v>
      </c>
      <c r="BJ1689" s="25" t="s">
        <v>83</v>
      </c>
      <c r="BK1689" s="247">
        <f>ROUND(I1689*H1689,2)</f>
        <v>0</v>
      </c>
      <c r="BL1689" s="25" t="s">
        <v>266</v>
      </c>
      <c r="BM1689" s="25" t="s">
        <v>3481</v>
      </c>
    </row>
    <row r="1690" s="1" customFormat="1">
      <c r="B1690" s="47"/>
      <c r="C1690" s="75"/>
      <c r="D1690" s="248" t="s">
        <v>183</v>
      </c>
      <c r="E1690" s="75"/>
      <c r="F1690" s="249" t="s">
        <v>3482</v>
      </c>
      <c r="G1690" s="75"/>
      <c r="H1690" s="75"/>
      <c r="I1690" s="204"/>
      <c r="J1690" s="75"/>
      <c r="K1690" s="75"/>
      <c r="L1690" s="73"/>
      <c r="M1690" s="250"/>
      <c r="N1690" s="48"/>
      <c r="O1690" s="48"/>
      <c r="P1690" s="48"/>
      <c r="Q1690" s="48"/>
      <c r="R1690" s="48"/>
      <c r="S1690" s="48"/>
      <c r="T1690" s="96"/>
      <c r="AT1690" s="25" t="s">
        <v>183</v>
      </c>
      <c r="AU1690" s="25" t="s">
        <v>83</v>
      </c>
    </row>
    <row r="1691" s="12" customFormat="1">
      <c r="B1691" s="251"/>
      <c r="C1691" s="252"/>
      <c r="D1691" s="248" t="s">
        <v>185</v>
      </c>
      <c r="E1691" s="253" t="s">
        <v>21</v>
      </c>
      <c r="F1691" s="254" t="s">
        <v>3483</v>
      </c>
      <c r="G1691" s="252"/>
      <c r="H1691" s="255">
        <v>1</v>
      </c>
      <c r="I1691" s="256"/>
      <c r="J1691" s="252"/>
      <c r="K1691" s="252"/>
      <c r="L1691" s="257"/>
      <c r="M1691" s="258"/>
      <c r="N1691" s="259"/>
      <c r="O1691" s="259"/>
      <c r="P1691" s="259"/>
      <c r="Q1691" s="259"/>
      <c r="R1691" s="259"/>
      <c r="S1691" s="259"/>
      <c r="T1691" s="260"/>
      <c r="AT1691" s="261" t="s">
        <v>185</v>
      </c>
      <c r="AU1691" s="261" t="s">
        <v>83</v>
      </c>
      <c r="AV1691" s="12" t="s">
        <v>83</v>
      </c>
      <c r="AW1691" s="12" t="s">
        <v>36</v>
      </c>
      <c r="AX1691" s="12" t="s">
        <v>76</v>
      </c>
      <c r="AY1691" s="261" t="s">
        <v>174</v>
      </c>
    </row>
    <row r="1692" s="1" customFormat="1" ht="16.5" customHeight="1">
      <c r="B1692" s="47"/>
      <c r="C1692" s="262" t="s">
        <v>3484</v>
      </c>
      <c r="D1692" s="262" t="s">
        <v>248</v>
      </c>
      <c r="E1692" s="263" t="s">
        <v>3485</v>
      </c>
      <c r="F1692" s="264" t="s">
        <v>3486</v>
      </c>
      <c r="G1692" s="265" t="s">
        <v>269</v>
      </c>
      <c r="H1692" s="266">
        <v>1</v>
      </c>
      <c r="I1692" s="267"/>
      <c r="J1692" s="268">
        <f>ROUND(I1692*H1692,2)</f>
        <v>0</v>
      </c>
      <c r="K1692" s="264" t="s">
        <v>21</v>
      </c>
      <c r="L1692" s="269"/>
      <c r="M1692" s="270" t="s">
        <v>21</v>
      </c>
      <c r="N1692" s="271" t="s">
        <v>44</v>
      </c>
      <c r="O1692" s="48"/>
      <c r="P1692" s="245">
        <f>O1692*H1692</f>
        <v>0</v>
      </c>
      <c r="Q1692" s="245">
        <v>0.028000000000000001</v>
      </c>
      <c r="R1692" s="245">
        <f>Q1692*H1692</f>
        <v>0.028000000000000001</v>
      </c>
      <c r="S1692" s="245">
        <v>0</v>
      </c>
      <c r="T1692" s="246">
        <f>S1692*H1692</f>
        <v>0</v>
      </c>
      <c r="AR1692" s="25" t="s">
        <v>364</v>
      </c>
      <c r="AT1692" s="25" t="s">
        <v>248</v>
      </c>
      <c r="AU1692" s="25" t="s">
        <v>83</v>
      </c>
      <c r="AY1692" s="25" t="s">
        <v>174</v>
      </c>
      <c r="BE1692" s="247">
        <f>IF(N1692="základní",J1692,0)</f>
        <v>0</v>
      </c>
      <c r="BF1692" s="247">
        <f>IF(N1692="snížená",J1692,0)</f>
        <v>0</v>
      </c>
      <c r="BG1692" s="247">
        <f>IF(N1692="zákl. přenesená",J1692,0)</f>
        <v>0</v>
      </c>
      <c r="BH1692" s="247">
        <f>IF(N1692="sníž. přenesená",J1692,0)</f>
        <v>0</v>
      </c>
      <c r="BI1692" s="247">
        <f>IF(N1692="nulová",J1692,0)</f>
        <v>0</v>
      </c>
      <c r="BJ1692" s="25" t="s">
        <v>83</v>
      </c>
      <c r="BK1692" s="247">
        <f>ROUND(I1692*H1692,2)</f>
        <v>0</v>
      </c>
      <c r="BL1692" s="25" t="s">
        <v>266</v>
      </c>
      <c r="BM1692" s="25" t="s">
        <v>3487</v>
      </c>
    </row>
    <row r="1693" s="1" customFormat="1" ht="38.25" customHeight="1">
      <c r="B1693" s="47"/>
      <c r="C1693" s="236" t="s">
        <v>3488</v>
      </c>
      <c r="D1693" s="236" t="s">
        <v>176</v>
      </c>
      <c r="E1693" s="237" t="s">
        <v>3489</v>
      </c>
      <c r="F1693" s="238" t="s">
        <v>3490</v>
      </c>
      <c r="G1693" s="239" t="s">
        <v>220</v>
      </c>
      <c r="H1693" s="240">
        <v>0.043999999999999997</v>
      </c>
      <c r="I1693" s="241"/>
      <c r="J1693" s="242">
        <f>ROUND(I1693*H1693,2)</f>
        <v>0</v>
      </c>
      <c r="K1693" s="238" t="s">
        <v>180</v>
      </c>
      <c r="L1693" s="73"/>
      <c r="M1693" s="243" t="s">
        <v>21</v>
      </c>
      <c r="N1693" s="244" t="s">
        <v>44</v>
      </c>
      <c r="O1693" s="48"/>
      <c r="P1693" s="245">
        <f>O1693*H1693</f>
        <v>0</v>
      </c>
      <c r="Q1693" s="245">
        <v>0</v>
      </c>
      <c r="R1693" s="245">
        <f>Q1693*H1693</f>
        <v>0</v>
      </c>
      <c r="S1693" s="245">
        <v>0</v>
      </c>
      <c r="T1693" s="246">
        <f>S1693*H1693</f>
        <v>0</v>
      </c>
      <c r="AR1693" s="25" t="s">
        <v>266</v>
      </c>
      <c r="AT1693" s="25" t="s">
        <v>176</v>
      </c>
      <c r="AU1693" s="25" t="s">
        <v>83</v>
      </c>
      <c r="AY1693" s="25" t="s">
        <v>174</v>
      </c>
      <c r="BE1693" s="247">
        <f>IF(N1693="základní",J1693,0)</f>
        <v>0</v>
      </c>
      <c r="BF1693" s="247">
        <f>IF(N1693="snížená",J1693,0)</f>
        <v>0</v>
      </c>
      <c r="BG1693" s="247">
        <f>IF(N1693="zákl. přenesená",J1693,0)</f>
        <v>0</v>
      </c>
      <c r="BH1693" s="247">
        <f>IF(N1693="sníž. přenesená",J1693,0)</f>
        <v>0</v>
      </c>
      <c r="BI1693" s="247">
        <f>IF(N1693="nulová",J1693,0)</f>
        <v>0</v>
      </c>
      <c r="BJ1693" s="25" t="s">
        <v>83</v>
      </c>
      <c r="BK1693" s="247">
        <f>ROUND(I1693*H1693,2)</f>
        <v>0</v>
      </c>
      <c r="BL1693" s="25" t="s">
        <v>266</v>
      </c>
      <c r="BM1693" s="25" t="s">
        <v>3491</v>
      </c>
    </row>
    <row r="1694" s="1" customFormat="1">
      <c r="B1694" s="47"/>
      <c r="C1694" s="75"/>
      <c r="D1694" s="248" t="s">
        <v>183</v>
      </c>
      <c r="E1694" s="75"/>
      <c r="F1694" s="249" t="s">
        <v>3492</v>
      </c>
      <c r="G1694" s="75"/>
      <c r="H1694" s="75"/>
      <c r="I1694" s="204"/>
      <c r="J1694" s="75"/>
      <c r="K1694" s="75"/>
      <c r="L1694" s="73"/>
      <c r="M1694" s="250"/>
      <c r="N1694" s="48"/>
      <c r="O1694" s="48"/>
      <c r="P1694" s="48"/>
      <c r="Q1694" s="48"/>
      <c r="R1694" s="48"/>
      <c r="S1694" s="48"/>
      <c r="T1694" s="96"/>
      <c r="AT1694" s="25" t="s">
        <v>183</v>
      </c>
      <c r="AU1694" s="25" t="s">
        <v>83</v>
      </c>
    </row>
    <row r="1695" s="11" customFormat="1" ht="29.88" customHeight="1">
      <c r="B1695" s="220"/>
      <c r="C1695" s="221"/>
      <c r="D1695" s="222" t="s">
        <v>71</v>
      </c>
      <c r="E1695" s="234" t="s">
        <v>3493</v>
      </c>
      <c r="F1695" s="234" t="s">
        <v>3494</v>
      </c>
      <c r="G1695" s="221"/>
      <c r="H1695" s="221"/>
      <c r="I1695" s="224"/>
      <c r="J1695" s="235">
        <f>BK1695</f>
        <v>0</v>
      </c>
      <c r="K1695" s="221"/>
      <c r="L1695" s="226"/>
      <c r="M1695" s="227"/>
      <c r="N1695" s="228"/>
      <c r="O1695" s="228"/>
      <c r="P1695" s="229">
        <f>SUM(P1696:P1756)</f>
        <v>0</v>
      </c>
      <c r="Q1695" s="228"/>
      <c r="R1695" s="229">
        <f>SUM(R1696:R1756)</f>
        <v>1.41547841</v>
      </c>
      <c r="S1695" s="228"/>
      <c r="T1695" s="230">
        <f>SUM(T1696:T1756)</f>
        <v>4.0537057999999995</v>
      </c>
      <c r="AR1695" s="231" t="s">
        <v>83</v>
      </c>
      <c r="AT1695" s="232" t="s">
        <v>71</v>
      </c>
      <c r="AU1695" s="232" t="s">
        <v>76</v>
      </c>
      <c r="AY1695" s="231" t="s">
        <v>174</v>
      </c>
      <c r="BK1695" s="233">
        <f>SUM(BK1696:BK1756)</f>
        <v>0</v>
      </c>
    </row>
    <row r="1696" s="1" customFormat="1" ht="16.5" customHeight="1">
      <c r="B1696" s="47"/>
      <c r="C1696" s="236" t="s">
        <v>3495</v>
      </c>
      <c r="D1696" s="236" t="s">
        <v>176</v>
      </c>
      <c r="E1696" s="237" t="s">
        <v>3496</v>
      </c>
      <c r="F1696" s="238" t="s">
        <v>3497</v>
      </c>
      <c r="G1696" s="239" t="s">
        <v>179</v>
      </c>
      <c r="H1696" s="240">
        <v>75.189999999999998</v>
      </c>
      <c r="I1696" s="241"/>
      <c r="J1696" s="242">
        <f>ROUND(I1696*H1696,2)</f>
        <v>0</v>
      </c>
      <c r="K1696" s="238" t="s">
        <v>21</v>
      </c>
      <c r="L1696" s="73"/>
      <c r="M1696" s="243" t="s">
        <v>21</v>
      </c>
      <c r="N1696" s="244" t="s">
        <v>44</v>
      </c>
      <c r="O1696" s="48"/>
      <c r="P1696" s="245">
        <f>O1696*H1696</f>
        <v>0</v>
      </c>
      <c r="Q1696" s="245">
        <v>0</v>
      </c>
      <c r="R1696" s="245">
        <f>Q1696*H1696</f>
        <v>0</v>
      </c>
      <c r="S1696" s="245">
        <v>0</v>
      </c>
      <c r="T1696" s="246">
        <f>S1696*H1696</f>
        <v>0</v>
      </c>
      <c r="AR1696" s="25" t="s">
        <v>266</v>
      </c>
      <c r="AT1696" s="25" t="s">
        <v>176</v>
      </c>
      <c r="AU1696" s="25" t="s">
        <v>83</v>
      </c>
      <c r="AY1696" s="25" t="s">
        <v>174</v>
      </c>
      <c r="BE1696" s="247">
        <f>IF(N1696="základní",J1696,0)</f>
        <v>0</v>
      </c>
      <c r="BF1696" s="247">
        <f>IF(N1696="snížená",J1696,0)</f>
        <v>0</v>
      </c>
      <c r="BG1696" s="247">
        <f>IF(N1696="zákl. přenesená",J1696,0)</f>
        <v>0</v>
      </c>
      <c r="BH1696" s="247">
        <f>IF(N1696="sníž. přenesená",J1696,0)</f>
        <v>0</v>
      </c>
      <c r="BI1696" s="247">
        <f>IF(N1696="nulová",J1696,0)</f>
        <v>0</v>
      </c>
      <c r="BJ1696" s="25" t="s">
        <v>83</v>
      </c>
      <c r="BK1696" s="247">
        <f>ROUND(I1696*H1696,2)</f>
        <v>0</v>
      </c>
      <c r="BL1696" s="25" t="s">
        <v>266</v>
      </c>
      <c r="BM1696" s="25" t="s">
        <v>3498</v>
      </c>
    </row>
    <row r="1697" s="12" customFormat="1">
      <c r="B1697" s="251"/>
      <c r="C1697" s="252"/>
      <c r="D1697" s="248" t="s">
        <v>185</v>
      </c>
      <c r="E1697" s="253" t="s">
        <v>21</v>
      </c>
      <c r="F1697" s="254" t="s">
        <v>3499</v>
      </c>
      <c r="G1697" s="252"/>
      <c r="H1697" s="255">
        <v>26.449999999999999</v>
      </c>
      <c r="I1697" s="256"/>
      <c r="J1697" s="252"/>
      <c r="K1697" s="252"/>
      <c r="L1697" s="257"/>
      <c r="M1697" s="258"/>
      <c r="N1697" s="259"/>
      <c r="O1697" s="259"/>
      <c r="P1697" s="259"/>
      <c r="Q1697" s="259"/>
      <c r="R1697" s="259"/>
      <c r="S1697" s="259"/>
      <c r="T1697" s="260"/>
      <c r="AT1697" s="261" t="s">
        <v>185</v>
      </c>
      <c r="AU1697" s="261" t="s">
        <v>83</v>
      </c>
      <c r="AV1697" s="12" t="s">
        <v>83</v>
      </c>
      <c r="AW1697" s="12" t="s">
        <v>36</v>
      </c>
      <c r="AX1697" s="12" t="s">
        <v>72</v>
      </c>
      <c r="AY1697" s="261" t="s">
        <v>174</v>
      </c>
    </row>
    <row r="1698" s="12" customFormat="1">
      <c r="B1698" s="251"/>
      <c r="C1698" s="252"/>
      <c r="D1698" s="248" t="s">
        <v>185</v>
      </c>
      <c r="E1698" s="253" t="s">
        <v>21</v>
      </c>
      <c r="F1698" s="254" t="s">
        <v>3500</v>
      </c>
      <c r="G1698" s="252"/>
      <c r="H1698" s="255">
        <v>23.18</v>
      </c>
      <c r="I1698" s="256"/>
      <c r="J1698" s="252"/>
      <c r="K1698" s="252"/>
      <c r="L1698" s="257"/>
      <c r="M1698" s="258"/>
      <c r="N1698" s="259"/>
      <c r="O1698" s="259"/>
      <c r="P1698" s="259"/>
      <c r="Q1698" s="259"/>
      <c r="R1698" s="259"/>
      <c r="S1698" s="259"/>
      <c r="T1698" s="260"/>
      <c r="AT1698" s="261" t="s">
        <v>185</v>
      </c>
      <c r="AU1698" s="261" t="s">
        <v>83</v>
      </c>
      <c r="AV1698" s="12" t="s">
        <v>83</v>
      </c>
      <c r="AW1698" s="12" t="s">
        <v>36</v>
      </c>
      <c r="AX1698" s="12" t="s">
        <v>72</v>
      </c>
      <c r="AY1698" s="261" t="s">
        <v>174</v>
      </c>
    </row>
    <row r="1699" s="12" customFormat="1">
      <c r="B1699" s="251"/>
      <c r="C1699" s="252"/>
      <c r="D1699" s="248" t="s">
        <v>185</v>
      </c>
      <c r="E1699" s="253" t="s">
        <v>21</v>
      </c>
      <c r="F1699" s="254" t="s">
        <v>3501</v>
      </c>
      <c r="G1699" s="252"/>
      <c r="H1699" s="255">
        <v>13.73</v>
      </c>
      <c r="I1699" s="256"/>
      <c r="J1699" s="252"/>
      <c r="K1699" s="252"/>
      <c r="L1699" s="257"/>
      <c r="M1699" s="258"/>
      <c r="N1699" s="259"/>
      <c r="O1699" s="259"/>
      <c r="P1699" s="259"/>
      <c r="Q1699" s="259"/>
      <c r="R1699" s="259"/>
      <c r="S1699" s="259"/>
      <c r="T1699" s="260"/>
      <c r="AT1699" s="261" t="s">
        <v>185</v>
      </c>
      <c r="AU1699" s="261" t="s">
        <v>83</v>
      </c>
      <c r="AV1699" s="12" t="s">
        <v>83</v>
      </c>
      <c r="AW1699" s="12" t="s">
        <v>36</v>
      </c>
      <c r="AX1699" s="12" t="s">
        <v>72</v>
      </c>
      <c r="AY1699" s="261" t="s">
        <v>174</v>
      </c>
    </row>
    <row r="1700" s="12" customFormat="1">
      <c r="B1700" s="251"/>
      <c r="C1700" s="252"/>
      <c r="D1700" s="248" t="s">
        <v>185</v>
      </c>
      <c r="E1700" s="253" t="s">
        <v>21</v>
      </c>
      <c r="F1700" s="254" t="s">
        <v>658</v>
      </c>
      <c r="G1700" s="252"/>
      <c r="H1700" s="255">
        <v>11.83</v>
      </c>
      <c r="I1700" s="256"/>
      <c r="J1700" s="252"/>
      <c r="K1700" s="252"/>
      <c r="L1700" s="257"/>
      <c r="M1700" s="258"/>
      <c r="N1700" s="259"/>
      <c r="O1700" s="259"/>
      <c r="P1700" s="259"/>
      <c r="Q1700" s="259"/>
      <c r="R1700" s="259"/>
      <c r="S1700" s="259"/>
      <c r="T1700" s="260"/>
      <c r="AT1700" s="261" t="s">
        <v>185</v>
      </c>
      <c r="AU1700" s="261" t="s">
        <v>83</v>
      </c>
      <c r="AV1700" s="12" t="s">
        <v>83</v>
      </c>
      <c r="AW1700" s="12" t="s">
        <v>36</v>
      </c>
      <c r="AX1700" s="12" t="s">
        <v>72</v>
      </c>
      <c r="AY1700" s="261" t="s">
        <v>174</v>
      </c>
    </row>
    <row r="1701" s="13" customFormat="1">
      <c r="B1701" s="272"/>
      <c r="C1701" s="273"/>
      <c r="D1701" s="248" t="s">
        <v>185</v>
      </c>
      <c r="E1701" s="274" t="s">
        <v>21</v>
      </c>
      <c r="F1701" s="275" t="s">
        <v>264</v>
      </c>
      <c r="G1701" s="273"/>
      <c r="H1701" s="276">
        <v>75.189999999999998</v>
      </c>
      <c r="I1701" s="277"/>
      <c r="J1701" s="273"/>
      <c r="K1701" s="273"/>
      <c r="L1701" s="278"/>
      <c r="M1701" s="279"/>
      <c r="N1701" s="280"/>
      <c r="O1701" s="280"/>
      <c r="P1701" s="280"/>
      <c r="Q1701" s="280"/>
      <c r="R1701" s="280"/>
      <c r="S1701" s="280"/>
      <c r="T1701" s="281"/>
      <c r="AT1701" s="282" t="s">
        <v>185</v>
      </c>
      <c r="AU1701" s="282" t="s">
        <v>83</v>
      </c>
      <c r="AV1701" s="13" t="s">
        <v>181</v>
      </c>
      <c r="AW1701" s="13" t="s">
        <v>36</v>
      </c>
      <c r="AX1701" s="13" t="s">
        <v>76</v>
      </c>
      <c r="AY1701" s="282" t="s">
        <v>174</v>
      </c>
    </row>
    <row r="1702" s="1" customFormat="1" ht="25.5" customHeight="1">
      <c r="B1702" s="47"/>
      <c r="C1702" s="236" t="s">
        <v>3502</v>
      </c>
      <c r="D1702" s="236" t="s">
        <v>176</v>
      </c>
      <c r="E1702" s="237" t="s">
        <v>3503</v>
      </c>
      <c r="F1702" s="238" t="s">
        <v>3504</v>
      </c>
      <c r="G1702" s="239" t="s">
        <v>256</v>
      </c>
      <c r="H1702" s="240">
        <v>332.19600000000003</v>
      </c>
      <c r="I1702" s="241"/>
      <c r="J1702" s="242">
        <f>ROUND(I1702*H1702,2)</f>
        <v>0</v>
      </c>
      <c r="K1702" s="238" t="s">
        <v>180</v>
      </c>
      <c r="L1702" s="73"/>
      <c r="M1702" s="243" t="s">
        <v>21</v>
      </c>
      <c r="N1702" s="244" t="s">
        <v>44</v>
      </c>
      <c r="O1702" s="48"/>
      <c r="P1702" s="245">
        <f>O1702*H1702</f>
        <v>0</v>
      </c>
      <c r="Q1702" s="245">
        <v>0.00046000000000000001</v>
      </c>
      <c r="R1702" s="245">
        <f>Q1702*H1702</f>
        <v>0.15281016000000003</v>
      </c>
      <c r="S1702" s="245">
        <v>0</v>
      </c>
      <c r="T1702" s="246">
        <f>S1702*H1702</f>
        <v>0</v>
      </c>
      <c r="AR1702" s="25" t="s">
        <v>266</v>
      </c>
      <c r="AT1702" s="25" t="s">
        <v>176</v>
      </c>
      <c r="AU1702" s="25" t="s">
        <v>83</v>
      </c>
      <c r="AY1702" s="25" t="s">
        <v>174</v>
      </c>
      <c r="BE1702" s="247">
        <f>IF(N1702="základní",J1702,0)</f>
        <v>0</v>
      </c>
      <c r="BF1702" s="247">
        <f>IF(N1702="snížená",J1702,0)</f>
        <v>0</v>
      </c>
      <c r="BG1702" s="247">
        <f>IF(N1702="zákl. přenesená",J1702,0)</f>
        <v>0</v>
      </c>
      <c r="BH1702" s="247">
        <f>IF(N1702="sníž. přenesená",J1702,0)</f>
        <v>0</v>
      </c>
      <c r="BI1702" s="247">
        <f>IF(N1702="nulová",J1702,0)</f>
        <v>0</v>
      </c>
      <c r="BJ1702" s="25" t="s">
        <v>83</v>
      </c>
      <c r="BK1702" s="247">
        <f>ROUND(I1702*H1702,2)</f>
        <v>0</v>
      </c>
      <c r="BL1702" s="25" t="s">
        <v>266</v>
      </c>
      <c r="BM1702" s="25" t="s">
        <v>3505</v>
      </c>
    </row>
    <row r="1703" s="14" customFormat="1">
      <c r="B1703" s="283"/>
      <c r="C1703" s="284"/>
      <c r="D1703" s="248" t="s">
        <v>185</v>
      </c>
      <c r="E1703" s="285" t="s">
        <v>21</v>
      </c>
      <c r="F1703" s="286" t="s">
        <v>3506</v>
      </c>
      <c r="G1703" s="284"/>
      <c r="H1703" s="285" t="s">
        <v>21</v>
      </c>
      <c r="I1703" s="287"/>
      <c r="J1703" s="284"/>
      <c r="K1703" s="284"/>
      <c r="L1703" s="288"/>
      <c r="M1703" s="289"/>
      <c r="N1703" s="290"/>
      <c r="O1703" s="290"/>
      <c r="P1703" s="290"/>
      <c r="Q1703" s="290"/>
      <c r="R1703" s="290"/>
      <c r="S1703" s="290"/>
      <c r="T1703" s="291"/>
      <c r="AT1703" s="292" t="s">
        <v>185</v>
      </c>
      <c r="AU1703" s="292" t="s">
        <v>83</v>
      </c>
      <c r="AV1703" s="14" t="s">
        <v>76</v>
      </c>
      <c r="AW1703" s="14" t="s">
        <v>36</v>
      </c>
      <c r="AX1703" s="14" t="s">
        <v>72</v>
      </c>
      <c r="AY1703" s="292" t="s">
        <v>174</v>
      </c>
    </row>
    <row r="1704" s="12" customFormat="1">
      <c r="B1704" s="251"/>
      <c r="C1704" s="252"/>
      <c r="D1704" s="248" t="s">
        <v>185</v>
      </c>
      <c r="E1704" s="253" t="s">
        <v>21</v>
      </c>
      <c r="F1704" s="254" t="s">
        <v>3507</v>
      </c>
      <c r="G1704" s="252"/>
      <c r="H1704" s="255">
        <v>153.22</v>
      </c>
      <c r="I1704" s="256"/>
      <c r="J1704" s="252"/>
      <c r="K1704" s="252"/>
      <c r="L1704" s="257"/>
      <c r="M1704" s="258"/>
      <c r="N1704" s="259"/>
      <c r="O1704" s="259"/>
      <c r="P1704" s="259"/>
      <c r="Q1704" s="259"/>
      <c r="R1704" s="259"/>
      <c r="S1704" s="259"/>
      <c r="T1704" s="260"/>
      <c r="AT1704" s="261" t="s">
        <v>185</v>
      </c>
      <c r="AU1704" s="261" t="s">
        <v>83</v>
      </c>
      <c r="AV1704" s="12" t="s">
        <v>83</v>
      </c>
      <c r="AW1704" s="12" t="s">
        <v>36</v>
      </c>
      <c r="AX1704" s="12" t="s">
        <v>72</v>
      </c>
      <c r="AY1704" s="261" t="s">
        <v>174</v>
      </c>
    </row>
    <row r="1705" s="12" customFormat="1">
      <c r="B1705" s="251"/>
      <c r="C1705" s="252"/>
      <c r="D1705" s="248" t="s">
        <v>185</v>
      </c>
      <c r="E1705" s="253" t="s">
        <v>21</v>
      </c>
      <c r="F1705" s="254" t="s">
        <v>1281</v>
      </c>
      <c r="G1705" s="252"/>
      <c r="H1705" s="255">
        <v>68.215999999999994</v>
      </c>
      <c r="I1705" s="256"/>
      <c r="J1705" s="252"/>
      <c r="K1705" s="252"/>
      <c r="L1705" s="257"/>
      <c r="M1705" s="258"/>
      <c r="N1705" s="259"/>
      <c r="O1705" s="259"/>
      <c r="P1705" s="259"/>
      <c r="Q1705" s="259"/>
      <c r="R1705" s="259"/>
      <c r="S1705" s="259"/>
      <c r="T1705" s="260"/>
      <c r="AT1705" s="261" t="s">
        <v>185</v>
      </c>
      <c r="AU1705" s="261" t="s">
        <v>83</v>
      </c>
      <c r="AV1705" s="12" t="s">
        <v>83</v>
      </c>
      <c r="AW1705" s="12" t="s">
        <v>36</v>
      </c>
      <c r="AX1705" s="12" t="s">
        <v>72</v>
      </c>
      <c r="AY1705" s="261" t="s">
        <v>174</v>
      </c>
    </row>
    <row r="1706" s="12" customFormat="1">
      <c r="B1706" s="251"/>
      <c r="C1706" s="252"/>
      <c r="D1706" s="248" t="s">
        <v>185</v>
      </c>
      <c r="E1706" s="253" t="s">
        <v>21</v>
      </c>
      <c r="F1706" s="254" t="s">
        <v>3508</v>
      </c>
      <c r="G1706" s="252"/>
      <c r="H1706" s="255">
        <v>-21.699999999999999</v>
      </c>
      <c r="I1706" s="256"/>
      <c r="J1706" s="252"/>
      <c r="K1706" s="252"/>
      <c r="L1706" s="257"/>
      <c r="M1706" s="258"/>
      <c r="N1706" s="259"/>
      <c r="O1706" s="259"/>
      <c r="P1706" s="259"/>
      <c r="Q1706" s="259"/>
      <c r="R1706" s="259"/>
      <c r="S1706" s="259"/>
      <c r="T1706" s="260"/>
      <c r="AT1706" s="261" t="s">
        <v>185</v>
      </c>
      <c r="AU1706" s="261" t="s">
        <v>83</v>
      </c>
      <c r="AV1706" s="12" t="s">
        <v>83</v>
      </c>
      <c r="AW1706" s="12" t="s">
        <v>36</v>
      </c>
      <c r="AX1706" s="12" t="s">
        <v>72</v>
      </c>
      <c r="AY1706" s="261" t="s">
        <v>174</v>
      </c>
    </row>
    <row r="1707" s="12" customFormat="1">
      <c r="B1707" s="251"/>
      <c r="C1707" s="252"/>
      <c r="D1707" s="248" t="s">
        <v>185</v>
      </c>
      <c r="E1707" s="253" t="s">
        <v>21</v>
      </c>
      <c r="F1707" s="254" t="s">
        <v>3509</v>
      </c>
      <c r="G1707" s="252"/>
      <c r="H1707" s="255">
        <v>30.879999999999999</v>
      </c>
      <c r="I1707" s="256"/>
      <c r="J1707" s="252"/>
      <c r="K1707" s="252"/>
      <c r="L1707" s="257"/>
      <c r="M1707" s="258"/>
      <c r="N1707" s="259"/>
      <c r="O1707" s="259"/>
      <c r="P1707" s="259"/>
      <c r="Q1707" s="259"/>
      <c r="R1707" s="259"/>
      <c r="S1707" s="259"/>
      <c r="T1707" s="260"/>
      <c r="AT1707" s="261" t="s">
        <v>185</v>
      </c>
      <c r="AU1707" s="261" t="s">
        <v>83</v>
      </c>
      <c r="AV1707" s="12" t="s">
        <v>83</v>
      </c>
      <c r="AW1707" s="12" t="s">
        <v>36</v>
      </c>
      <c r="AX1707" s="12" t="s">
        <v>72</v>
      </c>
      <c r="AY1707" s="261" t="s">
        <v>174</v>
      </c>
    </row>
    <row r="1708" s="12" customFormat="1">
      <c r="B1708" s="251"/>
      <c r="C1708" s="252"/>
      <c r="D1708" s="248" t="s">
        <v>185</v>
      </c>
      <c r="E1708" s="253" t="s">
        <v>21</v>
      </c>
      <c r="F1708" s="254" t="s">
        <v>3510</v>
      </c>
      <c r="G1708" s="252"/>
      <c r="H1708" s="255">
        <v>88.579999999999998</v>
      </c>
      <c r="I1708" s="256"/>
      <c r="J1708" s="252"/>
      <c r="K1708" s="252"/>
      <c r="L1708" s="257"/>
      <c r="M1708" s="258"/>
      <c r="N1708" s="259"/>
      <c r="O1708" s="259"/>
      <c r="P1708" s="259"/>
      <c r="Q1708" s="259"/>
      <c r="R1708" s="259"/>
      <c r="S1708" s="259"/>
      <c r="T1708" s="260"/>
      <c r="AT1708" s="261" t="s">
        <v>185</v>
      </c>
      <c r="AU1708" s="261" t="s">
        <v>83</v>
      </c>
      <c r="AV1708" s="12" t="s">
        <v>83</v>
      </c>
      <c r="AW1708" s="12" t="s">
        <v>36</v>
      </c>
      <c r="AX1708" s="12" t="s">
        <v>72</v>
      </c>
      <c r="AY1708" s="261" t="s">
        <v>174</v>
      </c>
    </row>
    <row r="1709" s="12" customFormat="1">
      <c r="B1709" s="251"/>
      <c r="C1709" s="252"/>
      <c r="D1709" s="248" t="s">
        <v>185</v>
      </c>
      <c r="E1709" s="253" t="s">
        <v>21</v>
      </c>
      <c r="F1709" s="254" t="s">
        <v>3511</v>
      </c>
      <c r="G1709" s="252"/>
      <c r="H1709" s="255">
        <v>-20.850000000000001</v>
      </c>
      <c r="I1709" s="256"/>
      <c r="J1709" s="252"/>
      <c r="K1709" s="252"/>
      <c r="L1709" s="257"/>
      <c r="M1709" s="258"/>
      <c r="N1709" s="259"/>
      <c r="O1709" s="259"/>
      <c r="P1709" s="259"/>
      <c r="Q1709" s="259"/>
      <c r="R1709" s="259"/>
      <c r="S1709" s="259"/>
      <c r="T1709" s="260"/>
      <c r="AT1709" s="261" t="s">
        <v>185</v>
      </c>
      <c r="AU1709" s="261" t="s">
        <v>83</v>
      </c>
      <c r="AV1709" s="12" t="s">
        <v>83</v>
      </c>
      <c r="AW1709" s="12" t="s">
        <v>36</v>
      </c>
      <c r="AX1709" s="12" t="s">
        <v>72</v>
      </c>
      <c r="AY1709" s="261" t="s">
        <v>174</v>
      </c>
    </row>
    <row r="1710" s="12" customFormat="1">
      <c r="B1710" s="251"/>
      <c r="C1710" s="252"/>
      <c r="D1710" s="248" t="s">
        <v>185</v>
      </c>
      <c r="E1710" s="253" t="s">
        <v>21</v>
      </c>
      <c r="F1710" s="254" t="s">
        <v>3512</v>
      </c>
      <c r="G1710" s="252"/>
      <c r="H1710" s="255">
        <v>33.850000000000001</v>
      </c>
      <c r="I1710" s="256"/>
      <c r="J1710" s="252"/>
      <c r="K1710" s="252"/>
      <c r="L1710" s="257"/>
      <c r="M1710" s="258"/>
      <c r="N1710" s="259"/>
      <c r="O1710" s="259"/>
      <c r="P1710" s="259"/>
      <c r="Q1710" s="259"/>
      <c r="R1710" s="259"/>
      <c r="S1710" s="259"/>
      <c r="T1710" s="260"/>
      <c r="AT1710" s="261" t="s">
        <v>185</v>
      </c>
      <c r="AU1710" s="261" t="s">
        <v>83</v>
      </c>
      <c r="AV1710" s="12" t="s">
        <v>83</v>
      </c>
      <c r="AW1710" s="12" t="s">
        <v>36</v>
      </c>
      <c r="AX1710" s="12" t="s">
        <v>72</v>
      </c>
      <c r="AY1710" s="261" t="s">
        <v>174</v>
      </c>
    </row>
    <row r="1711" s="13" customFormat="1">
      <c r="B1711" s="272"/>
      <c r="C1711" s="273"/>
      <c r="D1711" s="248" t="s">
        <v>185</v>
      </c>
      <c r="E1711" s="274" t="s">
        <v>21</v>
      </c>
      <c r="F1711" s="275" t="s">
        <v>264</v>
      </c>
      <c r="G1711" s="273"/>
      <c r="H1711" s="276">
        <v>332.19600000000003</v>
      </c>
      <c r="I1711" s="277"/>
      <c r="J1711" s="273"/>
      <c r="K1711" s="273"/>
      <c r="L1711" s="278"/>
      <c r="M1711" s="279"/>
      <c r="N1711" s="280"/>
      <c r="O1711" s="280"/>
      <c r="P1711" s="280"/>
      <c r="Q1711" s="280"/>
      <c r="R1711" s="280"/>
      <c r="S1711" s="280"/>
      <c r="T1711" s="281"/>
      <c r="AT1711" s="282" t="s">
        <v>185</v>
      </c>
      <c r="AU1711" s="282" t="s">
        <v>83</v>
      </c>
      <c r="AV1711" s="13" t="s">
        <v>181</v>
      </c>
      <c r="AW1711" s="13" t="s">
        <v>36</v>
      </c>
      <c r="AX1711" s="13" t="s">
        <v>76</v>
      </c>
      <c r="AY1711" s="282" t="s">
        <v>174</v>
      </c>
    </row>
    <row r="1712" s="1" customFormat="1" ht="16.5" customHeight="1">
      <c r="B1712" s="47"/>
      <c r="C1712" s="262" t="s">
        <v>3513</v>
      </c>
      <c r="D1712" s="262" t="s">
        <v>248</v>
      </c>
      <c r="E1712" s="263" t="s">
        <v>3514</v>
      </c>
      <c r="F1712" s="264" t="s">
        <v>3515</v>
      </c>
      <c r="G1712" s="265" t="s">
        <v>269</v>
      </c>
      <c r="H1712" s="266">
        <v>1278.9549999999999</v>
      </c>
      <c r="I1712" s="267"/>
      <c r="J1712" s="268">
        <f>ROUND(I1712*H1712,2)</f>
        <v>0</v>
      </c>
      <c r="K1712" s="264" t="s">
        <v>21</v>
      </c>
      <c r="L1712" s="269"/>
      <c r="M1712" s="270" t="s">
        <v>21</v>
      </c>
      <c r="N1712" s="271" t="s">
        <v>44</v>
      </c>
      <c r="O1712" s="48"/>
      <c r="P1712" s="245">
        <f>O1712*H1712</f>
        <v>0</v>
      </c>
      <c r="Q1712" s="245">
        <v>0.00036000000000000002</v>
      </c>
      <c r="R1712" s="245">
        <f>Q1712*H1712</f>
        <v>0.46042379999999999</v>
      </c>
      <c r="S1712" s="245">
        <v>0</v>
      </c>
      <c r="T1712" s="246">
        <f>S1712*H1712</f>
        <v>0</v>
      </c>
      <c r="AR1712" s="25" t="s">
        <v>364</v>
      </c>
      <c r="AT1712" s="25" t="s">
        <v>248</v>
      </c>
      <c r="AU1712" s="25" t="s">
        <v>83</v>
      </c>
      <c r="AY1712" s="25" t="s">
        <v>174</v>
      </c>
      <c r="BE1712" s="247">
        <f>IF(N1712="základní",J1712,0)</f>
        <v>0</v>
      </c>
      <c r="BF1712" s="247">
        <f>IF(N1712="snížená",J1712,0)</f>
        <v>0</v>
      </c>
      <c r="BG1712" s="247">
        <f>IF(N1712="zákl. přenesená",J1712,0)</f>
        <v>0</v>
      </c>
      <c r="BH1712" s="247">
        <f>IF(N1712="sníž. přenesená",J1712,0)</f>
        <v>0</v>
      </c>
      <c r="BI1712" s="247">
        <f>IF(N1712="nulová",J1712,0)</f>
        <v>0</v>
      </c>
      <c r="BJ1712" s="25" t="s">
        <v>83</v>
      </c>
      <c r="BK1712" s="247">
        <f>ROUND(I1712*H1712,2)</f>
        <v>0</v>
      </c>
      <c r="BL1712" s="25" t="s">
        <v>266</v>
      </c>
      <c r="BM1712" s="25" t="s">
        <v>3516</v>
      </c>
    </row>
    <row r="1713" s="12" customFormat="1">
      <c r="B1713" s="251"/>
      <c r="C1713" s="252"/>
      <c r="D1713" s="248" t="s">
        <v>185</v>
      </c>
      <c r="E1713" s="253" t="s">
        <v>21</v>
      </c>
      <c r="F1713" s="254" t="s">
        <v>3517</v>
      </c>
      <c r="G1713" s="252"/>
      <c r="H1713" s="255">
        <v>1162.6859999999999</v>
      </c>
      <c r="I1713" s="256"/>
      <c r="J1713" s="252"/>
      <c r="K1713" s="252"/>
      <c r="L1713" s="257"/>
      <c r="M1713" s="258"/>
      <c r="N1713" s="259"/>
      <c r="O1713" s="259"/>
      <c r="P1713" s="259"/>
      <c r="Q1713" s="259"/>
      <c r="R1713" s="259"/>
      <c r="S1713" s="259"/>
      <c r="T1713" s="260"/>
      <c r="AT1713" s="261" t="s">
        <v>185</v>
      </c>
      <c r="AU1713" s="261" t="s">
        <v>83</v>
      </c>
      <c r="AV1713" s="12" t="s">
        <v>83</v>
      </c>
      <c r="AW1713" s="12" t="s">
        <v>36</v>
      </c>
      <c r="AX1713" s="12" t="s">
        <v>76</v>
      </c>
      <c r="AY1713" s="261" t="s">
        <v>174</v>
      </c>
    </row>
    <row r="1714" s="12" customFormat="1">
      <c r="B1714" s="251"/>
      <c r="C1714" s="252"/>
      <c r="D1714" s="248" t="s">
        <v>185</v>
      </c>
      <c r="E1714" s="252"/>
      <c r="F1714" s="254" t="s">
        <v>3518</v>
      </c>
      <c r="G1714" s="252"/>
      <c r="H1714" s="255">
        <v>1278.9549999999999</v>
      </c>
      <c r="I1714" s="256"/>
      <c r="J1714" s="252"/>
      <c r="K1714" s="252"/>
      <c r="L1714" s="257"/>
      <c r="M1714" s="258"/>
      <c r="N1714" s="259"/>
      <c r="O1714" s="259"/>
      <c r="P1714" s="259"/>
      <c r="Q1714" s="259"/>
      <c r="R1714" s="259"/>
      <c r="S1714" s="259"/>
      <c r="T1714" s="260"/>
      <c r="AT1714" s="261" t="s">
        <v>185</v>
      </c>
      <c r="AU1714" s="261" t="s">
        <v>83</v>
      </c>
      <c r="AV1714" s="12" t="s">
        <v>83</v>
      </c>
      <c r="AW1714" s="12" t="s">
        <v>6</v>
      </c>
      <c r="AX1714" s="12" t="s">
        <v>76</v>
      </c>
      <c r="AY1714" s="261" t="s">
        <v>174</v>
      </c>
    </row>
    <row r="1715" s="1" customFormat="1" ht="25.5" customHeight="1">
      <c r="B1715" s="47"/>
      <c r="C1715" s="236" t="s">
        <v>3519</v>
      </c>
      <c r="D1715" s="236" t="s">
        <v>176</v>
      </c>
      <c r="E1715" s="237" t="s">
        <v>3520</v>
      </c>
      <c r="F1715" s="238" t="s">
        <v>3521</v>
      </c>
      <c r="G1715" s="239" t="s">
        <v>256</v>
      </c>
      <c r="H1715" s="240">
        <v>50.969999999999999</v>
      </c>
      <c r="I1715" s="241"/>
      <c r="J1715" s="242">
        <f>ROUND(I1715*H1715,2)</f>
        <v>0</v>
      </c>
      <c r="K1715" s="238" t="s">
        <v>180</v>
      </c>
      <c r="L1715" s="73"/>
      <c r="M1715" s="243" t="s">
        <v>21</v>
      </c>
      <c r="N1715" s="244" t="s">
        <v>44</v>
      </c>
      <c r="O1715" s="48"/>
      <c r="P1715" s="245">
        <f>O1715*H1715</f>
        <v>0</v>
      </c>
      <c r="Q1715" s="245">
        <v>0.00062</v>
      </c>
      <c r="R1715" s="245">
        <f>Q1715*H1715</f>
        <v>0.031601400000000002</v>
      </c>
      <c r="S1715" s="245">
        <v>0</v>
      </c>
      <c r="T1715" s="246">
        <f>S1715*H1715</f>
        <v>0</v>
      </c>
      <c r="AR1715" s="25" t="s">
        <v>266</v>
      </c>
      <c r="AT1715" s="25" t="s">
        <v>176</v>
      </c>
      <c r="AU1715" s="25" t="s">
        <v>83</v>
      </c>
      <c r="AY1715" s="25" t="s">
        <v>174</v>
      </c>
      <c r="BE1715" s="247">
        <f>IF(N1715="základní",J1715,0)</f>
        <v>0</v>
      </c>
      <c r="BF1715" s="247">
        <f>IF(N1715="snížená",J1715,0)</f>
        <v>0</v>
      </c>
      <c r="BG1715" s="247">
        <f>IF(N1715="zákl. přenesená",J1715,0)</f>
        <v>0</v>
      </c>
      <c r="BH1715" s="247">
        <f>IF(N1715="sníž. přenesená",J1715,0)</f>
        <v>0</v>
      </c>
      <c r="BI1715" s="247">
        <f>IF(N1715="nulová",J1715,0)</f>
        <v>0</v>
      </c>
      <c r="BJ1715" s="25" t="s">
        <v>83</v>
      </c>
      <c r="BK1715" s="247">
        <f>ROUND(I1715*H1715,2)</f>
        <v>0</v>
      </c>
      <c r="BL1715" s="25" t="s">
        <v>266</v>
      </c>
      <c r="BM1715" s="25" t="s">
        <v>3522</v>
      </c>
    </row>
    <row r="1716" s="12" customFormat="1">
      <c r="B1716" s="251"/>
      <c r="C1716" s="252"/>
      <c r="D1716" s="248" t="s">
        <v>185</v>
      </c>
      <c r="E1716" s="253" t="s">
        <v>21</v>
      </c>
      <c r="F1716" s="254" t="s">
        <v>3523</v>
      </c>
      <c r="G1716" s="252"/>
      <c r="H1716" s="255">
        <v>29.120000000000001</v>
      </c>
      <c r="I1716" s="256"/>
      <c r="J1716" s="252"/>
      <c r="K1716" s="252"/>
      <c r="L1716" s="257"/>
      <c r="M1716" s="258"/>
      <c r="N1716" s="259"/>
      <c r="O1716" s="259"/>
      <c r="P1716" s="259"/>
      <c r="Q1716" s="259"/>
      <c r="R1716" s="259"/>
      <c r="S1716" s="259"/>
      <c r="T1716" s="260"/>
      <c r="AT1716" s="261" t="s">
        <v>185</v>
      </c>
      <c r="AU1716" s="261" t="s">
        <v>83</v>
      </c>
      <c r="AV1716" s="12" t="s">
        <v>83</v>
      </c>
      <c r="AW1716" s="12" t="s">
        <v>36</v>
      </c>
      <c r="AX1716" s="12" t="s">
        <v>72</v>
      </c>
      <c r="AY1716" s="261" t="s">
        <v>174</v>
      </c>
    </row>
    <row r="1717" s="12" customFormat="1">
      <c r="B1717" s="251"/>
      <c r="C1717" s="252"/>
      <c r="D1717" s="248" t="s">
        <v>185</v>
      </c>
      <c r="E1717" s="253" t="s">
        <v>21</v>
      </c>
      <c r="F1717" s="254" t="s">
        <v>3524</v>
      </c>
      <c r="G1717" s="252"/>
      <c r="H1717" s="255">
        <v>21.850000000000001</v>
      </c>
      <c r="I1717" s="256"/>
      <c r="J1717" s="252"/>
      <c r="K1717" s="252"/>
      <c r="L1717" s="257"/>
      <c r="M1717" s="258"/>
      <c r="N1717" s="259"/>
      <c r="O1717" s="259"/>
      <c r="P1717" s="259"/>
      <c r="Q1717" s="259"/>
      <c r="R1717" s="259"/>
      <c r="S1717" s="259"/>
      <c r="T1717" s="260"/>
      <c r="AT1717" s="261" t="s">
        <v>185</v>
      </c>
      <c r="AU1717" s="261" t="s">
        <v>83</v>
      </c>
      <c r="AV1717" s="12" t="s">
        <v>83</v>
      </c>
      <c r="AW1717" s="12" t="s">
        <v>36</v>
      </c>
      <c r="AX1717" s="12" t="s">
        <v>72</v>
      </c>
      <c r="AY1717" s="261" t="s">
        <v>174</v>
      </c>
    </row>
    <row r="1718" s="13" customFormat="1">
      <c r="B1718" s="272"/>
      <c r="C1718" s="273"/>
      <c r="D1718" s="248" t="s">
        <v>185</v>
      </c>
      <c r="E1718" s="274" t="s">
        <v>21</v>
      </c>
      <c r="F1718" s="275" t="s">
        <v>264</v>
      </c>
      <c r="G1718" s="273"/>
      <c r="H1718" s="276">
        <v>50.969999999999999</v>
      </c>
      <c r="I1718" s="277"/>
      <c r="J1718" s="273"/>
      <c r="K1718" s="273"/>
      <c r="L1718" s="278"/>
      <c r="M1718" s="279"/>
      <c r="N1718" s="280"/>
      <c r="O1718" s="280"/>
      <c r="P1718" s="280"/>
      <c r="Q1718" s="280"/>
      <c r="R1718" s="280"/>
      <c r="S1718" s="280"/>
      <c r="T1718" s="281"/>
      <c r="AT1718" s="282" t="s">
        <v>185</v>
      </c>
      <c r="AU1718" s="282" t="s">
        <v>83</v>
      </c>
      <c r="AV1718" s="13" t="s">
        <v>181</v>
      </c>
      <c r="AW1718" s="13" t="s">
        <v>36</v>
      </c>
      <c r="AX1718" s="13" t="s">
        <v>76</v>
      </c>
      <c r="AY1718" s="282" t="s">
        <v>174</v>
      </c>
    </row>
    <row r="1719" s="1" customFormat="1" ht="16.5" customHeight="1">
      <c r="B1719" s="47"/>
      <c r="C1719" s="262" t="s">
        <v>3525</v>
      </c>
      <c r="D1719" s="262" t="s">
        <v>248</v>
      </c>
      <c r="E1719" s="263" t="s">
        <v>3526</v>
      </c>
      <c r="F1719" s="264" t="s">
        <v>3527</v>
      </c>
      <c r="G1719" s="265" t="s">
        <v>269</v>
      </c>
      <c r="H1719" s="266">
        <v>411.15800000000002</v>
      </c>
      <c r="I1719" s="267"/>
      <c r="J1719" s="268">
        <f>ROUND(I1719*H1719,2)</f>
        <v>0</v>
      </c>
      <c r="K1719" s="264" t="s">
        <v>21</v>
      </c>
      <c r="L1719" s="269"/>
      <c r="M1719" s="270" t="s">
        <v>21</v>
      </c>
      <c r="N1719" s="271" t="s">
        <v>44</v>
      </c>
      <c r="O1719" s="48"/>
      <c r="P1719" s="245">
        <f>O1719*H1719</f>
        <v>0</v>
      </c>
      <c r="Q1719" s="245">
        <v>0.00022000000000000001</v>
      </c>
      <c r="R1719" s="245">
        <f>Q1719*H1719</f>
        <v>0.090454760000000009</v>
      </c>
      <c r="S1719" s="245">
        <v>0</v>
      </c>
      <c r="T1719" s="246">
        <f>S1719*H1719</f>
        <v>0</v>
      </c>
      <c r="AR1719" s="25" t="s">
        <v>364</v>
      </c>
      <c r="AT1719" s="25" t="s">
        <v>248</v>
      </c>
      <c r="AU1719" s="25" t="s">
        <v>83</v>
      </c>
      <c r="AY1719" s="25" t="s">
        <v>174</v>
      </c>
      <c r="BE1719" s="247">
        <f>IF(N1719="základní",J1719,0)</f>
        <v>0</v>
      </c>
      <c r="BF1719" s="247">
        <f>IF(N1719="snížená",J1719,0)</f>
        <v>0</v>
      </c>
      <c r="BG1719" s="247">
        <f>IF(N1719="zákl. přenesená",J1719,0)</f>
        <v>0</v>
      </c>
      <c r="BH1719" s="247">
        <f>IF(N1719="sníž. přenesená",J1719,0)</f>
        <v>0</v>
      </c>
      <c r="BI1719" s="247">
        <f>IF(N1719="nulová",J1719,0)</f>
        <v>0</v>
      </c>
      <c r="BJ1719" s="25" t="s">
        <v>83</v>
      </c>
      <c r="BK1719" s="247">
        <f>ROUND(I1719*H1719,2)</f>
        <v>0</v>
      </c>
      <c r="BL1719" s="25" t="s">
        <v>266</v>
      </c>
      <c r="BM1719" s="25" t="s">
        <v>3528</v>
      </c>
    </row>
    <row r="1720" s="12" customFormat="1">
      <c r="B1720" s="251"/>
      <c r="C1720" s="252"/>
      <c r="D1720" s="248" t="s">
        <v>185</v>
      </c>
      <c r="E1720" s="253" t="s">
        <v>21</v>
      </c>
      <c r="F1720" s="254" t="s">
        <v>3529</v>
      </c>
      <c r="G1720" s="252"/>
      <c r="H1720" s="255">
        <v>373.77999999999997</v>
      </c>
      <c r="I1720" s="256"/>
      <c r="J1720" s="252"/>
      <c r="K1720" s="252"/>
      <c r="L1720" s="257"/>
      <c r="M1720" s="258"/>
      <c r="N1720" s="259"/>
      <c r="O1720" s="259"/>
      <c r="P1720" s="259"/>
      <c r="Q1720" s="259"/>
      <c r="R1720" s="259"/>
      <c r="S1720" s="259"/>
      <c r="T1720" s="260"/>
      <c r="AT1720" s="261" t="s">
        <v>185</v>
      </c>
      <c r="AU1720" s="261" t="s">
        <v>83</v>
      </c>
      <c r="AV1720" s="12" t="s">
        <v>83</v>
      </c>
      <c r="AW1720" s="12" t="s">
        <v>36</v>
      </c>
      <c r="AX1720" s="12" t="s">
        <v>76</v>
      </c>
      <c r="AY1720" s="261" t="s">
        <v>174</v>
      </c>
    </row>
    <row r="1721" s="12" customFormat="1">
      <c r="B1721" s="251"/>
      <c r="C1721" s="252"/>
      <c r="D1721" s="248" t="s">
        <v>185</v>
      </c>
      <c r="E1721" s="252"/>
      <c r="F1721" s="254" t="s">
        <v>3530</v>
      </c>
      <c r="G1721" s="252"/>
      <c r="H1721" s="255">
        <v>411.15800000000002</v>
      </c>
      <c r="I1721" s="256"/>
      <c r="J1721" s="252"/>
      <c r="K1721" s="252"/>
      <c r="L1721" s="257"/>
      <c r="M1721" s="258"/>
      <c r="N1721" s="259"/>
      <c r="O1721" s="259"/>
      <c r="P1721" s="259"/>
      <c r="Q1721" s="259"/>
      <c r="R1721" s="259"/>
      <c r="S1721" s="259"/>
      <c r="T1721" s="260"/>
      <c r="AT1721" s="261" t="s">
        <v>185</v>
      </c>
      <c r="AU1721" s="261" t="s">
        <v>83</v>
      </c>
      <c r="AV1721" s="12" t="s">
        <v>83</v>
      </c>
      <c r="AW1721" s="12" t="s">
        <v>6</v>
      </c>
      <c r="AX1721" s="12" t="s">
        <v>76</v>
      </c>
      <c r="AY1721" s="261" t="s">
        <v>174</v>
      </c>
    </row>
    <row r="1722" s="1" customFormat="1" ht="16.5" customHeight="1">
      <c r="B1722" s="47"/>
      <c r="C1722" s="236" t="s">
        <v>3531</v>
      </c>
      <c r="D1722" s="236" t="s">
        <v>176</v>
      </c>
      <c r="E1722" s="237" t="s">
        <v>3532</v>
      </c>
      <c r="F1722" s="238" t="s">
        <v>3533</v>
      </c>
      <c r="G1722" s="239" t="s">
        <v>179</v>
      </c>
      <c r="H1722" s="240">
        <v>48.740000000000002</v>
      </c>
      <c r="I1722" s="241"/>
      <c r="J1722" s="242">
        <f>ROUND(I1722*H1722,2)</f>
        <v>0</v>
      </c>
      <c r="K1722" s="238" t="s">
        <v>180</v>
      </c>
      <c r="L1722" s="73"/>
      <c r="M1722" s="243" t="s">
        <v>21</v>
      </c>
      <c r="N1722" s="244" t="s">
        <v>44</v>
      </c>
      <c r="O1722" s="48"/>
      <c r="P1722" s="245">
        <f>O1722*H1722</f>
        <v>0</v>
      </c>
      <c r="Q1722" s="245">
        <v>0</v>
      </c>
      <c r="R1722" s="245">
        <f>Q1722*H1722</f>
        <v>0</v>
      </c>
      <c r="S1722" s="245">
        <v>0.083169999999999994</v>
      </c>
      <c r="T1722" s="246">
        <f>S1722*H1722</f>
        <v>4.0537057999999995</v>
      </c>
      <c r="AR1722" s="25" t="s">
        <v>266</v>
      </c>
      <c r="AT1722" s="25" t="s">
        <v>176</v>
      </c>
      <c r="AU1722" s="25" t="s">
        <v>83</v>
      </c>
      <c r="AY1722" s="25" t="s">
        <v>174</v>
      </c>
      <c r="BE1722" s="247">
        <f>IF(N1722="základní",J1722,0)</f>
        <v>0</v>
      </c>
      <c r="BF1722" s="247">
        <f>IF(N1722="snížená",J1722,0)</f>
        <v>0</v>
      </c>
      <c r="BG1722" s="247">
        <f>IF(N1722="zákl. přenesená",J1722,0)</f>
        <v>0</v>
      </c>
      <c r="BH1722" s="247">
        <f>IF(N1722="sníž. přenesená",J1722,0)</f>
        <v>0</v>
      </c>
      <c r="BI1722" s="247">
        <f>IF(N1722="nulová",J1722,0)</f>
        <v>0</v>
      </c>
      <c r="BJ1722" s="25" t="s">
        <v>83</v>
      </c>
      <c r="BK1722" s="247">
        <f>ROUND(I1722*H1722,2)</f>
        <v>0</v>
      </c>
      <c r="BL1722" s="25" t="s">
        <v>266</v>
      </c>
      <c r="BM1722" s="25" t="s">
        <v>3534</v>
      </c>
    </row>
    <row r="1723" s="12" customFormat="1">
      <c r="B1723" s="251"/>
      <c r="C1723" s="252"/>
      <c r="D1723" s="248" t="s">
        <v>185</v>
      </c>
      <c r="E1723" s="253" t="s">
        <v>21</v>
      </c>
      <c r="F1723" s="254" t="s">
        <v>3500</v>
      </c>
      <c r="G1723" s="252"/>
      <c r="H1723" s="255">
        <v>23.18</v>
      </c>
      <c r="I1723" s="256"/>
      <c r="J1723" s="252"/>
      <c r="K1723" s="252"/>
      <c r="L1723" s="257"/>
      <c r="M1723" s="258"/>
      <c r="N1723" s="259"/>
      <c r="O1723" s="259"/>
      <c r="P1723" s="259"/>
      <c r="Q1723" s="259"/>
      <c r="R1723" s="259"/>
      <c r="S1723" s="259"/>
      <c r="T1723" s="260"/>
      <c r="AT1723" s="261" t="s">
        <v>185</v>
      </c>
      <c r="AU1723" s="261" t="s">
        <v>83</v>
      </c>
      <c r="AV1723" s="12" t="s">
        <v>83</v>
      </c>
      <c r="AW1723" s="12" t="s">
        <v>36</v>
      </c>
      <c r="AX1723" s="12" t="s">
        <v>72</v>
      </c>
      <c r="AY1723" s="261" t="s">
        <v>174</v>
      </c>
    </row>
    <row r="1724" s="12" customFormat="1">
      <c r="B1724" s="251"/>
      <c r="C1724" s="252"/>
      <c r="D1724" s="248" t="s">
        <v>185</v>
      </c>
      <c r="E1724" s="253" t="s">
        <v>21</v>
      </c>
      <c r="F1724" s="254" t="s">
        <v>3501</v>
      </c>
      <c r="G1724" s="252"/>
      <c r="H1724" s="255">
        <v>13.73</v>
      </c>
      <c r="I1724" s="256"/>
      <c r="J1724" s="252"/>
      <c r="K1724" s="252"/>
      <c r="L1724" s="257"/>
      <c r="M1724" s="258"/>
      <c r="N1724" s="259"/>
      <c r="O1724" s="259"/>
      <c r="P1724" s="259"/>
      <c r="Q1724" s="259"/>
      <c r="R1724" s="259"/>
      <c r="S1724" s="259"/>
      <c r="T1724" s="260"/>
      <c r="AT1724" s="261" t="s">
        <v>185</v>
      </c>
      <c r="AU1724" s="261" t="s">
        <v>83</v>
      </c>
      <c r="AV1724" s="12" t="s">
        <v>83</v>
      </c>
      <c r="AW1724" s="12" t="s">
        <v>36</v>
      </c>
      <c r="AX1724" s="12" t="s">
        <v>72</v>
      </c>
      <c r="AY1724" s="261" t="s">
        <v>174</v>
      </c>
    </row>
    <row r="1725" s="12" customFormat="1">
      <c r="B1725" s="251"/>
      <c r="C1725" s="252"/>
      <c r="D1725" s="248" t="s">
        <v>185</v>
      </c>
      <c r="E1725" s="253" t="s">
        <v>21</v>
      </c>
      <c r="F1725" s="254" t="s">
        <v>3535</v>
      </c>
      <c r="G1725" s="252"/>
      <c r="H1725" s="255">
        <v>11.83</v>
      </c>
      <c r="I1725" s="256"/>
      <c r="J1725" s="252"/>
      <c r="K1725" s="252"/>
      <c r="L1725" s="257"/>
      <c r="M1725" s="258"/>
      <c r="N1725" s="259"/>
      <c r="O1725" s="259"/>
      <c r="P1725" s="259"/>
      <c r="Q1725" s="259"/>
      <c r="R1725" s="259"/>
      <c r="S1725" s="259"/>
      <c r="T1725" s="260"/>
      <c r="AT1725" s="261" t="s">
        <v>185</v>
      </c>
      <c r="AU1725" s="261" t="s">
        <v>83</v>
      </c>
      <c r="AV1725" s="12" t="s">
        <v>83</v>
      </c>
      <c r="AW1725" s="12" t="s">
        <v>36</v>
      </c>
      <c r="AX1725" s="12" t="s">
        <v>72</v>
      </c>
      <c r="AY1725" s="261" t="s">
        <v>174</v>
      </c>
    </row>
    <row r="1726" s="13" customFormat="1">
      <c r="B1726" s="272"/>
      <c r="C1726" s="273"/>
      <c r="D1726" s="248" t="s">
        <v>185</v>
      </c>
      <c r="E1726" s="274" t="s">
        <v>21</v>
      </c>
      <c r="F1726" s="275" t="s">
        <v>264</v>
      </c>
      <c r="G1726" s="273"/>
      <c r="H1726" s="276">
        <v>48.740000000000002</v>
      </c>
      <c r="I1726" s="277"/>
      <c r="J1726" s="273"/>
      <c r="K1726" s="273"/>
      <c r="L1726" s="278"/>
      <c r="M1726" s="279"/>
      <c r="N1726" s="280"/>
      <c r="O1726" s="280"/>
      <c r="P1726" s="280"/>
      <c r="Q1726" s="280"/>
      <c r="R1726" s="280"/>
      <c r="S1726" s="280"/>
      <c r="T1726" s="281"/>
      <c r="AT1726" s="282" t="s">
        <v>185</v>
      </c>
      <c r="AU1726" s="282" t="s">
        <v>83</v>
      </c>
      <c r="AV1726" s="13" t="s">
        <v>181</v>
      </c>
      <c r="AW1726" s="13" t="s">
        <v>36</v>
      </c>
      <c r="AX1726" s="13" t="s">
        <v>76</v>
      </c>
      <c r="AY1726" s="282" t="s">
        <v>174</v>
      </c>
    </row>
    <row r="1727" s="1" customFormat="1" ht="25.5" customHeight="1">
      <c r="B1727" s="47"/>
      <c r="C1727" s="236" t="s">
        <v>3536</v>
      </c>
      <c r="D1727" s="236" t="s">
        <v>176</v>
      </c>
      <c r="E1727" s="237" t="s">
        <v>3537</v>
      </c>
      <c r="F1727" s="238" t="s">
        <v>3538</v>
      </c>
      <c r="G1727" s="239" t="s">
        <v>179</v>
      </c>
      <c r="H1727" s="240">
        <v>182.39699999999999</v>
      </c>
      <c r="I1727" s="241"/>
      <c r="J1727" s="242">
        <f>ROUND(I1727*H1727,2)</f>
        <v>0</v>
      </c>
      <c r="K1727" s="238" t="s">
        <v>180</v>
      </c>
      <c r="L1727" s="73"/>
      <c r="M1727" s="243" t="s">
        <v>21</v>
      </c>
      <c r="N1727" s="244" t="s">
        <v>44</v>
      </c>
      <c r="O1727" s="48"/>
      <c r="P1727" s="245">
        <f>O1727*H1727</f>
        <v>0</v>
      </c>
      <c r="Q1727" s="245">
        <v>0.0036700000000000001</v>
      </c>
      <c r="R1727" s="245">
        <f>Q1727*H1727</f>
        <v>0.66939698999999997</v>
      </c>
      <c r="S1727" s="245">
        <v>0</v>
      </c>
      <c r="T1727" s="246">
        <f>S1727*H1727</f>
        <v>0</v>
      </c>
      <c r="AR1727" s="25" t="s">
        <v>266</v>
      </c>
      <c r="AT1727" s="25" t="s">
        <v>176</v>
      </c>
      <c r="AU1727" s="25" t="s">
        <v>83</v>
      </c>
      <c r="AY1727" s="25" t="s">
        <v>174</v>
      </c>
      <c r="BE1727" s="247">
        <f>IF(N1727="základní",J1727,0)</f>
        <v>0</v>
      </c>
      <c r="BF1727" s="247">
        <f>IF(N1727="snížená",J1727,0)</f>
        <v>0</v>
      </c>
      <c r="BG1727" s="247">
        <f>IF(N1727="zákl. přenesená",J1727,0)</f>
        <v>0</v>
      </c>
      <c r="BH1727" s="247">
        <f>IF(N1727="sníž. přenesená",J1727,0)</f>
        <v>0</v>
      </c>
      <c r="BI1727" s="247">
        <f>IF(N1727="nulová",J1727,0)</f>
        <v>0</v>
      </c>
      <c r="BJ1727" s="25" t="s">
        <v>83</v>
      </c>
      <c r="BK1727" s="247">
        <f>ROUND(I1727*H1727,2)</f>
        <v>0</v>
      </c>
      <c r="BL1727" s="25" t="s">
        <v>266</v>
      </c>
      <c r="BM1727" s="25" t="s">
        <v>3539</v>
      </c>
    </row>
    <row r="1728" s="12" customFormat="1">
      <c r="B1728" s="251"/>
      <c r="C1728" s="252"/>
      <c r="D1728" s="248" t="s">
        <v>185</v>
      </c>
      <c r="E1728" s="253" t="s">
        <v>21</v>
      </c>
      <c r="F1728" s="254" t="s">
        <v>3540</v>
      </c>
      <c r="G1728" s="252"/>
      <c r="H1728" s="255">
        <v>37.469999999999999</v>
      </c>
      <c r="I1728" s="256"/>
      <c r="J1728" s="252"/>
      <c r="K1728" s="252"/>
      <c r="L1728" s="257"/>
      <c r="M1728" s="258"/>
      <c r="N1728" s="259"/>
      <c r="O1728" s="259"/>
      <c r="P1728" s="259"/>
      <c r="Q1728" s="259"/>
      <c r="R1728" s="259"/>
      <c r="S1728" s="259"/>
      <c r="T1728" s="260"/>
      <c r="AT1728" s="261" t="s">
        <v>185</v>
      </c>
      <c r="AU1728" s="261" t="s">
        <v>83</v>
      </c>
      <c r="AV1728" s="12" t="s">
        <v>83</v>
      </c>
      <c r="AW1728" s="12" t="s">
        <v>36</v>
      </c>
      <c r="AX1728" s="12" t="s">
        <v>72</v>
      </c>
      <c r="AY1728" s="261" t="s">
        <v>174</v>
      </c>
    </row>
    <row r="1729" s="12" customFormat="1">
      <c r="B1729" s="251"/>
      <c r="C1729" s="252"/>
      <c r="D1729" s="248" t="s">
        <v>185</v>
      </c>
      <c r="E1729" s="253" t="s">
        <v>21</v>
      </c>
      <c r="F1729" s="254" t="s">
        <v>3541</v>
      </c>
      <c r="G1729" s="252"/>
      <c r="H1729" s="255">
        <v>42.906999999999996</v>
      </c>
      <c r="I1729" s="256"/>
      <c r="J1729" s="252"/>
      <c r="K1729" s="252"/>
      <c r="L1729" s="257"/>
      <c r="M1729" s="258"/>
      <c r="N1729" s="259"/>
      <c r="O1729" s="259"/>
      <c r="P1729" s="259"/>
      <c r="Q1729" s="259"/>
      <c r="R1729" s="259"/>
      <c r="S1729" s="259"/>
      <c r="T1729" s="260"/>
      <c r="AT1729" s="261" t="s">
        <v>185</v>
      </c>
      <c r="AU1729" s="261" t="s">
        <v>83</v>
      </c>
      <c r="AV1729" s="12" t="s">
        <v>83</v>
      </c>
      <c r="AW1729" s="12" t="s">
        <v>36</v>
      </c>
      <c r="AX1729" s="12" t="s">
        <v>72</v>
      </c>
      <c r="AY1729" s="261" t="s">
        <v>174</v>
      </c>
    </row>
    <row r="1730" s="12" customFormat="1">
      <c r="B1730" s="251"/>
      <c r="C1730" s="252"/>
      <c r="D1730" s="248" t="s">
        <v>185</v>
      </c>
      <c r="E1730" s="253" t="s">
        <v>21</v>
      </c>
      <c r="F1730" s="254" t="s">
        <v>3542</v>
      </c>
      <c r="G1730" s="252"/>
      <c r="H1730" s="255">
        <v>51.840000000000003</v>
      </c>
      <c r="I1730" s="256"/>
      <c r="J1730" s="252"/>
      <c r="K1730" s="252"/>
      <c r="L1730" s="257"/>
      <c r="M1730" s="258"/>
      <c r="N1730" s="259"/>
      <c r="O1730" s="259"/>
      <c r="P1730" s="259"/>
      <c r="Q1730" s="259"/>
      <c r="R1730" s="259"/>
      <c r="S1730" s="259"/>
      <c r="T1730" s="260"/>
      <c r="AT1730" s="261" t="s">
        <v>185</v>
      </c>
      <c r="AU1730" s="261" t="s">
        <v>83</v>
      </c>
      <c r="AV1730" s="12" t="s">
        <v>83</v>
      </c>
      <c r="AW1730" s="12" t="s">
        <v>36</v>
      </c>
      <c r="AX1730" s="12" t="s">
        <v>72</v>
      </c>
      <c r="AY1730" s="261" t="s">
        <v>174</v>
      </c>
    </row>
    <row r="1731" s="12" customFormat="1">
      <c r="B1731" s="251"/>
      <c r="C1731" s="252"/>
      <c r="D1731" s="248" t="s">
        <v>185</v>
      </c>
      <c r="E1731" s="253" t="s">
        <v>21</v>
      </c>
      <c r="F1731" s="254" t="s">
        <v>3543</v>
      </c>
      <c r="G1731" s="252"/>
      <c r="H1731" s="255">
        <v>50.18</v>
      </c>
      <c r="I1731" s="256"/>
      <c r="J1731" s="252"/>
      <c r="K1731" s="252"/>
      <c r="L1731" s="257"/>
      <c r="M1731" s="258"/>
      <c r="N1731" s="259"/>
      <c r="O1731" s="259"/>
      <c r="P1731" s="259"/>
      <c r="Q1731" s="259"/>
      <c r="R1731" s="259"/>
      <c r="S1731" s="259"/>
      <c r="T1731" s="260"/>
      <c r="AT1731" s="261" t="s">
        <v>185</v>
      </c>
      <c r="AU1731" s="261" t="s">
        <v>83</v>
      </c>
      <c r="AV1731" s="12" t="s">
        <v>83</v>
      </c>
      <c r="AW1731" s="12" t="s">
        <v>36</v>
      </c>
      <c r="AX1731" s="12" t="s">
        <v>72</v>
      </c>
      <c r="AY1731" s="261" t="s">
        <v>174</v>
      </c>
    </row>
    <row r="1732" s="13" customFormat="1">
      <c r="B1732" s="272"/>
      <c r="C1732" s="273"/>
      <c r="D1732" s="248" t="s">
        <v>185</v>
      </c>
      <c r="E1732" s="274" t="s">
        <v>21</v>
      </c>
      <c r="F1732" s="275" t="s">
        <v>264</v>
      </c>
      <c r="G1732" s="273"/>
      <c r="H1732" s="276">
        <v>182.39699999999999</v>
      </c>
      <c r="I1732" s="277"/>
      <c r="J1732" s="273"/>
      <c r="K1732" s="273"/>
      <c r="L1732" s="278"/>
      <c r="M1732" s="279"/>
      <c r="N1732" s="280"/>
      <c r="O1732" s="280"/>
      <c r="P1732" s="280"/>
      <c r="Q1732" s="280"/>
      <c r="R1732" s="280"/>
      <c r="S1732" s="280"/>
      <c r="T1732" s="281"/>
      <c r="AT1732" s="282" t="s">
        <v>185</v>
      </c>
      <c r="AU1732" s="282" t="s">
        <v>83</v>
      </c>
      <c r="AV1732" s="13" t="s">
        <v>181</v>
      </c>
      <c r="AW1732" s="13" t="s">
        <v>36</v>
      </c>
      <c r="AX1732" s="13" t="s">
        <v>76</v>
      </c>
      <c r="AY1732" s="282" t="s">
        <v>174</v>
      </c>
    </row>
    <row r="1733" s="1" customFormat="1" ht="16.5" customHeight="1">
      <c r="B1733" s="47"/>
      <c r="C1733" s="262" t="s">
        <v>3544</v>
      </c>
      <c r="D1733" s="262" t="s">
        <v>248</v>
      </c>
      <c r="E1733" s="263" t="s">
        <v>3545</v>
      </c>
      <c r="F1733" s="264" t="s">
        <v>3546</v>
      </c>
      <c r="G1733" s="265" t="s">
        <v>179</v>
      </c>
      <c r="H1733" s="266">
        <v>200.648</v>
      </c>
      <c r="I1733" s="267"/>
      <c r="J1733" s="268">
        <f>ROUND(I1733*H1733,2)</f>
        <v>0</v>
      </c>
      <c r="K1733" s="264" t="s">
        <v>21</v>
      </c>
      <c r="L1733" s="269"/>
      <c r="M1733" s="270" t="s">
        <v>21</v>
      </c>
      <c r="N1733" s="271" t="s">
        <v>44</v>
      </c>
      <c r="O1733" s="48"/>
      <c r="P1733" s="245">
        <f>O1733*H1733</f>
        <v>0</v>
      </c>
      <c r="Q1733" s="245">
        <v>0</v>
      </c>
      <c r="R1733" s="245">
        <f>Q1733*H1733</f>
        <v>0</v>
      </c>
      <c r="S1733" s="245">
        <v>0</v>
      </c>
      <c r="T1733" s="246">
        <f>S1733*H1733</f>
        <v>0</v>
      </c>
      <c r="AR1733" s="25" t="s">
        <v>364</v>
      </c>
      <c r="AT1733" s="25" t="s">
        <v>248</v>
      </c>
      <c r="AU1733" s="25" t="s">
        <v>83</v>
      </c>
      <c r="AY1733" s="25" t="s">
        <v>174</v>
      </c>
      <c r="BE1733" s="247">
        <f>IF(N1733="základní",J1733,0)</f>
        <v>0</v>
      </c>
      <c r="BF1733" s="247">
        <f>IF(N1733="snížená",J1733,0)</f>
        <v>0</v>
      </c>
      <c r="BG1733" s="247">
        <f>IF(N1733="zákl. přenesená",J1733,0)</f>
        <v>0</v>
      </c>
      <c r="BH1733" s="247">
        <f>IF(N1733="sníž. přenesená",J1733,0)</f>
        <v>0</v>
      </c>
      <c r="BI1733" s="247">
        <f>IF(N1733="nulová",J1733,0)</f>
        <v>0</v>
      </c>
      <c r="BJ1733" s="25" t="s">
        <v>83</v>
      </c>
      <c r="BK1733" s="247">
        <f>ROUND(I1733*H1733,2)</f>
        <v>0</v>
      </c>
      <c r="BL1733" s="25" t="s">
        <v>266</v>
      </c>
      <c r="BM1733" s="25" t="s">
        <v>3547</v>
      </c>
    </row>
    <row r="1734" s="12" customFormat="1">
      <c r="B1734" s="251"/>
      <c r="C1734" s="252"/>
      <c r="D1734" s="248" t="s">
        <v>185</v>
      </c>
      <c r="E1734" s="253" t="s">
        <v>21</v>
      </c>
      <c r="F1734" s="254" t="s">
        <v>3548</v>
      </c>
      <c r="G1734" s="252"/>
      <c r="H1734" s="255">
        <v>41.216999999999999</v>
      </c>
      <c r="I1734" s="256"/>
      <c r="J1734" s="252"/>
      <c r="K1734" s="252"/>
      <c r="L1734" s="257"/>
      <c r="M1734" s="258"/>
      <c r="N1734" s="259"/>
      <c r="O1734" s="259"/>
      <c r="P1734" s="259"/>
      <c r="Q1734" s="259"/>
      <c r="R1734" s="259"/>
      <c r="S1734" s="259"/>
      <c r="T1734" s="260"/>
      <c r="AT1734" s="261" t="s">
        <v>185</v>
      </c>
      <c r="AU1734" s="261" t="s">
        <v>83</v>
      </c>
      <c r="AV1734" s="12" t="s">
        <v>83</v>
      </c>
      <c r="AW1734" s="12" t="s">
        <v>36</v>
      </c>
      <c r="AX1734" s="12" t="s">
        <v>72</v>
      </c>
      <c r="AY1734" s="261" t="s">
        <v>174</v>
      </c>
    </row>
    <row r="1735" s="12" customFormat="1">
      <c r="B1735" s="251"/>
      <c r="C1735" s="252"/>
      <c r="D1735" s="248" t="s">
        <v>185</v>
      </c>
      <c r="E1735" s="253" t="s">
        <v>21</v>
      </c>
      <c r="F1735" s="254" t="s">
        <v>3549</v>
      </c>
      <c r="G1735" s="252"/>
      <c r="H1735" s="255">
        <v>47.198</v>
      </c>
      <c r="I1735" s="256"/>
      <c r="J1735" s="252"/>
      <c r="K1735" s="252"/>
      <c r="L1735" s="257"/>
      <c r="M1735" s="258"/>
      <c r="N1735" s="259"/>
      <c r="O1735" s="259"/>
      <c r="P1735" s="259"/>
      <c r="Q1735" s="259"/>
      <c r="R1735" s="259"/>
      <c r="S1735" s="259"/>
      <c r="T1735" s="260"/>
      <c r="AT1735" s="261" t="s">
        <v>185</v>
      </c>
      <c r="AU1735" s="261" t="s">
        <v>83</v>
      </c>
      <c r="AV1735" s="12" t="s">
        <v>83</v>
      </c>
      <c r="AW1735" s="12" t="s">
        <v>36</v>
      </c>
      <c r="AX1735" s="12" t="s">
        <v>72</v>
      </c>
      <c r="AY1735" s="261" t="s">
        <v>174</v>
      </c>
    </row>
    <row r="1736" s="12" customFormat="1">
      <c r="B1736" s="251"/>
      <c r="C1736" s="252"/>
      <c r="D1736" s="248" t="s">
        <v>185</v>
      </c>
      <c r="E1736" s="253" t="s">
        <v>21</v>
      </c>
      <c r="F1736" s="254" t="s">
        <v>3550</v>
      </c>
      <c r="G1736" s="252"/>
      <c r="H1736" s="255">
        <v>57.024000000000001</v>
      </c>
      <c r="I1736" s="256"/>
      <c r="J1736" s="252"/>
      <c r="K1736" s="252"/>
      <c r="L1736" s="257"/>
      <c r="M1736" s="258"/>
      <c r="N1736" s="259"/>
      <c r="O1736" s="259"/>
      <c r="P1736" s="259"/>
      <c r="Q1736" s="259"/>
      <c r="R1736" s="259"/>
      <c r="S1736" s="259"/>
      <c r="T1736" s="260"/>
      <c r="AT1736" s="261" t="s">
        <v>185</v>
      </c>
      <c r="AU1736" s="261" t="s">
        <v>83</v>
      </c>
      <c r="AV1736" s="12" t="s">
        <v>83</v>
      </c>
      <c r="AW1736" s="12" t="s">
        <v>36</v>
      </c>
      <c r="AX1736" s="12" t="s">
        <v>72</v>
      </c>
      <c r="AY1736" s="261" t="s">
        <v>174</v>
      </c>
    </row>
    <row r="1737" s="12" customFormat="1">
      <c r="B1737" s="251"/>
      <c r="C1737" s="252"/>
      <c r="D1737" s="248" t="s">
        <v>185</v>
      </c>
      <c r="E1737" s="253" t="s">
        <v>21</v>
      </c>
      <c r="F1737" s="254" t="s">
        <v>3551</v>
      </c>
      <c r="G1737" s="252"/>
      <c r="H1737" s="255">
        <v>55.209000000000003</v>
      </c>
      <c r="I1737" s="256"/>
      <c r="J1737" s="252"/>
      <c r="K1737" s="252"/>
      <c r="L1737" s="257"/>
      <c r="M1737" s="258"/>
      <c r="N1737" s="259"/>
      <c r="O1737" s="259"/>
      <c r="P1737" s="259"/>
      <c r="Q1737" s="259"/>
      <c r="R1737" s="259"/>
      <c r="S1737" s="259"/>
      <c r="T1737" s="260"/>
      <c r="AT1737" s="261" t="s">
        <v>185</v>
      </c>
      <c r="AU1737" s="261" t="s">
        <v>83</v>
      </c>
      <c r="AV1737" s="12" t="s">
        <v>83</v>
      </c>
      <c r="AW1737" s="12" t="s">
        <v>36</v>
      </c>
      <c r="AX1737" s="12" t="s">
        <v>72</v>
      </c>
      <c r="AY1737" s="261" t="s">
        <v>174</v>
      </c>
    </row>
    <row r="1738" s="13" customFormat="1">
      <c r="B1738" s="272"/>
      <c r="C1738" s="273"/>
      <c r="D1738" s="248" t="s">
        <v>185</v>
      </c>
      <c r="E1738" s="274" t="s">
        <v>21</v>
      </c>
      <c r="F1738" s="275" t="s">
        <v>264</v>
      </c>
      <c r="G1738" s="273"/>
      <c r="H1738" s="276">
        <v>200.648</v>
      </c>
      <c r="I1738" s="277"/>
      <c r="J1738" s="273"/>
      <c r="K1738" s="273"/>
      <c r="L1738" s="278"/>
      <c r="M1738" s="279"/>
      <c r="N1738" s="280"/>
      <c r="O1738" s="280"/>
      <c r="P1738" s="280"/>
      <c r="Q1738" s="280"/>
      <c r="R1738" s="280"/>
      <c r="S1738" s="280"/>
      <c r="T1738" s="281"/>
      <c r="AT1738" s="282" t="s">
        <v>185</v>
      </c>
      <c r="AU1738" s="282" t="s">
        <v>83</v>
      </c>
      <c r="AV1738" s="13" t="s">
        <v>181</v>
      </c>
      <c r="AW1738" s="13" t="s">
        <v>36</v>
      </c>
      <c r="AX1738" s="13" t="s">
        <v>76</v>
      </c>
      <c r="AY1738" s="282" t="s">
        <v>174</v>
      </c>
    </row>
    <row r="1739" s="1" customFormat="1" ht="25.5" customHeight="1">
      <c r="B1739" s="47"/>
      <c r="C1739" s="236" t="s">
        <v>3552</v>
      </c>
      <c r="D1739" s="236" t="s">
        <v>176</v>
      </c>
      <c r="E1739" s="237" t="s">
        <v>3553</v>
      </c>
      <c r="F1739" s="238" t="s">
        <v>3554</v>
      </c>
      <c r="G1739" s="239" t="s">
        <v>179</v>
      </c>
      <c r="H1739" s="240">
        <v>173.99700000000001</v>
      </c>
      <c r="I1739" s="241"/>
      <c r="J1739" s="242">
        <f>ROUND(I1739*H1739,2)</f>
        <v>0</v>
      </c>
      <c r="K1739" s="238" t="s">
        <v>180</v>
      </c>
      <c r="L1739" s="73"/>
      <c r="M1739" s="243" t="s">
        <v>21</v>
      </c>
      <c r="N1739" s="244" t="s">
        <v>44</v>
      </c>
      <c r="O1739" s="48"/>
      <c r="P1739" s="245">
        <f>O1739*H1739</f>
        <v>0</v>
      </c>
      <c r="Q1739" s="245">
        <v>0</v>
      </c>
      <c r="R1739" s="245">
        <f>Q1739*H1739</f>
        <v>0</v>
      </c>
      <c r="S1739" s="245">
        <v>0</v>
      </c>
      <c r="T1739" s="246">
        <f>S1739*H1739</f>
        <v>0</v>
      </c>
      <c r="AR1739" s="25" t="s">
        <v>266</v>
      </c>
      <c r="AT1739" s="25" t="s">
        <v>176</v>
      </c>
      <c r="AU1739" s="25" t="s">
        <v>83</v>
      </c>
      <c r="AY1739" s="25" t="s">
        <v>174</v>
      </c>
      <c r="BE1739" s="247">
        <f>IF(N1739="základní",J1739,0)</f>
        <v>0</v>
      </c>
      <c r="BF1739" s="247">
        <f>IF(N1739="snížená",J1739,0)</f>
        <v>0</v>
      </c>
      <c r="BG1739" s="247">
        <f>IF(N1739="zákl. přenesená",J1739,0)</f>
        <v>0</v>
      </c>
      <c r="BH1739" s="247">
        <f>IF(N1739="sníž. přenesená",J1739,0)</f>
        <v>0</v>
      </c>
      <c r="BI1739" s="247">
        <f>IF(N1739="nulová",J1739,0)</f>
        <v>0</v>
      </c>
      <c r="BJ1739" s="25" t="s">
        <v>83</v>
      </c>
      <c r="BK1739" s="247">
        <f>ROUND(I1739*H1739,2)</f>
        <v>0</v>
      </c>
      <c r="BL1739" s="25" t="s">
        <v>266</v>
      </c>
      <c r="BM1739" s="25" t="s">
        <v>3555</v>
      </c>
    </row>
    <row r="1740" s="1" customFormat="1" ht="25.5" customHeight="1">
      <c r="B1740" s="47"/>
      <c r="C1740" s="236" t="s">
        <v>3556</v>
      </c>
      <c r="D1740" s="236" t="s">
        <v>176</v>
      </c>
      <c r="E1740" s="237" t="s">
        <v>3557</v>
      </c>
      <c r="F1740" s="238" t="s">
        <v>3554</v>
      </c>
      <c r="G1740" s="239" t="s">
        <v>179</v>
      </c>
      <c r="H1740" s="240">
        <v>92.489999999999995</v>
      </c>
      <c r="I1740" s="241"/>
      <c r="J1740" s="242">
        <f>ROUND(I1740*H1740,2)</f>
        <v>0</v>
      </c>
      <c r="K1740" s="238" t="s">
        <v>21</v>
      </c>
      <c r="L1740" s="73"/>
      <c r="M1740" s="243" t="s">
        <v>21</v>
      </c>
      <c r="N1740" s="244" t="s">
        <v>44</v>
      </c>
      <c r="O1740" s="48"/>
      <c r="P1740" s="245">
        <f>O1740*H1740</f>
        <v>0</v>
      </c>
      <c r="Q1740" s="245">
        <v>0</v>
      </c>
      <c r="R1740" s="245">
        <f>Q1740*H1740</f>
        <v>0</v>
      </c>
      <c r="S1740" s="245">
        <v>0</v>
      </c>
      <c r="T1740" s="246">
        <f>S1740*H1740</f>
        <v>0</v>
      </c>
      <c r="AR1740" s="25" t="s">
        <v>266</v>
      </c>
      <c r="AT1740" s="25" t="s">
        <v>176</v>
      </c>
      <c r="AU1740" s="25" t="s">
        <v>83</v>
      </c>
      <c r="AY1740" s="25" t="s">
        <v>174</v>
      </c>
      <c r="BE1740" s="247">
        <f>IF(N1740="základní",J1740,0)</f>
        <v>0</v>
      </c>
      <c r="BF1740" s="247">
        <f>IF(N1740="snížená",J1740,0)</f>
        <v>0</v>
      </c>
      <c r="BG1740" s="247">
        <f>IF(N1740="zákl. přenesená",J1740,0)</f>
        <v>0</v>
      </c>
      <c r="BH1740" s="247">
        <f>IF(N1740="sníž. přenesená",J1740,0)</f>
        <v>0</v>
      </c>
      <c r="BI1740" s="247">
        <f>IF(N1740="nulová",J1740,0)</f>
        <v>0</v>
      </c>
      <c r="BJ1740" s="25" t="s">
        <v>83</v>
      </c>
      <c r="BK1740" s="247">
        <f>ROUND(I1740*H1740,2)</f>
        <v>0</v>
      </c>
      <c r="BL1740" s="25" t="s">
        <v>266</v>
      </c>
      <c r="BM1740" s="25" t="s">
        <v>3558</v>
      </c>
    </row>
    <row r="1741" s="12" customFormat="1">
      <c r="B1741" s="251"/>
      <c r="C1741" s="252"/>
      <c r="D1741" s="248" t="s">
        <v>185</v>
      </c>
      <c r="E1741" s="253" t="s">
        <v>21</v>
      </c>
      <c r="F1741" s="254" t="s">
        <v>3559</v>
      </c>
      <c r="G1741" s="252"/>
      <c r="H1741" s="255">
        <v>19.719999999999999</v>
      </c>
      <c r="I1741" s="256"/>
      <c r="J1741" s="252"/>
      <c r="K1741" s="252"/>
      <c r="L1741" s="257"/>
      <c r="M1741" s="258"/>
      <c r="N1741" s="259"/>
      <c r="O1741" s="259"/>
      <c r="P1741" s="259"/>
      <c r="Q1741" s="259"/>
      <c r="R1741" s="259"/>
      <c r="S1741" s="259"/>
      <c r="T1741" s="260"/>
      <c r="AT1741" s="261" t="s">
        <v>185</v>
      </c>
      <c r="AU1741" s="261" t="s">
        <v>83</v>
      </c>
      <c r="AV1741" s="12" t="s">
        <v>83</v>
      </c>
      <c r="AW1741" s="12" t="s">
        <v>36</v>
      </c>
      <c r="AX1741" s="12" t="s">
        <v>72</v>
      </c>
      <c r="AY1741" s="261" t="s">
        <v>174</v>
      </c>
    </row>
    <row r="1742" s="12" customFormat="1">
      <c r="B1742" s="251"/>
      <c r="C1742" s="252"/>
      <c r="D1742" s="248" t="s">
        <v>185</v>
      </c>
      <c r="E1742" s="253" t="s">
        <v>21</v>
      </c>
      <c r="F1742" s="254" t="s">
        <v>3560</v>
      </c>
      <c r="G1742" s="252"/>
      <c r="H1742" s="255">
        <v>36.32</v>
      </c>
      <c r="I1742" s="256"/>
      <c r="J1742" s="252"/>
      <c r="K1742" s="252"/>
      <c r="L1742" s="257"/>
      <c r="M1742" s="258"/>
      <c r="N1742" s="259"/>
      <c r="O1742" s="259"/>
      <c r="P1742" s="259"/>
      <c r="Q1742" s="259"/>
      <c r="R1742" s="259"/>
      <c r="S1742" s="259"/>
      <c r="T1742" s="260"/>
      <c r="AT1742" s="261" t="s">
        <v>185</v>
      </c>
      <c r="AU1742" s="261" t="s">
        <v>83</v>
      </c>
      <c r="AV1742" s="12" t="s">
        <v>83</v>
      </c>
      <c r="AW1742" s="12" t="s">
        <v>36</v>
      </c>
      <c r="AX1742" s="12" t="s">
        <v>72</v>
      </c>
      <c r="AY1742" s="261" t="s">
        <v>174</v>
      </c>
    </row>
    <row r="1743" s="12" customFormat="1">
      <c r="B1743" s="251"/>
      <c r="C1743" s="252"/>
      <c r="D1743" s="248" t="s">
        <v>185</v>
      </c>
      <c r="E1743" s="253" t="s">
        <v>21</v>
      </c>
      <c r="F1743" s="254" t="s">
        <v>3561</v>
      </c>
      <c r="G1743" s="252"/>
      <c r="H1743" s="255">
        <v>36.450000000000003</v>
      </c>
      <c r="I1743" s="256"/>
      <c r="J1743" s="252"/>
      <c r="K1743" s="252"/>
      <c r="L1743" s="257"/>
      <c r="M1743" s="258"/>
      <c r="N1743" s="259"/>
      <c r="O1743" s="259"/>
      <c r="P1743" s="259"/>
      <c r="Q1743" s="259"/>
      <c r="R1743" s="259"/>
      <c r="S1743" s="259"/>
      <c r="T1743" s="260"/>
      <c r="AT1743" s="261" t="s">
        <v>185</v>
      </c>
      <c r="AU1743" s="261" t="s">
        <v>83</v>
      </c>
      <c r="AV1743" s="12" t="s">
        <v>83</v>
      </c>
      <c r="AW1743" s="12" t="s">
        <v>36</v>
      </c>
      <c r="AX1743" s="12" t="s">
        <v>72</v>
      </c>
      <c r="AY1743" s="261" t="s">
        <v>174</v>
      </c>
    </row>
    <row r="1744" s="13" customFormat="1">
      <c r="B1744" s="272"/>
      <c r="C1744" s="273"/>
      <c r="D1744" s="248" t="s">
        <v>185</v>
      </c>
      <c r="E1744" s="274" t="s">
        <v>21</v>
      </c>
      <c r="F1744" s="275" t="s">
        <v>264</v>
      </c>
      <c r="G1744" s="273"/>
      <c r="H1744" s="276">
        <v>92.489999999999995</v>
      </c>
      <c r="I1744" s="277"/>
      <c r="J1744" s="273"/>
      <c r="K1744" s="273"/>
      <c r="L1744" s="278"/>
      <c r="M1744" s="279"/>
      <c r="N1744" s="280"/>
      <c r="O1744" s="280"/>
      <c r="P1744" s="280"/>
      <c r="Q1744" s="280"/>
      <c r="R1744" s="280"/>
      <c r="S1744" s="280"/>
      <c r="T1744" s="281"/>
      <c r="AT1744" s="282" t="s">
        <v>185</v>
      </c>
      <c r="AU1744" s="282" t="s">
        <v>83</v>
      </c>
      <c r="AV1744" s="13" t="s">
        <v>181</v>
      </c>
      <c r="AW1744" s="13" t="s">
        <v>36</v>
      </c>
      <c r="AX1744" s="13" t="s">
        <v>76</v>
      </c>
      <c r="AY1744" s="282" t="s">
        <v>174</v>
      </c>
    </row>
    <row r="1745" s="1" customFormat="1" ht="25.5" customHeight="1">
      <c r="B1745" s="47"/>
      <c r="C1745" s="236" t="s">
        <v>3562</v>
      </c>
      <c r="D1745" s="236" t="s">
        <v>176</v>
      </c>
      <c r="E1745" s="237" t="s">
        <v>3563</v>
      </c>
      <c r="F1745" s="238" t="s">
        <v>3564</v>
      </c>
      <c r="G1745" s="239" t="s">
        <v>256</v>
      </c>
      <c r="H1745" s="240">
        <v>40.799999999999997</v>
      </c>
      <c r="I1745" s="241"/>
      <c r="J1745" s="242">
        <f>ROUND(I1745*H1745,2)</f>
        <v>0</v>
      </c>
      <c r="K1745" s="238" t="s">
        <v>180</v>
      </c>
      <c r="L1745" s="73"/>
      <c r="M1745" s="243" t="s">
        <v>21</v>
      </c>
      <c r="N1745" s="244" t="s">
        <v>44</v>
      </c>
      <c r="O1745" s="48"/>
      <c r="P1745" s="245">
        <f>O1745*H1745</f>
        <v>0</v>
      </c>
      <c r="Q1745" s="245">
        <v>0.00020000000000000001</v>
      </c>
      <c r="R1745" s="245">
        <f>Q1745*H1745</f>
        <v>0.0081600000000000006</v>
      </c>
      <c r="S1745" s="245">
        <v>0</v>
      </c>
      <c r="T1745" s="246">
        <f>S1745*H1745</f>
        <v>0</v>
      </c>
      <c r="AR1745" s="25" t="s">
        <v>266</v>
      </c>
      <c r="AT1745" s="25" t="s">
        <v>176</v>
      </c>
      <c r="AU1745" s="25" t="s">
        <v>83</v>
      </c>
      <c r="AY1745" s="25" t="s">
        <v>174</v>
      </c>
      <c r="BE1745" s="247">
        <f>IF(N1745="základní",J1745,0)</f>
        <v>0</v>
      </c>
      <c r="BF1745" s="247">
        <f>IF(N1745="snížená",J1745,0)</f>
        <v>0</v>
      </c>
      <c r="BG1745" s="247">
        <f>IF(N1745="zákl. přenesená",J1745,0)</f>
        <v>0</v>
      </c>
      <c r="BH1745" s="247">
        <f>IF(N1745="sníž. přenesená",J1745,0)</f>
        <v>0</v>
      </c>
      <c r="BI1745" s="247">
        <f>IF(N1745="nulová",J1745,0)</f>
        <v>0</v>
      </c>
      <c r="BJ1745" s="25" t="s">
        <v>83</v>
      </c>
      <c r="BK1745" s="247">
        <f>ROUND(I1745*H1745,2)</f>
        <v>0</v>
      </c>
      <c r="BL1745" s="25" t="s">
        <v>266</v>
      </c>
      <c r="BM1745" s="25" t="s">
        <v>3565</v>
      </c>
    </row>
    <row r="1746" s="1" customFormat="1">
      <c r="B1746" s="47"/>
      <c r="C1746" s="75"/>
      <c r="D1746" s="248" t="s">
        <v>183</v>
      </c>
      <c r="E1746" s="75"/>
      <c r="F1746" s="249" t="s">
        <v>3566</v>
      </c>
      <c r="G1746" s="75"/>
      <c r="H1746" s="75"/>
      <c r="I1746" s="204"/>
      <c r="J1746" s="75"/>
      <c r="K1746" s="75"/>
      <c r="L1746" s="73"/>
      <c r="M1746" s="250"/>
      <c r="N1746" s="48"/>
      <c r="O1746" s="48"/>
      <c r="P1746" s="48"/>
      <c r="Q1746" s="48"/>
      <c r="R1746" s="48"/>
      <c r="S1746" s="48"/>
      <c r="T1746" s="96"/>
      <c r="AT1746" s="25" t="s">
        <v>183</v>
      </c>
      <c r="AU1746" s="25" t="s">
        <v>83</v>
      </c>
    </row>
    <row r="1747" s="12" customFormat="1">
      <c r="B1747" s="251"/>
      <c r="C1747" s="252"/>
      <c r="D1747" s="248" t="s">
        <v>185</v>
      </c>
      <c r="E1747" s="253" t="s">
        <v>21</v>
      </c>
      <c r="F1747" s="254" t="s">
        <v>3567</v>
      </c>
      <c r="G1747" s="252"/>
      <c r="H1747" s="255">
        <v>35.799999999999997</v>
      </c>
      <c r="I1747" s="256"/>
      <c r="J1747" s="252"/>
      <c r="K1747" s="252"/>
      <c r="L1747" s="257"/>
      <c r="M1747" s="258"/>
      <c r="N1747" s="259"/>
      <c r="O1747" s="259"/>
      <c r="P1747" s="259"/>
      <c r="Q1747" s="259"/>
      <c r="R1747" s="259"/>
      <c r="S1747" s="259"/>
      <c r="T1747" s="260"/>
      <c r="AT1747" s="261" t="s">
        <v>185</v>
      </c>
      <c r="AU1747" s="261" t="s">
        <v>83</v>
      </c>
      <c r="AV1747" s="12" t="s">
        <v>83</v>
      </c>
      <c r="AW1747" s="12" t="s">
        <v>36</v>
      </c>
      <c r="AX1747" s="12" t="s">
        <v>72</v>
      </c>
      <c r="AY1747" s="261" t="s">
        <v>174</v>
      </c>
    </row>
    <row r="1748" s="12" customFormat="1">
      <c r="B1748" s="251"/>
      <c r="C1748" s="252"/>
      <c r="D1748" s="248" t="s">
        <v>185</v>
      </c>
      <c r="E1748" s="253" t="s">
        <v>21</v>
      </c>
      <c r="F1748" s="254" t="s">
        <v>3568</v>
      </c>
      <c r="G1748" s="252"/>
      <c r="H1748" s="255">
        <v>5</v>
      </c>
      <c r="I1748" s="256"/>
      <c r="J1748" s="252"/>
      <c r="K1748" s="252"/>
      <c r="L1748" s="257"/>
      <c r="M1748" s="258"/>
      <c r="N1748" s="259"/>
      <c r="O1748" s="259"/>
      <c r="P1748" s="259"/>
      <c r="Q1748" s="259"/>
      <c r="R1748" s="259"/>
      <c r="S1748" s="259"/>
      <c r="T1748" s="260"/>
      <c r="AT1748" s="261" t="s">
        <v>185</v>
      </c>
      <c r="AU1748" s="261" t="s">
        <v>83</v>
      </c>
      <c r="AV1748" s="12" t="s">
        <v>83</v>
      </c>
      <c r="AW1748" s="12" t="s">
        <v>36</v>
      </c>
      <c r="AX1748" s="12" t="s">
        <v>72</v>
      </c>
      <c r="AY1748" s="261" t="s">
        <v>174</v>
      </c>
    </row>
    <row r="1749" s="13" customFormat="1">
      <c r="B1749" s="272"/>
      <c r="C1749" s="273"/>
      <c r="D1749" s="248" t="s">
        <v>185</v>
      </c>
      <c r="E1749" s="274" t="s">
        <v>21</v>
      </c>
      <c r="F1749" s="275" t="s">
        <v>264</v>
      </c>
      <c r="G1749" s="273"/>
      <c r="H1749" s="276">
        <v>40.799999999999997</v>
      </c>
      <c r="I1749" s="277"/>
      <c r="J1749" s="273"/>
      <c r="K1749" s="273"/>
      <c r="L1749" s="278"/>
      <c r="M1749" s="279"/>
      <c r="N1749" s="280"/>
      <c r="O1749" s="280"/>
      <c r="P1749" s="280"/>
      <c r="Q1749" s="280"/>
      <c r="R1749" s="280"/>
      <c r="S1749" s="280"/>
      <c r="T1749" s="281"/>
      <c r="AT1749" s="282" t="s">
        <v>185</v>
      </c>
      <c r="AU1749" s="282" t="s">
        <v>83</v>
      </c>
      <c r="AV1749" s="13" t="s">
        <v>181</v>
      </c>
      <c r="AW1749" s="13" t="s">
        <v>36</v>
      </c>
      <c r="AX1749" s="13" t="s">
        <v>76</v>
      </c>
      <c r="AY1749" s="282" t="s">
        <v>174</v>
      </c>
    </row>
    <row r="1750" s="1" customFormat="1" ht="25.5" customHeight="1">
      <c r="B1750" s="47"/>
      <c r="C1750" s="262" t="s">
        <v>3569</v>
      </c>
      <c r="D1750" s="262" t="s">
        <v>248</v>
      </c>
      <c r="E1750" s="263" t="s">
        <v>3570</v>
      </c>
      <c r="F1750" s="264" t="s">
        <v>3571</v>
      </c>
      <c r="G1750" s="265" t="s">
        <v>256</v>
      </c>
      <c r="H1750" s="266">
        <v>39.380000000000003</v>
      </c>
      <c r="I1750" s="267"/>
      <c r="J1750" s="268">
        <f>ROUND(I1750*H1750,2)</f>
        <v>0</v>
      </c>
      <c r="K1750" s="264" t="s">
        <v>21</v>
      </c>
      <c r="L1750" s="269"/>
      <c r="M1750" s="270" t="s">
        <v>21</v>
      </c>
      <c r="N1750" s="271" t="s">
        <v>44</v>
      </c>
      <c r="O1750" s="48"/>
      <c r="P1750" s="245">
        <f>O1750*H1750</f>
        <v>0</v>
      </c>
      <c r="Q1750" s="245">
        <v>6.0000000000000002E-05</v>
      </c>
      <c r="R1750" s="245">
        <f>Q1750*H1750</f>
        <v>0.0023628000000000004</v>
      </c>
      <c r="S1750" s="245">
        <v>0</v>
      </c>
      <c r="T1750" s="246">
        <f>S1750*H1750</f>
        <v>0</v>
      </c>
      <c r="AR1750" s="25" t="s">
        <v>364</v>
      </c>
      <c r="AT1750" s="25" t="s">
        <v>248</v>
      </c>
      <c r="AU1750" s="25" t="s">
        <v>83</v>
      </c>
      <c r="AY1750" s="25" t="s">
        <v>174</v>
      </c>
      <c r="BE1750" s="247">
        <f>IF(N1750="základní",J1750,0)</f>
        <v>0</v>
      </c>
      <c r="BF1750" s="247">
        <f>IF(N1750="snížená",J1750,0)</f>
        <v>0</v>
      </c>
      <c r="BG1750" s="247">
        <f>IF(N1750="zákl. přenesená",J1750,0)</f>
        <v>0</v>
      </c>
      <c r="BH1750" s="247">
        <f>IF(N1750="sníž. přenesená",J1750,0)</f>
        <v>0</v>
      </c>
      <c r="BI1750" s="247">
        <f>IF(N1750="nulová",J1750,0)</f>
        <v>0</v>
      </c>
      <c r="BJ1750" s="25" t="s">
        <v>83</v>
      </c>
      <c r="BK1750" s="247">
        <f>ROUND(I1750*H1750,2)</f>
        <v>0</v>
      </c>
      <c r="BL1750" s="25" t="s">
        <v>266</v>
      </c>
      <c r="BM1750" s="25" t="s">
        <v>3572</v>
      </c>
    </row>
    <row r="1751" s="12" customFormat="1">
      <c r="B1751" s="251"/>
      <c r="C1751" s="252"/>
      <c r="D1751" s="248" t="s">
        <v>185</v>
      </c>
      <c r="E1751" s="252"/>
      <c r="F1751" s="254" t="s">
        <v>3573</v>
      </c>
      <c r="G1751" s="252"/>
      <c r="H1751" s="255">
        <v>39.380000000000003</v>
      </c>
      <c r="I1751" s="256"/>
      <c r="J1751" s="252"/>
      <c r="K1751" s="252"/>
      <c r="L1751" s="257"/>
      <c r="M1751" s="258"/>
      <c r="N1751" s="259"/>
      <c r="O1751" s="259"/>
      <c r="P1751" s="259"/>
      <c r="Q1751" s="259"/>
      <c r="R1751" s="259"/>
      <c r="S1751" s="259"/>
      <c r="T1751" s="260"/>
      <c r="AT1751" s="261" t="s">
        <v>185</v>
      </c>
      <c r="AU1751" s="261" t="s">
        <v>83</v>
      </c>
      <c r="AV1751" s="12" t="s">
        <v>83</v>
      </c>
      <c r="AW1751" s="12" t="s">
        <v>6</v>
      </c>
      <c r="AX1751" s="12" t="s">
        <v>76</v>
      </c>
      <c r="AY1751" s="261" t="s">
        <v>174</v>
      </c>
    </row>
    <row r="1752" s="1" customFormat="1" ht="25.5" customHeight="1">
      <c r="B1752" s="47"/>
      <c r="C1752" s="262" t="s">
        <v>3574</v>
      </c>
      <c r="D1752" s="262" t="s">
        <v>248</v>
      </c>
      <c r="E1752" s="263" t="s">
        <v>3575</v>
      </c>
      <c r="F1752" s="264" t="s">
        <v>3576</v>
      </c>
      <c r="G1752" s="265" t="s">
        <v>256</v>
      </c>
      <c r="H1752" s="266">
        <v>3.9500000000000002</v>
      </c>
      <c r="I1752" s="267"/>
      <c r="J1752" s="268">
        <f>ROUND(I1752*H1752,2)</f>
        <v>0</v>
      </c>
      <c r="K1752" s="264" t="s">
        <v>180</v>
      </c>
      <c r="L1752" s="269"/>
      <c r="M1752" s="270" t="s">
        <v>21</v>
      </c>
      <c r="N1752" s="271" t="s">
        <v>44</v>
      </c>
      <c r="O1752" s="48"/>
      <c r="P1752" s="245">
        <f>O1752*H1752</f>
        <v>0</v>
      </c>
      <c r="Q1752" s="245">
        <v>3.0000000000000001E-05</v>
      </c>
      <c r="R1752" s="245">
        <f>Q1752*H1752</f>
        <v>0.00011850000000000001</v>
      </c>
      <c r="S1752" s="245">
        <v>0</v>
      </c>
      <c r="T1752" s="246">
        <f>S1752*H1752</f>
        <v>0</v>
      </c>
      <c r="AR1752" s="25" t="s">
        <v>364</v>
      </c>
      <c r="AT1752" s="25" t="s">
        <v>248</v>
      </c>
      <c r="AU1752" s="25" t="s">
        <v>83</v>
      </c>
      <c r="AY1752" s="25" t="s">
        <v>174</v>
      </c>
      <c r="BE1752" s="247">
        <f>IF(N1752="základní",J1752,0)</f>
        <v>0</v>
      </c>
      <c r="BF1752" s="247">
        <f>IF(N1752="snížená",J1752,0)</f>
        <v>0</v>
      </c>
      <c r="BG1752" s="247">
        <f>IF(N1752="zákl. přenesená",J1752,0)</f>
        <v>0</v>
      </c>
      <c r="BH1752" s="247">
        <f>IF(N1752="sníž. přenesená",J1752,0)</f>
        <v>0</v>
      </c>
      <c r="BI1752" s="247">
        <f>IF(N1752="nulová",J1752,0)</f>
        <v>0</v>
      </c>
      <c r="BJ1752" s="25" t="s">
        <v>83</v>
      </c>
      <c r="BK1752" s="247">
        <f>ROUND(I1752*H1752,2)</f>
        <v>0</v>
      </c>
      <c r="BL1752" s="25" t="s">
        <v>266</v>
      </c>
      <c r="BM1752" s="25" t="s">
        <v>3577</v>
      </c>
    </row>
    <row r="1753" s="1" customFormat="1" ht="25.5" customHeight="1">
      <c r="B1753" s="47"/>
      <c r="C1753" s="262" t="s">
        <v>3578</v>
      </c>
      <c r="D1753" s="262" t="s">
        <v>248</v>
      </c>
      <c r="E1753" s="263" t="s">
        <v>3579</v>
      </c>
      <c r="F1753" s="264" t="s">
        <v>3576</v>
      </c>
      <c r="G1753" s="265" t="s">
        <v>256</v>
      </c>
      <c r="H1753" s="266">
        <v>5</v>
      </c>
      <c r="I1753" s="267"/>
      <c r="J1753" s="268">
        <f>ROUND(I1753*H1753,2)</f>
        <v>0</v>
      </c>
      <c r="K1753" s="264" t="s">
        <v>21</v>
      </c>
      <c r="L1753" s="269"/>
      <c r="M1753" s="270" t="s">
        <v>21</v>
      </c>
      <c r="N1753" s="271" t="s">
        <v>44</v>
      </c>
      <c r="O1753" s="48"/>
      <c r="P1753" s="245">
        <f>O1753*H1753</f>
        <v>0</v>
      </c>
      <c r="Q1753" s="245">
        <v>3.0000000000000001E-05</v>
      </c>
      <c r="R1753" s="245">
        <f>Q1753*H1753</f>
        <v>0.00015000000000000001</v>
      </c>
      <c r="S1753" s="245">
        <v>0</v>
      </c>
      <c r="T1753" s="246">
        <f>S1753*H1753</f>
        <v>0</v>
      </c>
      <c r="AR1753" s="25" t="s">
        <v>364</v>
      </c>
      <c r="AT1753" s="25" t="s">
        <v>248</v>
      </c>
      <c r="AU1753" s="25" t="s">
        <v>83</v>
      </c>
      <c r="AY1753" s="25" t="s">
        <v>174</v>
      </c>
      <c r="BE1753" s="247">
        <f>IF(N1753="základní",J1753,0)</f>
        <v>0</v>
      </c>
      <c r="BF1753" s="247">
        <f>IF(N1753="snížená",J1753,0)</f>
        <v>0</v>
      </c>
      <c r="BG1753" s="247">
        <f>IF(N1753="zákl. přenesená",J1753,0)</f>
        <v>0</v>
      </c>
      <c r="BH1753" s="247">
        <f>IF(N1753="sníž. přenesená",J1753,0)</f>
        <v>0</v>
      </c>
      <c r="BI1753" s="247">
        <f>IF(N1753="nulová",J1753,0)</f>
        <v>0</v>
      </c>
      <c r="BJ1753" s="25" t="s">
        <v>83</v>
      </c>
      <c r="BK1753" s="247">
        <f>ROUND(I1753*H1753,2)</f>
        <v>0</v>
      </c>
      <c r="BL1753" s="25" t="s">
        <v>266</v>
      </c>
      <c r="BM1753" s="25" t="s">
        <v>3580</v>
      </c>
    </row>
    <row r="1754" s="12" customFormat="1">
      <c r="B1754" s="251"/>
      <c r="C1754" s="252"/>
      <c r="D1754" s="248" t="s">
        <v>185</v>
      </c>
      <c r="E1754" s="253" t="s">
        <v>21</v>
      </c>
      <c r="F1754" s="254" t="s">
        <v>3568</v>
      </c>
      <c r="G1754" s="252"/>
      <c r="H1754" s="255">
        <v>5</v>
      </c>
      <c r="I1754" s="256"/>
      <c r="J1754" s="252"/>
      <c r="K1754" s="252"/>
      <c r="L1754" s="257"/>
      <c r="M1754" s="258"/>
      <c r="N1754" s="259"/>
      <c r="O1754" s="259"/>
      <c r="P1754" s="259"/>
      <c r="Q1754" s="259"/>
      <c r="R1754" s="259"/>
      <c r="S1754" s="259"/>
      <c r="T1754" s="260"/>
      <c r="AT1754" s="261" t="s">
        <v>185</v>
      </c>
      <c r="AU1754" s="261" t="s">
        <v>83</v>
      </c>
      <c r="AV1754" s="12" t="s">
        <v>83</v>
      </c>
      <c r="AW1754" s="12" t="s">
        <v>36</v>
      </c>
      <c r="AX1754" s="12" t="s">
        <v>76</v>
      </c>
      <c r="AY1754" s="261" t="s">
        <v>174</v>
      </c>
    </row>
    <row r="1755" s="1" customFormat="1" ht="38.25" customHeight="1">
      <c r="B1755" s="47"/>
      <c r="C1755" s="236" t="s">
        <v>3581</v>
      </c>
      <c r="D1755" s="236" t="s">
        <v>176</v>
      </c>
      <c r="E1755" s="237" t="s">
        <v>3582</v>
      </c>
      <c r="F1755" s="238" t="s">
        <v>3583</v>
      </c>
      <c r="G1755" s="239" t="s">
        <v>220</v>
      </c>
      <c r="H1755" s="240">
        <v>1.415</v>
      </c>
      <c r="I1755" s="241"/>
      <c r="J1755" s="242">
        <f>ROUND(I1755*H1755,2)</f>
        <v>0</v>
      </c>
      <c r="K1755" s="238" t="s">
        <v>180</v>
      </c>
      <c r="L1755" s="73"/>
      <c r="M1755" s="243" t="s">
        <v>21</v>
      </c>
      <c r="N1755" s="244" t="s">
        <v>44</v>
      </c>
      <c r="O1755" s="48"/>
      <c r="P1755" s="245">
        <f>O1755*H1755</f>
        <v>0</v>
      </c>
      <c r="Q1755" s="245">
        <v>0</v>
      </c>
      <c r="R1755" s="245">
        <f>Q1755*H1755</f>
        <v>0</v>
      </c>
      <c r="S1755" s="245">
        <v>0</v>
      </c>
      <c r="T1755" s="246">
        <f>S1755*H1755</f>
        <v>0</v>
      </c>
      <c r="AR1755" s="25" t="s">
        <v>266</v>
      </c>
      <c r="AT1755" s="25" t="s">
        <v>176</v>
      </c>
      <c r="AU1755" s="25" t="s">
        <v>83</v>
      </c>
      <c r="AY1755" s="25" t="s">
        <v>174</v>
      </c>
      <c r="BE1755" s="247">
        <f>IF(N1755="základní",J1755,0)</f>
        <v>0</v>
      </c>
      <c r="BF1755" s="247">
        <f>IF(N1755="snížená",J1755,0)</f>
        <v>0</v>
      </c>
      <c r="BG1755" s="247">
        <f>IF(N1755="zákl. přenesená",J1755,0)</f>
        <v>0</v>
      </c>
      <c r="BH1755" s="247">
        <f>IF(N1755="sníž. přenesená",J1755,0)</f>
        <v>0</v>
      </c>
      <c r="BI1755" s="247">
        <f>IF(N1755="nulová",J1755,0)</f>
        <v>0</v>
      </c>
      <c r="BJ1755" s="25" t="s">
        <v>83</v>
      </c>
      <c r="BK1755" s="247">
        <f>ROUND(I1755*H1755,2)</f>
        <v>0</v>
      </c>
      <c r="BL1755" s="25" t="s">
        <v>266</v>
      </c>
      <c r="BM1755" s="25" t="s">
        <v>3584</v>
      </c>
    </row>
    <row r="1756" s="1" customFormat="1">
      <c r="B1756" s="47"/>
      <c r="C1756" s="75"/>
      <c r="D1756" s="248" t="s">
        <v>183</v>
      </c>
      <c r="E1756" s="75"/>
      <c r="F1756" s="249" t="s">
        <v>1187</v>
      </c>
      <c r="G1756" s="75"/>
      <c r="H1756" s="75"/>
      <c r="I1756" s="204"/>
      <c r="J1756" s="75"/>
      <c r="K1756" s="75"/>
      <c r="L1756" s="73"/>
      <c r="M1756" s="250"/>
      <c r="N1756" s="48"/>
      <c r="O1756" s="48"/>
      <c r="P1756" s="48"/>
      <c r="Q1756" s="48"/>
      <c r="R1756" s="48"/>
      <c r="S1756" s="48"/>
      <c r="T1756" s="96"/>
      <c r="AT1756" s="25" t="s">
        <v>183</v>
      </c>
      <c r="AU1756" s="25" t="s">
        <v>83</v>
      </c>
    </row>
    <row r="1757" s="11" customFormat="1" ht="29.88" customHeight="1">
      <c r="B1757" s="220"/>
      <c r="C1757" s="221"/>
      <c r="D1757" s="222" t="s">
        <v>71</v>
      </c>
      <c r="E1757" s="234" t="s">
        <v>3585</v>
      </c>
      <c r="F1757" s="234" t="s">
        <v>3586</v>
      </c>
      <c r="G1757" s="221"/>
      <c r="H1757" s="221"/>
      <c r="I1757" s="224"/>
      <c r="J1757" s="235">
        <f>BK1757</f>
        <v>0</v>
      </c>
      <c r="K1757" s="221"/>
      <c r="L1757" s="226"/>
      <c r="M1757" s="227"/>
      <c r="N1757" s="228"/>
      <c r="O1757" s="228"/>
      <c r="P1757" s="229">
        <f>SUM(P1758:P1808)</f>
        <v>0</v>
      </c>
      <c r="Q1757" s="228"/>
      <c r="R1757" s="229">
        <f>SUM(R1758:R1808)</f>
        <v>3.3397246599999999</v>
      </c>
      <c r="S1757" s="228"/>
      <c r="T1757" s="230">
        <f>SUM(T1758:T1808)</f>
        <v>1.3454400000000002</v>
      </c>
      <c r="AR1757" s="231" t="s">
        <v>83</v>
      </c>
      <c r="AT1757" s="232" t="s">
        <v>71</v>
      </c>
      <c r="AU1757" s="232" t="s">
        <v>76</v>
      </c>
      <c r="AY1757" s="231" t="s">
        <v>174</v>
      </c>
      <c r="BK1757" s="233">
        <f>SUM(BK1758:BK1808)</f>
        <v>0</v>
      </c>
    </row>
    <row r="1758" s="1" customFormat="1" ht="25.5" customHeight="1">
      <c r="B1758" s="47"/>
      <c r="C1758" s="236" t="s">
        <v>3587</v>
      </c>
      <c r="D1758" s="236" t="s">
        <v>176</v>
      </c>
      <c r="E1758" s="237" t="s">
        <v>3588</v>
      </c>
      <c r="F1758" s="238" t="s">
        <v>3589</v>
      </c>
      <c r="G1758" s="239" t="s">
        <v>179</v>
      </c>
      <c r="H1758" s="240">
        <v>413.88</v>
      </c>
      <c r="I1758" s="241"/>
      <c r="J1758" s="242">
        <f>ROUND(I1758*H1758,2)</f>
        <v>0</v>
      </c>
      <c r="K1758" s="238" t="s">
        <v>180</v>
      </c>
      <c r="L1758" s="73"/>
      <c r="M1758" s="243" t="s">
        <v>21</v>
      </c>
      <c r="N1758" s="244" t="s">
        <v>44</v>
      </c>
      <c r="O1758" s="48"/>
      <c r="P1758" s="245">
        <f>O1758*H1758</f>
        <v>0</v>
      </c>
      <c r="Q1758" s="245">
        <v>0</v>
      </c>
      <c r="R1758" s="245">
        <f>Q1758*H1758</f>
        <v>0</v>
      </c>
      <c r="S1758" s="245">
        <v>0</v>
      </c>
      <c r="T1758" s="246">
        <f>S1758*H1758</f>
        <v>0</v>
      </c>
      <c r="AR1758" s="25" t="s">
        <v>266</v>
      </c>
      <c r="AT1758" s="25" t="s">
        <v>176</v>
      </c>
      <c r="AU1758" s="25" t="s">
        <v>83</v>
      </c>
      <c r="AY1758" s="25" t="s">
        <v>174</v>
      </c>
      <c r="BE1758" s="247">
        <f>IF(N1758="základní",J1758,0)</f>
        <v>0</v>
      </c>
      <c r="BF1758" s="247">
        <f>IF(N1758="snížená",J1758,0)</f>
        <v>0</v>
      </c>
      <c r="BG1758" s="247">
        <f>IF(N1758="zákl. přenesená",J1758,0)</f>
        <v>0</v>
      </c>
      <c r="BH1758" s="247">
        <f>IF(N1758="sníž. přenesená",J1758,0)</f>
        <v>0</v>
      </c>
      <c r="BI1758" s="247">
        <f>IF(N1758="nulová",J1758,0)</f>
        <v>0</v>
      </c>
      <c r="BJ1758" s="25" t="s">
        <v>83</v>
      </c>
      <c r="BK1758" s="247">
        <f>ROUND(I1758*H1758,2)</f>
        <v>0</v>
      </c>
      <c r="BL1758" s="25" t="s">
        <v>266</v>
      </c>
      <c r="BM1758" s="25" t="s">
        <v>3590</v>
      </c>
    </row>
    <row r="1759" s="1" customFormat="1">
      <c r="B1759" s="47"/>
      <c r="C1759" s="75"/>
      <c r="D1759" s="248" t="s">
        <v>183</v>
      </c>
      <c r="E1759" s="75"/>
      <c r="F1759" s="249" t="s">
        <v>3591</v>
      </c>
      <c r="G1759" s="75"/>
      <c r="H1759" s="75"/>
      <c r="I1759" s="204"/>
      <c r="J1759" s="75"/>
      <c r="K1759" s="75"/>
      <c r="L1759" s="73"/>
      <c r="M1759" s="250"/>
      <c r="N1759" s="48"/>
      <c r="O1759" s="48"/>
      <c r="P1759" s="48"/>
      <c r="Q1759" s="48"/>
      <c r="R1759" s="48"/>
      <c r="S1759" s="48"/>
      <c r="T1759" s="96"/>
      <c r="AT1759" s="25" t="s">
        <v>183</v>
      </c>
      <c r="AU1759" s="25" t="s">
        <v>83</v>
      </c>
    </row>
    <row r="1760" s="12" customFormat="1">
      <c r="B1760" s="251"/>
      <c r="C1760" s="252"/>
      <c r="D1760" s="248" t="s">
        <v>185</v>
      </c>
      <c r="E1760" s="253" t="s">
        <v>21</v>
      </c>
      <c r="F1760" s="254" t="s">
        <v>3592</v>
      </c>
      <c r="G1760" s="252"/>
      <c r="H1760" s="255">
        <v>150.81</v>
      </c>
      <c r="I1760" s="256"/>
      <c r="J1760" s="252"/>
      <c r="K1760" s="252"/>
      <c r="L1760" s="257"/>
      <c r="M1760" s="258"/>
      <c r="N1760" s="259"/>
      <c r="O1760" s="259"/>
      <c r="P1760" s="259"/>
      <c r="Q1760" s="259"/>
      <c r="R1760" s="259"/>
      <c r="S1760" s="259"/>
      <c r="T1760" s="260"/>
      <c r="AT1760" s="261" t="s">
        <v>185</v>
      </c>
      <c r="AU1760" s="261" t="s">
        <v>83</v>
      </c>
      <c r="AV1760" s="12" t="s">
        <v>83</v>
      </c>
      <c r="AW1760" s="12" t="s">
        <v>36</v>
      </c>
      <c r="AX1760" s="12" t="s">
        <v>72</v>
      </c>
      <c r="AY1760" s="261" t="s">
        <v>174</v>
      </c>
    </row>
    <row r="1761" s="12" customFormat="1">
      <c r="B1761" s="251"/>
      <c r="C1761" s="252"/>
      <c r="D1761" s="248" t="s">
        <v>185</v>
      </c>
      <c r="E1761" s="253" t="s">
        <v>21</v>
      </c>
      <c r="F1761" s="254" t="s">
        <v>3593</v>
      </c>
      <c r="G1761" s="252"/>
      <c r="H1761" s="255">
        <v>94.299999999999997</v>
      </c>
      <c r="I1761" s="256"/>
      <c r="J1761" s="252"/>
      <c r="K1761" s="252"/>
      <c r="L1761" s="257"/>
      <c r="M1761" s="258"/>
      <c r="N1761" s="259"/>
      <c r="O1761" s="259"/>
      <c r="P1761" s="259"/>
      <c r="Q1761" s="259"/>
      <c r="R1761" s="259"/>
      <c r="S1761" s="259"/>
      <c r="T1761" s="260"/>
      <c r="AT1761" s="261" t="s">
        <v>185</v>
      </c>
      <c r="AU1761" s="261" t="s">
        <v>83</v>
      </c>
      <c r="AV1761" s="12" t="s">
        <v>83</v>
      </c>
      <c r="AW1761" s="12" t="s">
        <v>36</v>
      </c>
      <c r="AX1761" s="12" t="s">
        <v>72</v>
      </c>
      <c r="AY1761" s="261" t="s">
        <v>174</v>
      </c>
    </row>
    <row r="1762" s="12" customFormat="1">
      <c r="B1762" s="251"/>
      <c r="C1762" s="252"/>
      <c r="D1762" s="248" t="s">
        <v>185</v>
      </c>
      <c r="E1762" s="253" t="s">
        <v>21</v>
      </c>
      <c r="F1762" s="254" t="s">
        <v>3594</v>
      </c>
      <c r="G1762" s="252"/>
      <c r="H1762" s="255">
        <v>168.77000000000001</v>
      </c>
      <c r="I1762" s="256"/>
      <c r="J1762" s="252"/>
      <c r="K1762" s="252"/>
      <c r="L1762" s="257"/>
      <c r="M1762" s="258"/>
      <c r="N1762" s="259"/>
      <c r="O1762" s="259"/>
      <c r="P1762" s="259"/>
      <c r="Q1762" s="259"/>
      <c r="R1762" s="259"/>
      <c r="S1762" s="259"/>
      <c r="T1762" s="260"/>
      <c r="AT1762" s="261" t="s">
        <v>185</v>
      </c>
      <c r="AU1762" s="261" t="s">
        <v>83</v>
      </c>
      <c r="AV1762" s="12" t="s">
        <v>83</v>
      </c>
      <c r="AW1762" s="12" t="s">
        <v>36</v>
      </c>
      <c r="AX1762" s="12" t="s">
        <v>72</v>
      </c>
      <c r="AY1762" s="261" t="s">
        <v>174</v>
      </c>
    </row>
    <row r="1763" s="13" customFormat="1">
      <c r="B1763" s="272"/>
      <c r="C1763" s="273"/>
      <c r="D1763" s="248" t="s">
        <v>185</v>
      </c>
      <c r="E1763" s="274" t="s">
        <v>21</v>
      </c>
      <c r="F1763" s="275" t="s">
        <v>264</v>
      </c>
      <c r="G1763" s="273"/>
      <c r="H1763" s="276">
        <v>413.88</v>
      </c>
      <c r="I1763" s="277"/>
      <c r="J1763" s="273"/>
      <c r="K1763" s="273"/>
      <c r="L1763" s="278"/>
      <c r="M1763" s="279"/>
      <c r="N1763" s="280"/>
      <c r="O1763" s="280"/>
      <c r="P1763" s="280"/>
      <c r="Q1763" s="280"/>
      <c r="R1763" s="280"/>
      <c r="S1763" s="280"/>
      <c r="T1763" s="281"/>
      <c r="AT1763" s="282" t="s">
        <v>185</v>
      </c>
      <c r="AU1763" s="282" t="s">
        <v>83</v>
      </c>
      <c r="AV1763" s="13" t="s">
        <v>181</v>
      </c>
      <c r="AW1763" s="13" t="s">
        <v>36</v>
      </c>
      <c r="AX1763" s="13" t="s">
        <v>76</v>
      </c>
      <c r="AY1763" s="282" t="s">
        <v>174</v>
      </c>
    </row>
    <row r="1764" s="1" customFormat="1" ht="16.5" customHeight="1">
      <c r="B1764" s="47"/>
      <c r="C1764" s="236" t="s">
        <v>3595</v>
      </c>
      <c r="D1764" s="236" t="s">
        <v>176</v>
      </c>
      <c r="E1764" s="237" t="s">
        <v>3596</v>
      </c>
      <c r="F1764" s="238" t="s">
        <v>3597</v>
      </c>
      <c r="G1764" s="239" t="s">
        <v>179</v>
      </c>
      <c r="H1764" s="240">
        <v>484.43000000000001</v>
      </c>
      <c r="I1764" s="241"/>
      <c r="J1764" s="242">
        <f>ROUND(I1764*H1764,2)</f>
        <v>0</v>
      </c>
      <c r="K1764" s="238" t="s">
        <v>180</v>
      </c>
      <c r="L1764" s="73"/>
      <c r="M1764" s="243" t="s">
        <v>21</v>
      </c>
      <c r="N1764" s="244" t="s">
        <v>44</v>
      </c>
      <c r="O1764" s="48"/>
      <c r="P1764" s="245">
        <f>O1764*H1764</f>
        <v>0</v>
      </c>
      <c r="Q1764" s="245">
        <v>0</v>
      </c>
      <c r="R1764" s="245">
        <f>Q1764*H1764</f>
        <v>0</v>
      </c>
      <c r="S1764" s="245">
        <v>0</v>
      </c>
      <c r="T1764" s="246">
        <f>S1764*H1764</f>
        <v>0</v>
      </c>
      <c r="AR1764" s="25" t="s">
        <v>266</v>
      </c>
      <c r="AT1764" s="25" t="s">
        <v>176</v>
      </c>
      <c r="AU1764" s="25" t="s">
        <v>83</v>
      </c>
      <c r="AY1764" s="25" t="s">
        <v>174</v>
      </c>
      <c r="BE1764" s="247">
        <f>IF(N1764="základní",J1764,0)</f>
        <v>0</v>
      </c>
      <c r="BF1764" s="247">
        <f>IF(N1764="snížená",J1764,0)</f>
        <v>0</v>
      </c>
      <c r="BG1764" s="247">
        <f>IF(N1764="zákl. přenesená",J1764,0)</f>
        <v>0</v>
      </c>
      <c r="BH1764" s="247">
        <f>IF(N1764="sníž. přenesená",J1764,0)</f>
        <v>0</v>
      </c>
      <c r="BI1764" s="247">
        <f>IF(N1764="nulová",J1764,0)</f>
        <v>0</v>
      </c>
      <c r="BJ1764" s="25" t="s">
        <v>83</v>
      </c>
      <c r="BK1764" s="247">
        <f>ROUND(I1764*H1764,2)</f>
        <v>0</v>
      </c>
      <c r="BL1764" s="25" t="s">
        <v>266</v>
      </c>
      <c r="BM1764" s="25" t="s">
        <v>3598</v>
      </c>
    </row>
    <row r="1765" s="1" customFormat="1">
      <c r="B1765" s="47"/>
      <c r="C1765" s="75"/>
      <c r="D1765" s="248" t="s">
        <v>183</v>
      </c>
      <c r="E1765" s="75"/>
      <c r="F1765" s="249" t="s">
        <v>3591</v>
      </c>
      <c r="G1765" s="75"/>
      <c r="H1765" s="75"/>
      <c r="I1765" s="204"/>
      <c r="J1765" s="75"/>
      <c r="K1765" s="75"/>
      <c r="L1765" s="73"/>
      <c r="M1765" s="250"/>
      <c r="N1765" s="48"/>
      <c r="O1765" s="48"/>
      <c r="P1765" s="48"/>
      <c r="Q1765" s="48"/>
      <c r="R1765" s="48"/>
      <c r="S1765" s="48"/>
      <c r="T1765" s="96"/>
      <c r="AT1765" s="25" t="s">
        <v>183</v>
      </c>
      <c r="AU1765" s="25" t="s">
        <v>83</v>
      </c>
    </row>
    <row r="1766" s="12" customFormat="1">
      <c r="B1766" s="251"/>
      <c r="C1766" s="252"/>
      <c r="D1766" s="248" t="s">
        <v>185</v>
      </c>
      <c r="E1766" s="253" t="s">
        <v>21</v>
      </c>
      <c r="F1766" s="254" t="s">
        <v>3599</v>
      </c>
      <c r="G1766" s="252"/>
      <c r="H1766" s="255">
        <v>173.99000000000001</v>
      </c>
      <c r="I1766" s="256"/>
      <c r="J1766" s="252"/>
      <c r="K1766" s="252"/>
      <c r="L1766" s="257"/>
      <c r="M1766" s="258"/>
      <c r="N1766" s="259"/>
      <c r="O1766" s="259"/>
      <c r="P1766" s="259"/>
      <c r="Q1766" s="259"/>
      <c r="R1766" s="259"/>
      <c r="S1766" s="259"/>
      <c r="T1766" s="260"/>
      <c r="AT1766" s="261" t="s">
        <v>185</v>
      </c>
      <c r="AU1766" s="261" t="s">
        <v>83</v>
      </c>
      <c r="AV1766" s="12" t="s">
        <v>83</v>
      </c>
      <c r="AW1766" s="12" t="s">
        <v>36</v>
      </c>
      <c r="AX1766" s="12" t="s">
        <v>72</v>
      </c>
      <c r="AY1766" s="261" t="s">
        <v>174</v>
      </c>
    </row>
    <row r="1767" s="12" customFormat="1">
      <c r="B1767" s="251"/>
      <c r="C1767" s="252"/>
      <c r="D1767" s="248" t="s">
        <v>185</v>
      </c>
      <c r="E1767" s="253" t="s">
        <v>21</v>
      </c>
      <c r="F1767" s="254" t="s">
        <v>3600</v>
      </c>
      <c r="G1767" s="252"/>
      <c r="H1767" s="255">
        <v>141.66999999999999</v>
      </c>
      <c r="I1767" s="256"/>
      <c r="J1767" s="252"/>
      <c r="K1767" s="252"/>
      <c r="L1767" s="257"/>
      <c r="M1767" s="258"/>
      <c r="N1767" s="259"/>
      <c r="O1767" s="259"/>
      <c r="P1767" s="259"/>
      <c r="Q1767" s="259"/>
      <c r="R1767" s="259"/>
      <c r="S1767" s="259"/>
      <c r="T1767" s="260"/>
      <c r="AT1767" s="261" t="s">
        <v>185</v>
      </c>
      <c r="AU1767" s="261" t="s">
        <v>83</v>
      </c>
      <c r="AV1767" s="12" t="s">
        <v>83</v>
      </c>
      <c r="AW1767" s="12" t="s">
        <v>36</v>
      </c>
      <c r="AX1767" s="12" t="s">
        <v>72</v>
      </c>
      <c r="AY1767" s="261" t="s">
        <v>174</v>
      </c>
    </row>
    <row r="1768" s="12" customFormat="1">
      <c r="B1768" s="251"/>
      <c r="C1768" s="252"/>
      <c r="D1768" s="248" t="s">
        <v>185</v>
      </c>
      <c r="E1768" s="253" t="s">
        <v>21</v>
      </c>
      <c r="F1768" s="254" t="s">
        <v>3594</v>
      </c>
      <c r="G1768" s="252"/>
      <c r="H1768" s="255">
        <v>168.77000000000001</v>
      </c>
      <c r="I1768" s="256"/>
      <c r="J1768" s="252"/>
      <c r="K1768" s="252"/>
      <c r="L1768" s="257"/>
      <c r="M1768" s="258"/>
      <c r="N1768" s="259"/>
      <c r="O1768" s="259"/>
      <c r="P1768" s="259"/>
      <c r="Q1768" s="259"/>
      <c r="R1768" s="259"/>
      <c r="S1768" s="259"/>
      <c r="T1768" s="260"/>
      <c r="AT1768" s="261" t="s">
        <v>185</v>
      </c>
      <c r="AU1768" s="261" t="s">
        <v>83</v>
      </c>
      <c r="AV1768" s="12" t="s">
        <v>83</v>
      </c>
      <c r="AW1768" s="12" t="s">
        <v>36</v>
      </c>
      <c r="AX1768" s="12" t="s">
        <v>72</v>
      </c>
      <c r="AY1768" s="261" t="s">
        <v>174</v>
      </c>
    </row>
    <row r="1769" s="13" customFormat="1">
      <c r="B1769" s="272"/>
      <c r="C1769" s="273"/>
      <c r="D1769" s="248" t="s">
        <v>185</v>
      </c>
      <c r="E1769" s="274" t="s">
        <v>21</v>
      </c>
      <c r="F1769" s="275" t="s">
        <v>264</v>
      </c>
      <c r="G1769" s="273"/>
      <c r="H1769" s="276">
        <v>484.43000000000001</v>
      </c>
      <c r="I1769" s="277"/>
      <c r="J1769" s="273"/>
      <c r="K1769" s="273"/>
      <c r="L1769" s="278"/>
      <c r="M1769" s="279"/>
      <c r="N1769" s="280"/>
      <c r="O1769" s="280"/>
      <c r="P1769" s="280"/>
      <c r="Q1769" s="280"/>
      <c r="R1769" s="280"/>
      <c r="S1769" s="280"/>
      <c r="T1769" s="281"/>
      <c r="AT1769" s="282" t="s">
        <v>185</v>
      </c>
      <c r="AU1769" s="282" t="s">
        <v>83</v>
      </c>
      <c r="AV1769" s="13" t="s">
        <v>181</v>
      </c>
      <c r="AW1769" s="13" t="s">
        <v>36</v>
      </c>
      <c r="AX1769" s="13" t="s">
        <v>76</v>
      </c>
      <c r="AY1769" s="282" t="s">
        <v>174</v>
      </c>
    </row>
    <row r="1770" s="1" customFormat="1" ht="25.5" customHeight="1">
      <c r="B1770" s="47"/>
      <c r="C1770" s="236" t="s">
        <v>3601</v>
      </c>
      <c r="D1770" s="236" t="s">
        <v>176</v>
      </c>
      <c r="E1770" s="237" t="s">
        <v>3602</v>
      </c>
      <c r="F1770" s="238" t="s">
        <v>3603</v>
      </c>
      <c r="G1770" s="239" t="s">
        <v>179</v>
      </c>
      <c r="H1770" s="240">
        <v>393.01999999999998</v>
      </c>
      <c r="I1770" s="241"/>
      <c r="J1770" s="242">
        <f>ROUND(I1770*H1770,2)</f>
        <v>0</v>
      </c>
      <c r="K1770" s="238" t="s">
        <v>180</v>
      </c>
      <c r="L1770" s="73"/>
      <c r="M1770" s="243" t="s">
        <v>21</v>
      </c>
      <c r="N1770" s="244" t="s">
        <v>44</v>
      </c>
      <c r="O1770" s="48"/>
      <c r="P1770" s="245">
        <f>O1770*H1770</f>
        <v>0</v>
      </c>
      <c r="Q1770" s="245">
        <v>3.0000000000000001E-05</v>
      </c>
      <c r="R1770" s="245">
        <f>Q1770*H1770</f>
        <v>0.0117906</v>
      </c>
      <c r="S1770" s="245">
        <v>0</v>
      </c>
      <c r="T1770" s="246">
        <f>S1770*H1770</f>
        <v>0</v>
      </c>
      <c r="AR1770" s="25" t="s">
        <v>266</v>
      </c>
      <c r="AT1770" s="25" t="s">
        <v>176</v>
      </c>
      <c r="AU1770" s="25" t="s">
        <v>83</v>
      </c>
      <c r="AY1770" s="25" t="s">
        <v>174</v>
      </c>
      <c r="BE1770" s="247">
        <f>IF(N1770="základní",J1770,0)</f>
        <v>0</v>
      </c>
      <c r="BF1770" s="247">
        <f>IF(N1770="snížená",J1770,0)</f>
        <v>0</v>
      </c>
      <c r="BG1770" s="247">
        <f>IF(N1770="zákl. přenesená",J1770,0)</f>
        <v>0</v>
      </c>
      <c r="BH1770" s="247">
        <f>IF(N1770="sníž. přenesená",J1770,0)</f>
        <v>0</v>
      </c>
      <c r="BI1770" s="247">
        <f>IF(N1770="nulová",J1770,0)</f>
        <v>0</v>
      </c>
      <c r="BJ1770" s="25" t="s">
        <v>83</v>
      </c>
      <c r="BK1770" s="247">
        <f>ROUND(I1770*H1770,2)</f>
        <v>0</v>
      </c>
      <c r="BL1770" s="25" t="s">
        <v>266</v>
      </c>
      <c r="BM1770" s="25" t="s">
        <v>3604</v>
      </c>
    </row>
    <row r="1771" s="1" customFormat="1">
      <c r="B1771" s="47"/>
      <c r="C1771" s="75"/>
      <c r="D1771" s="248" t="s">
        <v>183</v>
      </c>
      <c r="E1771" s="75"/>
      <c r="F1771" s="249" t="s">
        <v>3591</v>
      </c>
      <c r="G1771" s="75"/>
      <c r="H1771" s="75"/>
      <c r="I1771" s="204"/>
      <c r="J1771" s="75"/>
      <c r="K1771" s="75"/>
      <c r="L1771" s="73"/>
      <c r="M1771" s="250"/>
      <c r="N1771" s="48"/>
      <c r="O1771" s="48"/>
      <c r="P1771" s="48"/>
      <c r="Q1771" s="48"/>
      <c r="R1771" s="48"/>
      <c r="S1771" s="48"/>
      <c r="T1771" s="96"/>
      <c r="AT1771" s="25" t="s">
        <v>183</v>
      </c>
      <c r="AU1771" s="25" t="s">
        <v>83</v>
      </c>
    </row>
    <row r="1772" s="12" customFormat="1">
      <c r="B1772" s="251"/>
      <c r="C1772" s="252"/>
      <c r="D1772" s="248" t="s">
        <v>185</v>
      </c>
      <c r="E1772" s="253" t="s">
        <v>21</v>
      </c>
      <c r="F1772" s="254" t="s">
        <v>3605</v>
      </c>
      <c r="G1772" s="252"/>
      <c r="H1772" s="255">
        <v>131.09999999999999</v>
      </c>
      <c r="I1772" s="256"/>
      <c r="J1772" s="252"/>
      <c r="K1772" s="252"/>
      <c r="L1772" s="257"/>
      <c r="M1772" s="258"/>
      <c r="N1772" s="259"/>
      <c r="O1772" s="259"/>
      <c r="P1772" s="259"/>
      <c r="Q1772" s="259"/>
      <c r="R1772" s="259"/>
      <c r="S1772" s="259"/>
      <c r="T1772" s="260"/>
      <c r="AT1772" s="261" t="s">
        <v>185</v>
      </c>
      <c r="AU1772" s="261" t="s">
        <v>83</v>
      </c>
      <c r="AV1772" s="12" t="s">
        <v>83</v>
      </c>
      <c r="AW1772" s="12" t="s">
        <v>36</v>
      </c>
      <c r="AX1772" s="12" t="s">
        <v>72</v>
      </c>
      <c r="AY1772" s="261" t="s">
        <v>174</v>
      </c>
    </row>
    <row r="1773" s="12" customFormat="1">
      <c r="B1773" s="251"/>
      <c r="C1773" s="252"/>
      <c r="D1773" s="248" t="s">
        <v>185</v>
      </c>
      <c r="E1773" s="253" t="s">
        <v>21</v>
      </c>
      <c r="F1773" s="254" t="s">
        <v>3606</v>
      </c>
      <c r="G1773" s="252"/>
      <c r="H1773" s="255">
        <v>129.59999999999999</v>
      </c>
      <c r="I1773" s="256"/>
      <c r="J1773" s="252"/>
      <c r="K1773" s="252"/>
      <c r="L1773" s="257"/>
      <c r="M1773" s="258"/>
      <c r="N1773" s="259"/>
      <c r="O1773" s="259"/>
      <c r="P1773" s="259"/>
      <c r="Q1773" s="259"/>
      <c r="R1773" s="259"/>
      <c r="S1773" s="259"/>
      <c r="T1773" s="260"/>
      <c r="AT1773" s="261" t="s">
        <v>185</v>
      </c>
      <c r="AU1773" s="261" t="s">
        <v>83</v>
      </c>
      <c r="AV1773" s="12" t="s">
        <v>83</v>
      </c>
      <c r="AW1773" s="12" t="s">
        <v>36</v>
      </c>
      <c r="AX1773" s="12" t="s">
        <v>72</v>
      </c>
      <c r="AY1773" s="261" t="s">
        <v>174</v>
      </c>
    </row>
    <row r="1774" s="12" customFormat="1">
      <c r="B1774" s="251"/>
      <c r="C1774" s="252"/>
      <c r="D1774" s="248" t="s">
        <v>185</v>
      </c>
      <c r="E1774" s="253" t="s">
        <v>21</v>
      </c>
      <c r="F1774" s="254" t="s">
        <v>3607</v>
      </c>
      <c r="G1774" s="252"/>
      <c r="H1774" s="255">
        <v>132.31999999999999</v>
      </c>
      <c r="I1774" s="256"/>
      <c r="J1774" s="252"/>
      <c r="K1774" s="252"/>
      <c r="L1774" s="257"/>
      <c r="M1774" s="258"/>
      <c r="N1774" s="259"/>
      <c r="O1774" s="259"/>
      <c r="P1774" s="259"/>
      <c r="Q1774" s="259"/>
      <c r="R1774" s="259"/>
      <c r="S1774" s="259"/>
      <c r="T1774" s="260"/>
      <c r="AT1774" s="261" t="s">
        <v>185</v>
      </c>
      <c r="AU1774" s="261" t="s">
        <v>83</v>
      </c>
      <c r="AV1774" s="12" t="s">
        <v>83</v>
      </c>
      <c r="AW1774" s="12" t="s">
        <v>36</v>
      </c>
      <c r="AX1774" s="12" t="s">
        <v>72</v>
      </c>
      <c r="AY1774" s="261" t="s">
        <v>174</v>
      </c>
    </row>
    <row r="1775" s="13" customFormat="1">
      <c r="B1775" s="272"/>
      <c r="C1775" s="273"/>
      <c r="D1775" s="248" t="s">
        <v>185</v>
      </c>
      <c r="E1775" s="274" t="s">
        <v>21</v>
      </c>
      <c r="F1775" s="275" t="s">
        <v>264</v>
      </c>
      <c r="G1775" s="273"/>
      <c r="H1775" s="276">
        <v>393.01999999999998</v>
      </c>
      <c r="I1775" s="277"/>
      <c r="J1775" s="273"/>
      <c r="K1775" s="273"/>
      <c r="L1775" s="278"/>
      <c r="M1775" s="279"/>
      <c r="N1775" s="280"/>
      <c r="O1775" s="280"/>
      <c r="P1775" s="280"/>
      <c r="Q1775" s="280"/>
      <c r="R1775" s="280"/>
      <c r="S1775" s="280"/>
      <c r="T1775" s="281"/>
      <c r="AT1775" s="282" t="s">
        <v>185</v>
      </c>
      <c r="AU1775" s="282" t="s">
        <v>83</v>
      </c>
      <c r="AV1775" s="13" t="s">
        <v>181</v>
      </c>
      <c r="AW1775" s="13" t="s">
        <v>36</v>
      </c>
      <c r="AX1775" s="13" t="s">
        <v>76</v>
      </c>
      <c r="AY1775" s="282" t="s">
        <v>174</v>
      </c>
    </row>
    <row r="1776" s="1" customFormat="1" ht="25.5" customHeight="1">
      <c r="B1776" s="47"/>
      <c r="C1776" s="236" t="s">
        <v>3608</v>
      </c>
      <c r="D1776" s="236" t="s">
        <v>176</v>
      </c>
      <c r="E1776" s="237" t="s">
        <v>3609</v>
      </c>
      <c r="F1776" s="238" t="s">
        <v>3610</v>
      </c>
      <c r="G1776" s="239" t="s">
        <v>179</v>
      </c>
      <c r="H1776" s="240">
        <v>393.01999999999998</v>
      </c>
      <c r="I1776" s="241"/>
      <c r="J1776" s="242">
        <f>ROUND(I1776*H1776,2)</f>
        <v>0</v>
      </c>
      <c r="K1776" s="238" t="s">
        <v>180</v>
      </c>
      <c r="L1776" s="73"/>
      <c r="M1776" s="243" t="s">
        <v>21</v>
      </c>
      <c r="N1776" s="244" t="s">
        <v>44</v>
      </c>
      <c r="O1776" s="48"/>
      <c r="P1776" s="245">
        <f>O1776*H1776</f>
        <v>0</v>
      </c>
      <c r="Q1776" s="245">
        <v>0.0045500000000000002</v>
      </c>
      <c r="R1776" s="245">
        <f>Q1776*H1776</f>
        <v>1.788241</v>
      </c>
      <c r="S1776" s="245">
        <v>0</v>
      </c>
      <c r="T1776" s="246">
        <f>S1776*H1776</f>
        <v>0</v>
      </c>
      <c r="AR1776" s="25" t="s">
        <v>266</v>
      </c>
      <c r="AT1776" s="25" t="s">
        <v>176</v>
      </c>
      <c r="AU1776" s="25" t="s">
        <v>83</v>
      </c>
      <c r="AY1776" s="25" t="s">
        <v>174</v>
      </c>
      <c r="BE1776" s="247">
        <f>IF(N1776="základní",J1776,0)</f>
        <v>0</v>
      </c>
      <c r="BF1776" s="247">
        <f>IF(N1776="snížená",J1776,0)</f>
        <v>0</v>
      </c>
      <c r="BG1776" s="247">
        <f>IF(N1776="zákl. přenesená",J1776,0)</f>
        <v>0</v>
      </c>
      <c r="BH1776" s="247">
        <f>IF(N1776="sníž. přenesená",J1776,0)</f>
        <v>0</v>
      </c>
      <c r="BI1776" s="247">
        <f>IF(N1776="nulová",J1776,0)</f>
        <v>0</v>
      </c>
      <c r="BJ1776" s="25" t="s">
        <v>83</v>
      </c>
      <c r="BK1776" s="247">
        <f>ROUND(I1776*H1776,2)</f>
        <v>0</v>
      </c>
      <c r="BL1776" s="25" t="s">
        <v>266</v>
      </c>
      <c r="BM1776" s="25" t="s">
        <v>3611</v>
      </c>
    </row>
    <row r="1777" s="1" customFormat="1">
      <c r="B1777" s="47"/>
      <c r="C1777" s="75"/>
      <c r="D1777" s="248" t="s">
        <v>183</v>
      </c>
      <c r="E1777" s="75"/>
      <c r="F1777" s="249" t="s">
        <v>3591</v>
      </c>
      <c r="G1777" s="75"/>
      <c r="H1777" s="75"/>
      <c r="I1777" s="204"/>
      <c r="J1777" s="75"/>
      <c r="K1777" s="75"/>
      <c r="L1777" s="73"/>
      <c r="M1777" s="250"/>
      <c r="N1777" s="48"/>
      <c r="O1777" s="48"/>
      <c r="P1777" s="48"/>
      <c r="Q1777" s="48"/>
      <c r="R1777" s="48"/>
      <c r="S1777" s="48"/>
      <c r="T1777" s="96"/>
      <c r="AT1777" s="25" t="s">
        <v>183</v>
      </c>
      <c r="AU1777" s="25" t="s">
        <v>83</v>
      </c>
    </row>
    <row r="1778" s="12" customFormat="1">
      <c r="B1778" s="251"/>
      <c r="C1778" s="252"/>
      <c r="D1778" s="248" t="s">
        <v>185</v>
      </c>
      <c r="E1778" s="253" t="s">
        <v>21</v>
      </c>
      <c r="F1778" s="254" t="s">
        <v>3605</v>
      </c>
      <c r="G1778" s="252"/>
      <c r="H1778" s="255">
        <v>131.09999999999999</v>
      </c>
      <c r="I1778" s="256"/>
      <c r="J1778" s="252"/>
      <c r="K1778" s="252"/>
      <c r="L1778" s="257"/>
      <c r="M1778" s="258"/>
      <c r="N1778" s="259"/>
      <c r="O1778" s="259"/>
      <c r="P1778" s="259"/>
      <c r="Q1778" s="259"/>
      <c r="R1778" s="259"/>
      <c r="S1778" s="259"/>
      <c r="T1778" s="260"/>
      <c r="AT1778" s="261" t="s">
        <v>185</v>
      </c>
      <c r="AU1778" s="261" t="s">
        <v>83</v>
      </c>
      <c r="AV1778" s="12" t="s">
        <v>83</v>
      </c>
      <c r="AW1778" s="12" t="s">
        <v>36</v>
      </c>
      <c r="AX1778" s="12" t="s">
        <v>72</v>
      </c>
      <c r="AY1778" s="261" t="s">
        <v>174</v>
      </c>
    </row>
    <row r="1779" s="12" customFormat="1">
      <c r="B1779" s="251"/>
      <c r="C1779" s="252"/>
      <c r="D1779" s="248" t="s">
        <v>185</v>
      </c>
      <c r="E1779" s="253" t="s">
        <v>21</v>
      </c>
      <c r="F1779" s="254" t="s">
        <v>3606</v>
      </c>
      <c r="G1779" s="252"/>
      <c r="H1779" s="255">
        <v>129.59999999999999</v>
      </c>
      <c r="I1779" s="256"/>
      <c r="J1779" s="252"/>
      <c r="K1779" s="252"/>
      <c r="L1779" s="257"/>
      <c r="M1779" s="258"/>
      <c r="N1779" s="259"/>
      <c r="O1779" s="259"/>
      <c r="P1779" s="259"/>
      <c r="Q1779" s="259"/>
      <c r="R1779" s="259"/>
      <c r="S1779" s="259"/>
      <c r="T1779" s="260"/>
      <c r="AT1779" s="261" t="s">
        <v>185</v>
      </c>
      <c r="AU1779" s="261" t="s">
        <v>83</v>
      </c>
      <c r="AV1779" s="12" t="s">
        <v>83</v>
      </c>
      <c r="AW1779" s="12" t="s">
        <v>36</v>
      </c>
      <c r="AX1779" s="12" t="s">
        <v>72</v>
      </c>
      <c r="AY1779" s="261" t="s">
        <v>174</v>
      </c>
    </row>
    <row r="1780" s="12" customFormat="1">
      <c r="B1780" s="251"/>
      <c r="C1780" s="252"/>
      <c r="D1780" s="248" t="s">
        <v>185</v>
      </c>
      <c r="E1780" s="253" t="s">
        <v>21</v>
      </c>
      <c r="F1780" s="254" t="s">
        <v>3607</v>
      </c>
      <c r="G1780" s="252"/>
      <c r="H1780" s="255">
        <v>132.31999999999999</v>
      </c>
      <c r="I1780" s="256"/>
      <c r="J1780" s="252"/>
      <c r="K1780" s="252"/>
      <c r="L1780" s="257"/>
      <c r="M1780" s="258"/>
      <c r="N1780" s="259"/>
      <c r="O1780" s="259"/>
      <c r="P1780" s="259"/>
      <c r="Q1780" s="259"/>
      <c r="R1780" s="259"/>
      <c r="S1780" s="259"/>
      <c r="T1780" s="260"/>
      <c r="AT1780" s="261" t="s">
        <v>185</v>
      </c>
      <c r="AU1780" s="261" t="s">
        <v>83</v>
      </c>
      <c r="AV1780" s="12" t="s">
        <v>83</v>
      </c>
      <c r="AW1780" s="12" t="s">
        <v>36</v>
      </c>
      <c r="AX1780" s="12" t="s">
        <v>72</v>
      </c>
      <c r="AY1780" s="261" t="s">
        <v>174</v>
      </c>
    </row>
    <row r="1781" s="13" customFormat="1">
      <c r="B1781" s="272"/>
      <c r="C1781" s="273"/>
      <c r="D1781" s="248" t="s">
        <v>185</v>
      </c>
      <c r="E1781" s="274" t="s">
        <v>21</v>
      </c>
      <c r="F1781" s="275" t="s">
        <v>264</v>
      </c>
      <c r="G1781" s="273"/>
      <c r="H1781" s="276">
        <v>393.01999999999998</v>
      </c>
      <c r="I1781" s="277"/>
      <c r="J1781" s="273"/>
      <c r="K1781" s="273"/>
      <c r="L1781" s="278"/>
      <c r="M1781" s="279"/>
      <c r="N1781" s="280"/>
      <c r="O1781" s="280"/>
      <c r="P1781" s="280"/>
      <c r="Q1781" s="280"/>
      <c r="R1781" s="280"/>
      <c r="S1781" s="280"/>
      <c r="T1781" s="281"/>
      <c r="AT1781" s="282" t="s">
        <v>185</v>
      </c>
      <c r="AU1781" s="282" t="s">
        <v>83</v>
      </c>
      <c r="AV1781" s="13" t="s">
        <v>181</v>
      </c>
      <c r="AW1781" s="13" t="s">
        <v>36</v>
      </c>
      <c r="AX1781" s="13" t="s">
        <v>76</v>
      </c>
      <c r="AY1781" s="282" t="s">
        <v>174</v>
      </c>
    </row>
    <row r="1782" s="1" customFormat="1" ht="16.5" customHeight="1">
      <c r="B1782" s="47"/>
      <c r="C1782" s="236" t="s">
        <v>3612</v>
      </c>
      <c r="D1782" s="236" t="s">
        <v>176</v>
      </c>
      <c r="E1782" s="237" t="s">
        <v>3613</v>
      </c>
      <c r="F1782" s="238" t="s">
        <v>3614</v>
      </c>
      <c r="G1782" s="239" t="s">
        <v>179</v>
      </c>
      <c r="H1782" s="240">
        <v>448.48000000000002</v>
      </c>
      <c r="I1782" s="241"/>
      <c r="J1782" s="242">
        <f>ROUND(I1782*H1782,2)</f>
        <v>0</v>
      </c>
      <c r="K1782" s="238" t="s">
        <v>180</v>
      </c>
      <c r="L1782" s="73"/>
      <c r="M1782" s="243" t="s">
        <v>21</v>
      </c>
      <c r="N1782" s="244" t="s">
        <v>44</v>
      </c>
      <c r="O1782" s="48"/>
      <c r="P1782" s="245">
        <f>O1782*H1782</f>
        <v>0</v>
      </c>
      <c r="Q1782" s="245">
        <v>0</v>
      </c>
      <c r="R1782" s="245">
        <f>Q1782*H1782</f>
        <v>0</v>
      </c>
      <c r="S1782" s="245">
        <v>0.0030000000000000001</v>
      </c>
      <c r="T1782" s="246">
        <f>S1782*H1782</f>
        <v>1.3454400000000002</v>
      </c>
      <c r="AR1782" s="25" t="s">
        <v>266</v>
      </c>
      <c r="AT1782" s="25" t="s">
        <v>176</v>
      </c>
      <c r="AU1782" s="25" t="s">
        <v>83</v>
      </c>
      <c r="AY1782" s="25" t="s">
        <v>174</v>
      </c>
      <c r="BE1782" s="247">
        <f>IF(N1782="základní",J1782,0)</f>
        <v>0</v>
      </c>
      <c r="BF1782" s="247">
        <f>IF(N1782="snížená",J1782,0)</f>
        <v>0</v>
      </c>
      <c r="BG1782" s="247">
        <f>IF(N1782="zákl. přenesená",J1782,0)</f>
        <v>0</v>
      </c>
      <c r="BH1782" s="247">
        <f>IF(N1782="sníž. přenesená",J1782,0)</f>
        <v>0</v>
      </c>
      <c r="BI1782" s="247">
        <f>IF(N1782="nulová",J1782,0)</f>
        <v>0</v>
      </c>
      <c r="BJ1782" s="25" t="s">
        <v>83</v>
      </c>
      <c r="BK1782" s="247">
        <f>ROUND(I1782*H1782,2)</f>
        <v>0</v>
      </c>
      <c r="BL1782" s="25" t="s">
        <v>266</v>
      </c>
      <c r="BM1782" s="25" t="s">
        <v>3615</v>
      </c>
    </row>
    <row r="1783" s="12" customFormat="1">
      <c r="B1783" s="251"/>
      <c r="C1783" s="252"/>
      <c r="D1783" s="248" t="s">
        <v>185</v>
      </c>
      <c r="E1783" s="253" t="s">
        <v>21</v>
      </c>
      <c r="F1783" s="254" t="s">
        <v>3592</v>
      </c>
      <c r="G1783" s="252"/>
      <c r="H1783" s="255">
        <v>150.81</v>
      </c>
      <c r="I1783" s="256"/>
      <c r="J1783" s="252"/>
      <c r="K1783" s="252"/>
      <c r="L1783" s="257"/>
      <c r="M1783" s="258"/>
      <c r="N1783" s="259"/>
      <c r="O1783" s="259"/>
      <c r="P1783" s="259"/>
      <c r="Q1783" s="259"/>
      <c r="R1783" s="259"/>
      <c r="S1783" s="259"/>
      <c r="T1783" s="260"/>
      <c r="AT1783" s="261" t="s">
        <v>185</v>
      </c>
      <c r="AU1783" s="261" t="s">
        <v>83</v>
      </c>
      <c r="AV1783" s="12" t="s">
        <v>83</v>
      </c>
      <c r="AW1783" s="12" t="s">
        <v>36</v>
      </c>
      <c r="AX1783" s="12" t="s">
        <v>72</v>
      </c>
      <c r="AY1783" s="261" t="s">
        <v>174</v>
      </c>
    </row>
    <row r="1784" s="12" customFormat="1">
      <c r="B1784" s="251"/>
      <c r="C1784" s="252"/>
      <c r="D1784" s="248" t="s">
        <v>185</v>
      </c>
      <c r="E1784" s="253" t="s">
        <v>21</v>
      </c>
      <c r="F1784" s="254" t="s">
        <v>3616</v>
      </c>
      <c r="G1784" s="252"/>
      <c r="H1784" s="255">
        <v>128.90000000000001</v>
      </c>
      <c r="I1784" s="256"/>
      <c r="J1784" s="252"/>
      <c r="K1784" s="252"/>
      <c r="L1784" s="257"/>
      <c r="M1784" s="258"/>
      <c r="N1784" s="259"/>
      <c r="O1784" s="259"/>
      <c r="P1784" s="259"/>
      <c r="Q1784" s="259"/>
      <c r="R1784" s="259"/>
      <c r="S1784" s="259"/>
      <c r="T1784" s="260"/>
      <c r="AT1784" s="261" t="s">
        <v>185</v>
      </c>
      <c r="AU1784" s="261" t="s">
        <v>83</v>
      </c>
      <c r="AV1784" s="12" t="s">
        <v>83</v>
      </c>
      <c r="AW1784" s="12" t="s">
        <v>36</v>
      </c>
      <c r="AX1784" s="12" t="s">
        <v>72</v>
      </c>
      <c r="AY1784" s="261" t="s">
        <v>174</v>
      </c>
    </row>
    <row r="1785" s="12" customFormat="1">
      <c r="B1785" s="251"/>
      <c r="C1785" s="252"/>
      <c r="D1785" s="248" t="s">
        <v>185</v>
      </c>
      <c r="E1785" s="253" t="s">
        <v>21</v>
      </c>
      <c r="F1785" s="254" t="s">
        <v>3617</v>
      </c>
      <c r="G1785" s="252"/>
      <c r="H1785" s="255">
        <v>168.77000000000001</v>
      </c>
      <c r="I1785" s="256"/>
      <c r="J1785" s="252"/>
      <c r="K1785" s="252"/>
      <c r="L1785" s="257"/>
      <c r="M1785" s="258"/>
      <c r="N1785" s="259"/>
      <c r="O1785" s="259"/>
      <c r="P1785" s="259"/>
      <c r="Q1785" s="259"/>
      <c r="R1785" s="259"/>
      <c r="S1785" s="259"/>
      <c r="T1785" s="260"/>
      <c r="AT1785" s="261" t="s">
        <v>185</v>
      </c>
      <c r="AU1785" s="261" t="s">
        <v>83</v>
      </c>
      <c r="AV1785" s="12" t="s">
        <v>83</v>
      </c>
      <c r="AW1785" s="12" t="s">
        <v>36</v>
      </c>
      <c r="AX1785" s="12" t="s">
        <v>72</v>
      </c>
      <c r="AY1785" s="261" t="s">
        <v>174</v>
      </c>
    </row>
    <row r="1786" s="13" customFormat="1">
      <c r="B1786" s="272"/>
      <c r="C1786" s="273"/>
      <c r="D1786" s="248" t="s">
        <v>185</v>
      </c>
      <c r="E1786" s="274" t="s">
        <v>21</v>
      </c>
      <c r="F1786" s="275" t="s">
        <v>264</v>
      </c>
      <c r="G1786" s="273"/>
      <c r="H1786" s="276">
        <v>448.48000000000002</v>
      </c>
      <c r="I1786" s="277"/>
      <c r="J1786" s="273"/>
      <c r="K1786" s="273"/>
      <c r="L1786" s="278"/>
      <c r="M1786" s="279"/>
      <c r="N1786" s="280"/>
      <c r="O1786" s="280"/>
      <c r="P1786" s="280"/>
      <c r="Q1786" s="280"/>
      <c r="R1786" s="280"/>
      <c r="S1786" s="280"/>
      <c r="T1786" s="281"/>
      <c r="AT1786" s="282" t="s">
        <v>185</v>
      </c>
      <c r="AU1786" s="282" t="s">
        <v>83</v>
      </c>
      <c r="AV1786" s="13" t="s">
        <v>181</v>
      </c>
      <c r="AW1786" s="13" t="s">
        <v>36</v>
      </c>
      <c r="AX1786" s="13" t="s">
        <v>76</v>
      </c>
      <c r="AY1786" s="282" t="s">
        <v>174</v>
      </c>
    </row>
    <row r="1787" s="1" customFormat="1" ht="16.5" customHeight="1">
      <c r="B1787" s="47"/>
      <c r="C1787" s="236" t="s">
        <v>1111</v>
      </c>
      <c r="D1787" s="236" t="s">
        <v>176</v>
      </c>
      <c r="E1787" s="237" t="s">
        <v>3618</v>
      </c>
      <c r="F1787" s="238" t="s">
        <v>3619</v>
      </c>
      <c r="G1787" s="239" t="s">
        <v>179</v>
      </c>
      <c r="H1787" s="240">
        <v>393.01999999999998</v>
      </c>
      <c r="I1787" s="241"/>
      <c r="J1787" s="242">
        <f>ROUND(I1787*H1787,2)</f>
        <v>0</v>
      </c>
      <c r="K1787" s="238" t="s">
        <v>180</v>
      </c>
      <c r="L1787" s="73"/>
      <c r="M1787" s="243" t="s">
        <v>21</v>
      </c>
      <c r="N1787" s="244" t="s">
        <v>44</v>
      </c>
      <c r="O1787" s="48"/>
      <c r="P1787" s="245">
        <f>O1787*H1787</f>
        <v>0</v>
      </c>
      <c r="Q1787" s="245">
        <v>0.00029999999999999997</v>
      </c>
      <c r="R1787" s="245">
        <f>Q1787*H1787</f>
        <v>0.11790599999999998</v>
      </c>
      <c r="S1787" s="245">
        <v>0</v>
      </c>
      <c r="T1787" s="246">
        <f>S1787*H1787</f>
        <v>0</v>
      </c>
      <c r="AR1787" s="25" t="s">
        <v>266</v>
      </c>
      <c r="AT1787" s="25" t="s">
        <v>176</v>
      </c>
      <c r="AU1787" s="25" t="s">
        <v>83</v>
      </c>
      <c r="AY1787" s="25" t="s">
        <v>174</v>
      </c>
      <c r="BE1787" s="247">
        <f>IF(N1787="základní",J1787,0)</f>
        <v>0</v>
      </c>
      <c r="BF1787" s="247">
        <f>IF(N1787="snížená",J1787,0)</f>
        <v>0</v>
      </c>
      <c r="BG1787" s="247">
        <f>IF(N1787="zákl. přenesená",J1787,0)</f>
        <v>0</v>
      </c>
      <c r="BH1787" s="247">
        <f>IF(N1787="sníž. přenesená",J1787,0)</f>
        <v>0</v>
      </c>
      <c r="BI1787" s="247">
        <f>IF(N1787="nulová",J1787,0)</f>
        <v>0</v>
      </c>
      <c r="BJ1787" s="25" t="s">
        <v>83</v>
      </c>
      <c r="BK1787" s="247">
        <f>ROUND(I1787*H1787,2)</f>
        <v>0</v>
      </c>
      <c r="BL1787" s="25" t="s">
        <v>266</v>
      </c>
      <c r="BM1787" s="25" t="s">
        <v>3620</v>
      </c>
    </row>
    <row r="1788" s="12" customFormat="1">
      <c r="B1788" s="251"/>
      <c r="C1788" s="252"/>
      <c r="D1788" s="248" t="s">
        <v>185</v>
      </c>
      <c r="E1788" s="253" t="s">
        <v>21</v>
      </c>
      <c r="F1788" s="254" t="s">
        <v>3605</v>
      </c>
      <c r="G1788" s="252"/>
      <c r="H1788" s="255">
        <v>131.09999999999999</v>
      </c>
      <c r="I1788" s="256"/>
      <c r="J1788" s="252"/>
      <c r="K1788" s="252"/>
      <c r="L1788" s="257"/>
      <c r="M1788" s="258"/>
      <c r="N1788" s="259"/>
      <c r="O1788" s="259"/>
      <c r="P1788" s="259"/>
      <c r="Q1788" s="259"/>
      <c r="R1788" s="259"/>
      <c r="S1788" s="259"/>
      <c r="T1788" s="260"/>
      <c r="AT1788" s="261" t="s">
        <v>185</v>
      </c>
      <c r="AU1788" s="261" t="s">
        <v>83</v>
      </c>
      <c r="AV1788" s="12" t="s">
        <v>83</v>
      </c>
      <c r="AW1788" s="12" t="s">
        <v>36</v>
      </c>
      <c r="AX1788" s="12" t="s">
        <v>72</v>
      </c>
      <c r="AY1788" s="261" t="s">
        <v>174</v>
      </c>
    </row>
    <row r="1789" s="12" customFormat="1">
      <c r="B1789" s="251"/>
      <c r="C1789" s="252"/>
      <c r="D1789" s="248" t="s">
        <v>185</v>
      </c>
      <c r="E1789" s="253" t="s">
        <v>21</v>
      </c>
      <c r="F1789" s="254" t="s">
        <v>3606</v>
      </c>
      <c r="G1789" s="252"/>
      <c r="H1789" s="255">
        <v>129.59999999999999</v>
      </c>
      <c r="I1789" s="256"/>
      <c r="J1789" s="252"/>
      <c r="K1789" s="252"/>
      <c r="L1789" s="257"/>
      <c r="M1789" s="258"/>
      <c r="N1789" s="259"/>
      <c r="O1789" s="259"/>
      <c r="P1789" s="259"/>
      <c r="Q1789" s="259"/>
      <c r="R1789" s="259"/>
      <c r="S1789" s="259"/>
      <c r="T1789" s="260"/>
      <c r="AT1789" s="261" t="s">
        <v>185</v>
      </c>
      <c r="AU1789" s="261" t="s">
        <v>83</v>
      </c>
      <c r="AV1789" s="12" t="s">
        <v>83</v>
      </c>
      <c r="AW1789" s="12" t="s">
        <v>36</v>
      </c>
      <c r="AX1789" s="12" t="s">
        <v>72</v>
      </c>
      <c r="AY1789" s="261" t="s">
        <v>174</v>
      </c>
    </row>
    <row r="1790" s="12" customFormat="1">
      <c r="B1790" s="251"/>
      <c r="C1790" s="252"/>
      <c r="D1790" s="248" t="s">
        <v>185</v>
      </c>
      <c r="E1790" s="253" t="s">
        <v>21</v>
      </c>
      <c r="F1790" s="254" t="s">
        <v>3607</v>
      </c>
      <c r="G1790" s="252"/>
      <c r="H1790" s="255">
        <v>132.31999999999999</v>
      </c>
      <c r="I1790" s="256"/>
      <c r="J1790" s="252"/>
      <c r="K1790" s="252"/>
      <c r="L1790" s="257"/>
      <c r="M1790" s="258"/>
      <c r="N1790" s="259"/>
      <c r="O1790" s="259"/>
      <c r="P1790" s="259"/>
      <c r="Q1790" s="259"/>
      <c r="R1790" s="259"/>
      <c r="S1790" s="259"/>
      <c r="T1790" s="260"/>
      <c r="AT1790" s="261" t="s">
        <v>185</v>
      </c>
      <c r="AU1790" s="261" t="s">
        <v>83</v>
      </c>
      <c r="AV1790" s="12" t="s">
        <v>83</v>
      </c>
      <c r="AW1790" s="12" t="s">
        <v>36</v>
      </c>
      <c r="AX1790" s="12" t="s">
        <v>72</v>
      </c>
      <c r="AY1790" s="261" t="s">
        <v>174</v>
      </c>
    </row>
    <row r="1791" s="13" customFormat="1">
      <c r="B1791" s="272"/>
      <c r="C1791" s="273"/>
      <c r="D1791" s="248" t="s">
        <v>185</v>
      </c>
      <c r="E1791" s="274" t="s">
        <v>21</v>
      </c>
      <c r="F1791" s="275" t="s">
        <v>264</v>
      </c>
      <c r="G1791" s="273"/>
      <c r="H1791" s="276">
        <v>393.01999999999998</v>
      </c>
      <c r="I1791" s="277"/>
      <c r="J1791" s="273"/>
      <c r="K1791" s="273"/>
      <c r="L1791" s="278"/>
      <c r="M1791" s="279"/>
      <c r="N1791" s="280"/>
      <c r="O1791" s="280"/>
      <c r="P1791" s="280"/>
      <c r="Q1791" s="280"/>
      <c r="R1791" s="280"/>
      <c r="S1791" s="280"/>
      <c r="T1791" s="281"/>
      <c r="AT1791" s="282" t="s">
        <v>185</v>
      </c>
      <c r="AU1791" s="282" t="s">
        <v>83</v>
      </c>
      <c r="AV1791" s="13" t="s">
        <v>181</v>
      </c>
      <c r="AW1791" s="13" t="s">
        <v>36</v>
      </c>
      <c r="AX1791" s="13" t="s">
        <v>76</v>
      </c>
      <c r="AY1791" s="282" t="s">
        <v>174</v>
      </c>
    </row>
    <row r="1792" s="1" customFormat="1" ht="25.5" customHeight="1">
      <c r="B1792" s="47"/>
      <c r="C1792" s="262" t="s">
        <v>3621</v>
      </c>
      <c r="D1792" s="262" t="s">
        <v>248</v>
      </c>
      <c r="E1792" s="263" t="s">
        <v>3622</v>
      </c>
      <c r="F1792" s="264" t="s">
        <v>3623</v>
      </c>
      <c r="G1792" s="265" t="s">
        <v>179</v>
      </c>
      <c r="H1792" s="266">
        <v>412.67099999999999</v>
      </c>
      <c r="I1792" s="267"/>
      <c r="J1792" s="268">
        <f>ROUND(I1792*H1792,2)</f>
        <v>0</v>
      </c>
      <c r="K1792" s="264" t="s">
        <v>180</v>
      </c>
      <c r="L1792" s="269"/>
      <c r="M1792" s="270" t="s">
        <v>21</v>
      </c>
      <c r="N1792" s="271" t="s">
        <v>44</v>
      </c>
      <c r="O1792" s="48"/>
      <c r="P1792" s="245">
        <f>O1792*H1792</f>
        <v>0</v>
      </c>
      <c r="Q1792" s="245">
        <v>0.0032000000000000002</v>
      </c>
      <c r="R1792" s="245">
        <f>Q1792*H1792</f>
        <v>1.3205472</v>
      </c>
      <c r="S1792" s="245">
        <v>0</v>
      </c>
      <c r="T1792" s="246">
        <f>S1792*H1792</f>
        <v>0</v>
      </c>
      <c r="AR1792" s="25" t="s">
        <v>364</v>
      </c>
      <c r="AT1792" s="25" t="s">
        <v>248</v>
      </c>
      <c r="AU1792" s="25" t="s">
        <v>83</v>
      </c>
      <c r="AY1792" s="25" t="s">
        <v>174</v>
      </c>
      <c r="BE1792" s="247">
        <f>IF(N1792="základní",J1792,0)</f>
        <v>0</v>
      </c>
      <c r="BF1792" s="247">
        <f>IF(N1792="snížená",J1792,0)</f>
        <v>0</v>
      </c>
      <c r="BG1792" s="247">
        <f>IF(N1792="zákl. přenesená",J1792,0)</f>
        <v>0</v>
      </c>
      <c r="BH1792" s="247">
        <f>IF(N1792="sníž. přenesená",J1792,0)</f>
        <v>0</v>
      </c>
      <c r="BI1792" s="247">
        <f>IF(N1792="nulová",J1792,0)</f>
        <v>0</v>
      </c>
      <c r="BJ1792" s="25" t="s">
        <v>83</v>
      </c>
      <c r="BK1792" s="247">
        <f>ROUND(I1792*H1792,2)</f>
        <v>0</v>
      </c>
      <c r="BL1792" s="25" t="s">
        <v>266</v>
      </c>
      <c r="BM1792" s="25" t="s">
        <v>3624</v>
      </c>
    </row>
    <row r="1793" s="12" customFormat="1">
      <c r="B1793" s="251"/>
      <c r="C1793" s="252"/>
      <c r="D1793" s="248" t="s">
        <v>185</v>
      </c>
      <c r="E1793" s="253" t="s">
        <v>21</v>
      </c>
      <c r="F1793" s="254" t="s">
        <v>3625</v>
      </c>
      <c r="G1793" s="252"/>
      <c r="H1793" s="255">
        <v>137.655</v>
      </c>
      <c r="I1793" s="256"/>
      <c r="J1793" s="252"/>
      <c r="K1793" s="252"/>
      <c r="L1793" s="257"/>
      <c r="M1793" s="258"/>
      <c r="N1793" s="259"/>
      <c r="O1793" s="259"/>
      <c r="P1793" s="259"/>
      <c r="Q1793" s="259"/>
      <c r="R1793" s="259"/>
      <c r="S1793" s="259"/>
      <c r="T1793" s="260"/>
      <c r="AT1793" s="261" t="s">
        <v>185</v>
      </c>
      <c r="AU1793" s="261" t="s">
        <v>83</v>
      </c>
      <c r="AV1793" s="12" t="s">
        <v>83</v>
      </c>
      <c r="AW1793" s="12" t="s">
        <v>36</v>
      </c>
      <c r="AX1793" s="12" t="s">
        <v>72</v>
      </c>
      <c r="AY1793" s="261" t="s">
        <v>174</v>
      </c>
    </row>
    <row r="1794" s="12" customFormat="1">
      <c r="B1794" s="251"/>
      <c r="C1794" s="252"/>
      <c r="D1794" s="248" t="s">
        <v>185</v>
      </c>
      <c r="E1794" s="253" t="s">
        <v>21</v>
      </c>
      <c r="F1794" s="254" t="s">
        <v>3626</v>
      </c>
      <c r="G1794" s="252"/>
      <c r="H1794" s="255">
        <v>136.08000000000001</v>
      </c>
      <c r="I1794" s="256"/>
      <c r="J1794" s="252"/>
      <c r="K1794" s="252"/>
      <c r="L1794" s="257"/>
      <c r="M1794" s="258"/>
      <c r="N1794" s="259"/>
      <c r="O1794" s="259"/>
      <c r="P1794" s="259"/>
      <c r="Q1794" s="259"/>
      <c r="R1794" s="259"/>
      <c r="S1794" s="259"/>
      <c r="T1794" s="260"/>
      <c r="AT1794" s="261" t="s">
        <v>185</v>
      </c>
      <c r="AU1794" s="261" t="s">
        <v>83</v>
      </c>
      <c r="AV1794" s="12" t="s">
        <v>83</v>
      </c>
      <c r="AW1794" s="12" t="s">
        <v>36</v>
      </c>
      <c r="AX1794" s="12" t="s">
        <v>72</v>
      </c>
      <c r="AY1794" s="261" t="s">
        <v>174</v>
      </c>
    </row>
    <row r="1795" s="12" customFormat="1">
      <c r="B1795" s="251"/>
      <c r="C1795" s="252"/>
      <c r="D1795" s="248" t="s">
        <v>185</v>
      </c>
      <c r="E1795" s="253" t="s">
        <v>21</v>
      </c>
      <c r="F1795" s="254" t="s">
        <v>3627</v>
      </c>
      <c r="G1795" s="252"/>
      <c r="H1795" s="255">
        <v>138.93600000000001</v>
      </c>
      <c r="I1795" s="256"/>
      <c r="J1795" s="252"/>
      <c r="K1795" s="252"/>
      <c r="L1795" s="257"/>
      <c r="M1795" s="258"/>
      <c r="N1795" s="259"/>
      <c r="O1795" s="259"/>
      <c r="P1795" s="259"/>
      <c r="Q1795" s="259"/>
      <c r="R1795" s="259"/>
      <c r="S1795" s="259"/>
      <c r="T1795" s="260"/>
      <c r="AT1795" s="261" t="s">
        <v>185</v>
      </c>
      <c r="AU1795" s="261" t="s">
        <v>83</v>
      </c>
      <c r="AV1795" s="12" t="s">
        <v>83</v>
      </c>
      <c r="AW1795" s="12" t="s">
        <v>36</v>
      </c>
      <c r="AX1795" s="12" t="s">
        <v>72</v>
      </c>
      <c r="AY1795" s="261" t="s">
        <v>174</v>
      </c>
    </row>
    <row r="1796" s="13" customFormat="1">
      <c r="B1796" s="272"/>
      <c r="C1796" s="273"/>
      <c r="D1796" s="248" t="s">
        <v>185</v>
      </c>
      <c r="E1796" s="274" t="s">
        <v>21</v>
      </c>
      <c r="F1796" s="275" t="s">
        <v>264</v>
      </c>
      <c r="G1796" s="273"/>
      <c r="H1796" s="276">
        <v>412.67099999999999</v>
      </c>
      <c r="I1796" s="277"/>
      <c r="J1796" s="273"/>
      <c r="K1796" s="273"/>
      <c r="L1796" s="278"/>
      <c r="M1796" s="279"/>
      <c r="N1796" s="280"/>
      <c r="O1796" s="280"/>
      <c r="P1796" s="280"/>
      <c r="Q1796" s="280"/>
      <c r="R1796" s="280"/>
      <c r="S1796" s="280"/>
      <c r="T1796" s="281"/>
      <c r="AT1796" s="282" t="s">
        <v>185</v>
      </c>
      <c r="AU1796" s="282" t="s">
        <v>83</v>
      </c>
      <c r="AV1796" s="13" t="s">
        <v>181</v>
      </c>
      <c r="AW1796" s="13" t="s">
        <v>36</v>
      </c>
      <c r="AX1796" s="13" t="s">
        <v>76</v>
      </c>
      <c r="AY1796" s="282" t="s">
        <v>174</v>
      </c>
    </row>
    <row r="1797" s="1" customFormat="1" ht="16.5" customHeight="1">
      <c r="B1797" s="47"/>
      <c r="C1797" s="236" t="s">
        <v>1188</v>
      </c>
      <c r="D1797" s="236" t="s">
        <v>176</v>
      </c>
      <c r="E1797" s="237" t="s">
        <v>3628</v>
      </c>
      <c r="F1797" s="238" t="s">
        <v>3629</v>
      </c>
      <c r="G1797" s="239" t="s">
        <v>256</v>
      </c>
      <c r="H1797" s="240">
        <v>420.60000000000002</v>
      </c>
      <c r="I1797" s="241"/>
      <c r="J1797" s="242">
        <f>ROUND(I1797*H1797,2)</f>
        <v>0</v>
      </c>
      <c r="K1797" s="238" t="s">
        <v>180</v>
      </c>
      <c r="L1797" s="73"/>
      <c r="M1797" s="243" t="s">
        <v>21</v>
      </c>
      <c r="N1797" s="244" t="s">
        <v>44</v>
      </c>
      <c r="O1797" s="48"/>
      <c r="P1797" s="245">
        <f>O1797*H1797</f>
        <v>0</v>
      </c>
      <c r="Q1797" s="245">
        <v>1.0000000000000001E-05</v>
      </c>
      <c r="R1797" s="245">
        <f>Q1797*H1797</f>
        <v>0.0042060000000000005</v>
      </c>
      <c r="S1797" s="245">
        <v>0</v>
      </c>
      <c r="T1797" s="246">
        <f>S1797*H1797</f>
        <v>0</v>
      </c>
      <c r="AR1797" s="25" t="s">
        <v>266</v>
      </c>
      <c r="AT1797" s="25" t="s">
        <v>176</v>
      </c>
      <c r="AU1797" s="25" t="s">
        <v>83</v>
      </c>
      <c r="AY1797" s="25" t="s">
        <v>174</v>
      </c>
      <c r="BE1797" s="247">
        <f>IF(N1797="základní",J1797,0)</f>
        <v>0</v>
      </c>
      <c r="BF1797" s="247">
        <f>IF(N1797="snížená",J1797,0)</f>
        <v>0</v>
      </c>
      <c r="BG1797" s="247">
        <f>IF(N1797="zákl. přenesená",J1797,0)</f>
        <v>0</v>
      </c>
      <c r="BH1797" s="247">
        <f>IF(N1797="sníž. přenesená",J1797,0)</f>
        <v>0</v>
      </c>
      <c r="BI1797" s="247">
        <f>IF(N1797="nulová",J1797,0)</f>
        <v>0</v>
      </c>
      <c r="BJ1797" s="25" t="s">
        <v>83</v>
      </c>
      <c r="BK1797" s="247">
        <f>ROUND(I1797*H1797,2)</f>
        <v>0</v>
      </c>
      <c r="BL1797" s="25" t="s">
        <v>266</v>
      </c>
      <c r="BM1797" s="25" t="s">
        <v>3630</v>
      </c>
    </row>
    <row r="1798" s="12" customFormat="1">
      <c r="B1798" s="251"/>
      <c r="C1798" s="252"/>
      <c r="D1798" s="248" t="s">
        <v>185</v>
      </c>
      <c r="E1798" s="253" t="s">
        <v>21</v>
      </c>
      <c r="F1798" s="254" t="s">
        <v>3631</v>
      </c>
      <c r="G1798" s="252"/>
      <c r="H1798" s="255">
        <v>151.09999999999999</v>
      </c>
      <c r="I1798" s="256"/>
      <c r="J1798" s="252"/>
      <c r="K1798" s="252"/>
      <c r="L1798" s="257"/>
      <c r="M1798" s="258"/>
      <c r="N1798" s="259"/>
      <c r="O1798" s="259"/>
      <c r="P1798" s="259"/>
      <c r="Q1798" s="259"/>
      <c r="R1798" s="259"/>
      <c r="S1798" s="259"/>
      <c r="T1798" s="260"/>
      <c r="AT1798" s="261" t="s">
        <v>185</v>
      </c>
      <c r="AU1798" s="261" t="s">
        <v>83</v>
      </c>
      <c r="AV1798" s="12" t="s">
        <v>83</v>
      </c>
      <c r="AW1798" s="12" t="s">
        <v>36</v>
      </c>
      <c r="AX1798" s="12" t="s">
        <v>72</v>
      </c>
      <c r="AY1798" s="261" t="s">
        <v>174</v>
      </c>
    </row>
    <row r="1799" s="12" customFormat="1">
      <c r="B1799" s="251"/>
      <c r="C1799" s="252"/>
      <c r="D1799" s="248" t="s">
        <v>185</v>
      </c>
      <c r="E1799" s="253" t="s">
        <v>21</v>
      </c>
      <c r="F1799" s="254" t="s">
        <v>3632</v>
      </c>
      <c r="G1799" s="252"/>
      <c r="H1799" s="255">
        <v>-7.7999999999999998</v>
      </c>
      <c r="I1799" s="256"/>
      <c r="J1799" s="252"/>
      <c r="K1799" s="252"/>
      <c r="L1799" s="257"/>
      <c r="M1799" s="258"/>
      <c r="N1799" s="259"/>
      <c r="O1799" s="259"/>
      <c r="P1799" s="259"/>
      <c r="Q1799" s="259"/>
      <c r="R1799" s="259"/>
      <c r="S1799" s="259"/>
      <c r="T1799" s="260"/>
      <c r="AT1799" s="261" t="s">
        <v>185</v>
      </c>
      <c r="AU1799" s="261" t="s">
        <v>83</v>
      </c>
      <c r="AV1799" s="12" t="s">
        <v>83</v>
      </c>
      <c r="AW1799" s="12" t="s">
        <v>36</v>
      </c>
      <c r="AX1799" s="12" t="s">
        <v>72</v>
      </c>
      <c r="AY1799" s="261" t="s">
        <v>174</v>
      </c>
    </row>
    <row r="1800" s="12" customFormat="1">
      <c r="B1800" s="251"/>
      <c r="C1800" s="252"/>
      <c r="D1800" s="248" t="s">
        <v>185</v>
      </c>
      <c r="E1800" s="253" t="s">
        <v>21</v>
      </c>
      <c r="F1800" s="254" t="s">
        <v>3633</v>
      </c>
      <c r="G1800" s="252"/>
      <c r="H1800" s="255">
        <v>148.88</v>
      </c>
      <c r="I1800" s="256"/>
      <c r="J1800" s="252"/>
      <c r="K1800" s="252"/>
      <c r="L1800" s="257"/>
      <c r="M1800" s="258"/>
      <c r="N1800" s="259"/>
      <c r="O1800" s="259"/>
      <c r="P1800" s="259"/>
      <c r="Q1800" s="259"/>
      <c r="R1800" s="259"/>
      <c r="S1800" s="259"/>
      <c r="T1800" s="260"/>
      <c r="AT1800" s="261" t="s">
        <v>185</v>
      </c>
      <c r="AU1800" s="261" t="s">
        <v>83</v>
      </c>
      <c r="AV1800" s="12" t="s">
        <v>83</v>
      </c>
      <c r="AW1800" s="12" t="s">
        <v>36</v>
      </c>
      <c r="AX1800" s="12" t="s">
        <v>72</v>
      </c>
      <c r="AY1800" s="261" t="s">
        <v>174</v>
      </c>
    </row>
    <row r="1801" s="12" customFormat="1">
      <c r="B1801" s="251"/>
      <c r="C1801" s="252"/>
      <c r="D1801" s="248" t="s">
        <v>185</v>
      </c>
      <c r="E1801" s="253" t="s">
        <v>21</v>
      </c>
      <c r="F1801" s="254" t="s">
        <v>3634</v>
      </c>
      <c r="G1801" s="252"/>
      <c r="H1801" s="255">
        <v>-13.1</v>
      </c>
      <c r="I1801" s="256"/>
      <c r="J1801" s="252"/>
      <c r="K1801" s="252"/>
      <c r="L1801" s="257"/>
      <c r="M1801" s="258"/>
      <c r="N1801" s="259"/>
      <c r="O1801" s="259"/>
      <c r="P1801" s="259"/>
      <c r="Q1801" s="259"/>
      <c r="R1801" s="259"/>
      <c r="S1801" s="259"/>
      <c r="T1801" s="260"/>
      <c r="AT1801" s="261" t="s">
        <v>185</v>
      </c>
      <c r="AU1801" s="261" t="s">
        <v>83</v>
      </c>
      <c r="AV1801" s="12" t="s">
        <v>83</v>
      </c>
      <c r="AW1801" s="12" t="s">
        <v>36</v>
      </c>
      <c r="AX1801" s="12" t="s">
        <v>72</v>
      </c>
      <c r="AY1801" s="261" t="s">
        <v>174</v>
      </c>
    </row>
    <row r="1802" s="12" customFormat="1">
      <c r="B1802" s="251"/>
      <c r="C1802" s="252"/>
      <c r="D1802" s="248" t="s">
        <v>185</v>
      </c>
      <c r="E1802" s="253" t="s">
        <v>21</v>
      </c>
      <c r="F1802" s="254" t="s">
        <v>3635</v>
      </c>
      <c r="G1802" s="252"/>
      <c r="H1802" s="255">
        <v>150.52000000000001</v>
      </c>
      <c r="I1802" s="256"/>
      <c r="J1802" s="252"/>
      <c r="K1802" s="252"/>
      <c r="L1802" s="257"/>
      <c r="M1802" s="258"/>
      <c r="N1802" s="259"/>
      <c r="O1802" s="259"/>
      <c r="P1802" s="259"/>
      <c r="Q1802" s="259"/>
      <c r="R1802" s="259"/>
      <c r="S1802" s="259"/>
      <c r="T1802" s="260"/>
      <c r="AT1802" s="261" t="s">
        <v>185</v>
      </c>
      <c r="AU1802" s="261" t="s">
        <v>83</v>
      </c>
      <c r="AV1802" s="12" t="s">
        <v>83</v>
      </c>
      <c r="AW1802" s="12" t="s">
        <v>36</v>
      </c>
      <c r="AX1802" s="12" t="s">
        <v>72</v>
      </c>
      <c r="AY1802" s="261" t="s">
        <v>174</v>
      </c>
    </row>
    <row r="1803" s="12" customFormat="1">
      <c r="B1803" s="251"/>
      <c r="C1803" s="252"/>
      <c r="D1803" s="248" t="s">
        <v>185</v>
      </c>
      <c r="E1803" s="253" t="s">
        <v>21</v>
      </c>
      <c r="F1803" s="254" t="s">
        <v>3636</v>
      </c>
      <c r="G1803" s="252"/>
      <c r="H1803" s="255">
        <v>-9</v>
      </c>
      <c r="I1803" s="256"/>
      <c r="J1803" s="252"/>
      <c r="K1803" s="252"/>
      <c r="L1803" s="257"/>
      <c r="M1803" s="258"/>
      <c r="N1803" s="259"/>
      <c r="O1803" s="259"/>
      <c r="P1803" s="259"/>
      <c r="Q1803" s="259"/>
      <c r="R1803" s="259"/>
      <c r="S1803" s="259"/>
      <c r="T1803" s="260"/>
      <c r="AT1803" s="261" t="s">
        <v>185</v>
      </c>
      <c r="AU1803" s="261" t="s">
        <v>83</v>
      </c>
      <c r="AV1803" s="12" t="s">
        <v>83</v>
      </c>
      <c r="AW1803" s="12" t="s">
        <v>36</v>
      </c>
      <c r="AX1803" s="12" t="s">
        <v>72</v>
      </c>
      <c r="AY1803" s="261" t="s">
        <v>174</v>
      </c>
    </row>
    <row r="1804" s="13" customFormat="1">
      <c r="B1804" s="272"/>
      <c r="C1804" s="273"/>
      <c r="D1804" s="248" t="s">
        <v>185</v>
      </c>
      <c r="E1804" s="274" t="s">
        <v>21</v>
      </c>
      <c r="F1804" s="275" t="s">
        <v>264</v>
      </c>
      <c r="G1804" s="273"/>
      <c r="H1804" s="276">
        <v>420.60000000000002</v>
      </c>
      <c r="I1804" s="277"/>
      <c r="J1804" s="273"/>
      <c r="K1804" s="273"/>
      <c r="L1804" s="278"/>
      <c r="M1804" s="279"/>
      <c r="N1804" s="280"/>
      <c r="O1804" s="280"/>
      <c r="P1804" s="280"/>
      <c r="Q1804" s="280"/>
      <c r="R1804" s="280"/>
      <c r="S1804" s="280"/>
      <c r="T1804" s="281"/>
      <c r="AT1804" s="282" t="s">
        <v>185</v>
      </c>
      <c r="AU1804" s="282" t="s">
        <v>83</v>
      </c>
      <c r="AV1804" s="13" t="s">
        <v>181</v>
      </c>
      <c r="AW1804" s="13" t="s">
        <v>36</v>
      </c>
      <c r="AX1804" s="13" t="s">
        <v>76</v>
      </c>
      <c r="AY1804" s="282" t="s">
        <v>174</v>
      </c>
    </row>
    <row r="1805" s="1" customFormat="1" ht="16.5" customHeight="1">
      <c r="B1805" s="47"/>
      <c r="C1805" s="262" t="s">
        <v>3637</v>
      </c>
      <c r="D1805" s="262" t="s">
        <v>248</v>
      </c>
      <c r="E1805" s="263" t="s">
        <v>3638</v>
      </c>
      <c r="F1805" s="264" t="s">
        <v>3639</v>
      </c>
      <c r="G1805" s="265" t="s">
        <v>256</v>
      </c>
      <c r="H1805" s="266">
        <v>441.06299999999999</v>
      </c>
      <c r="I1805" s="267"/>
      <c r="J1805" s="268">
        <f>ROUND(I1805*H1805,2)</f>
        <v>0</v>
      </c>
      <c r="K1805" s="264" t="s">
        <v>180</v>
      </c>
      <c r="L1805" s="269"/>
      <c r="M1805" s="270" t="s">
        <v>21</v>
      </c>
      <c r="N1805" s="271" t="s">
        <v>44</v>
      </c>
      <c r="O1805" s="48"/>
      <c r="P1805" s="245">
        <f>O1805*H1805</f>
        <v>0</v>
      </c>
      <c r="Q1805" s="245">
        <v>0.00022000000000000001</v>
      </c>
      <c r="R1805" s="245">
        <f>Q1805*H1805</f>
        <v>0.09703386</v>
      </c>
      <c r="S1805" s="245">
        <v>0</v>
      </c>
      <c r="T1805" s="246">
        <f>S1805*H1805</f>
        <v>0</v>
      </c>
      <c r="AR1805" s="25" t="s">
        <v>364</v>
      </c>
      <c r="AT1805" s="25" t="s">
        <v>248</v>
      </c>
      <c r="AU1805" s="25" t="s">
        <v>83</v>
      </c>
      <c r="AY1805" s="25" t="s">
        <v>174</v>
      </c>
      <c r="BE1805" s="247">
        <f>IF(N1805="základní",J1805,0)</f>
        <v>0</v>
      </c>
      <c r="BF1805" s="247">
        <f>IF(N1805="snížená",J1805,0)</f>
        <v>0</v>
      </c>
      <c r="BG1805" s="247">
        <f>IF(N1805="zákl. přenesená",J1805,0)</f>
        <v>0</v>
      </c>
      <c r="BH1805" s="247">
        <f>IF(N1805="sníž. přenesená",J1805,0)</f>
        <v>0</v>
      </c>
      <c r="BI1805" s="247">
        <f>IF(N1805="nulová",J1805,0)</f>
        <v>0</v>
      </c>
      <c r="BJ1805" s="25" t="s">
        <v>83</v>
      </c>
      <c r="BK1805" s="247">
        <f>ROUND(I1805*H1805,2)</f>
        <v>0</v>
      </c>
      <c r="BL1805" s="25" t="s">
        <v>266</v>
      </c>
      <c r="BM1805" s="25" t="s">
        <v>3640</v>
      </c>
    </row>
    <row r="1806" s="12" customFormat="1">
      <c r="B1806" s="251"/>
      <c r="C1806" s="252"/>
      <c r="D1806" s="248" t="s">
        <v>185</v>
      </c>
      <c r="E1806" s="253" t="s">
        <v>21</v>
      </c>
      <c r="F1806" s="254" t="s">
        <v>3641</v>
      </c>
      <c r="G1806" s="252"/>
      <c r="H1806" s="255">
        <v>441.06299999999999</v>
      </c>
      <c r="I1806" s="256"/>
      <c r="J1806" s="252"/>
      <c r="K1806" s="252"/>
      <c r="L1806" s="257"/>
      <c r="M1806" s="258"/>
      <c r="N1806" s="259"/>
      <c r="O1806" s="259"/>
      <c r="P1806" s="259"/>
      <c r="Q1806" s="259"/>
      <c r="R1806" s="259"/>
      <c r="S1806" s="259"/>
      <c r="T1806" s="260"/>
      <c r="AT1806" s="261" t="s">
        <v>185</v>
      </c>
      <c r="AU1806" s="261" t="s">
        <v>83</v>
      </c>
      <c r="AV1806" s="12" t="s">
        <v>83</v>
      </c>
      <c r="AW1806" s="12" t="s">
        <v>36</v>
      </c>
      <c r="AX1806" s="12" t="s">
        <v>76</v>
      </c>
      <c r="AY1806" s="261" t="s">
        <v>174</v>
      </c>
    </row>
    <row r="1807" s="1" customFormat="1" ht="38.25" customHeight="1">
      <c r="B1807" s="47"/>
      <c r="C1807" s="236" t="s">
        <v>3642</v>
      </c>
      <c r="D1807" s="236" t="s">
        <v>176</v>
      </c>
      <c r="E1807" s="237" t="s">
        <v>3643</v>
      </c>
      <c r="F1807" s="238" t="s">
        <v>3644</v>
      </c>
      <c r="G1807" s="239" t="s">
        <v>220</v>
      </c>
      <c r="H1807" s="240">
        <v>3.3399999999999999</v>
      </c>
      <c r="I1807" s="241"/>
      <c r="J1807" s="242">
        <f>ROUND(I1807*H1807,2)</f>
        <v>0</v>
      </c>
      <c r="K1807" s="238" t="s">
        <v>180</v>
      </c>
      <c r="L1807" s="73"/>
      <c r="M1807" s="243" t="s">
        <v>21</v>
      </c>
      <c r="N1807" s="244" t="s">
        <v>44</v>
      </c>
      <c r="O1807" s="48"/>
      <c r="P1807" s="245">
        <f>O1807*H1807</f>
        <v>0</v>
      </c>
      <c r="Q1807" s="245">
        <v>0</v>
      </c>
      <c r="R1807" s="245">
        <f>Q1807*H1807</f>
        <v>0</v>
      </c>
      <c r="S1807" s="245">
        <v>0</v>
      </c>
      <c r="T1807" s="246">
        <f>S1807*H1807</f>
        <v>0</v>
      </c>
      <c r="AR1807" s="25" t="s">
        <v>266</v>
      </c>
      <c r="AT1807" s="25" t="s">
        <v>176</v>
      </c>
      <c r="AU1807" s="25" t="s">
        <v>83</v>
      </c>
      <c r="AY1807" s="25" t="s">
        <v>174</v>
      </c>
      <c r="BE1807" s="247">
        <f>IF(N1807="základní",J1807,0)</f>
        <v>0</v>
      </c>
      <c r="BF1807" s="247">
        <f>IF(N1807="snížená",J1807,0)</f>
        <v>0</v>
      </c>
      <c r="BG1807" s="247">
        <f>IF(N1807="zákl. přenesená",J1807,0)</f>
        <v>0</v>
      </c>
      <c r="BH1807" s="247">
        <f>IF(N1807="sníž. přenesená",J1807,0)</f>
        <v>0</v>
      </c>
      <c r="BI1807" s="247">
        <f>IF(N1807="nulová",J1807,0)</f>
        <v>0</v>
      </c>
      <c r="BJ1807" s="25" t="s">
        <v>83</v>
      </c>
      <c r="BK1807" s="247">
        <f>ROUND(I1807*H1807,2)</f>
        <v>0</v>
      </c>
      <c r="BL1807" s="25" t="s">
        <v>266</v>
      </c>
      <c r="BM1807" s="25" t="s">
        <v>3645</v>
      </c>
    </row>
    <row r="1808" s="1" customFormat="1">
      <c r="B1808" s="47"/>
      <c r="C1808" s="75"/>
      <c r="D1808" s="248" t="s">
        <v>183</v>
      </c>
      <c r="E1808" s="75"/>
      <c r="F1808" s="249" t="s">
        <v>3452</v>
      </c>
      <c r="G1808" s="75"/>
      <c r="H1808" s="75"/>
      <c r="I1808" s="204"/>
      <c r="J1808" s="75"/>
      <c r="K1808" s="75"/>
      <c r="L1808" s="73"/>
      <c r="M1808" s="250"/>
      <c r="N1808" s="48"/>
      <c r="O1808" s="48"/>
      <c r="P1808" s="48"/>
      <c r="Q1808" s="48"/>
      <c r="R1808" s="48"/>
      <c r="S1808" s="48"/>
      <c r="T1808" s="96"/>
      <c r="AT1808" s="25" t="s">
        <v>183</v>
      </c>
      <c r="AU1808" s="25" t="s">
        <v>83</v>
      </c>
    </row>
    <row r="1809" s="11" customFormat="1" ht="29.88" customHeight="1">
      <c r="B1809" s="220"/>
      <c r="C1809" s="221"/>
      <c r="D1809" s="222" t="s">
        <v>71</v>
      </c>
      <c r="E1809" s="234" t="s">
        <v>3646</v>
      </c>
      <c r="F1809" s="234" t="s">
        <v>3647</v>
      </c>
      <c r="G1809" s="221"/>
      <c r="H1809" s="221"/>
      <c r="I1809" s="224"/>
      <c r="J1809" s="235">
        <f>BK1809</f>
        <v>0</v>
      </c>
      <c r="K1809" s="221"/>
      <c r="L1809" s="226"/>
      <c r="M1809" s="227"/>
      <c r="N1809" s="228"/>
      <c r="O1809" s="228"/>
      <c r="P1809" s="229">
        <f>SUM(P1810:P1822)</f>
        <v>0</v>
      </c>
      <c r="Q1809" s="228"/>
      <c r="R1809" s="229">
        <f>SUM(R1810:R1822)</f>
        <v>0.091235199999999989</v>
      </c>
      <c r="S1809" s="228"/>
      <c r="T1809" s="230">
        <f>SUM(T1810:T1822)</f>
        <v>0</v>
      </c>
      <c r="AR1809" s="231" t="s">
        <v>83</v>
      </c>
      <c r="AT1809" s="232" t="s">
        <v>71</v>
      </c>
      <c r="AU1809" s="232" t="s">
        <v>76</v>
      </c>
      <c r="AY1809" s="231" t="s">
        <v>174</v>
      </c>
      <c r="BK1809" s="233">
        <f>SUM(BK1810:BK1822)</f>
        <v>0</v>
      </c>
    </row>
    <row r="1810" s="1" customFormat="1" ht="16.5" customHeight="1">
      <c r="B1810" s="47"/>
      <c r="C1810" s="236" t="s">
        <v>3648</v>
      </c>
      <c r="D1810" s="236" t="s">
        <v>176</v>
      </c>
      <c r="E1810" s="237" t="s">
        <v>3649</v>
      </c>
      <c r="F1810" s="238" t="s">
        <v>3650</v>
      </c>
      <c r="G1810" s="239" t="s">
        <v>179</v>
      </c>
      <c r="H1810" s="240">
        <v>162.91999999999999</v>
      </c>
      <c r="I1810" s="241"/>
      <c r="J1810" s="242">
        <f>ROUND(I1810*H1810,2)</f>
        <v>0</v>
      </c>
      <c r="K1810" s="238" t="s">
        <v>180</v>
      </c>
      <c r="L1810" s="73"/>
      <c r="M1810" s="243" t="s">
        <v>21</v>
      </c>
      <c r="N1810" s="244" t="s">
        <v>44</v>
      </c>
      <c r="O1810" s="48"/>
      <c r="P1810" s="245">
        <f>O1810*H1810</f>
        <v>0</v>
      </c>
      <c r="Q1810" s="245">
        <v>0</v>
      </c>
      <c r="R1810" s="245">
        <f>Q1810*H1810</f>
        <v>0</v>
      </c>
      <c r="S1810" s="245">
        <v>0</v>
      </c>
      <c r="T1810" s="246">
        <f>S1810*H1810</f>
        <v>0</v>
      </c>
      <c r="AR1810" s="25" t="s">
        <v>181</v>
      </c>
      <c r="AT1810" s="25" t="s">
        <v>176</v>
      </c>
      <c r="AU1810" s="25" t="s">
        <v>83</v>
      </c>
      <c r="AY1810" s="25" t="s">
        <v>174</v>
      </c>
      <c r="BE1810" s="247">
        <f>IF(N1810="základní",J1810,0)</f>
        <v>0</v>
      </c>
      <c r="BF1810" s="247">
        <f>IF(N1810="snížená",J1810,0)</f>
        <v>0</v>
      </c>
      <c r="BG1810" s="247">
        <f>IF(N1810="zákl. přenesená",J1810,0)</f>
        <v>0</v>
      </c>
      <c r="BH1810" s="247">
        <f>IF(N1810="sníž. přenesená",J1810,0)</f>
        <v>0</v>
      </c>
      <c r="BI1810" s="247">
        <f>IF(N1810="nulová",J1810,0)</f>
        <v>0</v>
      </c>
      <c r="BJ1810" s="25" t="s">
        <v>83</v>
      </c>
      <c r="BK1810" s="247">
        <f>ROUND(I1810*H1810,2)</f>
        <v>0</v>
      </c>
      <c r="BL1810" s="25" t="s">
        <v>181</v>
      </c>
      <c r="BM1810" s="25" t="s">
        <v>3651</v>
      </c>
    </row>
    <row r="1811" s="12" customFormat="1">
      <c r="B1811" s="251"/>
      <c r="C1811" s="252"/>
      <c r="D1811" s="248" t="s">
        <v>185</v>
      </c>
      <c r="E1811" s="253" t="s">
        <v>21</v>
      </c>
      <c r="F1811" s="254" t="s">
        <v>3652</v>
      </c>
      <c r="G1811" s="252"/>
      <c r="H1811" s="255">
        <v>162.91999999999999</v>
      </c>
      <c r="I1811" s="256"/>
      <c r="J1811" s="252"/>
      <c r="K1811" s="252"/>
      <c r="L1811" s="257"/>
      <c r="M1811" s="258"/>
      <c r="N1811" s="259"/>
      <c r="O1811" s="259"/>
      <c r="P1811" s="259"/>
      <c r="Q1811" s="259"/>
      <c r="R1811" s="259"/>
      <c r="S1811" s="259"/>
      <c r="T1811" s="260"/>
      <c r="AT1811" s="261" t="s">
        <v>185</v>
      </c>
      <c r="AU1811" s="261" t="s">
        <v>83</v>
      </c>
      <c r="AV1811" s="12" t="s">
        <v>83</v>
      </c>
      <c r="AW1811" s="12" t="s">
        <v>36</v>
      </c>
      <c r="AX1811" s="12" t="s">
        <v>76</v>
      </c>
      <c r="AY1811" s="261" t="s">
        <v>174</v>
      </c>
    </row>
    <row r="1812" s="1" customFormat="1" ht="16.5" customHeight="1">
      <c r="B1812" s="47"/>
      <c r="C1812" s="236" t="s">
        <v>3653</v>
      </c>
      <c r="D1812" s="236" t="s">
        <v>176</v>
      </c>
      <c r="E1812" s="237" t="s">
        <v>3654</v>
      </c>
      <c r="F1812" s="238" t="s">
        <v>3655</v>
      </c>
      <c r="G1812" s="239" t="s">
        <v>179</v>
      </c>
      <c r="H1812" s="240">
        <v>162.91999999999999</v>
      </c>
      <c r="I1812" s="241"/>
      <c r="J1812" s="242">
        <f>ROUND(I1812*H1812,2)</f>
        <v>0</v>
      </c>
      <c r="K1812" s="238" t="s">
        <v>180</v>
      </c>
      <c r="L1812" s="73"/>
      <c r="M1812" s="243" t="s">
        <v>21</v>
      </c>
      <c r="N1812" s="244" t="s">
        <v>44</v>
      </c>
      <c r="O1812" s="48"/>
      <c r="P1812" s="245">
        <f>O1812*H1812</f>
        <v>0</v>
      </c>
      <c r="Q1812" s="245">
        <v>0</v>
      </c>
      <c r="R1812" s="245">
        <f>Q1812*H1812</f>
        <v>0</v>
      </c>
      <c r="S1812" s="245">
        <v>0</v>
      </c>
      <c r="T1812" s="246">
        <f>S1812*H1812</f>
        <v>0</v>
      </c>
      <c r="AR1812" s="25" t="s">
        <v>266</v>
      </c>
      <c r="AT1812" s="25" t="s">
        <v>176</v>
      </c>
      <c r="AU1812" s="25" t="s">
        <v>83</v>
      </c>
      <c r="AY1812" s="25" t="s">
        <v>174</v>
      </c>
      <c r="BE1812" s="247">
        <f>IF(N1812="základní",J1812,0)</f>
        <v>0</v>
      </c>
      <c r="BF1812" s="247">
        <f>IF(N1812="snížená",J1812,0)</f>
        <v>0</v>
      </c>
      <c r="BG1812" s="247">
        <f>IF(N1812="zákl. přenesená",J1812,0)</f>
        <v>0</v>
      </c>
      <c r="BH1812" s="247">
        <f>IF(N1812="sníž. přenesená",J1812,0)</f>
        <v>0</v>
      </c>
      <c r="BI1812" s="247">
        <f>IF(N1812="nulová",J1812,0)</f>
        <v>0</v>
      </c>
      <c r="BJ1812" s="25" t="s">
        <v>83</v>
      </c>
      <c r="BK1812" s="247">
        <f>ROUND(I1812*H1812,2)</f>
        <v>0</v>
      </c>
      <c r="BL1812" s="25" t="s">
        <v>266</v>
      </c>
      <c r="BM1812" s="25" t="s">
        <v>3656</v>
      </c>
    </row>
    <row r="1813" s="12" customFormat="1">
      <c r="B1813" s="251"/>
      <c r="C1813" s="252"/>
      <c r="D1813" s="248" t="s">
        <v>185</v>
      </c>
      <c r="E1813" s="253" t="s">
        <v>21</v>
      </c>
      <c r="F1813" s="254" t="s">
        <v>3652</v>
      </c>
      <c r="G1813" s="252"/>
      <c r="H1813" s="255">
        <v>162.91999999999999</v>
      </c>
      <c r="I1813" s="256"/>
      <c r="J1813" s="252"/>
      <c r="K1813" s="252"/>
      <c r="L1813" s="257"/>
      <c r="M1813" s="258"/>
      <c r="N1813" s="259"/>
      <c r="O1813" s="259"/>
      <c r="P1813" s="259"/>
      <c r="Q1813" s="259"/>
      <c r="R1813" s="259"/>
      <c r="S1813" s="259"/>
      <c r="T1813" s="260"/>
      <c r="AT1813" s="261" t="s">
        <v>185</v>
      </c>
      <c r="AU1813" s="261" t="s">
        <v>83</v>
      </c>
      <c r="AV1813" s="12" t="s">
        <v>83</v>
      </c>
      <c r="AW1813" s="12" t="s">
        <v>36</v>
      </c>
      <c r="AX1813" s="12" t="s">
        <v>76</v>
      </c>
      <c r="AY1813" s="261" t="s">
        <v>174</v>
      </c>
    </row>
    <row r="1814" s="1" customFormat="1" ht="25.5" customHeight="1">
      <c r="B1814" s="47"/>
      <c r="C1814" s="236" t="s">
        <v>3657</v>
      </c>
      <c r="D1814" s="236" t="s">
        <v>176</v>
      </c>
      <c r="E1814" s="237" t="s">
        <v>3658</v>
      </c>
      <c r="F1814" s="238" t="s">
        <v>3659</v>
      </c>
      <c r="G1814" s="239" t="s">
        <v>256</v>
      </c>
      <c r="H1814" s="240">
        <v>162.91999999999999</v>
      </c>
      <c r="I1814" s="241"/>
      <c r="J1814" s="242">
        <f>ROUND(I1814*H1814,2)</f>
        <v>0</v>
      </c>
      <c r="K1814" s="238" t="s">
        <v>180</v>
      </c>
      <c r="L1814" s="73"/>
      <c r="M1814" s="243" t="s">
        <v>21</v>
      </c>
      <c r="N1814" s="244" t="s">
        <v>44</v>
      </c>
      <c r="O1814" s="48"/>
      <c r="P1814" s="245">
        <f>O1814*H1814</f>
        <v>0</v>
      </c>
      <c r="Q1814" s="245">
        <v>2.0000000000000002E-05</v>
      </c>
      <c r="R1814" s="245">
        <f>Q1814*H1814</f>
        <v>0.0032583999999999998</v>
      </c>
      <c r="S1814" s="245">
        <v>0</v>
      </c>
      <c r="T1814" s="246">
        <f>S1814*H1814</f>
        <v>0</v>
      </c>
      <c r="AR1814" s="25" t="s">
        <v>266</v>
      </c>
      <c r="AT1814" s="25" t="s">
        <v>176</v>
      </c>
      <c r="AU1814" s="25" t="s">
        <v>83</v>
      </c>
      <c r="AY1814" s="25" t="s">
        <v>174</v>
      </c>
      <c r="BE1814" s="247">
        <f>IF(N1814="základní",J1814,0)</f>
        <v>0</v>
      </c>
      <c r="BF1814" s="247">
        <f>IF(N1814="snížená",J1814,0)</f>
        <v>0</v>
      </c>
      <c r="BG1814" s="247">
        <f>IF(N1814="zákl. přenesená",J1814,0)</f>
        <v>0</v>
      </c>
      <c r="BH1814" s="247">
        <f>IF(N1814="sníž. přenesená",J1814,0)</f>
        <v>0</v>
      </c>
      <c r="BI1814" s="247">
        <f>IF(N1814="nulová",J1814,0)</f>
        <v>0</v>
      </c>
      <c r="BJ1814" s="25" t="s">
        <v>83</v>
      </c>
      <c r="BK1814" s="247">
        <f>ROUND(I1814*H1814,2)</f>
        <v>0</v>
      </c>
      <c r="BL1814" s="25" t="s">
        <v>266</v>
      </c>
      <c r="BM1814" s="25" t="s">
        <v>3660</v>
      </c>
    </row>
    <row r="1815" s="12" customFormat="1">
      <c r="B1815" s="251"/>
      <c r="C1815" s="252"/>
      <c r="D1815" s="248" t="s">
        <v>185</v>
      </c>
      <c r="E1815" s="253" t="s">
        <v>21</v>
      </c>
      <c r="F1815" s="254" t="s">
        <v>3652</v>
      </c>
      <c r="G1815" s="252"/>
      <c r="H1815" s="255">
        <v>162.91999999999999</v>
      </c>
      <c r="I1815" s="256"/>
      <c r="J1815" s="252"/>
      <c r="K1815" s="252"/>
      <c r="L1815" s="257"/>
      <c r="M1815" s="258"/>
      <c r="N1815" s="259"/>
      <c r="O1815" s="259"/>
      <c r="P1815" s="259"/>
      <c r="Q1815" s="259"/>
      <c r="R1815" s="259"/>
      <c r="S1815" s="259"/>
      <c r="T1815" s="260"/>
      <c r="AT1815" s="261" t="s">
        <v>185</v>
      </c>
      <c r="AU1815" s="261" t="s">
        <v>83</v>
      </c>
      <c r="AV1815" s="12" t="s">
        <v>83</v>
      </c>
      <c r="AW1815" s="12" t="s">
        <v>36</v>
      </c>
      <c r="AX1815" s="12" t="s">
        <v>76</v>
      </c>
      <c r="AY1815" s="261" t="s">
        <v>174</v>
      </c>
    </row>
    <row r="1816" s="1" customFormat="1" ht="16.5" customHeight="1">
      <c r="B1816" s="47"/>
      <c r="C1816" s="236" t="s">
        <v>3661</v>
      </c>
      <c r="D1816" s="236" t="s">
        <v>176</v>
      </c>
      <c r="E1816" s="237" t="s">
        <v>3662</v>
      </c>
      <c r="F1816" s="238" t="s">
        <v>3663</v>
      </c>
      <c r="G1816" s="239" t="s">
        <v>179</v>
      </c>
      <c r="H1816" s="240">
        <v>162.91999999999999</v>
      </c>
      <c r="I1816" s="241"/>
      <c r="J1816" s="242">
        <f>ROUND(I1816*H1816,2)</f>
        <v>0</v>
      </c>
      <c r="K1816" s="238" t="s">
        <v>180</v>
      </c>
      <c r="L1816" s="73"/>
      <c r="M1816" s="243" t="s">
        <v>21</v>
      </c>
      <c r="N1816" s="244" t="s">
        <v>44</v>
      </c>
      <c r="O1816" s="48"/>
      <c r="P1816" s="245">
        <f>O1816*H1816</f>
        <v>0</v>
      </c>
      <c r="Q1816" s="245">
        <v>0.00029999999999999997</v>
      </c>
      <c r="R1816" s="245">
        <f>Q1816*H1816</f>
        <v>0.048875999999999989</v>
      </c>
      <c r="S1816" s="245">
        <v>0</v>
      </c>
      <c r="T1816" s="246">
        <f>S1816*H1816</f>
        <v>0</v>
      </c>
      <c r="AR1816" s="25" t="s">
        <v>266</v>
      </c>
      <c r="AT1816" s="25" t="s">
        <v>176</v>
      </c>
      <c r="AU1816" s="25" t="s">
        <v>83</v>
      </c>
      <c r="AY1816" s="25" t="s">
        <v>174</v>
      </c>
      <c r="BE1816" s="247">
        <f>IF(N1816="základní",J1816,0)</f>
        <v>0</v>
      </c>
      <c r="BF1816" s="247">
        <f>IF(N1816="snížená",J1816,0)</f>
        <v>0</v>
      </c>
      <c r="BG1816" s="247">
        <f>IF(N1816="zákl. přenesená",J1816,0)</f>
        <v>0</v>
      </c>
      <c r="BH1816" s="247">
        <f>IF(N1816="sníž. přenesená",J1816,0)</f>
        <v>0</v>
      </c>
      <c r="BI1816" s="247">
        <f>IF(N1816="nulová",J1816,0)</f>
        <v>0</v>
      </c>
      <c r="BJ1816" s="25" t="s">
        <v>83</v>
      </c>
      <c r="BK1816" s="247">
        <f>ROUND(I1816*H1816,2)</f>
        <v>0</v>
      </c>
      <c r="BL1816" s="25" t="s">
        <v>266</v>
      </c>
      <c r="BM1816" s="25" t="s">
        <v>3664</v>
      </c>
    </row>
    <row r="1817" s="12" customFormat="1">
      <c r="B1817" s="251"/>
      <c r="C1817" s="252"/>
      <c r="D1817" s="248" t="s">
        <v>185</v>
      </c>
      <c r="E1817" s="253" t="s">
        <v>21</v>
      </c>
      <c r="F1817" s="254" t="s">
        <v>3652</v>
      </c>
      <c r="G1817" s="252"/>
      <c r="H1817" s="255">
        <v>162.91999999999999</v>
      </c>
      <c r="I1817" s="256"/>
      <c r="J1817" s="252"/>
      <c r="K1817" s="252"/>
      <c r="L1817" s="257"/>
      <c r="M1817" s="258"/>
      <c r="N1817" s="259"/>
      <c r="O1817" s="259"/>
      <c r="P1817" s="259"/>
      <c r="Q1817" s="259"/>
      <c r="R1817" s="259"/>
      <c r="S1817" s="259"/>
      <c r="T1817" s="260"/>
      <c r="AT1817" s="261" t="s">
        <v>185</v>
      </c>
      <c r="AU1817" s="261" t="s">
        <v>83</v>
      </c>
      <c r="AV1817" s="12" t="s">
        <v>83</v>
      </c>
      <c r="AW1817" s="12" t="s">
        <v>36</v>
      </c>
      <c r="AX1817" s="12" t="s">
        <v>76</v>
      </c>
      <c r="AY1817" s="261" t="s">
        <v>174</v>
      </c>
    </row>
    <row r="1818" s="1" customFormat="1" ht="16.5" customHeight="1">
      <c r="B1818" s="47"/>
      <c r="C1818" s="236" t="s">
        <v>3665</v>
      </c>
      <c r="D1818" s="236" t="s">
        <v>176</v>
      </c>
      <c r="E1818" s="237" t="s">
        <v>3666</v>
      </c>
      <c r="F1818" s="238" t="s">
        <v>3667</v>
      </c>
      <c r="G1818" s="239" t="s">
        <v>179</v>
      </c>
      <c r="H1818" s="240">
        <v>162.91999999999999</v>
      </c>
      <c r="I1818" s="241"/>
      <c r="J1818" s="242">
        <f>ROUND(I1818*H1818,2)</f>
        <v>0</v>
      </c>
      <c r="K1818" s="238" t="s">
        <v>180</v>
      </c>
      <c r="L1818" s="73"/>
      <c r="M1818" s="243" t="s">
        <v>21</v>
      </c>
      <c r="N1818" s="244" t="s">
        <v>44</v>
      </c>
      <c r="O1818" s="48"/>
      <c r="P1818" s="245">
        <f>O1818*H1818</f>
        <v>0</v>
      </c>
      <c r="Q1818" s="245">
        <v>0.00024000000000000001</v>
      </c>
      <c r="R1818" s="245">
        <f>Q1818*H1818</f>
        <v>0.039100799999999998</v>
      </c>
      <c r="S1818" s="245">
        <v>0</v>
      </c>
      <c r="T1818" s="246">
        <f>S1818*H1818</f>
        <v>0</v>
      </c>
      <c r="AR1818" s="25" t="s">
        <v>266</v>
      </c>
      <c r="AT1818" s="25" t="s">
        <v>176</v>
      </c>
      <c r="AU1818" s="25" t="s">
        <v>83</v>
      </c>
      <c r="AY1818" s="25" t="s">
        <v>174</v>
      </c>
      <c r="BE1818" s="247">
        <f>IF(N1818="základní",J1818,0)</f>
        <v>0</v>
      </c>
      <c r="BF1818" s="247">
        <f>IF(N1818="snížená",J1818,0)</f>
        <v>0</v>
      </c>
      <c r="BG1818" s="247">
        <f>IF(N1818="zákl. přenesená",J1818,0)</f>
        <v>0</v>
      </c>
      <c r="BH1818" s="247">
        <f>IF(N1818="sníž. přenesená",J1818,0)</f>
        <v>0</v>
      </c>
      <c r="BI1818" s="247">
        <f>IF(N1818="nulová",J1818,0)</f>
        <v>0</v>
      </c>
      <c r="BJ1818" s="25" t="s">
        <v>83</v>
      </c>
      <c r="BK1818" s="247">
        <f>ROUND(I1818*H1818,2)</f>
        <v>0</v>
      </c>
      <c r="BL1818" s="25" t="s">
        <v>266</v>
      </c>
      <c r="BM1818" s="25" t="s">
        <v>3668</v>
      </c>
    </row>
    <row r="1819" s="1" customFormat="1">
      <c r="B1819" s="47"/>
      <c r="C1819" s="75"/>
      <c r="D1819" s="248" t="s">
        <v>183</v>
      </c>
      <c r="E1819" s="75"/>
      <c r="F1819" s="249" t="s">
        <v>3669</v>
      </c>
      <c r="G1819" s="75"/>
      <c r="H1819" s="75"/>
      <c r="I1819" s="204"/>
      <c r="J1819" s="75"/>
      <c r="K1819" s="75"/>
      <c r="L1819" s="73"/>
      <c r="M1819" s="250"/>
      <c r="N1819" s="48"/>
      <c r="O1819" s="48"/>
      <c r="P1819" s="48"/>
      <c r="Q1819" s="48"/>
      <c r="R1819" s="48"/>
      <c r="S1819" s="48"/>
      <c r="T1819" s="96"/>
      <c r="AT1819" s="25" t="s">
        <v>183</v>
      </c>
      <c r="AU1819" s="25" t="s">
        <v>83</v>
      </c>
    </row>
    <row r="1820" s="12" customFormat="1">
      <c r="B1820" s="251"/>
      <c r="C1820" s="252"/>
      <c r="D1820" s="248" t="s">
        <v>185</v>
      </c>
      <c r="E1820" s="253" t="s">
        <v>21</v>
      </c>
      <c r="F1820" s="254" t="s">
        <v>3652</v>
      </c>
      <c r="G1820" s="252"/>
      <c r="H1820" s="255">
        <v>162.91999999999999</v>
      </c>
      <c r="I1820" s="256"/>
      <c r="J1820" s="252"/>
      <c r="K1820" s="252"/>
      <c r="L1820" s="257"/>
      <c r="M1820" s="258"/>
      <c r="N1820" s="259"/>
      <c r="O1820" s="259"/>
      <c r="P1820" s="259"/>
      <c r="Q1820" s="259"/>
      <c r="R1820" s="259"/>
      <c r="S1820" s="259"/>
      <c r="T1820" s="260"/>
      <c r="AT1820" s="261" t="s">
        <v>185</v>
      </c>
      <c r="AU1820" s="261" t="s">
        <v>83</v>
      </c>
      <c r="AV1820" s="12" t="s">
        <v>83</v>
      </c>
      <c r="AW1820" s="12" t="s">
        <v>36</v>
      </c>
      <c r="AX1820" s="12" t="s">
        <v>76</v>
      </c>
      <c r="AY1820" s="261" t="s">
        <v>174</v>
      </c>
    </row>
    <row r="1821" s="1" customFormat="1" ht="38.25" customHeight="1">
      <c r="B1821" s="47"/>
      <c r="C1821" s="236" t="s">
        <v>1310</v>
      </c>
      <c r="D1821" s="236" t="s">
        <v>176</v>
      </c>
      <c r="E1821" s="237" t="s">
        <v>3670</v>
      </c>
      <c r="F1821" s="238" t="s">
        <v>3671</v>
      </c>
      <c r="G1821" s="239" t="s">
        <v>220</v>
      </c>
      <c r="H1821" s="240">
        <v>0.090999999999999998</v>
      </c>
      <c r="I1821" s="241"/>
      <c r="J1821" s="242">
        <f>ROUND(I1821*H1821,2)</f>
        <v>0</v>
      </c>
      <c r="K1821" s="238" t="s">
        <v>180</v>
      </c>
      <c r="L1821" s="73"/>
      <c r="M1821" s="243" t="s">
        <v>21</v>
      </c>
      <c r="N1821" s="244" t="s">
        <v>44</v>
      </c>
      <c r="O1821" s="48"/>
      <c r="P1821" s="245">
        <f>O1821*H1821</f>
        <v>0</v>
      </c>
      <c r="Q1821" s="245">
        <v>0</v>
      </c>
      <c r="R1821" s="245">
        <f>Q1821*H1821</f>
        <v>0</v>
      </c>
      <c r="S1821" s="245">
        <v>0</v>
      </c>
      <c r="T1821" s="246">
        <f>S1821*H1821</f>
        <v>0</v>
      </c>
      <c r="AR1821" s="25" t="s">
        <v>266</v>
      </c>
      <c r="AT1821" s="25" t="s">
        <v>176</v>
      </c>
      <c r="AU1821" s="25" t="s">
        <v>83</v>
      </c>
      <c r="AY1821" s="25" t="s">
        <v>174</v>
      </c>
      <c r="BE1821" s="247">
        <f>IF(N1821="základní",J1821,0)</f>
        <v>0</v>
      </c>
      <c r="BF1821" s="247">
        <f>IF(N1821="snížená",J1821,0)</f>
        <v>0</v>
      </c>
      <c r="BG1821" s="247">
        <f>IF(N1821="zákl. přenesená",J1821,0)</f>
        <v>0</v>
      </c>
      <c r="BH1821" s="247">
        <f>IF(N1821="sníž. přenesená",J1821,0)</f>
        <v>0</v>
      </c>
      <c r="BI1821" s="247">
        <f>IF(N1821="nulová",J1821,0)</f>
        <v>0</v>
      </c>
      <c r="BJ1821" s="25" t="s">
        <v>83</v>
      </c>
      <c r="BK1821" s="247">
        <f>ROUND(I1821*H1821,2)</f>
        <v>0</v>
      </c>
      <c r="BL1821" s="25" t="s">
        <v>266</v>
      </c>
      <c r="BM1821" s="25" t="s">
        <v>3672</v>
      </c>
    </row>
    <row r="1822" s="1" customFormat="1">
      <c r="B1822" s="47"/>
      <c r="C1822" s="75"/>
      <c r="D1822" s="248" t="s">
        <v>183</v>
      </c>
      <c r="E1822" s="75"/>
      <c r="F1822" s="249" t="s">
        <v>3492</v>
      </c>
      <c r="G1822" s="75"/>
      <c r="H1822" s="75"/>
      <c r="I1822" s="204"/>
      <c r="J1822" s="75"/>
      <c r="K1822" s="75"/>
      <c r="L1822" s="73"/>
      <c r="M1822" s="250"/>
      <c r="N1822" s="48"/>
      <c r="O1822" s="48"/>
      <c r="P1822" s="48"/>
      <c r="Q1822" s="48"/>
      <c r="R1822" s="48"/>
      <c r="S1822" s="48"/>
      <c r="T1822" s="96"/>
      <c r="AT1822" s="25" t="s">
        <v>183</v>
      </c>
      <c r="AU1822" s="25" t="s">
        <v>83</v>
      </c>
    </row>
    <row r="1823" s="11" customFormat="1" ht="29.88" customHeight="1">
      <c r="B1823" s="220"/>
      <c r="C1823" s="221"/>
      <c r="D1823" s="222" t="s">
        <v>71</v>
      </c>
      <c r="E1823" s="234" t="s">
        <v>3673</v>
      </c>
      <c r="F1823" s="234" t="s">
        <v>3674</v>
      </c>
      <c r="G1823" s="221"/>
      <c r="H1823" s="221"/>
      <c r="I1823" s="224"/>
      <c r="J1823" s="235">
        <f>BK1823</f>
        <v>0</v>
      </c>
      <c r="K1823" s="221"/>
      <c r="L1823" s="226"/>
      <c r="M1823" s="227"/>
      <c r="N1823" s="228"/>
      <c r="O1823" s="228"/>
      <c r="P1823" s="229">
        <f>SUM(P1824:P1906)</f>
        <v>0</v>
      </c>
      <c r="Q1823" s="228"/>
      <c r="R1823" s="229">
        <f>SUM(R1824:R1906)</f>
        <v>3.6431714999999993</v>
      </c>
      <c r="S1823" s="228"/>
      <c r="T1823" s="230">
        <f>SUM(T1824:T1906)</f>
        <v>0</v>
      </c>
      <c r="AR1823" s="231" t="s">
        <v>83</v>
      </c>
      <c r="AT1823" s="232" t="s">
        <v>71</v>
      </c>
      <c r="AU1823" s="232" t="s">
        <v>76</v>
      </c>
      <c r="AY1823" s="231" t="s">
        <v>174</v>
      </c>
      <c r="BK1823" s="233">
        <f>SUM(BK1824:BK1906)</f>
        <v>0</v>
      </c>
    </row>
    <row r="1824" s="1" customFormat="1" ht="16.5" customHeight="1">
      <c r="B1824" s="47"/>
      <c r="C1824" s="236" t="s">
        <v>1412</v>
      </c>
      <c r="D1824" s="236" t="s">
        <v>176</v>
      </c>
      <c r="E1824" s="237" t="s">
        <v>3675</v>
      </c>
      <c r="F1824" s="238" t="s">
        <v>3676</v>
      </c>
      <c r="G1824" s="239" t="s">
        <v>179</v>
      </c>
      <c r="H1824" s="240">
        <v>230.655</v>
      </c>
      <c r="I1824" s="241"/>
      <c r="J1824" s="242">
        <f>ROUND(I1824*H1824,2)</f>
        <v>0</v>
      </c>
      <c r="K1824" s="238" t="s">
        <v>21</v>
      </c>
      <c r="L1824" s="73"/>
      <c r="M1824" s="243" t="s">
        <v>21</v>
      </c>
      <c r="N1824" s="244" t="s">
        <v>44</v>
      </c>
      <c r="O1824" s="48"/>
      <c r="P1824" s="245">
        <f>O1824*H1824</f>
        <v>0</v>
      </c>
      <c r="Q1824" s="245">
        <v>0</v>
      </c>
      <c r="R1824" s="245">
        <f>Q1824*H1824</f>
        <v>0</v>
      </c>
      <c r="S1824" s="245">
        <v>0</v>
      </c>
      <c r="T1824" s="246">
        <f>S1824*H1824</f>
        <v>0</v>
      </c>
      <c r="AR1824" s="25" t="s">
        <v>266</v>
      </c>
      <c r="AT1824" s="25" t="s">
        <v>176</v>
      </c>
      <c r="AU1824" s="25" t="s">
        <v>83</v>
      </c>
      <c r="AY1824" s="25" t="s">
        <v>174</v>
      </c>
      <c r="BE1824" s="247">
        <f>IF(N1824="základní",J1824,0)</f>
        <v>0</v>
      </c>
      <c r="BF1824" s="247">
        <f>IF(N1824="snížená",J1824,0)</f>
        <v>0</v>
      </c>
      <c r="BG1824" s="247">
        <f>IF(N1824="zákl. přenesená",J1824,0)</f>
        <v>0</v>
      </c>
      <c r="BH1824" s="247">
        <f>IF(N1824="sníž. přenesená",J1824,0)</f>
        <v>0</v>
      </c>
      <c r="BI1824" s="247">
        <f>IF(N1824="nulová",J1824,0)</f>
        <v>0</v>
      </c>
      <c r="BJ1824" s="25" t="s">
        <v>83</v>
      </c>
      <c r="BK1824" s="247">
        <f>ROUND(I1824*H1824,2)</f>
        <v>0</v>
      </c>
      <c r="BL1824" s="25" t="s">
        <v>266</v>
      </c>
      <c r="BM1824" s="25" t="s">
        <v>3677</v>
      </c>
    </row>
    <row r="1825" s="12" customFormat="1">
      <c r="B1825" s="251"/>
      <c r="C1825" s="252"/>
      <c r="D1825" s="248" t="s">
        <v>185</v>
      </c>
      <c r="E1825" s="253" t="s">
        <v>21</v>
      </c>
      <c r="F1825" s="254" t="s">
        <v>3678</v>
      </c>
      <c r="G1825" s="252"/>
      <c r="H1825" s="255">
        <v>8.7149999999999999</v>
      </c>
      <c r="I1825" s="256"/>
      <c r="J1825" s="252"/>
      <c r="K1825" s="252"/>
      <c r="L1825" s="257"/>
      <c r="M1825" s="258"/>
      <c r="N1825" s="259"/>
      <c r="O1825" s="259"/>
      <c r="P1825" s="259"/>
      <c r="Q1825" s="259"/>
      <c r="R1825" s="259"/>
      <c r="S1825" s="259"/>
      <c r="T1825" s="260"/>
      <c r="AT1825" s="261" t="s">
        <v>185</v>
      </c>
      <c r="AU1825" s="261" t="s">
        <v>83</v>
      </c>
      <c r="AV1825" s="12" t="s">
        <v>83</v>
      </c>
      <c r="AW1825" s="12" t="s">
        <v>36</v>
      </c>
      <c r="AX1825" s="12" t="s">
        <v>72</v>
      </c>
      <c r="AY1825" s="261" t="s">
        <v>174</v>
      </c>
    </row>
    <row r="1826" s="12" customFormat="1">
      <c r="B1826" s="251"/>
      <c r="C1826" s="252"/>
      <c r="D1826" s="248" t="s">
        <v>185</v>
      </c>
      <c r="E1826" s="253" t="s">
        <v>21</v>
      </c>
      <c r="F1826" s="254" t="s">
        <v>3679</v>
      </c>
      <c r="G1826" s="252"/>
      <c r="H1826" s="255">
        <v>54.32</v>
      </c>
      <c r="I1826" s="256"/>
      <c r="J1826" s="252"/>
      <c r="K1826" s="252"/>
      <c r="L1826" s="257"/>
      <c r="M1826" s="258"/>
      <c r="N1826" s="259"/>
      <c r="O1826" s="259"/>
      <c r="P1826" s="259"/>
      <c r="Q1826" s="259"/>
      <c r="R1826" s="259"/>
      <c r="S1826" s="259"/>
      <c r="T1826" s="260"/>
      <c r="AT1826" s="261" t="s">
        <v>185</v>
      </c>
      <c r="AU1826" s="261" t="s">
        <v>83</v>
      </c>
      <c r="AV1826" s="12" t="s">
        <v>83</v>
      </c>
      <c r="AW1826" s="12" t="s">
        <v>36</v>
      </c>
      <c r="AX1826" s="12" t="s">
        <v>72</v>
      </c>
      <c r="AY1826" s="261" t="s">
        <v>174</v>
      </c>
    </row>
    <row r="1827" s="12" customFormat="1">
      <c r="B1827" s="251"/>
      <c r="C1827" s="252"/>
      <c r="D1827" s="248" t="s">
        <v>185</v>
      </c>
      <c r="E1827" s="253" t="s">
        <v>21</v>
      </c>
      <c r="F1827" s="254" t="s">
        <v>3680</v>
      </c>
      <c r="G1827" s="252"/>
      <c r="H1827" s="255">
        <v>6</v>
      </c>
      <c r="I1827" s="256"/>
      <c r="J1827" s="252"/>
      <c r="K1827" s="252"/>
      <c r="L1827" s="257"/>
      <c r="M1827" s="258"/>
      <c r="N1827" s="259"/>
      <c r="O1827" s="259"/>
      <c r="P1827" s="259"/>
      <c r="Q1827" s="259"/>
      <c r="R1827" s="259"/>
      <c r="S1827" s="259"/>
      <c r="T1827" s="260"/>
      <c r="AT1827" s="261" t="s">
        <v>185</v>
      </c>
      <c r="AU1827" s="261" t="s">
        <v>83</v>
      </c>
      <c r="AV1827" s="12" t="s">
        <v>83</v>
      </c>
      <c r="AW1827" s="12" t="s">
        <v>36</v>
      </c>
      <c r="AX1827" s="12" t="s">
        <v>72</v>
      </c>
      <c r="AY1827" s="261" t="s">
        <v>174</v>
      </c>
    </row>
    <row r="1828" s="12" customFormat="1">
      <c r="B1828" s="251"/>
      <c r="C1828" s="252"/>
      <c r="D1828" s="248" t="s">
        <v>185</v>
      </c>
      <c r="E1828" s="253" t="s">
        <v>21</v>
      </c>
      <c r="F1828" s="254" t="s">
        <v>3681</v>
      </c>
      <c r="G1828" s="252"/>
      <c r="H1828" s="255">
        <v>72.859999999999999</v>
      </c>
      <c r="I1828" s="256"/>
      <c r="J1828" s="252"/>
      <c r="K1828" s="252"/>
      <c r="L1828" s="257"/>
      <c r="M1828" s="258"/>
      <c r="N1828" s="259"/>
      <c r="O1828" s="259"/>
      <c r="P1828" s="259"/>
      <c r="Q1828" s="259"/>
      <c r="R1828" s="259"/>
      <c r="S1828" s="259"/>
      <c r="T1828" s="260"/>
      <c r="AT1828" s="261" t="s">
        <v>185</v>
      </c>
      <c r="AU1828" s="261" t="s">
        <v>83</v>
      </c>
      <c r="AV1828" s="12" t="s">
        <v>83</v>
      </c>
      <c r="AW1828" s="12" t="s">
        <v>36</v>
      </c>
      <c r="AX1828" s="12" t="s">
        <v>72</v>
      </c>
      <c r="AY1828" s="261" t="s">
        <v>174</v>
      </c>
    </row>
    <row r="1829" s="12" customFormat="1">
      <c r="B1829" s="251"/>
      <c r="C1829" s="252"/>
      <c r="D1829" s="248" t="s">
        <v>185</v>
      </c>
      <c r="E1829" s="253" t="s">
        <v>21</v>
      </c>
      <c r="F1829" s="254" t="s">
        <v>3682</v>
      </c>
      <c r="G1829" s="252"/>
      <c r="H1829" s="255">
        <v>7.9500000000000002</v>
      </c>
      <c r="I1829" s="256"/>
      <c r="J1829" s="252"/>
      <c r="K1829" s="252"/>
      <c r="L1829" s="257"/>
      <c r="M1829" s="258"/>
      <c r="N1829" s="259"/>
      <c r="O1829" s="259"/>
      <c r="P1829" s="259"/>
      <c r="Q1829" s="259"/>
      <c r="R1829" s="259"/>
      <c r="S1829" s="259"/>
      <c r="T1829" s="260"/>
      <c r="AT1829" s="261" t="s">
        <v>185</v>
      </c>
      <c r="AU1829" s="261" t="s">
        <v>83</v>
      </c>
      <c r="AV1829" s="12" t="s">
        <v>83</v>
      </c>
      <c r="AW1829" s="12" t="s">
        <v>36</v>
      </c>
      <c r="AX1829" s="12" t="s">
        <v>72</v>
      </c>
      <c r="AY1829" s="261" t="s">
        <v>174</v>
      </c>
    </row>
    <row r="1830" s="12" customFormat="1">
      <c r="B1830" s="251"/>
      <c r="C1830" s="252"/>
      <c r="D1830" s="248" t="s">
        <v>185</v>
      </c>
      <c r="E1830" s="253" t="s">
        <v>21</v>
      </c>
      <c r="F1830" s="254" t="s">
        <v>3683</v>
      </c>
      <c r="G1830" s="252"/>
      <c r="H1830" s="255">
        <v>72.859999999999999</v>
      </c>
      <c r="I1830" s="256"/>
      <c r="J1830" s="252"/>
      <c r="K1830" s="252"/>
      <c r="L1830" s="257"/>
      <c r="M1830" s="258"/>
      <c r="N1830" s="259"/>
      <c r="O1830" s="259"/>
      <c r="P1830" s="259"/>
      <c r="Q1830" s="259"/>
      <c r="R1830" s="259"/>
      <c r="S1830" s="259"/>
      <c r="T1830" s="260"/>
      <c r="AT1830" s="261" t="s">
        <v>185</v>
      </c>
      <c r="AU1830" s="261" t="s">
        <v>83</v>
      </c>
      <c r="AV1830" s="12" t="s">
        <v>83</v>
      </c>
      <c r="AW1830" s="12" t="s">
        <v>36</v>
      </c>
      <c r="AX1830" s="12" t="s">
        <v>72</v>
      </c>
      <c r="AY1830" s="261" t="s">
        <v>174</v>
      </c>
    </row>
    <row r="1831" s="12" customFormat="1">
      <c r="B1831" s="251"/>
      <c r="C1831" s="252"/>
      <c r="D1831" s="248" t="s">
        <v>185</v>
      </c>
      <c r="E1831" s="253" t="s">
        <v>21</v>
      </c>
      <c r="F1831" s="254" t="s">
        <v>3682</v>
      </c>
      <c r="G1831" s="252"/>
      <c r="H1831" s="255">
        <v>7.9500000000000002</v>
      </c>
      <c r="I1831" s="256"/>
      <c r="J1831" s="252"/>
      <c r="K1831" s="252"/>
      <c r="L1831" s="257"/>
      <c r="M1831" s="258"/>
      <c r="N1831" s="259"/>
      <c r="O1831" s="259"/>
      <c r="P1831" s="259"/>
      <c r="Q1831" s="259"/>
      <c r="R1831" s="259"/>
      <c r="S1831" s="259"/>
      <c r="T1831" s="260"/>
      <c r="AT1831" s="261" t="s">
        <v>185</v>
      </c>
      <c r="AU1831" s="261" t="s">
        <v>83</v>
      </c>
      <c r="AV1831" s="12" t="s">
        <v>83</v>
      </c>
      <c r="AW1831" s="12" t="s">
        <v>36</v>
      </c>
      <c r="AX1831" s="12" t="s">
        <v>72</v>
      </c>
      <c r="AY1831" s="261" t="s">
        <v>174</v>
      </c>
    </row>
    <row r="1832" s="13" customFormat="1">
      <c r="B1832" s="272"/>
      <c r="C1832" s="273"/>
      <c r="D1832" s="248" t="s">
        <v>185</v>
      </c>
      <c r="E1832" s="274" t="s">
        <v>21</v>
      </c>
      <c r="F1832" s="275" t="s">
        <v>264</v>
      </c>
      <c r="G1832" s="273"/>
      <c r="H1832" s="276">
        <v>230.655</v>
      </c>
      <c r="I1832" s="277"/>
      <c r="J1832" s="273"/>
      <c r="K1832" s="273"/>
      <c r="L1832" s="278"/>
      <c r="M1832" s="279"/>
      <c r="N1832" s="280"/>
      <c r="O1832" s="280"/>
      <c r="P1832" s="280"/>
      <c r="Q1832" s="280"/>
      <c r="R1832" s="280"/>
      <c r="S1832" s="280"/>
      <c r="T1832" s="281"/>
      <c r="AT1832" s="282" t="s">
        <v>185</v>
      </c>
      <c r="AU1832" s="282" t="s">
        <v>83</v>
      </c>
      <c r="AV1832" s="13" t="s">
        <v>181</v>
      </c>
      <c r="AW1832" s="13" t="s">
        <v>36</v>
      </c>
      <c r="AX1832" s="13" t="s">
        <v>76</v>
      </c>
      <c r="AY1832" s="282" t="s">
        <v>174</v>
      </c>
    </row>
    <row r="1833" s="1" customFormat="1" ht="25.5" customHeight="1">
      <c r="B1833" s="47"/>
      <c r="C1833" s="236" t="s">
        <v>1555</v>
      </c>
      <c r="D1833" s="236" t="s">
        <v>176</v>
      </c>
      <c r="E1833" s="237" t="s">
        <v>3684</v>
      </c>
      <c r="F1833" s="238" t="s">
        <v>3685</v>
      </c>
      <c r="G1833" s="239" t="s">
        <v>179</v>
      </c>
      <c r="H1833" s="240">
        <v>230.655</v>
      </c>
      <c r="I1833" s="241"/>
      <c r="J1833" s="242">
        <f>ROUND(I1833*H1833,2)</f>
        <v>0</v>
      </c>
      <c r="K1833" s="238" t="s">
        <v>180</v>
      </c>
      <c r="L1833" s="73"/>
      <c r="M1833" s="243" t="s">
        <v>21</v>
      </c>
      <c r="N1833" s="244" t="s">
        <v>44</v>
      </c>
      <c r="O1833" s="48"/>
      <c r="P1833" s="245">
        <f>O1833*H1833</f>
        <v>0</v>
      </c>
      <c r="Q1833" s="245">
        <v>0.0028999999999999998</v>
      </c>
      <c r="R1833" s="245">
        <f>Q1833*H1833</f>
        <v>0.66889949999999998</v>
      </c>
      <c r="S1833" s="245">
        <v>0</v>
      </c>
      <c r="T1833" s="246">
        <f>S1833*H1833</f>
        <v>0</v>
      </c>
      <c r="AR1833" s="25" t="s">
        <v>266</v>
      </c>
      <c r="AT1833" s="25" t="s">
        <v>176</v>
      </c>
      <c r="AU1833" s="25" t="s">
        <v>83</v>
      </c>
      <c r="AY1833" s="25" t="s">
        <v>174</v>
      </c>
      <c r="BE1833" s="247">
        <f>IF(N1833="základní",J1833,0)</f>
        <v>0</v>
      </c>
      <c r="BF1833" s="247">
        <f>IF(N1833="snížená",J1833,0)</f>
        <v>0</v>
      </c>
      <c r="BG1833" s="247">
        <f>IF(N1833="zákl. přenesená",J1833,0)</f>
        <v>0</v>
      </c>
      <c r="BH1833" s="247">
        <f>IF(N1833="sníž. přenesená",J1833,0)</f>
        <v>0</v>
      </c>
      <c r="BI1833" s="247">
        <f>IF(N1833="nulová",J1833,0)</f>
        <v>0</v>
      </c>
      <c r="BJ1833" s="25" t="s">
        <v>83</v>
      </c>
      <c r="BK1833" s="247">
        <f>ROUND(I1833*H1833,2)</f>
        <v>0</v>
      </c>
      <c r="BL1833" s="25" t="s">
        <v>266</v>
      </c>
      <c r="BM1833" s="25" t="s">
        <v>3686</v>
      </c>
    </row>
    <row r="1834" s="12" customFormat="1">
      <c r="B1834" s="251"/>
      <c r="C1834" s="252"/>
      <c r="D1834" s="248" t="s">
        <v>185</v>
      </c>
      <c r="E1834" s="253" t="s">
        <v>21</v>
      </c>
      <c r="F1834" s="254" t="s">
        <v>3678</v>
      </c>
      <c r="G1834" s="252"/>
      <c r="H1834" s="255">
        <v>8.7149999999999999</v>
      </c>
      <c r="I1834" s="256"/>
      <c r="J1834" s="252"/>
      <c r="K1834" s="252"/>
      <c r="L1834" s="257"/>
      <c r="M1834" s="258"/>
      <c r="N1834" s="259"/>
      <c r="O1834" s="259"/>
      <c r="P1834" s="259"/>
      <c r="Q1834" s="259"/>
      <c r="R1834" s="259"/>
      <c r="S1834" s="259"/>
      <c r="T1834" s="260"/>
      <c r="AT1834" s="261" t="s">
        <v>185</v>
      </c>
      <c r="AU1834" s="261" t="s">
        <v>83</v>
      </c>
      <c r="AV1834" s="12" t="s">
        <v>83</v>
      </c>
      <c r="AW1834" s="12" t="s">
        <v>36</v>
      </c>
      <c r="AX1834" s="12" t="s">
        <v>72</v>
      </c>
      <c r="AY1834" s="261" t="s">
        <v>174</v>
      </c>
    </row>
    <row r="1835" s="12" customFormat="1">
      <c r="B1835" s="251"/>
      <c r="C1835" s="252"/>
      <c r="D1835" s="248" t="s">
        <v>185</v>
      </c>
      <c r="E1835" s="253" t="s">
        <v>21</v>
      </c>
      <c r="F1835" s="254" t="s">
        <v>3679</v>
      </c>
      <c r="G1835" s="252"/>
      <c r="H1835" s="255">
        <v>54.32</v>
      </c>
      <c r="I1835" s="256"/>
      <c r="J1835" s="252"/>
      <c r="K1835" s="252"/>
      <c r="L1835" s="257"/>
      <c r="M1835" s="258"/>
      <c r="N1835" s="259"/>
      <c r="O1835" s="259"/>
      <c r="P1835" s="259"/>
      <c r="Q1835" s="259"/>
      <c r="R1835" s="259"/>
      <c r="S1835" s="259"/>
      <c r="T1835" s="260"/>
      <c r="AT1835" s="261" t="s">
        <v>185</v>
      </c>
      <c r="AU1835" s="261" t="s">
        <v>83</v>
      </c>
      <c r="AV1835" s="12" t="s">
        <v>83</v>
      </c>
      <c r="AW1835" s="12" t="s">
        <v>36</v>
      </c>
      <c r="AX1835" s="12" t="s">
        <v>72</v>
      </c>
      <c r="AY1835" s="261" t="s">
        <v>174</v>
      </c>
    </row>
    <row r="1836" s="12" customFormat="1">
      <c r="B1836" s="251"/>
      <c r="C1836" s="252"/>
      <c r="D1836" s="248" t="s">
        <v>185</v>
      </c>
      <c r="E1836" s="253" t="s">
        <v>21</v>
      </c>
      <c r="F1836" s="254" t="s">
        <v>3680</v>
      </c>
      <c r="G1836" s="252"/>
      <c r="H1836" s="255">
        <v>6</v>
      </c>
      <c r="I1836" s="256"/>
      <c r="J1836" s="252"/>
      <c r="K1836" s="252"/>
      <c r="L1836" s="257"/>
      <c r="M1836" s="258"/>
      <c r="N1836" s="259"/>
      <c r="O1836" s="259"/>
      <c r="P1836" s="259"/>
      <c r="Q1836" s="259"/>
      <c r="R1836" s="259"/>
      <c r="S1836" s="259"/>
      <c r="T1836" s="260"/>
      <c r="AT1836" s="261" t="s">
        <v>185</v>
      </c>
      <c r="AU1836" s="261" t="s">
        <v>83</v>
      </c>
      <c r="AV1836" s="12" t="s">
        <v>83</v>
      </c>
      <c r="AW1836" s="12" t="s">
        <v>36</v>
      </c>
      <c r="AX1836" s="12" t="s">
        <v>72</v>
      </c>
      <c r="AY1836" s="261" t="s">
        <v>174</v>
      </c>
    </row>
    <row r="1837" s="12" customFormat="1">
      <c r="B1837" s="251"/>
      <c r="C1837" s="252"/>
      <c r="D1837" s="248" t="s">
        <v>185</v>
      </c>
      <c r="E1837" s="253" t="s">
        <v>21</v>
      </c>
      <c r="F1837" s="254" t="s">
        <v>3681</v>
      </c>
      <c r="G1837" s="252"/>
      <c r="H1837" s="255">
        <v>72.859999999999999</v>
      </c>
      <c r="I1837" s="256"/>
      <c r="J1837" s="252"/>
      <c r="K1837" s="252"/>
      <c r="L1837" s="257"/>
      <c r="M1837" s="258"/>
      <c r="N1837" s="259"/>
      <c r="O1837" s="259"/>
      <c r="P1837" s="259"/>
      <c r="Q1837" s="259"/>
      <c r="R1837" s="259"/>
      <c r="S1837" s="259"/>
      <c r="T1837" s="260"/>
      <c r="AT1837" s="261" t="s">
        <v>185</v>
      </c>
      <c r="AU1837" s="261" t="s">
        <v>83</v>
      </c>
      <c r="AV1837" s="12" t="s">
        <v>83</v>
      </c>
      <c r="AW1837" s="12" t="s">
        <v>36</v>
      </c>
      <c r="AX1837" s="12" t="s">
        <v>72</v>
      </c>
      <c r="AY1837" s="261" t="s">
        <v>174</v>
      </c>
    </row>
    <row r="1838" s="12" customFormat="1">
      <c r="B1838" s="251"/>
      <c r="C1838" s="252"/>
      <c r="D1838" s="248" t="s">
        <v>185</v>
      </c>
      <c r="E1838" s="253" t="s">
        <v>21</v>
      </c>
      <c r="F1838" s="254" t="s">
        <v>3682</v>
      </c>
      <c r="G1838" s="252"/>
      <c r="H1838" s="255">
        <v>7.9500000000000002</v>
      </c>
      <c r="I1838" s="256"/>
      <c r="J1838" s="252"/>
      <c r="K1838" s="252"/>
      <c r="L1838" s="257"/>
      <c r="M1838" s="258"/>
      <c r="N1838" s="259"/>
      <c r="O1838" s="259"/>
      <c r="P1838" s="259"/>
      <c r="Q1838" s="259"/>
      <c r="R1838" s="259"/>
      <c r="S1838" s="259"/>
      <c r="T1838" s="260"/>
      <c r="AT1838" s="261" t="s">
        <v>185</v>
      </c>
      <c r="AU1838" s="261" t="s">
        <v>83</v>
      </c>
      <c r="AV1838" s="12" t="s">
        <v>83</v>
      </c>
      <c r="AW1838" s="12" t="s">
        <v>36</v>
      </c>
      <c r="AX1838" s="12" t="s">
        <v>72</v>
      </c>
      <c r="AY1838" s="261" t="s">
        <v>174</v>
      </c>
    </row>
    <row r="1839" s="12" customFormat="1">
      <c r="B1839" s="251"/>
      <c r="C1839" s="252"/>
      <c r="D1839" s="248" t="s">
        <v>185</v>
      </c>
      <c r="E1839" s="253" t="s">
        <v>21</v>
      </c>
      <c r="F1839" s="254" t="s">
        <v>3683</v>
      </c>
      <c r="G1839" s="252"/>
      <c r="H1839" s="255">
        <v>72.859999999999999</v>
      </c>
      <c r="I1839" s="256"/>
      <c r="J1839" s="252"/>
      <c r="K1839" s="252"/>
      <c r="L1839" s="257"/>
      <c r="M1839" s="258"/>
      <c r="N1839" s="259"/>
      <c r="O1839" s="259"/>
      <c r="P1839" s="259"/>
      <c r="Q1839" s="259"/>
      <c r="R1839" s="259"/>
      <c r="S1839" s="259"/>
      <c r="T1839" s="260"/>
      <c r="AT1839" s="261" t="s">
        <v>185</v>
      </c>
      <c r="AU1839" s="261" t="s">
        <v>83</v>
      </c>
      <c r="AV1839" s="12" t="s">
        <v>83</v>
      </c>
      <c r="AW1839" s="12" t="s">
        <v>36</v>
      </c>
      <c r="AX1839" s="12" t="s">
        <v>72</v>
      </c>
      <c r="AY1839" s="261" t="s">
        <v>174</v>
      </c>
    </row>
    <row r="1840" s="12" customFormat="1">
      <c r="B1840" s="251"/>
      <c r="C1840" s="252"/>
      <c r="D1840" s="248" t="s">
        <v>185</v>
      </c>
      <c r="E1840" s="253" t="s">
        <v>21</v>
      </c>
      <c r="F1840" s="254" t="s">
        <v>3682</v>
      </c>
      <c r="G1840" s="252"/>
      <c r="H1840" s="255">
        <v>7.9500000000000002</v>
      </c>
      <c r="I1840" s="256"/>
      <c r="J1840" s="252"/>
      <c r="K1840" s="252"/>
      <c r="L1840" s="257"/>
      <c r="M1840" s="258"/>
      <c r="N1840" s="259"/>
      <c r="O1840" s="259"/>
      <c r="P1840" s="259"/>
      <c r="Q1840" s="259"/>
      <c r="R1840" s="259"/>
      <c r="S1840" s="259"/>
      <c r="T1840" s="260"/>
      <c r="AT1840" s="261" t="s">
        <v>185</v>
      </c>
      <c r="AU1840" s="261" t="s">
        <v>83</v>
      </c>
      <c r="AV1840" s="12" t="s">
        <v>83</v>
      </c>
      <c r="AW1840" s="12" t="s">
        <v>36</v>
      </c>
      <c r="AX1840" s="12" t="s">
        <v>72</v>
      </c>
      <c r="AY1840" s="261" t="s">
        <v>174</v>
      </c>
    </row>
    <row r="1841" s="13" customFormat="1">
      <c r="B1841" s="272"/>
      <c r="C1841" s="273"/>
      <c r="D1841" s="248" t="s">
        <v>185</v>
      </c>
      <c r="E1841" s="274" t="s">
        <v>21</v>
      </c>
      <c r="F1841" s="275" t="s">
        <v>264</v>
      </c>
      <c r="G1841" s="273"/>
      <c r="H1841" s="276">
        <v>230.655</v>
      </c>
      <c r="I1841" s="277"/>
      <c r="J1841" s="273"/>
      <c r="K1841" s="273"/>
      <c r="L1841" s="278"/>
      <c r="M1841" s="279"/>
      <c r="N1841" s="280"/>
      <c r="O1841" s="280"/>
      <c r="P1841" s="280"/>
      <c r="Q1841" s="280"/>
      <c r="R1841" s="280"/>
      <c r="S1841" s="280"/>
      <c r="T1841" s="281"/>
      <c r="AT1841" s="282" t="s">
        <v>185</v>
      </c>
      <c r="AU1841" s="282" t="s">
        <v>83</v>
      </c>
      <c r="AV1841" s="13" t="s">
        <v>181</v>
      </c>
      <c r="AW1841" s="13" t="s">
        <v>36</v>
      </c>
      <c r="AX1841" s="13" t="s">
        <v>76</v>
      </c>
      <c r="AY1841" s="282" t="s">
        <v>174</v>
      </c>
    </row>
    <row r="1842" s="1" customFormat="1" ht="16.5" customHeight="1">
      <c r="B1842" s="47"/>
      <c r="C1842" s="262" t="s">
        <v>3687</v>
      </c>
      <c r="D1842" s="262" t="s">
        <v>248</v>
      </c>
      <c r="E1842" s="263" t="s">
        <v>3688</v>
      </c>
      <c r="F1842" s="264" t="s">
        <v>3689</v>
      </c>
      <c r="G1842" s="265" t="s">
        <v>179</v>
      </c>
      <c r="H1842" s="266">
        <v>242.18899999999999</v>
      </c>
      <c r="I1842" s="267"/>
      <c r="J1842" s="268">
        <f>ROUND(I1842*H1842,2)</f>
        <v>0</v>
      </c>
      <c r="K1842" s="264" t="s">
        <v>21</v>
      </c>
      <c r="L1842" s="269"/>
      <c r="M1842" s="270" t="s">
        <v>21</v>
      </c>
      <c r="N1842" s="271" t="s">
        <v>44</v>
      </c>
      <c r="O1842" s="48"/>
      <c r="P1842" s="245">
        <f>O1842*H1842</f>
        <v>0</v>
      </c>
      <c r="Q1842" s="245">
        <v>0.0118</v>
      </c>
      <c r="R1842" s="245">
        <f>Q1842*H1842</f>
        <v>2.8578302</v>
      </c>
      <c r="S1842" s="245">
        <v>0</v>
      </c>
      <c r="T1842" s="246">
        <f>S1842*H1842</f>
        <v>0</v>
      </c>
      <c r="AR1842" s="25" t="s">
        <v>364</v>
      </c>
      <c r="AT1842" s="25" t="s">
        <v>248</v>
      </c>
      <c r="AU1842" s="25" t="s">
        <v>83</v>
      </c>
      <c r="AY1842" s="25" t="s">
        <v>174</v>
      </c>
      <c r="BE1842" s="247">
        <f>IF(N1842="základní",J1842,0)</f>
        <v>0</v>
      </c>
      <c r="BF1842" s="247">
        <f>IF(N1842="snížená",J1842,0)</f>
        <v>0</v>
      </c>
      <c r="BG1842" s="247">
        <f>IF(N1842="zákl. přenesená",J1842,0)</f>
        <v>0</v>
      </c>
      <c r="BH1842" s="247">
        <f>IF(N1842="sníž. přenesená",J1842,0)</f>
        <v>0</v>
      </c>
      <c r="BI1842" s="247">
        <f>IF(N1842="nulová",J1842,0)</f>
        <v>0</v>
      </c>
      <c r="BJ1842" s="25" t="s">
        <v>83</v>
      </c>
      <c r="BK1842" s="247">
        <f>ROUND(I1842*H1842,2)</f>
        <v>0</v>
      </c>
      <c r="BL1842" s="25" t="s">
        <v>266</v>
      </c>
      <c r="BM1842" s="25" t="s">
        <v>3690</v>
      </c>
    </row>
    <row r="1843" s="12" customFormat="1">
      <c r="B1843" s="251"/>
      <c r="C1843" s="252"/>
      <c r="D1843" s="248" t="s">
        <v>185</v>
      </c>
      <c r="E1843" s="253" t="s">
        <v>21</v>
      </c>
      <c r="F1843" s="254" t="s">
        <v>3691</v>
      </c>
      <c r="G1843" s="252"/>
      <c r="H1843" s="255">
        <v>9.1509999999999998</v>
      </c>
      <c r="I1843" s="256"/>
      <c r="J1843" s="252"/>
      <c r="K1843" s="252"/>
      <c r="L1843" s="257"/>
      <c r="M1843" s="258"/>
      <c r="N1843" s="259"/>
      <c r="O1843" s="259"/>
      <c r="P1843" s="259"/>
      <c r="Q1843" s="259"/>
      <c r="R1843" s="259"/>
      <c r="S1843" s="259"/>
      <c r="T1843" s="260"/>
      <c r="AT1843" s="261" t="s">
        <v>185</v>
      </c>
      <c r="AU1843" s="261" t="s">
        <v>83</v>
      </c>
      <c r="AV1843" s="12" t="s">
        <v>83</v>
      </c>
      <c r="AW1843" s="12" t="s">
        <v>36</v>
      </c>
      <c r="AX1843" s="12" t="s">
        <v>72</v>
      </c>
      <c r="AY1843" s="261" t="s">
        <v>174</v>
      </c>
    </row>
    <row r="1844" s="12" customFormat="1">
      <c r="B1844" s="251"/>
      <c r="C1844" s="252"/>
      <c r="D1844" s="248" t="s">
        <v>185</v>
      </c>
      <c r="E1844" s="253" t="s">
        <v>21</v>
      </c>
      <c r="F1844" s="254" t="s">
        <v>3692</v>
      </c>
      <c r="G1844" s="252"/>
      <c r="H1844" s="255">
        <v>57.036000000000001</v>
      </c>
      <c r="I1844" s="256"/>
      <c r="J1844" s="252"/>
      <c r="K1844" s="252"/>
      <c r="L1844" s="257"/>
      <c r="M1844" s="258"/>
      <c r="N1844" s="259"/>
      <c r="O1844" s="259"/>
      <c r="P1844" s="259"/>
      <c r="Q1844" s="259"/>
      <c r="R1844" s="259"/>
      <c r="S1844" s="259"/>
      <c r="T1844" s="260"/>
      <c r="AT1844" s="261" t="s">
        <v>185</v>
      </c>
      <c r="AU1844" s="261" t="s">
        <v>83</v>
      </c>
      <c r="AV1844" s="12" t="s">
        <v>83</v>
      </c>
      <c r="AW1844" s="12" t="s">
        <v>36</v>
      </c>
      <c r="AX1844" s="12" t="s">
        <v>72</v>
      </c>
      <c r="AY1844" s="261" t="s">
        <v>174</v>
      </c>
    </row>
    <row r="1845" s="12" customFormat="1">
      <c r="B1845" s="251"/>
      <c r="C1845" s="252"/>
      <c r="D1845" s="248" t="s">
        <v>185</v>
      </c>
      <c r="E1845" s="253" t="s">
        <v>21</v>
      </c>
      <c r="F1845" s="254" t="s">
        <v>3693</v>
      </c>
      <c r="G1845" s="252"/>
      <c r="H1845" s="255">
        <v>6.2999999999999998</v>
      </c>
      <c r="I1845" s="256"/>
      <c r="J1845" s="252"/>
      <c r="K1845" s="252"/>
      <c r="L1845" s="257"/>
      <c r="M1845" s="258"/>
      <c r="N1845" s="259"/>
      <c r="O1845" s="259"/>
      <c r="P1845" s="259"/>
      <c r="Q1845" s="259"/>
      <c r="R1845" s="259"/>
      <c r="S1845" s="259"/>
      <c r="T1845" s="260"/>
      <c r="AT1845" s="261" t="s">
        <v>185</v>
      </c>
      <c r="AU1845" s="261" t="s">
        <v>83</v>
      </c>
      <c r="AV1845" s="12" t="s">
        <v>83</v>
      </c>
      <c r="AW1845" s="12" t="s">
        <v>36</v>
      </c>
      <c r="AX1845" s="12" t="s">
        <v>72</v>
      </c>
      <c r="AY1845" s="261" t="s">
        <v>174</v>
      </c>
    </row>
    <row r="1846" s="12" customFormat="1">
      <c r="B1846" s="251"/>
      <c r="C1846" s="252"/>
      <c r="D1846" s="248" t="s">
        <v>185</v>
      </c>
      <c r="E1846" s="253" t="s">
        <v>21</v>
      </c>
      <c r="F1846" s="254" t="s">
        <v>3694</v>
      </c>
      <c r="G1846" s="252"/>
      <c r="H1846" s="255">
        <v>76.503</v>
      </c>
      <c r="I1846" s="256"/>
      <c r="J1846" s="252"/>
      <c r="K1846" s="252"/>
      <c r="L1846" s="257"/>
      <c r="M1846" s="258"/>
      <c r="N1846" s="259"/>
      <c r="O1846" s="259"/>
      <c r="P1846" s="259"/>
      <c r="Q1846" s="259"/>
      <c r="R1846" s="259"/>
      <c r="S1846" s="259"/>
      <c r="T1846" s="260"/>
      <c r="AT1846" s="261" t="s">
        <v>185</v>
      </c>
      <c r="AU1846" s="261" t="s">
        <v>83</v>
      </c>
      <c r="AV1846" s="12" t="s">
        <v>83</v>
      </c>
      <c r="AW1846" s="12" t="s">
        <v>36</v>
      </c>
      <c r="AX1846" s="12" t="s">
        <v>72</v>
      </c>
      <c r="AY1846" s="261" t="s">
        <v>174</v>
      </c>
    </row>
    <row r="1847" s="12" customFormat="1">
      <c r="B1847" s="251"/>
      <c r="C1847" s="252"/>
      <c r="D1847" s="248" t="s">
        <v>185</v>
      </c>
      <c r="E1847" s="253" t="s">
        <v>21</v>
      </c>
      <c r="F1847" s="254" t="s">
        <v>3695</v>
      </c>
      <c r="G1847" s="252"/>
      <c r="H1847" s="255">
        <v>8.3480000000000008</v>
      </c>
      <c r="I1847" s="256"/>
      <c r="J1847" s="252"/>
      <c r="K1847" s="252"/>
      <c r="L1847" s="257"/>
      <c r="M1847" s="258"/>
      <c r="N1847" s="259"/>
      <c r="O1847" s="259"/>
      <c r="P1847" s="259"/>
      <c r="Q1847" s="259"/>
      <c r="R1847" s="259"/>
      <c r="S1847" s="259"/>
      <c r="T1847" s="260"/>
      <c r="AT1847" s="261" t="s">
        <v>185</v>
      </c>
      <c r="AU1847" s="261" t="s">
        <v>83</v>
      </c>
      <c r="AV1847" s="12" t="s">
        <v>83</v>
      </c>
      <c r="AW1847" s="12" t="s">
        <v>36</v>
      </c>
      <c r="AX1847" s="12" t="s">
        <v>72</v>
      </c>
      <c r="AY1847" s="261" t="s">
        <v>174</v>
      </c>
    </row>
    <row r="1848" s="12" customFormat="1">
      <c r="B1848" s="251"/>
      <c r="C1848" s="252"/>
      <c r="D1848" s="248" t="s">
        <v>185</v>
      </c>
      <c r="E1848" s="253" t="s">
        <v>21</v>
      </c>
      <c r="F1848" s="254" t="s">
        <v>3696</v>
      </c>
      <c r="G1848" s="252"/>
      <c r="H1848" s="255">
        <v>76.503</v>
      </c>
      <c r="I1848" s="256"/>
      <c r="J1848" s="252"/>
      <c r="K1848" s="252"/>
      <c r="L1848" s="257"/>
      <c r="M1848" s="258"/>
      <c r="N1848" s="259"/>
      <c r="O1848" s="259"/>
      <c r="P1848" s="259"/>
      <c r="Q1848" s="259"/>
      <c r="R1848" s="259"/>
      <c r="S1848" s="259"/>
      <c r="T1848" s="260"/>
      <c r="AT1848" s="261" t="s">
        <v>185</v>
      </c>
      <c r="AU1848" s="261" t="s">
        <v>83</v>
      </c>
      <c r="AV1848" s="12" t="s">
        <v>83</v>
      </c>
      <c r="AW1848" s="12" t="s">
        <v>36</v>
      </c>
      <c r="AX1848" s="12" t="s">
        <v>72</v>
      </c>
      <c r="AY1848" s="261" t="s">
        <v>174</v>
      </c>
    </row>
    <row r="1849" s="12" customFormat="1">
      <c r="B1849" s="251"/>
      <c r="C1849" s="252"/>
      <c r="D1849" s="248" t="s">
        <v>185</v>
      </c>
      <c r="E1849" s="253" t="s">
        <v>21</v>
      </c>
      <c r="F1849" s="254" t="s">
        <v>3695</v>
      </c>
      <c r="G1849" s="252"/>
      <c r="H1849" s="255">
        <v>8.3480000000000008</v>
      </c>
      <c r="I1849" s="256"/>
      <c r="J1849" s="252"/>
      <c r="K1849" s="252"/>
      <c r="L1849" s="257"/>
      <c r="M1849" s="258"/>
      <c r="N1849" s="259"/>
      <c r="O1849" s="259"/>
      <c r="P1849" s="259"/>
      <c r="Q1849" s="259"/>
      <c r="R1849" s="259"/>
      <c r="S1849" s="259"/>
      <c r="T1849" s="260"/>
      <c r="AT1849" s="261" t="s">
        <v>185</v>
      </c>
      <c r="AU1849" s="261" t="s">
        <v>83</v>
      </c>
      <c r="AV1849" s="12" t="s">
        <v>83</v>
      </c>
      <c r="AW1849" s="12" t="s">
        <v>36</v>
      </c>
      <c r="AX1849" s="12" t="s">
        <v>72</v>
      </c>
      <c r="AY1849" s="261" t="s">
        <v>174</v>
      </c>
    </row>
    <row r="1850" s="13" customFormat="1">
      <c r="B1850" s="272"/>
      <c r="C1850" s="273"/>
      <c r="D1850" s="248" t="s">
        <v>185</v>
      </c>
      <c r="E1850" s="274" t="s">
        <v>21</v>
      </c>
      <c r="F1850" s="275" t="s">
        <v>264</v>
      </c>
      <c r="G1850" s="273"/>
      <c r="H1850" s="276">
        <v>242.18899999999999</v>
      </c>
      <c r="I1850" s="277"/>
      <c r="J1850" s="273"/>
      <c r="K1850" s="273"/>
      <c r="L1850" s="278"/>
      <c r="M1850" s="279"/>
      <c r="N1850" s="280"/>
      <c r="O1850" s="280"/>
      <c r="P1850" s="280"/>
      <c r="Q1850" s="280"/>
      <c r="R1850" s="280"/>
      <c r="S1850" s="280"/>
      <c r="T1850" s="281"/>
      <c r="AT1850" s="282" t="s">
        <v>185</v>
      </c>
      <c r="AU1850" s="282" t="s">
        <v>83</v>
      </c>
      <c r="AV1850" s="13" t="s">
        <v>181</v>
      </c>
      <c r="AW1850" s="13" t="s">
        <v>36</v>
      </c>
      <c r="AX1850" s="13" t="s">
        <v>76</v>
      </c>
      <c r="AY1850" s="282" t="s">
        <v>174</v>
      </c>
    </row>
    <row r="1851" s="1" customFormat="1" ht="25.5" customHeight="1">
      <c r="B1851" s="47"/>
      <c r="C1851" s="236" t="s">
        <v>1658</v>
      </c>
      <c r="D1851" s="236" t="s">
        <v>176</v>
      </c>
      <c r="E1851" s="237" t="s">
        <v>3697</v>
      </c>
      <c r="F1851" s="238" t="s">
        <v>3698</v>
      </c>
      <c r="G1851" s="239" t="s">
        <v>269</v>
      </c>
      <c r="H1851" s="240">
        <v>6</v>
      </c>
      <c r="I1851" s="241"/>
      <c r="J1851" s="242">
        <f>ROUND(I1851*H1851,2)</f>
        <v>0</v>
      </c>
      <c r="K1851" s="238" t="s">
        <v>180</v>
      </c>
      <c r="L1851" s="73"/>
      <c r="M1851" s="243" t="s">
        <v>21</v>
      </c>
      <c r="N1851" s="244" t="s">
        <v>44</v>
      </c>
      <c r="O1851" s="48"/>
      <c r="P1851" s="245">
        <f>O1851*H1851</f>
        <v>0</v>
      </c>
      <c r="Q1851" s="245">
        <v>0</v>
      </c>
      <c r="R1851" s="245">
        <f>Q1851*H1851</f>
        <v>0</v>
      </c>
      <c r="S1851" s="245">
        <v>0</v>
      </c>
      <c r="T1851" s="246">
        <f>S1851*H1851</f>
        <v>0</v>
      </c>
      <c r="AR1851" s="25" t="s">
        <v>266</v>
      </c>
      <c r="AT1851" s="25" t="s">
        <v>176</v>
      </c>
      <c r="AU1851" s="25" t="s">
        <v>83</v>
      </c>
      <c r="AY1851" s="25" t="s">
        <v>174</v>
      </c>
      <c r="BE1851" s="247">
        <f>IF(N1851="základní",J1851,0)</f>
        <v>0</v>
      </c>
      <c r="BF1851" s="247">
        <f>IF(N1851="snížená",J1851,0)</f>
        <v>0</v>
      </c>
      <c r="BG1851" s="247">
        <f>IF(N1851="zákl. přenesená",J1851,0)</f>
        <v>0</v>
      </c>
      <c r="BH1851" s="247">
        <f>IF(N1851="sníž. přenesená",J1851,0)</f>
        <v>0</v>
      </c>
      <c r="BI1851" s="247">
        <f>IF(N1851="nulová",J1851,0)</f>
        <v>0</v>
      </c>
      <c r="BJ1851" s="25" t="s">
        <v>83</v>
      </c>
      <c r="BK1851" s="247">
        <f>ROUND(I1851*H1851,2)</f>
        <v>0</v>
      </c>
      <c r="BL1851" s="25" t="s">
        <v>266</v>
      </c>
      <c r="BM1851" s="25" t="s">
        <v>3699</v>
      </c>
    </row>
    <row r="1852" s="1" customFormat="1">
      <c r="B1852" s="47"/>
      <c r="C1852" s="75"/>
      <c r="D1852" s="248" t="s">
        <v>183</v>
      </c>
      <c r="E1852" s="75"/>
      <c r="F1852" s="249" t="s">
        <v>3700</v>
      </c>
      <c r="G1852" s="75"/>
      <c r="H1852" s="75"/>
      <c r="I1852" s="204"/>
      <c r="J1852" s="75"/>
      <c r="K1852" s="75"/>
      <c r="L1852" s="73"/>
      <c r="M1852" s="250"/>
      <c r="N1852" s="48"/>
      <c r="O1852" s="48"/>
      <c r="P1852" s="48"/>
      <c r="Q1852" s="48"/>
      <c r="R1852" s="48"/>
      <c r="S1852" s="48"/>
      <c r="T1852" s="96"/>
      <c r="AT1852" s="25" t="s">
        <v>183</v>
      </c>
      <c r="AU1852" s="25" t="s">
        <v>83</v>
      </c>
    </row>
    <row r="1853" s="1" customFormat="1" ht="16.5" customHeight="1">
      <c r="B1853" s="47"/>
      <c r="C1853" s="262" t="s">
        <v>3701</v>
      </c>
      <c r="D1853" s="262" t="s">
        <v>248</v>
      </c>
      <c r="E1853" s="263" t="s">
        <v>3702</v>
      </c>
      <c r="F1853" s="264" t="s">
        <v>3703</v>
      </c>
      <c r="G1853" s="265" t="s">
        <v>269</v>
      </c>
      <c r="H1853" s="266">
        <v>3</v>
      </c>
      <c r="I1853" s="267"/>
      <c r="J1853" s="268">
        <f>ROUND(I1853*H1853,2)</f>
        <v>0</v>
      </c>
      <c r="K1853" s="264" t="s">
        <v>180</v>
      </c>
      <c r="L1853" s="269"/>
      <c r="M1853" s="270" t="s">
        <v>21</v>
      </c>
      <c r="N1853" s="271" t="s">
        <v>44</v>
      </c>
      <c r="O1853" s="48"/>
      <c r="P1853" s="245">
        <f>O1853*H1853</f>
        <v>0</v>
      </c>
      <c r="Q1853" s="245">
        <v>0.00077999999999999999</v>
      </c>
      <c r="R1853" s="245">
        <f>Q1853*H1853</f>
        <v>0.0023400000000000001</v>
      </c>
      <c r="S1853" s="245">
        <v>0</v>
      </c>
      <c r="T1853" s="246">
        <f>S1853*H1853</f>
        <v>0</v>
      </c>
      <c r="AR1853" s="25" t="s">
        <v>364</v>
      </c>
      <c r="AT1853" s="25" t="s">
        <v>248</v>
      </c>
      <c r="AU1853" s="25" t="s">
        <v>83</v>
      </c>
      <c r="AY1853" s="25" t="s">
        <v>174</v>
      </c>
      <c r="BE1853" s="247">
        <f>IF(N1853="základní",J1853,0)</f>
        <v>0</v>
      </c>
      <c r="BF1853" s="247">
        <f>IF(N1853="snížená",J1853,0)</f>
        <v>0</v>
      </c>
      <c r="BG1853" s="247">
        <f>IF(N1853="zákl. přenesená",J1853,0)</f>
        <v>0</v>
      </c>
      <c r="BH1853" s="247">
        <f>IF(N1853="sníž. přenesená",J1853,0)</f>
        <v>0</v>
      </c>
      <c r="BI1853" s="247">
        <f>IF(N1853="nulová",J1853,0)</f>
        <v>0</v>
      </c>
      <c r="BJ1853" s="25" t="s">
        <v>83</v>
      </c>
      <c r="BK1853" s="247">
        <f>ROUND(I1853*H1853,2)</f>
        <v>0</v>
      </c>
      <c r="BL1853" s="25" t="s">
        <v>266</v>
      </c>
      <c r="BM1853" s="25" t="s">
        <v>3704</v>
      </c>
    </row>
    <row r="1854" s="1" customFormat="1" ht="16.5" customHeight="1">
      <c r="B1854" s="47"/>
      <c r="C1854" s="262" t="s">
        <v>3705</v>
      </c>
      <c r="D1854" s="262" t="s">
        <v>248</v>
      </c>
      <c r="E1854" s="263" t="s">
        <v>3706</v>
      </c>
      <c r="F1854" s="264" t="s">
        <v>3703</v>
      </c>
      <c r="G1854" s="265" t="s">
        <v>269</v>
      </c>
      <c r="H1854" s="266">
        <v>3</v>
      </c>
      <c r="I1854" s="267"/>
      <c r="J1854" s="268">
        <f>ROUND(I1854*H1854,2)</f>
        <v>0</v>
      </c>
      <c r="K1854" s="264" t="s">
        <v>21</v>
      </c>
      <c r="L1854" s="269"/>
      <c r="M1854" s="270" t="s">
        <v>21</v>
      </c>
      <c r="N1854" s="271" t="s">
        <v>44</v>
      </c>
      <c r="O1854" s="48"/>
      <c r="P1854" s="245">
        <f>O1854*H1854</f>
        <v>0</v>
      </c>
      <c r="Q1854" s="245">
        <v>0.00077999999999999999</v>
      </c>
      <c r="R1854" s="245">
        <f>Q1854*H1854</f>
        <v>0.0023400000000000001</v>
      </c>
      <c r="S1854" s="245">
        <v>0</v>
      </c>
      <c r="T1854" s="246">
        <f>S1854*H1854</f>
        <v>0</v>
      </c>
      <c r="AR1854" s="25" t="s">
        <v>364</v>
      </c>
      <c r="AT1854" s="25" t="s">
        <v>248</v>
      </c>
      <c r="AU1854" s="25" t="s">
        <v>83</v>
      </c>
      <c r="AY1854" s="25" t="s">
        <v>174</v>
      </c>
      <c r="BE1854" s="247">
        <f>IF(N1854="základní",J1854,0)</f>
        <v>0</v>
      </c>
      <c r="BF1854" s="247">
        <f>IF(N1854="snížená",J1854,0)</f>
        <v>0</v>
      </c>
      <c r="BG1854" s="247">
        <f>IF(N1854="zákl. přenesená",J1854,0)</f>
        <v>0</v>
      </c>
      <c r="BH1854" s="247">
        <f>IF(N1854="sníž. přenesená",J1854,0)</f>
        <v>0</v>
      </c>
      <c r="BI1854" s="247">
        <f>IF(N1854="nulová",J1854,0)</f>
        <v>0</v>
      </c>
      <c r="BJ1854" s="25" t="s">
        <v>83</v>
      </c>
      <c r="BK1854" s="247">
        <f>ROUND(I1854*H1854,2)</f>
        <v>0</v>
      </c>
      <c r="BL1854" s="25" t="s">
        <v>266</v>
      </c>
      <c r="BM1854" s="25" t="s">
        <v>3707</v>
      </c>
    </row>
    <row r="1855" s="1" customFormat="1" ht="25.5" customHeight="1">
      <c r="B1855" s="47"/>
      <c r="C1855" s="236" t="s">
        <v>3708</v>
      </c>
      <c r="D1855" s="236" t="s">
        <v>176</v>
      </c>
      <c r="E1855" s="237" t="s">
        <v>3709</v>
      </c>
      <c r="F1855" s="238" t="s">
        <v>3710</v>
      </c>
      <c r="G1855" s="239" t="s">
        <v>256</v>
      </c>
      <c r="H1855" s="240">
        <v>16.800000000000001</v>
      </c>
      <c r="I1855" s="241"/>
      <c r="J1855" s="242">
        <f>ROUND(I1855*H1855,2)</f>
        <v>0</v>
      </c>
      <c r="K1855" s="238" t="s">
        <v>180</v>
      </c>
      <c r="L1855" s="73"/>
      <c r="M1855" s="243" t="s">
        <v>21</v>
      </c>
      <c r="N1855" s="244" t="s">
        <v>44</v>
      </c>
      <c r="O1855" s="48"/>
      <c r="P1855" s="245">
        <f>O1855*H1855</f>
        <v>0</v>
      </c>
      <c r="Q1855" s="245">
        <v>0.00031</v>
      </c>
      <c r="R1855" s="245">
        <f>Q1855*H1855</f>
        <v>0.005208</v>
      </c>
      <c r="S1855" s="245">
        <v>0</v>
      </c>
      <c r="T1855" s="246">
        <f>S1855*H1855</f>
        <v>0</v>
      </c>
      <c r="AR1855" s="25" t="s">
        <v>266</v>
      </c>
      <c r="AT1855" s="25" t="s">
        <v>176</v>
      </c>
      <c r="AU1855" s="25" t="s">
        <v>83</v>
      </c>
      <c r="AY1855" s="25" t="s">
        <v>174</v>
      </c>
      <c r="BE1855" s="247">
        <f>IF(N1855="základní",J1855,0)</f>
        <v>0</v>
      </c>
      <c r="BF1855" s="247">
        <f>IF(N1855="snížená",J1855,0)</f>
        <v>0</v>
      </c>
      <c r="BG1855" s="247">
        <f>IF(N1855="zákl. přenesená",J1855,0)</f>
        <v>0</v>
      </c>
      <c r="BH1855" s="247">
        <f>IF(N1855="sníž. přenesená",J1855,0)</f>
        <v>0</v>
      </c>
      <c r="BI1855" s="247">
        <f>IF(N1855="nulová",J1855,0)</f>
        <v>0</v>
      </c>
      <c r="BJ1855" s="25" t="s">
        <v>83</v>
      </c>
      <c r="BK1855" s="247">
        <f>ROUND(I1855*H1855,2)</f>
        <v>0</v>
      </c>
      <c r="BL1855" s="25" t="s">
        <v>266</v>
      </c>
      <c r="BM1855" s="25" t="s">
        <v>3711</v>
      </c>
    </row>
    <row r="1856" s="1" customFormat="1">
      <c r="B1856" s="47"/>
      <c r="C1856" s="75"/>
      <c r="D1856" s="248" t="s">
        <v>183</v>
      </c>
      <c r="E1856" s="75"/>
      <c r="F1856" s="249" t="s">
        <v>3700</v>
      </c>
      <c r="G1856" s="75"/>
      <c r="H1856" s="75"/>
      <c r="I1856" s="204"/>
      <c r="J1856" s="75"/>
      <c r="K1856" s="75"/>
      <c r="L1856" s="73"/>
      <c r="M1856" s="250"/>
      <c r="N1856" s="48"/>
      <c r="O1856" s="48"/>
      <c r="P1856" s="48"/>
      <c r="Q1856" s="48"/>
      <c r="R1856" s="48"/>
      <c r="S1856" s="48"/>
      <c r="T1856" s="96"/>
      <c r="AT1856" s="25" t="s">
        <v>183</v>
      </c>
      <c r="AU1856" s="25" t="s">
        <v>83</v>
      </c>
    </row>
    <row r="1857" s="12" customFormat="1">
      <c r="B1857" s="251"/>
      <c r="C1857" s="252"/>
      <c r="D1857" s="248" t="s">
        <v>185</v>
      </c>
      <c r="E1857" s="253" t="s">
        <v>21</v>
      </c>
      <c r="F1857" s="254" t="s">
        <v>3712</v>
      </c>
      <c r="G1857" s="252"/>
      <c r="H1857" s="255">
        <v>16.800000000000001</v>
      </c>
      <c r="I1857" s="256"/>
      <c r="J1857" s="252"/>
      <c r="K1857" s="252"/>
      <c r="L1857" s="257"/>
      <c r="M1857" s="258"/>
      <c r="N1857" s="259"/>
      <c r="O1857" s="259"/>
      <c r="P1857" s="259"/>
      <c r="Q1857" s="259"/>
      <c r="R1857" s="259"/>
      <c r="S1857" s="259"/>
      <c r="T1857" s="260"/>
      <c r="AT1857" s="261" t="s">
        <v>185</v>
      </c>
      <c r="AU1857" s="261" t="s">
        <v>83</v>
      </c>
      <c r="AV1857" s="12" t="s">
        <v>83</v>
      </c>
      <c r="AW1857" s="12" t="s">
        <v>36</v>
      </c>
      <c r="AX1857" s="12" t="s">
        <v>76</v>
      </c>
      <c r="AY1857" s="261" t="s">
        <v>174</v>
      </c>
    </row>
    <row r="1858" s="1" customFormat="1" ht="25.5" customHeight="1">
      <c r="B1858" s="47"/>
      <c r="C1858" s="236" t="s">
        <v>3713</v>
      </c>
      <c r="D1858" s="236" t="s">
        <v>176</v>
      </c>
      <c r="E1858" s="237" t="s">
        <v>3714</v>
      </c>
      <c r="F1858" s="238" t="s">
        <v>3715</v>
      </c>
      <c r="G1858" s="239" t="s">
        <v>256</v>
      </c>
      <c r="H1858" s="240">
        <v>146.13</v>
      </c>
      <c r="I1858" s="241"/>
      <c r="J1858" s="242">
        <f>ROUND(I1858*H1858,2)</f>
        <v>0</v>
      </c>
      <c r="K1858" s="238" t="s">
        <v>180</v>
      </c>
      <c r="L1858" s="73"/>
      <c r="M1858" s="243" t="s">
        <v>21</v>
      </c>
      <c r="N1858" s="244" t="s">
        <v>44</v>
      </c>
      <c r="O1858" s="48"/>
      <c r="P1858" s="245">
        <f>O1858*H1858</f>
        <v>0</v>
      </c>
      <c r="Q1858" s="245">
        <v>0.00025999999999999998</v>
      </c>
      <c r="R1858" s="245">
        <f>Q1858*H1858</f>
        <v>0.037993799999999994</v>
      </c>
      <c r="S1858" s="245">
        <v>0</v>
      </c>
      <c r="T1858" s="246">
        <f>S1858*H1858</f>
        <v>0</v>
      </c>
      <c r="AR1858" s="25" t="s">
        <v>266</v>
      </c>
      <c r="AT1858" s="25" t="s">
        <v>176</v>
      </c>
      <c r="AU1858" s="25" t="s">
        <v>83</v>
      </c>
      <c r="AY1858" s="25" t="s">
        <v>174</v>
      </c>
      <c r="BE1858" s="247">
        <f>IF(N1858="základní",J1858,0)</f>
        <v>0</v>
      </c>
      <c r="BF1858" s="247">
        <f>IF(N1858="snížená",J1858,0)</f>
        <v>0</v>
      </c>
      <c r="BG1858" s="247">
        <f>IF(N1858="zákl. přenesená",J1858,0)</f>
        <v>0</v>
      </c>
      <c r="BH1858" s="247">
        <f>IF(N1858="sníž. přenesená",J1858,0)</f>
        <v>0</v>
      </c>
      <c r="BI1858" s="247">
        <f>IF(N1858="nulová",J1858,0)</f>
        <v>0</v>
      </c>
      <c r="BJ1858" s="25" t="s">
        <v>83</v>
      </c>
      <c r="BK1858" s="247">
        <f>ROUND(I1858*H1858,2)</f>
        <v>0</v>
      </c>
      <c r="BL1858" s="25" t="s">
        <v>266</v>
      </c>
      <c r="BM1858" s="25" t="s">
        <v>3716</v>
      </c>
    </row>
    <row r="1859" s="1" customFormat="1">
      <c r="B1859" s="47"/>
      <c r="C1859" s="75"/>
      <c r="D1859" s="248" t="s">
        <v>183</v>
      </c>
      <c r="E1859" s="75"/>
      <c r="F1859" s="249" t="s">
        <v>3700</v>
      </c>
      <c r="G1859" s="75"/>
      <c r="H1859" s="75"/>
      <c r="I1859" s="204"/>
      <c r="J1859" s="75"/>
      <c r="K1859" s="75"/>
      <c r="L1859" s="73"/>
      <c r="M1859" s="250"/>
      <c r="N1859" s="48"/>
      <c r="O1859" s="48"/>
      <c r="P1859" s="48"/>
      <c r="Q1859" s="48"/>
      <c r="R1859" s="48"/>
      <c r="S1859" s="48"/>
      <c r="T1859" s="96"/>
      <c r="AT1859" s="25" t="s">
        <v>183</v>
      </c>
      <c r="AU1859" s="25" t="s">
        <v>83</v>
      </c>
    </row>
    <row r="1860" s="12" customFormat="1">
      <c r="B1860" s="251"/>
      <c r="C1860" s="252"/>
      <c r="D1860" s="248" t="s">
        <v>185</v>
      </c>
      <c r="E1860" s="253" t="s">
        <v>21</v>
      </c>
      <c r="F1860" s="254" t="s">
        <v>3717</v>
      </c>
      <c r="G1860" s="252"/>
      <c r="H1860" s="255">
        <v>5.8099999999999996</v>
      </c>
      <c r="I1860" s="256"/>
      <c r="J1860" s="252"/>
      <c r="K1860" s="252"/>
      <c r="L1860" s="257"/>
      <c r="M1860" s="258"/>
      <c r="N1860" s="259"/>
      <c r="O1860" s="259"/>
      <c r="P1860" s="259"/>
      <c r="Q1860" s="259"/>
      <c r="R1860" s="259"/>
      <c r="S1860" s="259"/>
      <c r="T1860" s="260"/>
      <c r="AT1860" s="261" t="s">
        <v>185</v>
      </c>
      <c r="AU1860" s="261" t="s">
        <v>83</v>
      </c>
      <c r="AV1860" s="12" t="s">
        <v>83</v>
      </c>
      <c r="AW1860" s="12" t="s">
        <v>36</v>
      </c>
      <c r="AX1860" s="12" t="s">
        <v>72</v>
      </c>
      <c r="AY1860" s="261" t="s">
        <v>174</v>
      </c>
    </row>
    <row r="1861" s="12" customFormat="1">
      <c r="B1861" s="251"/>
      <c r="C1861" s="252"/>
      <c r="D1861" s="248" t="s">
        <v>185</v>
      </c>
      <c r="E1861" s="253" t="s">
        <v>21</v>
      </c>
      <c r="F1861" s="254" t="s">
        <v>3718</v>
      </c>
      <c r="G1861" s="252"/>
      <c r="H1861" s="255">
        <v>28.66</v>
      </c>
      <c r="I1861" s="256"/>
      <c r="J1861" s="252"/>
      <c r="K1861" s="252"/>
      <c r="L1861" s="257"/>
      <c r="M1861" s="258"/>
      <c r="N1861" s="259"/>
      <c r="O1861" s="259"/>
      <c r="P1861" s="259"/>
      <c r="Q1861" s="259"/>
      <c r="R1861" s="259"/>
      <c r="S1861" s="259"/>
      <c r="T1861" s="260"/>
      <c r="AT1861" s="261" t="s">
        <v>185</v>
      </c>
      <c r="AU1861" s="261" t="s">
        <v>83</v>
      </c>
      <c r="AV1861" s="12" t="s">
        <v>83</v>
      </c>
      <c r="AW1861" s="12" t="s">
        <v>36</v>
      </c>
      <c r="AX1861" s="12" t="s">
        <v>72</v>
      </c>
      <c r="AY1861" s="261" t="s">
        <v>174</v>
      </c>
    </row>
    <row r="1862" s="12" customFormat="1">
      <c r="B1862" s="251"/>
      <c r="C1862" s="252"/>
      <c r="D1862" s="248" t="s">
        <v>185</v>
      </c>
      <c r="E1862" s="253" t="s">
        <v>21</v>
      </c>
      <c r="F1862" s="254" t="s">
        <v>3719</v>
      </c>
      <c r="G1862" s="252"/>
      <c r="H1862" s="255">
        <v>10</v>
      </c>
      <c r="I1862" s="256"/>
      <c r="J1862" s="252"/>
      <c r="K1862" s="252"/>
      <c r="L1862" s="257"/>
      <c r="M1862" s="258"/>
      <c r="N1862" s="259"/>
      <c r="O1862" s="259"/>
      <c r="P1862" s="259"/>
      <c r="Q1862" s="259"/>
      <c r="R1862" s="259"/>
      <c r="S1862" s="259"/>
      <c r="T1862" s="260"/>
      <c r="AT1862" s="261" t="s">
        <v>185</v>
      </c>
      <c r="AU1862" s="261" t="s">
        <v>83</v>
      </c>
      <c r="AV1862" s="12" t="s">
        <v>83</v>
      </c>
      <c r="AW1862" s="12" t="s">
        <v>36</v>
      </c>
      <c r="AX1862" s="12" t="s">
        <v>72</v>
      </c>
      <c r="AY1862" s="261" t="s">
        <v>174</v>
      </c>
    </row>
    <row r="1863" s="12" customFormat="1">
      <c r="B1863" s="251"/>
      <c r="C1863" s="252"/>
      <c r="D1863" s="248" t="s">
        <v>185</v>
      </c>
      <c r="E1863" s="253" t="s">
        <v>21</v>
      </c>
      <c r="F1863" s="254" t="s">
        <v>3720</v>
      </c>
      <c r="G1863" s="252"/>
      <c r="H1863" s="255">
        <v>37.579999999999998</v>
      </c>
      <c r="I1863" s="256"/>
      <c r="J1863" s="252"/>
      <c r="K1863" s="252"/>
      <c r="L1863" s="257"/>
      <c r="M1863" s="258"/>
      <c r="N1863" s="259"/>
      <c r="O1863" s="259"/>
      <c r="P1863" s="259"/>
      <c r="Q1863" s="259"/>
      <c r="R1863" s="259"/>
      <c r="S1863" s="259"/>
      <c r="T1863" s="260"/>
      <c r="AT1863" s="261" t="s">
        <v>185</v>
      </c>
      <c r="AU1863" s="261" t="s">
        <v>83</v>
      </c>
      <c r="AV1863" s="12" t="s">
        <v>83</v>
      </c>
      <c r="AW1863" s="12" t="s">
        <v>36</v>
      </c>
      <c r="AX1863" s="12" t="s">
        <v>72</v>
      </c>
      <c r="AY1863" s="261" t="s">
        <v>174</v>
      </c>
    </row>
    <row r="1864" s="12" customFormat="1">
      <c r="B1864" s="251"/>
      <c r="C1864" s="252"/>
      <c r="D1864" s="248" t="s">
        <v>185</v>
      </c>
      <c r="E1864" s="253" t="s">
        <v>21</v>
      </c>
      <c r="F1864" s="254" t="s">
        <v>3721</v>
      </c>
      <c r="G1864" s="252"/>
      <c r="H1864" s="255">
        <v>13.25</v>
      </c>
      <c r="I1864" s="256"/>
      <c r="J1864" s="252"/>
      <c r="K1864" s="252"/>
      <c r="L1864" s="257"/>
      <c r="M1864" s="258"/>
      <c r="N1864" s="259"/>
      <c r="O1864" s="259"/>
      <c r="P1864" s="259"/>
      <c r="Q1864" s="259"/>
      <c r="R1864" s="259"/>
      <c r="S1864" s="259"/>
      <c r="T1864" s="260"/>
      <c r="AT1864" s="261" t="s">
        <v>185</v>
      </c>
      <c r="AU1864" s="261" t="s">
        <v>83</v>
      </c>
      <c r="AV1864" s="12" t="s">
        <v>83</v>
      </c>
      <c r="AW1864" s="12" t="s">
        <v>36</v>
      </c>
      <c r="AX1864" s="12" t="s">
        <v>72</v>
      </c>
      <c r="AY1864" s="261" t="s">
        <v>174</v>
      </c>
    </row>
    <row r="1865" s="12" customFormat="1">
      <c r="B1865" s="251"/>
      <c r="C1865" s="252"/>
      <c r="D1865" s="248" t="s">
        <v>185</v>
      </c>
      <c r="E1865" s="253" t="s">
        <v>21</v>
      </c>
      <c r="F1865" s="254" t="s">
        <v>3722</v>
      </c>
      <c r="G1865" s="252"/>
      <c r="H1865" s="255">
        <v>37.579999999999998</v>
      </c>
      <c r="I1865" s="256"/>
      <c r="J1865" s="252"/>
      <c r="K1865" s="252"/>
      <c r="L1865" s="257"/>
      <c r="M1865" s="258"/>
      <c r="N1865" s="259"/>
      <c r="O1865" s="259"/>
      <c r="P1865" s="259"/>
      <c r="Q1865" s="259"/>
      <c r="R1865" s="259"/>
      <c r="S1865" s="259"/>
      <c r="T1865" s="260"/>
      <c r="AT1865" s="261" t="s">
        <v>185</v>
      </c>
      <c r="AU1865" s="261" t="s">
        <v>83</v>
      </c>
      <c r="AV1865" s="12" t="s">
        <v>83</v>
      </c>
      <c r="AW1865" s="12" t="s">
        <v>36</v>
      </c>
      <c r="AX1865" s="12" t="s">
        <v>72</v>
      </c>
      <c r="AY1865" s="261" t="s">
        <v>174</v>
      </c>
    </row>
    <row r="1866" s="12" customFormat="1">
      <c r="B1866" s="251"/>
      <c r="C1866" s="252"/>
      <c r="D1866" s="248" t="s">
        <v>185</v>
      </c>
      <c r="E1866" s="253" t="s">
        <v>21</v>
      </c>
      <c r="F1866" s="254" t="s">
        <v>3721</v>
      </c>
      <c r="G1866" s="252"/>
      <c r="H1866" s="255">
        <v>13.25</v>
      </c>
      <c r="I1866" s="256"/>
      <c r="J1866" s="252"/>
      <c r="K1866" s="252"/>
      <c r="L1866" s="257"/>
      <c r="M1866" s="258"/>
      <c r="N1866" s="259"/>
      <c r="O1866" s="259"/>
      <c r="P1866" s="259"/>
      <c r="Q1866" s="259"/>
      <c r="R1866" s="259"/>
      <c r="S1866" s="259"/>
      <c r="T1866" s="260"/>
      <c r="AT1866" s="261" t="s">
        <v>185</v>
      </c>
      <c r="AU1866" s="261" t="s">
        <v>83</v>
      </c>
      <c r="AV1866" s="12" t="s">
        <v>83</v>
      </c>
      <c r="AW1866" s="12" t="s">
        <v>36</v>
      </c>
      <c r="AX1866" s="12" t="s">
        <v>72</v>
      </c>
      <c r="AY1866" s="261" t="s">
        <v>174</v>
      </c>
    </row>
    <row r="1867" s="13" customFormat="1">
      <c r="B1867" s="272"/>
      <c r="C1867" s="273"/>
      <c r="D1867" s="248" t="s">
        <v>185</v>
      </c>
      <c r="E1867" s="274" t="s">
        <v>21</v>
      </c>
      <c r="F1867" s="275" t="s">
        <v>264</v>
      </c>
      <c r="G1867" s="273"/>
      <c r="H1867" s="276">
        <v>146.13</v>
      </c>
      <c r="I1867" s="277"/>
      <c r="J1867" s="273"/>
      <c r="K1867" s="273"/>
      <c r="L1867" s="278"/>
      <c r="M1867" s="279"/>
      <c r="N1867" s="280"/>
      <c r="O1867" s="280"/>
      <c r="P1867" s="280"/>
      <c r="Q1867" s="280"/>
      <c r="R1867" s="280"/>
      <c r="S1867" s="280"/>
      <c r="T1867" s="281"/>
      <c r="AT1867" s="282" t="s">
        <v>185</v>
      </c>
      <c r="AU1867" s="282" t="s">
        <v>83</v>
      </c>
      <c r="AV1867" s="13" t="s">
        <v>181</v>
      </c>
      <c r="AW1867" s="13" t="s">
        <v>36</v>
      </c>
      <c r="AX1867" s="13" t="s">
        <v>76</v>
      </c>
      <c r="AY1867" s="282" t="s">
        <v>174</v>
      </c>
    </row>
    <row r="1868" s="1" customFormat="1" ht="25.5" customHeight="1">
      <c r="B1868" s="47"/>
      <c r="C1868" s="236" t="s">
        <v>3723</v>
      </c>
      <c r="D1868" s="236" t="s">
        <v>176</v>
      </c>
      <c r="E1868" s="237" t="s">
        <v>3724</v>
      </c>
      <c r="F1868" s="238" t="s">
        <v>3725</v>
      </c>
      <c r="G1868" s="239" t="s">
        <v>256</v>
      </c>
      <c r="H1868" s="240">
        <v>5</v>
      </c>
      <c r="I1868" s="241"/>
      <c r="J1868" s="242">
        <f>ROUND(I1868*H1868,2)</f>
        <v>0</v>
      </c>
      <c r="K1868" s="238" t="s">
        <v>21</v>
      </c>
      <c r="L1868" s="73"/>
      <c r="M1868" s="243" t="s">
        <v>21</v>
      </c>
      <c r="N1868" s="244" t="s">
        <v>44</v>
      </c>
      <c r="O1868" s="48"/>
      <c r="P1868" s="245">
        <f>O1868*H1868</f>
        <v>0</v>
      </c>
      <c r="Q1868" s="245">
        <v>0.0010399999999999999</v>
      </c>
      <c r="R1868" s="245">
        <f>Q1868*H1868</f>
        <v>0.0051999999999999998</v>
      </c>
      <c r="S1868" s="245">
        <v>0</v>
      </c>
      <c r="T1868" s="246">
        <f>S1868*H1868</f>
        <v>0</v>
      </c>
      <c r="AR1868" s="25" t="s">
        <v>266</v>
      </c>
      <c r="AT1868" s="25" t="s">
        <v>176</v>
      </c>
      <c r="AU1868" s="25" t="s">
        <v>83</v>
      </c>
      <c r="AY1868" s="25" t="s">
        <v>174</v>
      </c>
      <c r="BE1868" s="247">
        <f>IF(N1868="základní",J1868,0)</f>
        <v>0</v>
      </c>
      <c r="BF1868" s="247">
        <f>IF(N1868="snížená",J1868,0)</f>
        <v>0</v>
      </c>
      <c r="BG1868" s="247">
        <f>IF(N1868="zákl. přenesená",J1868,0)</f>
        <v>0</v>
      </c>
      <c r="BH1868" s="247">
        <f>IF(N1868="sníž. přenesená",J1868,0)</f>
        <v>0</v>
      </c>
      <c r="BI1868" s="247">
        <f>IF(N1868="nulová",J1868,0)</f>
        <v>0</v>
      </c>
      <c r="BJ1868" s="25" t="s">
        <v>83</v>
      </c>
      <c r="BK1868" s="247">
        <f>ROUND(I1868*H1868,2)</f>
        <v>0</v>
      </c>
      <c r="BL1868" s="25" t="s">
        <v>266</v>
      </c>
      <c r="BM1868" s="25" t="s">
        <v>3726</v>
      </c>
    </row>
    <row r="1869" s="12" customFormat="1">
      <c r="B1869" s="251"/>
      <c r="C1869" s="252"/>
      <c r="D1869" s="248" t="s">
        <v>185</v>
      </c>
      <c r="E1869" s="253" t="s">
        <v>21</v>
      </c>
      <c r="F1869" s="254" t="s">
        <v>3727</v>
      </c>
      <c r="G1869" s="252"/>
      <c r="H1869" s="255">
        <v>5</v>
      </c>
      <c r="I1869" s="256"/>
      <c r="J1869" s="252"/>
      <c r="K1869" s="252"/>
      <c r="L1869" s="257"/>
      <c r="M1869" s="258"/>
      <c r="N1869" s="259"/>
      <c r="O1869" s="259"/>
      <c r="P1869" s="259"/>
      <c r="Q1869" s="259"/>
      <c r="R1869" s="259"/>
      <c r="S1869" s="259"/>
      <c r="T1869" s="260"/>
      <c r="AT1869" s="261" t="s">
        <v>185</v>
      </c>
      <c r="AU1869" s="261" t="s">
        <v>83</v>
      </c>
      <c r="AV1869" s="12" t="s">
        <v>83</v>
      </c>
      <c r="AW1869" s="12" t="s">
        <v>36</v>
      </c>
      <c r="AX1869" s="12" t="s">
        <v>76</v>
      </c>
      <c r="AY1869" s="261" t="s">
        <v>174</v>
      </c>
    </row>
    <row r="1870" s="12" customFormat="1">
      <c r="B1870" s="251"/>
      <c r="C1870" s="252"/>
      <c r="D1870" s="248" t="s">
        <v>185</v>
      </c>
      <c r="E1870" s="253" t="s">
        <v>21</v>
      </c>
      <c r="F1870" s="254" t="s">
        <v>21</v>
      </c>
      <c r="G1870" s="252"/>
      <c r="H1870" s="255">
        <v>0</v>
      </c>
      <c r="I1870" s="256"/>
      <c r="J1870" s="252"/>
      <c r="K1870" s="252"/>
      <c r="L1870" s="257"/>
      <c r="M1870" s="258"/>
      <c r="N1870" s="259"/>
      <c r="O1870" s="259"/>
      <c r="P1870" s="259"/>
      <c r="Q1870" s="259"/>
      <c r="R1870" s="259"/>
      <c r="S1870" s="259"/>
      <c r="T1870" s="260"/>
      <c r="AT1870" s="261" t="s">
        <v>185</v>
      </c>
      <c r="AU1870" s="261" t="s">
        <v>83</v>
      </c>
      <c r="AV1870" s="12" t="s">
        <v>83</v>
      </c>
      <c r="AW1870" s="12" t="s">
        <v>36</v>
      </c>
      <c r="AX1870" s="12" t="s">
        <v>72</v>
      </c>
      <c r="AY1870" s="261" t="s">
        <v>174</v>
      </c>
    </row>
    <row r="1871" s="12" customFormat="1">
      <c r="B1871" s="251"/>
      <c r="C1871" s="252"/>
      <c r="D1871" s="248" t="s">
        <v>185</v>
      </c>
      <c r="E1871" s="253" t="s">
        <v>21</v>
      </c>
      <c r="F1871" s="254" t="s">
        <v>21</v>
      </c>
      <c r="G1871" s="252"/>
      <c r="H1871" s="255">
        <v>0</v>
      </c>
      <c r="I1871" s="256"/>
      <c r="J1871" s="252"/>
      <c r="K1871" s="252"/>
      <c r="L1871" s="257"/>
      <c r="M1871" s="258"/>
      <c r="N1871" s="259"/>
      <c r="O1871" s="259"/>
      <c r="P1871" s="259"/>
      <c r="Q1871" s="259"/>
      <c r="R1871" s="259"/>
      <c r="S1871" s="259"/>
      <c r="T1871" s="260"/>
      <c r="AT1871" s="261" t="s">
        <v>185</v>
      </c>
      <c r="AU1871" s="261" t="s">
        <v>83</v>
      </c>
      <c r="AV1871" s="12" t="s">
        <v>83</v>
      </c>
      <c r="AW1871" s="12" t="s">
        <v>36</v>
      </c>
      <c r="AX1871" s="12" t="s">
        <v>72</v>
      </c>
      <c r="AY1871" s="261" t="s">
        <v>174</v>
      </c>
    </row>
    <row r="1872" s="12" customFormat="1">
      <c r="B1872" s="251"/>
      <c r="C1872" s="252"/>
      <c r="D1872" s="248" t="s">
        <v>185</v>
      </c>
      <c r="E1872" s="253" t="s">
        <v>21</v>
      </c>
      <c r="F1872" s="254" t="s">
        <v>21</v>
      </c>
      <c r="G1872" s="252"/>
      <c r="H1872" s="255">
        <v>0</v>
      </c>
      <c r="I1872" s="256"/>
      <c r="J1872" s="252"/>
      <c r="K1872" s="252"/>
      <c r="L1872" s="257"/>
      <c r="M1872" s="258"/>
      <c r="N1872" s="259"/>
      <c r="O1872" s="259"/>
      <c r="P1872" s="259"/>
      <c r="Q1872" s="259"/>
      <c r="R1872" s="259"/>
      <c r="S1872" s="259"/>
      <c r="T1872" s="260"/>
      <c r="AT1872" s="261" t="s">
        <v>185</v>
      </c>
      <c r="AU1872" s="261" t="s">
        <v>83</v>
      </c>
      <c r="AV1872" s="12" t="s">
        <v>83</v>
      </c>
      <c r="AW1872" s="12" t="s">
        <v>36</v>
      </c>
      <c r="AX1872" s="12" t="s">
        <v>72</v>
      </c>
      <c r="AY1872" s="261" t="s">
        <v>174</v>
      </c>
    </row>
    <row r="1873" s="12" customFormat="1">
      <c r="B1873" s="251"/>
      <c r="C1873" s="252"/>
      <c r="D1873" s="248" t="s">
        <v>185</v>
      </c>
      <c r="E1873" s="253" t="s">
        <v>21</v>
      </c>
      <c r="F1873" s="254" t="s">
        <v>21</v>
      </c>
      <c r="G1873" s="252"/>
      <c r="H1873" s="255">
        <v>0</v>
      </c>
      <c r="I1873" s="256"/>
      <c r="J1873" s="252"/>
      <c r="K1873" s="252"/>
      <c r="L1873" s="257"/>
      <c r="M1873" s="258"/>
      <c r="N1873" s="259"/>
      <c r="O1873" s="259"/>
      <c r="P1873" s="259"/>
      <c r="Q1873" s="259"/>
      <c r="R1873" s="259"/>
      <c r="S1873" s="259"/>
      <c r="T1873" s="260"/>
      <c r="AT1873" s="261" t="s">
        <v>185</v>
      </c>
      <c r="AU1873" s="261" t="s">
        <v>83</v>
      </c>
      <c r="AV1873" s="12" t="s">
        <v>83</v>
      </c>
      <c r="AW1873" s="12" t="s">
        <v>36</v>
      </c>
      <c r="AX1873" s="12" t="s">
        <v>72</v>
      </c>
      <c r="AY1873" s="261" t="s">
        <v>174</v>
      </c>
    </row>
    <row r="1874" s="12" customFormat="1">
      <c r="B1874" s="251"/>
      <c r="C1874" s="252"/>
      <c r="D1874" s="248" t="s">
        <v>185</v>
      </c>
      <c r="E1874" s="253" t="s">
        <v>21</v>
      </c>
      <c r="F1874" s="254" t="s">
        <v>21</v>
      </c>
      <c r="G1874" s="252"/>
      <c r="H1874" s="255">
        <v>0</v>
      </c>
      <c r="I1874" s="256"/>
      <c r="J1874" s="252"/>
      <c r="K1874" s="252"/>
      <c r="L1874" s="257"/>
      <c r="M1874" s="258"/>
      <c r="N1874" s="259"/>
      <c r="O1874" s="259"/>
      <c r="P1874" s="259"/>
      <c r="Q1874" s="259"/>
      <c r="R1874" s="259"/>
      <c r="S1874" s="259"/>
      <c r="T1874" s="260"/>
      <c r="AT1874" s="261" t="s">
        <v>185</v>
      </c>
      <c r="AU1874" s="261" t="s">
        <v>83</v>
      </c>
      <c r="AV1874" s="12" t="s">
        <v>83</v>
      </c>
      <c r="AW1874" s="12" t="s">
        <v>36</v>
      </c>
      <c r="AX1874" s="12" t="s">
        <v>72</v>
      </c>
      <c r="AY1874" s="261" t="s">
        <v>174</v>
      </c>
    </row>
    <row r="1875" s="12" customFormat="1">
      <c r="B1875" s="251"/>
      <c r="C1875" s="252"/>
      <c r="D1875" s="248" t="s">
        <v>185</v>
      </c>
      <c r="E1875" s="253" t="s">
        <v>21</v>
      </c>
      <c r="F1875" s="254" t="s">
        <v>21</v>
      </c>
      <c r="G1875" s="252"/>
      <c r="H1875" s="255">
        <v>0</v>
      </c>
      <c r="I1875" s="256"/>
      <c r="J1875" s="252"/>
      <c r="K1875" s="252"/>
      <c r="L1875" s="257"/>
      <c r="M1875" s="258"/>
      <c r="N1875" s="259"/>
      <c r="O1875" s="259"/>
      <c r="P1875" s="259"/>
      <c r="Q1875" s="259"/>
      <c r="R1875" s="259"/>
      <c r="S1875" s="259"/>
      <c r="T1875" s="260"/>
      <c r="AT1875" s="261" t="s">
        <v>185</v>
      </c>
      <c r="AU1875" s="261" t="s">
        <v>83</v>
      </c>
      <c r="AV1875" s="12" t="s">
        <v>83</v>
      </c>
      <c r="AW1875" s="12" t="s">
        <v>36</v>
      </c>
      <c r="AX1875" s="12" t="s">
        <v>72</v>
      </c>
      <c r="AY1875" s="261" t="s">
        <v>174</v>
      </c>
    </row>
    <row r="1876" s="12" customFormat="1">
      <c r="B1876" s="251"/>
      <c r="C1876" s="252"/>
      <c r="D1876" s="248" t="s">
        <v>185</v>
      </c>
      <c r="E1876" s="253" t="s">
        <v>21</v>
      </c>
      <c r="F1876" s="254" t="s">
        <v>21</v>
      </c>
      <c r="G1876" s="252"/>
      <c r="H1876" s="255">
        <v>0</v>
      </c>
      <c r="I1876" s="256"/>
      <c r="J1876" s="252"/>
      <c r="K1876" s="252"/>
      <c r="L1876" s="257"/>
      <c r="M1876" s="258"/>
      <c r="N1876" s="259"/>
      <c r="O1876" s="259"/>
      <c r="P1876" s="259"/>
      <c r="Q1876" s="259"/>
      <c r="R1876" s="259"/>
      <c r="S1876" s="259"/>
      <c r="T1876" s="260"/>
      <c r="AT1876" s="261" t="s">
        <v>185</v>
      </c>
      <c r="AU1876" s="261" t="s">
        <v>83</v>
      </c>
      <c r="AV1876" s="12" t="s">
        <v>83</v>
      </c>
      <c r="AW1876" s="12" t="s">
        <v>36</v>
      </c>
      <c r="AX1876" s="12" t="s">
        <v>72</v>
      </c>
      <c r="AY1876" s="261" t="s">
        <v>174</v>
      </c>
    </row>
    <row r="1877" s="12" customFormat="1">
      <c r="B1877" s="251"/>
      <c r="C1877" s="252"/>
      <c r="D1877" s="248" t="s">
        <v>185</v>
      </c>
      <c r="E1877" s="253" t="s">
        <v>21</v>
      </c>
      <c r="F1877" s="254" t="s">
        <v>21</v>
      </c>
      <c r="G1877" s="252"/>
      <c r="H1877" s="255">
        <v>0</v>
      </c>
      <c r="I1877" s="256"/>
      <c r="J1877" s="252"/>
      <c r="K1877" s="252"/>
      <c r="L1877" s="257"/>
      <c r="M1877" s="258"/>
      <c r="N1877" s="259"/>
      <c r="O1877" s="259"/>
      <c r="P1877" s="259"/>
      <c r="Q1877" s="259"/>
      <c r="R1877" s="259"/>
      <c r="S1877" s="259"/>
      <c r="T1877" s="260"/>
      <c r="AT1877" s="261" t="s">
        <v>185</v>
      </c>
      <c r="AU1877" s="261" t="s">
        <v>83</v>
      </c>
      <c r="AV1877" s="12" t="s">
        <v>83</v>
      </c>
      <c r="AW1877" s="12" t="s">
        <v>36</v>
      </c>
      <c r="AX1877" s="12" t="s">
        <v>72</v>
      </c>
      <c r="AY1877" s="261" t="s">
        <v>174</v>
      </c>
    </row>
    <row r="1878" s="12" customFormat="1">
      <c r="B1878" s="251"/>
      <c r="C1878" s="252"/>
      <c r="D1878" s="248" t="s">
        <v>185</v>
      </c>
      <c r="E1878" s="253" t="s">
        <v>21</v>
      </c>
      <c r="F1878" s="254" t="s">
        <v>21</v>
      </c>
      <c r="G1878" s="252"/>
      <c r="H1878" s="255">
        <v>0</v>
      </c>
      <c r="I1878" s="256"/>
      <c r="J1878" s="252"/>
      <c r="K1878" s="252"/>
      <c r="L1878" s="257"/>
      <c r="M1878" s="258"/>
      <c r="N1878" s="259"/>
      <c r="O1878" s="259"/>
      <c r="P1878" s="259"/>
      <c r="Q1878" s="259"/>
      <c r="R1878" s="259"/>
      <c r="S1878" s="259"/>
      <c r="T1878" s="260"/>
      <c r="AT1878" s="261" t="s">
        <v>185</v>
      </c>
      <c r="AU1878" s="261" t="s">
        <v>83</v>
      </c>
      <c r="AV1878" s="12" t="s">
        <v>83</v>
      </c>
      <c r="AW1878" s="12" t="s">
        <v>36</v>
      </c>
      <c r="AX1878" s="12" t="s">
        <v>72</v>
      </c>
      <c r="AY1878" s="261" t="s">
        <v>174</v>
      </c>
    </row>
    <row r="1879" s="12" customFormat="1">
      <c r="B1879" s="251"/>
      <c r="C1879" s="252"/>
      <c r="D1879" s="248" t="s">
        <v>185</v>
      </c>
      <c r="E1879" s="253" t="s">
        <v>21</v>
      </c>
      <c r="F1879" s="254" t="s">
        <v>21</v>
      </c>
      <c r="G1879" s="252"/>
      <c r="H1879" s="255">
        <v>0</v>
      </c>
      <c r="I1879" s="256"/>
      <c r="J1879" s="252"/>
      <c r="K1879" s="252"/>
      <c r="L1879" s="257"/>
      <c r="M1879" s="258"/>
      <c r="N1879" s="259"/>
      <c r="O1879" s="259"/>
      <c r="P1879" s="259"/>
      <c r="Q1879" s="259"/>
      <c r="R1879" s="259"/>
      <c r="S1879" s="259"/>
      <c r="T1879" s="260"/>
      <c r="AT1879" s="261" t="s">
        <v>185</v>
      </c>
      <c r="AU1879" s="261" t="s">
        <v>83</v>
      </c>
      <c r="AV1879" s="12" t="s">
        <v>83</v>
      </c>
      <c r="AW1879" s="12" t="s">
        <v>36</v>
      </c>
      <c r="AX1879" s="12" t="s">
        <v>72</v>
      </c>
      <c r="AY1879" s="261" t="s">
        <v>174</v>
      </c>
    </row>
    <row r="1880" s="12" customFormat="1">
      <c r="B1880" s="251"/>
      <c r="C1880" s="252"/>
      <c r="D1880" s="248" t="s">
        <v>185</v>
      </c>
      <c r="E1880" s="253" t="s">
        <v>21</v>
      </c>
      <c r="F1880" s="254" t="s">
        <v>21</v>
      </c>
      <c r="G1880" s="252"/>
      <c r="H1880" s="255">
        <v>0</v>
      </c>
      <c r="I1880" s="256"/>
      <c r="J1880" s="252"/>
      <c r="K1880" s="252"/>
      <c r="L1880" s="257"/>
      <c r="M1880" s="258"/>
      <c r="N1880" s="259"/>
      <c r="O1880" s="259"/>
      <c r="P1880" s="259"/>
      <c r="Q1880" s="259"/>
      <c r="R1880" s="259"/>
      <c r="S1880" s="259"/>
      <c r="T1880" s="260"/>
      <c r="AT1880" s="261" t="s">
        <v>185</v>
      </c>
      <c r="AU1880" s="261" t="s">
        <v>83</v>
      </c>
      <c r="AV1880" s="12" t="s">
        <v>83</v>
      </c>
      <c r="AW1880" s="12" t="s">
        <v>36</v>
      </c>
      <c r="AX1880" s="12" t="s">
        <v>72</v>
      </c>
      <c r="AY1880" s="261" t="s">
        <v>174</v>
      </c>
    </row>
    <row r="1881" s="1" customFormat="1" ht="16.5" customHeight="1">
      <c r="B1881" s="47"/>
      <c r="C1881" s="262" t="s">
        <v>1762</v>
      </c>
      <c r="D1881" s="262" t="s">
        <v>248</v>
      </c>
      <c r="E1881" s="263" t="s">
        <v>3728</v>
      </c>
      <c r="F1881" s="264" t="s">
        <v>3729</v>
      </c>
      <c r="G1881" s="265" t="s">
        <v>179</v>
      </c>
      <c r="H1881" s="266">
        <v>3.2999999999999998</v>
      </c>
      <c r="I1881" s="267"/>
      <c r="J1881" s="268">
        <f>ROUND(I1881*H1881,2)</f>
        <v>0</v>
      </c>
      <c r="K1881" s="264" t="s">
        <v>21</v>
      </c>
      <c r="L1881" s="269"/>
      <c r="M1881" s="270" t="s">
        <v>21</v>
      </c>
      <c r="N1881" s="271" t="s">
        <v>44</v>
      </c>
      <c r="O1881" s="48"/>
      <c r="P1881" s="245">
        <f>O1881*H1881</f>
        <v>0</v>
      </c>
      <c r="Q1881" s="245">
        <v>0.019199999999999998</v>
      </c>
      <c r="R1881" s="245">
        <f>Q1881*H1881</f>
        <v>0.063359999999999986</v>
      </c>
      <c r="S1881" s="245">
        <v>0</v>
      </c>
      <c r="T1881" s="246">
        <f>S1881*H1881</f>
        <v>0</v>
      </c>
      <c r="AR1881" s="25" t="s">
        <v>364</v>
      </c>
      <c r="AT1881" s="25" t="s">
        <v>248</v>
      </c>
      <c r="AU1881" s="25" t="s">
        <v>83</v>
      </c>
      <c r="AY1881" s="25" t="s">
        <v>174</v>
      </c>
      <c r="BE1881" s="247">
        <f>IF(N1881="základní",J1881,0)</f>
        <v>0</v>
      </c>
      <c r="BF1881" s="247">
        <f>IF(N1881="snížená",J1881,0)</f>
        <v>0</v>
      </c>
      <c r="BG1881" s="247">
        <f>IF(N1881="zákl. přenesená",J1881,0)</f>
        <v>0</v>
      </c>
      <c r="BH1881" s="247">
        <f>IF(N1881="sníž. přenesená",J1881,0)</f>
        <v>0</v>
      </c>
      <c r="BI1881" s="247">
        <f>IF(N1881="nulová",J1881,0)</f>
        <v>0</v>
      </c>
      <c r="BJ1881" s="25" t="s">
        <v>83</v>
      </c>
      <c r="BK1881" s="247">
        <f>ROUND(I1881*H1881,2)</f>
        <v>0</v>
      </c>
      <c r="BL1881" s="25" t="s">
        <v>266</v>
      </c>
      <c r="BM1881" s="25" t="s">
        <v>3730</v>
      </c>
    </row>
    <row r="1882" s="12" customFormat="1">
      <c r="B1882" s="251"/>
      <c r="C1882" s="252"/>
      <c r="D1882" s="248" t="s">
        <v>185</v>
      </c>
      <c r="E1882" s="253" t="s">
        <v>21</v>
      </c>
      <c r="F1882" s="254" t="s">
        <v>3731</v>
      </c>
      <c r="G1882" s="252"/>
      <c r="H1882" s="255">
        <v>3.2999999999999998</v>
      </c>
      <c r="I1882" s="256"/>
      <c r="J1882" s="252"/>
      <c r="K1882" s="252"/>
      <c r="L1882" s="257"/>
      <c r="M1882" s="258"/>
      <c r="N1882" s="259"/>
      <c r="O1882" s="259"/>
      <c r="P1882" s="259"/>
      <c r="Q1882" s="259"/>
      <c r="R1882" s="259"/>
      <c r="S1882" s="259"/>
      <c r="T1882" s="260"/>
      <c r="AT1882" s="261" t="s">
        <v>185</v>
      </c>
      <c r="AU1882" s="261" t="s">
        <v>83</v>
      </c>
      <c r="AV1882" s="12" t="s">
        <v>83</v>
      </c>
      <c r="AW1882" s="12" t="s">
        <v>36</v>
      </c>
      <c r="AX1882" s="12" t="s">
        <v>76</v>
      </c>
      <c r="AY1882" s="261" t="s">
        <v>174</v>
      </c>
    </row>
    <row r="1883" s="12" customFormat="1">
      <c r="B1883" s="251"/>
      <c r="C1883" s="252"/>
      <c r="D1883" s="248" t="s">
        <v>185</v>
      </c>
      <c r="E1883" s="253" t="s">
        <v>21</v>
      </c>
      <c r="F1883" s="254" t="s">
        <v>21</v>
      </c>
      <c r="G1883" s="252"/>
      <c r="H1883" s="255">
        <v>0</v>
      </c>
      <c r="I1883" s="256"/>
      <c r="J1883" s="252"/>
      <c r="K1883" s="252"/>
      <c r="L1883" s="257"/>
      <c r="M1883" s="258"/>
      <c r="N1883" s="259"/>
      <c r="O1883" s="259"/>
      <c r="P1883" s="259"/>
      <c r="Q1883" s="259"/>
      <c r="R1883" s="259"/>
      <c r="S1883" s="259"/>
      <c r="T1883" s="260"/>
      <c r="AT1883" s="261" t="s">
        <v>185</v>
      </c>
      <c r="AU1883" s="261" t="s">
        <v>83</v>
      </c>
      <c r="AV1883" s="12" t="s">
        <v>83</v>
      </c>
      <c r="AW1883" s="12" t="s">
        <v>36</v>
      </c>
      <c r="AX1883" s="12" t="s">
        <v>72</v>
      </c>
      <c r="AY1883" s="261" t="s">
        <v>174</v>
      </c>
    </row>
    <row r="1884" s="12" customFormat="1">
      <c r="B1884" s="251"/>
      <c r="C1884" s="252"/>
      <c r="D1884" s="248" t="s">
        <v>185</v>
      </c>
      <c r="E1884" s="253" t="s">
        <v>21</v>
      </c>
      <c r="F1884" s="254" t="s">
        <v>21</v>
      </c>
      <c r="G1884" s="252"/>
      <c r="H1884" s="255">
        <v>0</v>
      </c>
      <c r="I1884" s="256"/>
      <c r="J1884" s="252"/>
      <c r="K1884" s="252"/>
      <c r="L1884" s="257"/>
      <c r="M1884" s="258"/>
      <c r="N1884" s="259"/>
      <c r="O1884" s="259"/>
      <c r="P1884" s="259"/>
      <c r="Q1884" s="259"/>
      <c r="R1884" s="259"/>
      <c r="S1884" s="259"/>
      <c r="T1884" s="260"/>
      <c r="AT1884" s="261" t="s">
        <v>185</v>
      </c>
      <c r="AU1884" s="261" t="s">
        <v>83</v>
      </c>
      <c r="AV1884" s="12" t="s">
        <v>83</v>
      </c>
      <c r="AW1884" s="12" t="s">
        <v>36</v>
      </c>
      <c r="AX1884" s="12" t="s">
        <v>72</v>
      </c>
      <c r="AY1884" s="261" t="s">
        <v>174</v>
      </c>
    </row>
    <row r="1885" s="12" customFormat="1">
      <c r="B1885" s="251"/>
      <c r="C1885" s="252"/>
      <c r="D1885" s="248" t="s">
        <v>185</v>
      </c>
      <c r="E1885" s="253" t="s">
        <v>21</v>
      </c>
      <c r="F1885" s="254" t="s">
        <v>21</v>
      </c>
      <c r="G1885" s="252"/>
      <c r="H1885" s="255">
        <v>0</v>
      </c>
      <c r="I1885" s="256"/>
      <c r="J1885" s="252"/>
      <c r="K1885" s="252"/>
      <c r="L1885" s="257"/>
      <c r="M1885" s="258"/>
      <c r="N1885" s="259"/>
      <c r="O1885" s="259"/>
      <c r="P1885" s="259"/>
      <c r="Q1885" s="259"/>
      <c r="R1885" s="259"/>
      <c r="S1885" s="259"/>
      <c r="T1885" s="260"/>
      <c r="AT1885" s="261" t="s">
        <v>185</v>
      </c>
      <c r="AU1885" s="261" t="s">
        <v>83</v>
      </c>
      <c r="AV1885" s="12" t="s">
        <v>83</v>
      </c>
      <c r="AW1885" s="12" t="s">
        <v>36</v>
      </c>
      <c r="AX1885" s="12" t="s">
        <v>72</v>
      </c>
      <c r="AY1885" s="261" t="s">
        <v>174</v>
      </c>
    </row>
    <row r="1886" s="12" customFormat="1">
      <c r="B1886" s="251"/>
      <c r="C1886" s="252"/>
      <c r="D1886" s="248" t="s">
        <v>185</v>
      </c>
      <c r="E1886" s="253" t="s">
        <v>21</v>
      </c>
      <c r="F1886" s="254" t="s">
        <v>21</v>
      </c>
      <c r="G1886" s="252"/>
      <c r="H1886" s="255">
        <v>0</v>
      </c>
      <c r="I1886" s="256"/>
      <c r="J1886" s="252"/>
      <c r="K1886" s="252"/>
      <c r="L1886" s="257"/>
      <c r="M1886" s="258"/>
      <c r="N1886" s="259"/>
      <c r="O1886" s="259"/>
      <c r="P1886" s="259"/>
      <c r="Q1886" s="259"/>
      <c r="R1886" s="259"/>
      <c r="S1886" s="259"/>
      <c r="T1886" s="260"/>
      <c r="AT1886" s="261" t="s">
        <v>185</v>
      </c>
      <c r="AU1886" s="261" t="s">
        <v>83</v>
      </c>
      <c r="AV1886" s="12" t="s">
        <v>83</v>
      </c>
      <c r="AW1886" s="12" t="s">
        <v>36</v>
      </c>
      <c r="AX1886" s="12" t="s">
        <v>72</v>
      </c>
      <c r="AY1886" s="261" t="s">
        <v>174</v>
      </c>
    </row>
    <row r="1887" s="12" customFormat="1">
      <c r="B1887" s="251"/>
      <c r="C1887" s="252"/>
      <c r="D1887" s="248" t="s">
        <v>185</v>
      </c>
      <c r="E1887" s="253" t="s">
        <v>21</v>
      </c>
      <c r="F1887" s="254" t="s">
        <v>21</v>
      </c>
      <c r="G1887" s="252"/>
      <c r="H1887" s="255">
        <v>0</v>
      </c>
      <c r="I1887" s="256"/>
      <c r="J1887" s="252"/>
      <c r="K1887" s="252"/>
      <c r="L1887" s="257"/>
      <c r="M1887" s="258"/>
      <c r="N1887" s="259"/>
      <c r="O1887" s="259"/>
      <c r="P1887" s="259"/>
      <c r="Q1887" s="259"/>
      <c r="R1887" s="259"/>
      <c r="S1887" s="259"/>
      <c r="T1887" s="260"/>
      <c r="AT1887" s="261" t="s">
        <v>185</v>
      </c>
      <c r="AU1887" s="261" t="s">
        <v>83</v>
      </c>
      <c r="AV1887" s="12" t="s">
        <v>83</v>
      </c>
      <c r="AW1887" s="12" t="s">
        <v>36</v>
      </c>
      <c r="AX1887" s="12" t="s">
        <v>72</v>
      </c>
      <c r="AY1887" s="261" t="s">
        <v>174</v>
      </c>
    </row>
    <row r="1888" s="12" customFormat="1">
      <c r="B1888" s="251"/>
      <c r="C1888" s="252"/>
      <c r="D1888" s="248" t="s">
        <v>185</v>
      </c>
      <c r="E1888" s="253" t="s">
        <v>21</v>
      </c>
      <c r="F1888" s="254" t="s">
        <v>21</v>
      </c>
      <c r="G1888" s="252"/>
      <c r="H1888" s="255">
        <v>0</v>
      </c>
      <c r="I1888" s="256"/>
      <c r="J1888" s="252"/>
      <c r="K1888" s="252"/>
      <c r="L1888" s="257"/>
      <c r="M1888" s="258"/>
      <c r="N1888" s="259"/>
      <c r="O1888" s="259"/>
      <c r="P1888" s="259"/>
      <c r="Q1888" s="259"/>
      <c r="R1888" s="259"/>
      <c r="S1888" s="259"/>
      <c r="T1888" s="260"/>
      <c r="AT1888" s="261" t="s">
        <v>185</v>
      </c>
      <c r="AU1888" s="261" t="s">
        <v>83</v>
      </c>
      <c r="AV1888" s="12" t="s">
        <v>83</v>
      </c>
      <c r="AW1888" s="12" t="s">
        <v>36</v>
      </c>
      <c r="AX1888" s="12" t="s">
        <v>72</v>
      </c>
      <c r="AY1888" s="261" t="s">
        <v>174</v>
      </c>
    </row>
    <row r="1889" s="12" customFormat="1">
      <c r="B1889" s="251"/>
      <c r="C1889" s="252"/>
      <c r="D1889" s="248" t="s">
        <v>185</v>
      </c>
      <c r="E1889" s="253" t="s">
        <v>21</v>
      </c>
      <c r="F1889" s="254" t="s">
        <v>21</v>
      </c>
      <c r="G1889" s="252"/>
      <c r="H1889" s="255">
        <v>0</v>
      </c>
      <c r="I1889" s="256"/>
      <c r="J1889" s="252"/>
      <c r="K1889" s="252"/>
      <c r="L1889" s="257"/>
      <c r="M1889" s="258"/>
      <c r="N1889" s="259"/>
      <c r="O1889" s="259"/>
      <c r="P1889" s="259"/>
      <c r="Q1889" s="259"/>
      <c r="R1889" s="259"/>
      <c r="S1889" s="259"/>
      <c r="T1889" s="260"/>
      <c r="AT1889" s="261" t="s">
        <v>185</v>
      </c>
      <c r="AU1889" s="261" t="s">
        <v>83</v>
      </c>
      <c r="AV1889" s="12" t="s">
        <v>83</v>
      </c>
      <c r="AW1889" s="12" t="s">
        <v>36</v>
      </c>
      <c r="AX1889" s="12" t="s">
        <v>72</v>
      </c>
      <c r="AY1889" s="261" t="s">
        <v>174</v>
      </c>
    </row>
    <row r="1890" s="12" customFormat="1">
      <c r="B1890" s="251"/>
      <c r="C1890" s="252"/>
      <c r="D1890" s="248" t="s">
        <v>185</v>
      </c>
      <c r="E1890" s="253" t="s">
        <v>21</v>
      </c>
      <c r="F1890" s="254" t="s">
        <v>21</v>
      </c>
      <c r="G1890" s="252"/>
      <c r="H1890" s="255">
        <v>0</v>
      </c>
      <c r="I1890" s="256"/>
      <c r="J1890" s="252"/>
      <c r="K1890" s="252"/>
      <c r="L1890" s="257"/>
      <c r="M1890" s="258"/>
      <c r="N1890" s="259"/>
      <c r="O1890" s="259"/>
      <c r="P1890" s="259"/>
      <c r="Q1890" s="259"/>
      <c r="R1890" s="259"/>
      <c r="S1890" s="259"/>
      <c r="T1890" s="260"/>
      <c r="AT1890" s="261" t="s">
        <v>185</v>
      </c>
      <c r="AU1890" s="261" t="s">
        <v>83</v>
      </c>
      <c r="AV1890" s="12" t="s">
        <v>83</v>
      </c>
      <c r="AW1890" s="12" t="s">
        <v>36</v>
      </c>
      <c r="AX1890" s="12" t="s">
        <v>72</v>
      </c>
      <c r="AY1890" s="261" t="s">
        <v>174</v>
      </c>
    </row>
    <row r="1891" s="12" customFormat="1">
      <c r="B1891" s="251"/>
      <c r="C1891" s="252"/>
      <c r="D1891" s="248" t="s">
        <v>185</v>
      </c>
      <c r="E1891" s="253" t="s">
        <v>21</v>
      </c>
      <c r="F1891" s="254" t="s">
        <v>21</v>
      </c>
      <c r="G1891" s="252"/>
      <c r="H1891" s="255">
        <v>0</v>
      </c>
      <c r="I1891" s="256"/>
      <c r="J1891" s="252"/>
      <c r="K1891" s="252"/>
      <c r="L1891" s="257"/>
      <c r="M1891" s="258"/>
      <c r="N1891" s="259"/>
      <c r="O1891" s="259"/>
      <c r="P1891" s="259"/>
      <c r="Q1891" s="259"/>
      <c r="R1891" s="259"/>
      <c r="S1891" s="259"/>
      <c r="T1891" s="260"/>
      <c r="AT1891" s="261" t="s">
        <v>185</v>
      </c>
      <c r="AU1891" s="261" t="s">
        <v>83</v>
      </c>
      <c r="AV1891" s="12" t="s">
        <v>83</v>
      </c>
      <c r="AW1891" s="12" t="s">
        <v>36</v>
      </c>
      <c r="AX1891" s="12" t="s">
        <v>72</v>
      </c>
      <c r="AY1891" s="261" t="s">
        <v>174</v>
      </c>
    </row>
    <row r="1892" s="12" customFormat="1">
      <c r="B1892" s="251"/>
      <c r="C1892" s="252"/>
      <c r="D1892" s="248" t="s">
        <v>185</v>
      </c>
      <c r="E1892" s="253" t="s">
        <v>21</v>
      </c>
      <c r="F1892" s="254" t="s">
        <v>21</v>
      </c>
      <c r="G1892" s="252"/>
      <c r="H1892" s="255">
        <v>0</v>
      </c>
      <c r="I1892" s="256"/>
      <c r="J1892" s="252"/>
      <c r="K1892" s="252"/>
      <c r="L1892" s="257"/>
      <c r="M1892" s="258"/>
      <c r="N1892" s="259"/>
      <c r="O1892" s="259"/>
      <c r="P1892" s="259"/>
      <c r="Q1892" s="259"/>
      <c r="R1892" s="259"/>
      <c r="S1892" s="259"/>
      <c r="T1892" s="260"/>
      <c r="AT1892" s="261" t="s">
        <v>185</v>
      </c>
      <c r="AU1892" s="261" t="s">
        <v>83</v>
      </c>
      <c r="AV1892" s="12" t="s">
        <v>83</v>
      </c>
      <c r="AW1892" s="12" t="s">
        <v>36</v>
      </c>
      <c r="AX1892" s="12" t="s">
        <v>72</v>
      </c>
      <c r="AY1892" s="261" t="s">
        <v>174</v>
      </c>
    </row>
    <row r="1893" s="12" customFormat="1">
      <c r="B1893" s="251"/>
      <c r="C1893" s="252"/>
      <c r="D1893" s="248" t="s">
        <v>185</v>
      </c>
      <c r="E1893" s="253" t="s">
        <v>21</v>
      </c>
      <c r="F1893" s="254" t="s">
        <v>21</v>
      </c>
      <c r="G1893" s="252"/>
      <c r="H1893" s="255">
        <v>0</v>
      </c>
      <c r="I1893" s="256"/>
      <c r="J1893" s="252"/>
      <c r="K1893" s="252"/>
      <c r="L1893" s="257"/>
      <c r="M1893" s="258"/>
      <c r="N1893" s="259"/>
      <c r="O1893" s="259"/>
      <c r="P1893" s="259"/>
      <c r="Q1893" s="259"/>
      <c r="R1893" s="259"/>
      <c r="S1893" s="259"/>
      <c r="T1893" s="260"/>
      <c r="AT1893" s="261" t="s">
        <v>185</v>
      </c>
      <c r="AU1893" s="261" t="s">
        <v>83</v>
      </c>
      <c r="AV1893" s="12" t="s">
        <v>83</v>
      </c>
      <c r="AW1893" s="12" t="s">
        <v>36</v>
      </c>
      <c r="AX1893" s="12" t="s">
        <v>72</v>
      </c>
      <c r="AY1893" s="261" t="s">
        <v>174</v>
      </c>
    </row>
    <row r="1894" s="12" customFormat="1">
      <c r="B1894" s="251"/>
      <c r="C1894" s="252"/>
      <c r="D1894" s="248" t="s">
        <v>185</v>
      </c>
      <c r="E1894" s="253" t="s">
        <v>21</v>
      </c>
      <c r="F1894" s="254" t="s">
        <v>21</v>
      </c>
      <c r="G1894" s="252"/>
      <c r="H1894" s="255">
        <v>0</v>
      </c>
      <c r="I1894" s="256"/>
      <c r="J1894" s="252"/>
      <c r="K1894" s="252"/>
      <c r="L1894" s="257"/>
      <c r="M1894" s="258"/>
      <c r="N1894" s="259"/>
      <c r="O1894" s="259"/>
      <c r="P1894" s="259"/>
      <c r="Q1894" s="259"/>
      <c r="R1894" s="259"/>
      <c r="S1894" s="259"/>
      <c r="T1894" s="260"/>
      <c r="AT1894" s="261" t="s">
        <v>185</v>
      </c>
      <c r="AU1894" s="261" t="s">
        <v>83</v>
      </c>
      <c r="AV1894" s="12" t="s">
        <v>83</v>
      </c>
      <c r="AW1894" s="12" t="s">
        <v>36</v>
      </c>
      <c r="AX1894" s="12" t="s">
        <v>72</v>
      </c>
      <c r="AY1894" s="261" t="s">
        <v>174</v>
      </c>
    </row>
    <row r="1895" s="12" customFormat="1">
      <c r="B1895" s="251"/>
      <c r="C1895" s="252"/>
      <c r="D1895" s="248" t="s">
        <v>185</v>
      </c>
      <c r="E1895" s="253" t="s">
        <v>21</v>
      </c>
      <c r="F1895" s="254" t="s">
        <v>21</v>
      </c>
      <c r="G1895" s="252"/>
      <c r="H1895" s="255">
        <v>0</v>
      </c>
      <c r="I1895" s="256"/>
      <c r="J1895" s="252"/>
      <c r="K1895" s="252"/>
      <c r="L1895" s="257"/>
      <c r="M1895" s="258"/>
      <c r="N1895" s="259"/>
      <c r="O1895" s="259"/>
      <c r="P1895" s="259"/>
      <c r="Q1895" s="259"/>
      <c r="R1895" s="259"/>
      <c r="S1895" s="259"/>
      <c r="T1895" s="260"/>
      <c r="AT1895" s="261" t="s">
        <v>185</v>
      </c>
      <c r="AU1895" s="261" t="s">
        <v>83</v>
      </c>
      <c r="AV1895" s="12" t="s">
        <v>83</v>
      </c>
      <c r="AW1895" s="12" t="s">
        <v>36</v>
      </c>
      <c r="AX1895" s="12" t="s">
        <v>72</v>
      </c>
      <c r="AY1895" s="261" t="s">
        <v>174</v>
      </c>
    </row>
    <row r="1896" s="12" customFormat="1">
      <c r="B1896" s="251"/>
      <c r="C1896" s="252"/>
      <c r="D1896" s="248" t="s">
        <v>185</v>
      </c>
      <c r="E1896" s="253" t="s">
        <v>21</v>
      </c>
      <c r="F1896" s="254" t="s">
        <v>21</v>
      </c>
      <c r="G1896" s="252"/>
      <c r="H1896" s="255">
        <v>0</v>
      </c>
      <c r="I1896" s="256"/>
      <c r="J1896" s="252"/>
      <c r="K1896" s="252"/>
      <c r="L1896" s="257"/>
      <c r="M1896" s="258"/>
      <c r="N1896" s="259"/>
      <c r="O1896" s="259"/>
      <c r="P1896" s="259"/>
      <c r="Q1896" s="259"/>
      <c r="R1896" s="259"/>
      <c r="S1896" s="259"/>
      <c r="T1896" s="260"/>
      <c r="AT1896" s="261" t="s">
        <v>185</v>
      </c>
      <c r="AU1896" s="261" t="s">
        <v>83</v>
      </c>
      <c r="AV1896" s="12" t="s">
        <v>83</v>
      </c>
      <c r="AW1896" s="12" t="s">
        <v>36</v>
      </c>
      <c r="AX1896" s="12" t="s">
        <v>72</v>
      </c>
      <c r="AY1896" s="261" t="s">
        <v>174</v>
      </c>
    </row>
    <row r="1897" s="12" customFormat="1">
      <c r="B1897" s="251"/>
      <c r="C1897" s="252"/>
      <c r="D1897" s="248" t="s">
        <v>185</v>
      </c>
      <c r="E1897" s="253" t="s">
        <v>21</v>
      </c>
      <c r="F1897" s="254" t="s">
        <v>21</v>
      </c>
      <c r="G1897" s="252"/>
      <c r="H1897" s="255">
        <v>0</v>
      </c>
      <c r="I1897" s="256"/>
      <c r="J1897" s="252"/>
      <c r="K1897" s="252"/>
      <c r="L1897" s="257"/>
      <c r="M1897" s="258"/>
      <c r="N1897" s="259"/>
      <c r="O1897" s="259"/>
      <c r="P1897" s="259"/>
      <c r="Q1897" s="259"/>
      <c r="R1897" s="259"/>
      <c r="S1897" s="259"/>
      <c r="T1897" s="260"/>
      <c r="AT1897" s="261" t="s">
        <v>185</v>
      </c>
      <c r="AU1897" s="261" t="s">
        <v>83</v>
      </c>
      <c r="AV1897" s="12" t="s">
        <v>83</v>
      </c>
      <c r="AW1897" s="12" t="s">
        <v>36</v>
      </c>
      <c r="AX1897" s="12" t="s">
        <v>72</v>
      </c>
      <c r="AY1897" s="261" t="s">
        <v>174</v>
      </c>
    </row>
    <row r="1898" s="12" customFormat="1">
      <c r="B1898" s="251"/>
      <c r="C1898" s="252"/>
      <c r="D1898" s="248" t="s">
        <v>185</v>
      </c>
      <c r="E1898" s="253" t="s">
        <v>21</v>
      </c>
      <c r="F1898" s="254" t="s">
        <v>21</v>
      </c>
      <c r="G1898" s="252"/>
      <c r="H1898" s="255">
        <v>0</v>
      </c>
      <c r="I1898" s="256"/>
      <c r="J1898" s="252"/>
      <c r="K1898" s="252"/>
      <c r="L1898" s="257"/>
      <c r="M1898" s="258"/>
      <c r="N1898" s="259"/>
      <c r="O1898" s="259"/>
      <c r="P1898" s="259"/>
      <c r="Q1898" s="259"/>
      <c r="R1898" s="259"/>
      <c r="S1898" s="259"/>
      <c r="T1898" s="260"/>
      <c r="AT1898" s="261" t="s">
        <v>185</v>
      </c>
      <c r="AU1898" s="261" t="s">
        <v>83</v>
      </c>
      <c r="AV1898" s="12" t="s">
        <v>83</v>
      </c>
      <c r="AW1898" s="12" t="s">
        <v>36</v>
      </c>
      <c r="AX1898" s="12" t="s">
        <v>72</v>
      </c>
      <c r="AY1898" s="261" t="s">
        <v>174</v>
      </c>
    </row>
    <row r="1899" s="12" customFormat="1">
      <c r="B1899" s="251"/>
      <c r="C1899" s="252"/>
      <c r="D1899" s="248" t="s">
        <v>185</v>
      </c>
      <c r="E1899" s="253" t="s">
        <v>21</v>
      </c>
      <c r="F1899" s="254" t="s">
        <v>21</v>
      </c>
      <c r="G1899" s="252"/>
      <c r="H1899" s="255">
        <v>0</v>
      </c>
      <c r="I1899" s="256"/>
      <c r="J1899" s="252"/>
      <c r="K1899" s="252"/>
      <c r="L1899" s="257"/>
      <c r="M1899" s="258"/>
      <c r="N1899" s="259"/>
      <c r="O1899" s="259"/>
      <c r="P1899" s="259"/>
      <c r="Q1899" s="259"/>
      <c r="R1899" s="259"/>
      <c r="S1899" s="259"/>
      <c r="T1899" s="260"/>
      <c r="AT1899" s="261" t="s">
        <v>185</v>
      </c>
      <c r="AU1899" s="261" t="s">
        <v>83</v>
      </c>
      <c r="AV1899" s="12" t="s">
        <v>83</v>
      </c>
      <c r="AW1899" s="12" t="s">
        <v>36</v>
      </c>
      <c r="AX1899" s="12" t="s">
        <v>72</v>
      </c>
      <c r="AY1899" s="261" t="s">
        <v>174</v>
      </c>
    </row>
    <row r="1900" s="12" customFormat="1">
      <c r="B1900" s="251"/>
      <c r="C1900" s="252"/>
      <c r="D1900" s="248" t="s">
        <v>185</v>
      </c>
      <c r="E1900" s="253" t="s">
        <v>21</v>
      </c>
      <c r="F1900" s="254" t="s">
        <v>21</v>
      </c>
      <c r="G1900" s="252"/>
      <c r="H1900" s="255">
        <v>0</v>
      </c>
      <c r="I1900" s="256"/>
      <c r="J1900" s="252"/>
      <c r="K1900" s="252"/>
      <c r="L1900" s="257"/>
      <c r="M1900" s="258"/>
      <c r="N1900" s="259"/>
      <c r="O1900" s="259"/>
      <c r="P1900" s="259"/>
      <c r="Q1900" s="259"/>
      <c r="R1900" s="259"/>
      <c r="S1900" s="259"/>
      <c r="T1900" s="260"/>
      <c r="AT1900" s="261" t="s">
        <v>185</v>
      </c>
      <c r="AU1900" s="261" t="s">
        <v>83</v>
      </c>
      <c r="AV1900" s="12" t="s">
        <v>83</v>
      </c>
      <c r="AW1900" s="12" t="s">
        <v>36</v>
      </c>
      <c r="AX1900" s="12" t="s">
        <v>72</v>
      </c>
      <c r="AY1900" s="261" t="s">
        <v>174</v>
      </c>
    </row>
    <row r="1901" s="12" customFormat="1">
      <c r="B1901" s="251"/>
      <c r="C1901" s="252"/>
      <c r="D1901" s="248" t="s">
        <v>185</v>
      </c>
      <c r="E1901" s="253" t="s">
        <v>21</v>
      </c>
      <c r="F1901" s="254" t="s">
        <v>21</v>
      </c>
      <c r="G1901" s="252"/>
      <c r="H1901" s="255">
        <v>0</v>
      </c>
      <c r="I1901" s="256"/>
      <c r="J1901" s="252"/>
      <c r="K1901" s="252"/>
      <c r="L1901" s="257"/>
      <c r="M1901" s="258"/>
      <c r="N1901" s="259"/>
      <c r="O1901" s="259"/>
      <c r="P1901" s="259"/>
      <c r="Q1901" s="259"/>
      <c r="R1901" s="259"/>
      <c r="S1901" s="259"/>
      <c r="T1901" s="260"/>
      <c r="AT1901" s="261" t="s">
        <v>185</v>
      </c>
      <c r="AU1901" s="261" t="s">
        <v>83</v>
      </c>
      <c r="AV1901" s="12" t="s">
        <v>83</v>
      </c>
      <c r="AW1901" s="12" t="s">
        <v>36</v>
      </c>
      <c r="AX1901" s="12" t="s">
        <v>72</v>
      </c>
      <c r="AY1901" s="261" t="s">
        <v>174</v>
      </c>
    </row>
    <row r="1902" s="12" customFormat="1">
      <c r="B1902" s="251"/>
      <c r="C1902" s="252"/>
      <c r="D1902" s="248" t="s">
        <v>185</v>
      </c>
      <c r="E1902" s="253" t="s">
        <v>21</v>
      </c>
      <c r="F1902" s="254" t="s">
        <v>21</v>
      </c>
      <c r="G1902" s="252"/>
      <c r="H1902" s="255">
        <v>0</v>
      </c>
      <c r="I1902" s="256"/>
      <c r="J1902" s="252"/>
      <c r="K1902" s="252"/>
      <c r="L1902" s="257"/>
      <c r="M1902" s="258"/>
      <c r="N1902" s="259"/>
      <c r="O1902" s="259"/>
      <c r="P1902" s="259"/>
      <c r="Q1902" s="259"/>
      <c r="R1902" s="259"/>
      <c r="S1902" s="259"/>
      <c r="T1902" s="260"/>
      <c r="AT1902" s="261" t="s">
        <v>185</v>
      </c>
      <c r="AU1902" s="261" t="s">
        <v>83</v>
      </c>
      <c r="AV1902" s="12" t="s">
        <v>83</v>
      </c>
      <c r="AW1902" s="12" t="s">
        <v>36</v>
      </c>
      <c r="AX1902" s="12" t="s">
        <v>72</v>
      </c>
      <c r="AY1902" s="261" t="s">
        <v>174</v>
      </c>
    </row>
    <row r="1903" s="12" customFormat="1">
      <c r="B1903" s="251"/>
      <c r="C1903" s="252"/>
      <c r="D1903" s="248" t="s">
        <v>185</v>
      </c>
      <c r="E1903" s="253" t="s">
        <v>21</v>
      </c>
      <c r="F1903" s="254" t="s">
        <v>21</v>
      </c>
      <c r="G1903" s="252"/>
      <c r="H1903" s="255">
        <v>0</v>
      </c>
      <c r="I1903" s="256"/>
      <c r="J1903" s="252"/>
      <c r="K1903" s="252"/>
      <c r="L1903" s="257"/>
      <c r="M1903" s="258"/>
      <c r="N1903" s="259"/>
      <c r="O1903" s="259"/>
      <c r="P1903" s="259"/>
      <c r="Q1903" s="259"/>
      <c r="R1903" s="259"/>
      <c r="S1903" s="259"/>
      <c r="T1903" s="260"/>
      <c r="AT1903" s="261" t="s">
        <v>185</v>
      </c>
      <c r="AU1903" s="261" t="s">
        <v>83</v>
      </c>
      <c r="AV1903" s="12" t="s">
        <v>83</v>
      </c>
      <c r="AW1903" s="12" t="s">
        <v>36</v>
      </c>
      <c r="AX1903" s="12" t="s">
        <v>72</v>
      </c>
      <c r="AY1903" s="261" t="s">
        <v>174</v>
      </c>
    </row>
    <row r="1904" s="12" customFormat="1">
      <c r="B1904" s="251"/>
      <c r="C1904" s="252"/>
      <c r="D1904" s="248" t="s">
        <v>185</v>
      </c>
      <c r="E1904" s="253" t="s">
        <v>21</v>
      </c>
      <c r="F1904" s="254" t="s">
        <v>21</v>
      </c>
      <c r="G1904" s="252"/>
      <c r="H1904" s="255">
        <v>0</v>
      </c>
      <c r="I1904" s="256"/>
      <c r="J1904" s="252"/>
      <c r="K1904" s="252"/>
      <c r="L1904" s="257"/>
      <c r="M1904" s="258"/>
      <c r="N1904" s="259"/>
      <c r="O1904" s="259"/>
      <c r="P1904" s="259"/>
      <c r="Q1904" s="259"/>
      <c r="R1904" s="259"/>
      <c r="S1904" s="259"/>
      <c r="T1904" s="260"/>
      <c r="AT1904" s="261" t="s">
        <v>185</v>
      </c>
      <c r="AU1904" s="261" t="s">
        <v>83</v>
      </c>
      <c r="AV1904" s="12" t="s">
        <v>83</v>
      </c>
      <c r="AW1904" s="12" t="s">
        <v>36</v>
      </c>
      <c r="AX1904" s="12" t="s">
        <v>72</v>
      </c>
      <c r="AY1904" s="261" t="s">
        <v>174</v>
      </c>
    </row>
    <row r="1905" s="1" customFormat="1" ht="38.25" customHeight="1">
      <c r="B1905" s="47"/>
      <c r="C1905" s="236" t="s">
        <v>1884</v>
      </c>
      <c r="D1905" s="236" t="s">
        <v>176</v>
      </c>
      <c r="E1905" s="237" t="s">
        <v>3732</v>
      </c>
      <c r="F1905" s="238" t="s">
        <v>3733</v>
      </c>
      <c r="G1905" s="239" t="s">
        <v>220</v>
      </c>
      <c r="H1905" s="240">
        <v>3.6429999999999998</v>
      </c>
      <c r="I1905" s="241"/>
      <c r="J1905" s="242">
        <f>ROUND(I1905*H1905,2)</f>
        <v>0</v>
      </c>
      <c r="K1905" s="238" t="s">
        <v>180</v>
      </c>
      <c r="L1905" s="73"/>
      <c r="M1905" s="243" t="s">
        <v>21</v>
      </c>
      <c r="N1905" s="244" t="s">
        <v>44</v>
      </c>
      <c r="O1905" s="48"/>
      <c r="P1905" s="245">
        <f>O1905*H1905</f>
        <v>0</v>
      </c>
      <c r="Q1905" s="245">
        <v>0</v>
      </c>
      <c r="R1905" s="245">
        <f>Q1905*H1905</f>
        <v>0</v>
      </c>
      <c r="S1905" s="245">
        <v>0</v>
      </c>
      <c r="T1905" s="246">
        <f>S1905*H1905</f>
        <v>0</v>
      </c>
      <c r="AR1905" s="25" t="s">
        <v>266</v>
      </c>
      <c r="AT1905" s="25" t="s">
        <v>176</v>
      </c>
      <c r="AU1905" s="25" t="s">
        <v>83</v>
      </c>
      <c r="AY1905" s="25" t="s">
        <v>174</v>
      </c>
      <c r="BE1905" s="247">
        <f>IF(N1905="základní",J1905,0)</f>
        <v>0</v>
      </c>
      <c r="BF1905" s="247">
        <f>IF(N1905="snížená",J1905,0)</f>
        <v>0</v>
      </c>
      <c r="BG1905" s="247">
        <f>IF(N1905="zákl. přenesená",J1905,0)</f>
        <v>0</v>
      </c>
      <c r="BH1905" s="247">
        <f>IF(N1905="sníž. přenesená",J1905,0)</f>
        <v>0</v>
      </c>
      <c r="BI1905" s="247">
        <f>IF(N1905="nulová",J1905,0)</f>
        <v>0</v>
      </c>
      <c r="BJ1905" s="25" t="s">
        <v>83</v>
      </c>
      <c r="BK1905" s="247">
        <f>ROUND(I1905*H1905,2)</f>
        <v>0</v>
      </c>
      <c r="BL1905" s="25" t="s">
        <v>266</v>
      </c>
      <c r="BM1905" s="25" t="s">
        <v>3734</v>
      </c>
    </row>
    <row r="1906" s="1" customFormat="1">
      <c r="B1906" s="47"/>
      <c r="C1906" s="75"/>
      <c r="D1906" s="248" t="s">
        <v>183</v>
      </c>
      <c r="E1906" s="75"/>
      <c r="F1906" s="249" t="s">
        <v>1187</v>
      </c>
      <c r="G1906" s="75"/>
      <c r="H1906" s="75"/>
      <c r="I1906" s="204"/>
      <c r="J1906" s="75"/>
      <c r="K1906" s="75"/>
      <c r="L1906" s="73"/>
      <c r="M1906" s="250"/>
      <c r="N1906" s="48"/>
      <c r="O1906" s="48"/>
      <c r="P1906" s="48"/>
      <c r="Q1906" s="48"/>
      <c r="R1906" s="48"/>
      <c r="S1906" s="48"/>
      <c r="T1906" s="96"/>
      <c r="AT1906" s="25" t="s">
        <v>183</v>
      </c>
      <c r="AU1906" s="25" t="s">
        <v>83</v>
      </c>
    </row>
    <row r="1907" s="11" customFormat="1" ht="29.88" customHeight="1">
      <c r="B1907" s="220"/>
      <c r="C1907" s="221"/>
      <c r="D1907" s="222" t="s">
        <v>71</v>
      </c>
      <c r="E1907" s="234" t="s">
        <v>3735</v>
      </c>
      <c r="F1907" s="234" t="s">
        <v>3736</v>
      </c>
      <c r="G1907" s="221"/>
      <c r="H1907" s="221"/>
      <c r="I1907" s="224"/>
      <c r="J1907" s="235">
        <f>BK1907</f>
        <v>0</v>
      </c>
      <c r="K1907" s="221"/>
      <c r="L1907" s="226"/>
      <c r="M1907" s="227"/>
      <c r="N1907" s="228"/>
      <c r="O1907" s="228"/>
      <c r="P1907" s="229">
        <f>SUM(P1908:P1969)</f>
        <v>0</v>
      </c>
      <c r="Q1907" s="228"/>
      <c r="R1907" s="229">
        <f>SUM(R1908:R1969)</f>
        <v>0.14420703999999998</v>
      </c>
      <c r="S1907" s="228"/>
      <c r="T1907" s="230">
        <f>SUM(T1908:T1969)</f>
        <v>0</v>
      </c>
      <c r="AR1907" s="231" t="s">
        <v>83</v>
      </c>
      <c r="AT1907" s="232" t="s">
        <v>71</v>
      </c>
      <c r="AU1907" s="232" t="s">
        <v>76</v>
      </c>
      <c r="AY1907" s="231" t="s">
        <v>174</v>
      </c>
      <c r="BK1907" s="233">
        <f>SUM(BK1908:BK1969)</f>
        <v>0</v>
      </c>
    </row>
    <row r="1908" s="1" customFormat="1" ht="25.5" customHeight="1">
      <c r="B1908" s="47"/>
      <c r="C1908" s="236" t="s">
        <v>3737</v>
      </c>
      <c r="D1908" s="236" t="s">
        <v>176</v>
      </c>
      <c r="E1908" s="237" t="s">
        <v>3738</v>
      </c>
      <c r="F1908" s="238" t="s">
        <v>3739</v>
      </c>
      <c r="G1908" s="239" t="s">
        <v>256</v>
      </c>
      <c r="H1908" s="240">
        <v>16</v>
      </c>
      <c r="I1908" s="241"/>
      <c r="J1908" s="242">
        <f>ROUND(I1908*H1908,2)</f>
        <v>0</v>
      </c>
      <c r="K1908" s="238" t="s">
        <v>21</v>
      </c>
      <c r="L1908" s="73"/>
      <c r="M1908" s="243" t="s">
        <v>21</v>
      </c>
      <c r="N1908" s="244" t="s">
        <v>44</v>
      </c>
      <c r="O1908" s="48"/>
      <c r="P1908" s="245">
        <f>O1908*H1908</f>
        <v>0</v>
      </c>
      <c r="Q1908" s="245">
        <v>0</v>
      </c>
      <c r="R1908" s="245">
        <f>Q1908*H1908</f>
        <v>0</v>
      </c>
      <c r="S1908" s="245">
        <v>0</v>
      </c>
      <c r="T1908" s="246">
        <f>S1908*H1908</f>
        <v>0</v>
      </c>
      <c r="AR1908" s="25" t="s">
        <v>266</v>
      </c>
      <c r="AT1908" s="25" t="s">
        <v>176</v>
      </c>
      <c r="AU1908" s="25" t="s">
        <v>83</v>
      </c>
      <c r="AY1908" s="25" t="s">
        <v>174</v>
      </c>
      <c r="BE1908" s="247">
        <f>IF(N1908="základní",J1908,0)</f>
        <v>0</v>
      </c>
      <c r="BF1908" s="247">
        <f>IF(N1908="snížená",J1908,0)</f>
        <v>0</v>
      </c>
      <c r="BG1908" s="247">
        <f>IF(N1908="zákl. přenesená",J1908,0)</f>
        <v>0</v>
      </c>
      <c r="BH1908" s="247">
        <f>IF(N1908="sníž. přenesená",J1908,0)</f>
        <v>0</v>
      </c>
      <c r="BI1908" s="247">
        <f>IF(N1908="nulová",J1908,0)</f>
        <v>0</v>
      </c>
      <c r="BJ1908" s="25" t="s">
        <v>83</v>
      </c>
      <c r="BK1908" s="247">
        <f>ROUND(I1908*H1908,2)</f>
        <v>0</v>
      </c>
      <c r="BL1908" s="25" t="s">
        <v>266</v>
      </c>
      <c r="BM1908" s="25" t="s">
        <v>3740</v>
      </c>
    </row>
    <row r="1909" s="1" customFormat="1" ht="16.5" customHeight="1">
      <c r="B1909" s="47"/>
      <c r="C1909" s="236" t="s">
        <v>1978</v>
      </c>
      <c r="D1909" s="236" t="s">
        <v>176</v>
      </c>
      <c r="E1909" s="237" t="s">
        <v>3741</v>
      </c>
      <c r="F1909" s="238" t="s">
        <v>3742</v>
      </c>
      <c r="G1909" s="239" t="s">
        <v>256</v>
      </c>
      <c r="H1909" s="240">
        <v>19</v>
      </c>
      <c r="I1909" s="241"/>
      <c r="J1909" s="242">
        <f>ROUND(I1909*H1909,2)</f>
        <v>0</v>
      </c>
      <c r="K1909" s="238" t="s">
        <v>21</v>
      </c>
      <c r="L1909" s="73"/>
      <c r="M1909" s="243" t="s">
        <v>21</v>
      </c>
      <c r="N1909" s="244" t="s">
        <v>44</v>
      </c>
      <c r="O1909" s="48"/>
      <c r="P1909" s="245">
        <f>O1909*H1909</f>
        <v>0</v>
      </c>
      <c r="Q1909" s="245">
        <v>0</v>
      </c>
      <c r="R1909" s="245">
        <f>Q1909*H1909</f>
        <v>0</v>
      </c>
      <c r="S1909" s="245">
        <v>0</v>
      </c>
      <c r="T1909" s="246">
        <f>S1909*H1909</f>
        <v>0</v>
      </c>
      <c r="AR1909" s="25" t="s">
        <v>266</v>
      </c>
      <c r="AT1909" s="25" t="s">
        <v>176</v>
      </c>
      <c r="AU1909" s="25" t="s">
        <v>83</v>
      </c>
      <c r="AY1909" s="25" t="s">
        <v>174</v>
      </c>
      <c r="BE1909" s="247">
        <f>IF(N1909="základní",J1909,0)</f>
        <v>0</v>
      </c>
      <c r="BF1909" s="247">
        <f>IF(N1909="snížená",J1909,0)</f>
        <v>0</v>
      </c>
      <c r="BG1909" s="247">
        <f>IF(N1909="zákl. přenesená",J1909,0)</f>
        <v>0</v>
      </c>
      <c r="BH1909" s="247">
        <f>IF(N1909="sníž. přenesená",J1909,0)</f>
        <v>0</v>
      </c>
      <c r="BI1909" s="247">
        <f>IF(N1909="nulová",J1909,0)</f>
        <v>0</v>
      </c>
      <c r="BJ1909" s="25" t="s">
        <v>83</v>
      </c>
      <c r="BK1909" s="247">
        <f>ROUND(I1909*H1909,2)</f>
        <v>0</v>
      </c>
      <c r="BL1909" s="25" t="s">
        <v>266</v>
      </c>
      <c r="BM1909" s="25" t="s">
        <v>3743</v>
      </c>
    </row>
    <row r="1910" s="1" customFormat="1" ht="16.5" customHeight="1">
      <c r="B1910" s="47"/>
      <c r="C1910" s="236" t="s">
        <v>2118</v>
      </c>
      <c r="D1910" s="236" t="s">
        <v>176</v>
      </c>
      <c r="E1910" s="237" t="s">
        <v>3744</v>
      </c>
      <c r="F1910" s="238" t="s">
        <v>3745</v>
      </c>
      <c r="G1910" s="239" t="s">
        <v>256</v>
      </c>
      <c r="H1910" s="240">
        <v>16</v>
      </c>
      <c r="I1910" s="241"/>
      <c r="J1910" s="242">
        <f>ROUND(I1910*H1910,2)</f>
        <v>0</v>
      </c>
      <c r="K1910" s="238" t="s">
        <v>21</v>
      </c>
      <c r="L1910" s="73"/>
      <c r="M1910" s="243" t="s">
        <v>21</v>
      </c>
      <c r="N1910" s="244" t="s">
        <v>44</v>
      </c>
      <c r="O1910" s="48"/>
      <c r="P1910" s="245">
        <f>O1910*H1910</f>
        <v>0</v>
      </c>
      <c r="Q1910" s="245">
        <v>0</v>
      </c>
      <c r="R1910" s="245">
        <f>Q1910*H1910</f>
        <v>0</v>
      </c>
      <c r="S1910" s="245">
        <v>0</v>
      </c>
      <c r="T1910" s="246">
        <f>S1910*H1910</f>
        <v>0</v>
      </c>
      <c r="AR1910" s="25" t="s">
        <v>266</v>
      </c>
      <c r="AT1910" s="25" t="s">
        <v>176</v>
      </c>
      <c r="AU1910" s="25" t="s">
        <v>83</v>
      </c>
      <c r="AY1910" s="25" t="s">
        <v>174</v>
      </c>
      <c r="BE1910" s="247">
        <f>IF(N1910="základní",J1910,0)</f>
        <v>0</v>
      </c>
      <c r="BF1910" s="247">
        <f>IF(N1910="snížená",J1910,0)</f>
        <v>0</v>
      </c>
      <c r="BG1910" s="247">
        <f>IF(N1910="zákl. přenesená",J1910,0)</f>
        <v>0</v>
      </c>
      <c r="BH1910" s="247">
        <f>IF(N1910="sníž. přenesená",J1910,0)</f>
        <v>0</v>
      </c>
      <c r="BI1910" s="247">
        <f>IF(N1910="nulová",J1910,0)</f>
        <v>0</v>
      </c>
      <c r="BJ1910" s="25" t="s">
        <v>83</v>
      </c>
      <c r="BK1910" s="247">
        <f>ROUND(I1910*H1910,2)</f>
        <v>0</v>
      </c>
      <c r="BL1910" s="25" t="s">
        <v>266</v>
      </c>
      <c r="BM1910" s="25" t="s">
        <v>3746</v>
      </c>
    </row>
    <row r="1911" s="1" customFormat="1" ht="16.5" customHeight="1">
      <c r="B1911" s="47"/>
      <c r="C1911" s="236" t="s">
        <v>3747</v>
      </c>
      <c r="D1911" s="236" t="s">
        <v>176</v>
      </c>
      <c r="E1911" s="237" t="s">
        <v>3748</v>
      </c>
      <c r="F1911" s="238" t="s">
        <v>3749</v>
      </c>
      <c r="G1911" s="239" t="s">
        <v>256</v>
      </c>
      <c r="H1911" s="240">
        <v>19</v>
      </c>
      <c r="I1911" s="241"/>
      <c r="J1911" s="242">
        <f>ROUND(I1911*H1911,2)</f>
        <v>0</v>
      </c>
      <c r="K1911" s="238" t="s">
        <v>21</v>
      </c>
      <c r="L1911" s="73"/>
      <c r="M1911" s="243" t="s">
        <v>21</v>
      </c>
      <c r="N1911" s="244" t="s">
        <v>44</v>
      </c>
      <c r="O1911" s="48"/>
      <c r="P1911" s="245">
        <f>O1911*H1911</f>
        <v>0</v>
      </c>
      <c r="Q1911" s="245">
        <v>0</v>
      </c>
      <c r="R1911" s="245">
        <f>Q1911*H1911</f>
        <v>0</v>
      </c>
      <c r="S1911" s="245">
        <v>0</v>
      </c>
      <c r="T1911" s="246">
        <f>S1911*H1911</f>
        <v>0</v>
      </c>
      <c r="AR1911" s="25" t="s">
        <v>266</v>
      </c>
      <c r="AT1911" s="25" t="s">
        <v>176</v>
      </c>
      <c r="AU1911" s="25" t="s">
        <v>83</v>
      </c>
      <c r="AY1911" s="25" t="s">
        <v>174</v>
      </c>
      <c r="BE1911" s="247">
        <f>IF(N1911="základní",J1911,0)</f>
        <v>0</v>
      </c>
      <c r="BF1911" s="247">
        <f>IF(N1911="snížená",J1911,0)</f>
        <v>0</v>
      </c>
      <c r="BG1911" s="247">
        <f>IF(N1911="zákl. přenesená",J1911,0)</f>
        <v>0</v>
      </c>
      <c r="BH1911" s="247">
        <f>IF(N1911="sníž. přenesená",J1911,0)</f>
        <v>0</v>
      </c>
      <c r="BI1911" s="247">
        <f>IF(N1911="nulová",J1911,0)</f>
        <v>0</v>
      </c>
      <c r="BJ1911" s="25" t="s">
        <v>83</v>
      </c>
      <c r="BK1911" s="247">
        <f>ROUND(I1911*H1911,2)</f>
        <v>0</v>
      </c>
      <c r="BL1911" s="25" t="s">
        <v>266</v>
      </c>
      <c r="BM1911" s="25" t="s">
        <v>3750</v>
      </c>
    </row>
    <row r="1912" s="1" customFormat="1" ht="16.5" customHeight="1">
      <c r="B1912" s="47"/>
      <c r="C1912" s="236" t="s">
        <v>3751</v>
      </c>
      <c r="D1912" s="236" t="s">
        <v>176</v>
      </c>
      <c r="E1912" s="237" t="s">
        <v>3752</v>
      </c>
      <c r="F1912" s="238" t="s">
        <v>3753</v>
      </c>
      <c r="G1912" s="239" t="s">
        <v>256</v>
      </c>
      <c r="H1912" s="240">
        <v>15</v>
      </c>
      <c r="I1912" s="241"/>
      <c r="J1912" s="242">
        <f>ROUND(I1912*H1912,2)</f>
        <v>0</v>
      </c>
      <c r="K1912" s="238" t="s">
        <v>21</v>
      </c>
      <c r="L1912" s="73"/>
      <c r="M1912" s="243" t="s">
        <v>21</v>
      </c>
      <c r="N1912" s="244" t="s">
        <v>44</v>
      </c>
      <c r="O1912" s="48"/>
      <c r="P1912" s="245">
        <f>O1912*H1912</f>
        <v>0</v>
      </c>
      <c r="Q1912" s="245">
        <v>0</v>
      </c>
      <c r="R1912" s="245">
        <f>Q1912*H1912</f>
        <v>0</v>
      </c>
      <c r="S1912" s="245">
        <v>0</v>
      </c>
      <c r="T1912" s="246">
        <f>S1912*H1912</f>
        <v>0</v>
      </c>
      <c r="AR1912" s="25" t="s">
        <v>266</v>
      </c>
      <c r="AT1912" s="25" t="s">
        <v>176</v>
      </c>
      <c r="AU1912" s="25" t="s">
        <v>83</v>
      </c>
      <c r="AY1912" s="25" t="s">
        <v>174</v>
      </c>
      <c r="BE1912" s="247">
        <f>IF(N1912="základní",J1912,0)</f>
        <v>0</v>
      </c>
      <c r="BF1912" s="247">
        <f>IF(N1912="snížená",J1912,0)</f>
        <v>0</v>
      </c>
      <c r="BG1912" s="247">
        <f>IF(N1912="zákl. přenesená",J1912,0)</f>
        <v>0</v>
      </c>
      <c r="BH1912" s="247">
        <f>IF(N1912="sníž. přenesená",J1912,0)</f>
        <v>0</v>
      </c>
      <c r="BI1912" s="247">
        <f>IF(N1912="nulová",J1912,0)</f>
        <v>0</v>
      </c>
      <c r="BJ1912" s="25" t="s">
        <v>83</v>
      </c>
      <c r="BK1912" s="247">
        <f>ROUND(I1912*H1912,2)</f>
        <v>0</v>
      </c>
      <c r="BL1912" s="25" t="s">
        <v>266</v>
      </c>
      <c r="BM1912" s="25" t="s">
        <v>3754</v>
      </c>
    </row>
    <row r="1913" s="1" customFormat="1" ht="16.5" customHeight="1">
      <c r="B1913" s="47"/>
      <c r="C1913" s="236" t="s">
        <v>3755</v>
      </c>
      <c r="D1913" s="236" t="s">
        <v>176</v>
      </c>
      <c r="E1913" s="237" t="s">
        <v>3756</v>
      </c>
      <c r="F1913" s="238" t="s">
        <v>3757</v>
      </c>
      <c r="G1913" s="239" t="s">
        <v>256</v>
      </c>
      <c r="H1913" s="240">
        <v>19</v>
      </c>
      <c r="I1913" s="241"/>
      <c r="J1913" s="242">
        <f>ROUND(I1913*H1913,2)</f>
        <v>0</v>
      </c>
      <c r="K1913" s="238" t="s">
        <v>21</v>
      </c>
      <c r="L1913" s="73"/>
      <c r="M1913" s="243" t="s">
        <v>21</v>
      </c>
      <c r="N1913" s="244" t="s">
        <v>44</v>
      </c>
      <c r="O1913" s="48"/>
      <c r="P1913" s="245">
        <f>O1913*H1913</f>
        <v>0</v>
      </c>
      <c r="Q1913" s="245">
        <v>0</v>
      </c>
      <c r="R1913" s="245">
        <f>Q1913*H1913</f>
        <v>0</v>
      </c>
      <c r="S1913" s="245">
        <v>0</v>
      </c>
      <c r="T1913" s="246">
        <f>S1913*H1913</f>
        <v>0</v>
      </c>
      <c r="AR1913" s="25" t="s">
        <v>266</v>
      </c>
      <c r="AT1913" s="25" t="s">
        <v>176</v>
      </c>
      <c r="AU1913" s="25" t="s">
        <v>83</v>
      </c>
      <c r="AY1913" s="25" t="s">
        <v>174</v>
      </c>
      <c r="BE1913" s="247">
        <f>IF(N1913="základní",J1913,0)</f>
        <v>0</v>
      </c>
      <c r="BF1913" s="247">
        <f>IF(N1913="snížená",J1913,0)</f>
        <v>0</v>
      </c>
      <c r="BG1913" s="247">
        <f>IF(N1913="zákl. přenesená",J1913,0)</f>
        <v>0</v>
      </c>
      <c r="BH1913" s="247">
        <f>IF(N1913="sníž. přenesená",J1913,0)</f>
        <v>0</v>
      </c>
      <c r="BI1913" s="247">
        <f>IF(N1913="nulová",J1913,0)</f>
        <v>0</v>
      </c>
      <c r="BJ1913" s="25" t="s">
        <v>83</v>
      </c>
      <c r="BK1913" s="247">
        <f>ROUND(I1913*H1913,2)</f>
        <v>0</v>
      </c>
      <c r="BL1913" s="25" t="s">
        <v>266</v>
      </c>
      <c r="BM1913" s="25" t="s">
        <v>3758</v>
      </c>
    </row>
    <row r="1914" s="1" customFormat="1" ht="25.5" customHeight="1">
      <c r="B1914" s="47"/>
      <c r="C1914" s="236" t="s">
        <v>3759</v>
      </c>
      <c r="D1914" s="236" t="s">
        <v>176</v>
      </c>
      <c r="E1914" s="237" t="s">
        <v>3760</v>
      </c>
      <c r="F1914" s="238" t="s">
        <v>3761</v>
      </c>
      <c r="G1914" s="239" t="s">
        <v>179</v>
      </c>
      <c r="H1914" s="240">
        <v>5.04</v>
      </c>
      <c r="I1914" s="241"/>
      <c r="J1914" s="242">
        <f>ROUND(I1914*H1914,2)</f>
        <v>0</v>
      </c>
      <c r="K1914" s="238" t="s">
        <v>180</v>
      </c>
      <c r="L1914" s="73"/>
      <c r="M1914" s="243" t="s">
        <v>21</v>
      </c>
      <c r="N1914" s="244" t="s">
        <v>44</v>
      </c>
      <c r="O1914" s="48"/>
      <c r="P1914" s="245">
        <f>O1914*H1914</f>
        <v>0</v>
      </c>
      <c r="Q1914" s="245">
        <v>2.0000000000000002E-05</v>
      </c>
      <c r="R1914" s="245">
        <f>Q1914*H1914</f>
        <v>0.00010080000000000001</v>
      </c>
      <c r="S1914" s="245">
        <v>0</v>
      </c>
      <c r="T1914" s="246">
        <f>S1914*H1914</f>
        <v>0</v>
      </c>
      <c r="AR1914" s="25" t="s">
        <v>266</v>
      </c>
      <c r="AT1914" s="25" t="s">
        <v>176</v>
      </c>
      <c r="AU1914" s="25" t="s">
        <v>83</v>
      </c>
      <c r="AY1914" s="25" t="s">
        <v>174</v>
      </c>
      <c r="BE1914" s="247">
        <f>IF(N1914="základní",J1914,0)</f>
        <v>0</v>
      </c>
      <c r="BF1914" s="247">
        <f>IF(N1914="snížená",J1914,0)</f>
        <v>0</v>
      </c>
      <c r="BG1914" s="247">
        <f>IF(N1914="zákl. přenesená",J1914,0)</f>
        <v>0</v>
      </c>
      <c r="BH1914" s="247">
        <f>IF(N1914="sníž. přenesená",J1914,0)</f>
        <v>0</v>
      </c>
      <c r="BI1914" s="247">
        <f>IF(N1914="nulová",J1914,0)</f>
        <v>0</v>
      </c>
      <c r="BJ1914" s="25" t="s">
        <v>83</v>
      </c>
      <c r="BK1914" s="247">
        <f>ROUND(I1914*H1914,2)</f>
        <v>0</v>
      </c>
      <c r="BL1914" s="25" t="s">
        <v>266</v>
      </c>
      <c r="BM1914" s="25" t="s">
        <v>3762</v>
      </c>
    </row>
    <row r="1915" s="12" customFormat="1">
      <c r="B1915" s="251"/>
      <c r="C1915" s="252"/>
      <c r="D1915" s="248" t="s">
        <v>185</v>
      </c>
      <c r="E1915" s="253" t="s">
        <v>21</v>
      </c>
      <c r="F1915" s="254" t="s">
        <v>3763</v>
      </c>
      <c r="G1915" s="252"/>
      <c r="H1915" s="255">
        <v>5.04</v>
      </c>
      <c r="I1915" s="256"/>
      <c r="J1915" s="252"/>
      <c r="K1915" s="252"/>
      <c r="L1915" s="257"/>
      <c r="M1915" s="258"/>
      <c r="N1915" s="259"/>
      <c r="O1915" s="259"/>
      <c r="P1915" s="259"/>
      <c r="Q1915" s="259"/>
      <c r="R1915" s="259"/>
      <c r="S1915" s="259"/>
      <c r="T1915" s="260"/>
      <c r="AT1915" s="261" t="s">
        <v>185</v>
      </c>
      <c r="AU1915" s="261" t="s">
        <v>83</v>
      </c>
      <c r="AV1915" s="12" t="s">
        <v>83</v>
      </c>
      <c r="AW1915" s="12" t="s">
        <v>36</v>
      </c>
      <c r="AX1915" s="12" t="s">
        <v>76</v>
      </c>
      <c r="AY1915" s="261" t="s">
        <v>174</v>
      </c>
    </row>
    <row r="1916" s="1" customFormat="1" ht="25.5" customHeight="1">
      <c r="B1916" s="47"/>
      <c r="C1916" s="236" t="s">
        <v>3764</v>
      </c>
      <c r="D1916" s="236" t="s">
        <v>176</v>
      </c>
      <c r="E1916" s="237" t="s">
        <v>3765</v>
      </c>
      <c r="F1916" s="238" t="s">
        <v>3766</v>
      </c>
      <c r="G1916" s="239" t="s">
        <v>179</v>
      </c>
      <c r="H1916" s="240">
        <v>5.04</v>
      </c>
      <c r="I1916" s="241"/>
      <c r="J1916" s="242">
        <f>ROUND(I1916*H1916,2)</f>
        <v>0</v>
      </c>
      <c r="K1916" s="238" t="s">
        <v>180</v>
      </c>
      <c r="L1916" s="73"/>
      <c r="M1916" s="243" t="s">
        <v>21</v>
      </c>
      <c r="N1916" s="244" t="s">
        <v>44</v>
      </c>
      <c r="O1916" s="48"/>
      <c r="P1916" s="245">
        <f>O1916*H1916</f>
        <v>0</v>
      </c>
      <c r="Q1916" s="245">
        <v>2.0000000000000002E-05</v>
      </c>
      <c r="R1916" s="245">
        <f>Q1916*H1916</f>
        <v>0.00010080000000000001</v>
      </c>
      <c r="S1916" s="245">
        <v>0</v>
      </c>
      <c r="T1916" s="246">
        <f>S1916*H1916</f>
        <v>0</v>
      </c>
      <c r="AR1916" s="25" t="s">
        <v>266</v>
      </c>
      <c r="AT1916" s="25" t="s">
        <v>176</v>
      </c>
      <c r="AU1916" s="25" t="s">
        <v>83</v>
      </c>
      <c r="AY1916" s="25" t="s">
        <v>174</v>
      </c>
      <c r="BE1916" s="247">
        <f>IF(N1916="základní",J1916,0)</f>
        <v>0</v>
      </c>
      <c r="BF1916" s="247">
        <f>IF(N1916="snížená",J1916,0)</f>
        <v>0</v>
      </c>
      <c r="BG1916" s="247">
        <f>IF(N1916="zákl. přenesená",J1916,0)</f>
        <v>0</v>
      </c>
      <c r="BH1916" s="247">
        <f>IF(N1916="sníž. přenesená",J1916,0)</f>
        <v>0</v>
      </c>
      <c r="BI1916" s="247">
        <f>IF(N1916="nulová",J1916,0)</f>
        <v>0</v>
      </c>
      <c r="BJ1916" s="25" t="s">
        <v>83</v>
      </c>
      <c r="BK1916" s="247">
        <f>ROUND(I1916*H1916,2)</f>
        <v>0</v>
      </c>
      <c r="BL1916" s="25" t="s">
        <v>266</v>
      </c>
      <c r="BM1916" s="25" t="s">
        <v>3767</v>
      </c>
    </row>
    <row r="1917" s="12" customFormat="1">
      <c r="B1917" s="251"/>
      <c r="C1917" s="252"/>
      <c r="D1917" s="248" t="s">
        <v>185</v>
      </c>
      <c r="E1917" s="253" t="s">
        <v>21</v>
      </c>
      <c r="F1917" s="254" t="s">
        <v>3763</v>
      </c>
      <c r="G1917" s="252"/>
      <c r="H1917" s="255">
        <v>5.04</v>
      </c>
      <c r="I1917" s="256"/>
      <c r="J1917" s="252"/>
      <c r="K1917" s="252"/>
      <c r="L1917" s="257"/>
      <c r="M1917" s="258"/>
      <c r="N1917" s="259"/>
      <c r="O1917" s="259"/>
      <c r="P1917" s="259"/>
      <c r="Q1917" s="259"/>
      <c r="R1917" s="259"/>
      <c r="S1917" s="259"/>
      <c r="T1917" s="260"/>
      <c r="AT1917" s="261" t="s">
        <v>185</v>
      </c>
      <c r="AU1917" s="261" t="s">
        <v>83</v>
      </c>
      <c r="AV1917" s="12" t="s">
        <v>83</v>
      </c>
      <c r="AW1917" s="12" t="s">
        <v>36</v>
      </c>
      <c r="AX1917" s="12" t="s">
        <v>76</v>
      </c>
      <c r="AY1917" s="261" t="s">
        <v>174</v>
      </c>
    </row>
    <row r="1918" s="1" customFormat="1" ht="16.5" customHeight="1">
      <c r="B1918" s="47"/>
      <c r="C1918" s="236" t="s">
        <v>2212</v>
      </c>
      <c r="D1918" s="236" t="s">
        <v>176</v>
      </c>
      <c r="E1918" s="237" t="s">
        <v>3768</v>
      </c>
      <c r="F1918" s="238" t="s">
        <v>3769</v>
      </c>
      <c r="G1918" s="239" t="s">
        <v>179</v>
      </c>
      <c r="H1918" s="240">
        <v>94.299999999999997</v>
      </c>
      <c r="I1918" s="241"/>
      <c r="J1918" s="242">
        <f>ROUND(I1918*H1918,2)</f>
        <v>0</v>
      </c>
      <c r="K1918" s="238" t="s">
        <v>180</v>
      </c>
      <c r="L1918" s="73"/>
      <c r="M1918" s="243" t="s">
        <v>21</v>
      </c>
      <c r="N1918" s="244" t="s">
        <v>44</v>
      </c>
      <c r="O1918" s="48"/>
      <c r="P1918" s="245">
        <f>O1918*H1918</f>
        <v>0</v>
      </c>
      <c r="Q1918" s="245">
        <v>6.0000000000000002E-05</v>
      </c>
      <c r="R1918" s="245">
        <f>Q1918*H1918</f>
        <v>0.0056579999999999998</v>
      </c>
      <c r="S1918" s="245">
        <v>0</v>
      </c>
      <c r="T1918" s="246">
        <f>S1918*H1918</f>
        <v>0</v>
      </c>
      <c r="AR1918" s="25" t="s">
        <v>266</v>
      </c>
      <c r="AT1918" s="25" t="s">
        <v>176</v>
      </c>
      <c r="AU1918" s="25" t="s">
        <v>83</v>
      </c>
      <c r="AY1918" s="25" t="s">
        <v>174</v>
      </c>
      <c r="BE1918" s="247">
        <f>IF(N1918="základní",J1918,0)</f>
        <v>0</v>
      </c>
      <c r="BF1918" s="247">
        <f>IF(N1918="snížená",J1918,0)</f>
        <v>0</v>
      </c>
      <c r="BG1918" s="247">
        <f>IF(N1918="zákl. přenesená",J1918,0)</f>
        <v>0</v>
      </c>
      <c r="BH1918" s="247">
        <f>IF(N1918="sníž. přenesená",J1918,0)</f>
        <v>0</v>
      </c>
      <c r="BI1918" s="247">
        <f>IF(N1918="nulová",J1918,0)</f>
        <v>0</v>
      </c>
      <c r="BJ1918" s="25" t="s">
        <v>83</v>
      </c>
      <c r="BK1918" s="247">
        <f>ROUND(I1918*H1918,2)</f>
        <v>0</v>
      </c>
      <c r="BL1918" s="25" t="s">
        <v>266</v>
      </c>
      <c r="BM1918" s="25" t="s">
        <v>3770</v>
      </c>
    </row>
    <row r="1919" s="12" customFormat="1">
      <c r="B1919" s="251"/>
      <c r="C1919" s="252"/>
      <c r="D1919" s="248" t="s">
        <v>185</v>
      </c>
      <c r="E1919" s="253" t="s">
        <v>21</v>
      </c>
      <c r="F1919" s="254" t="s">
        <v>3771</v>
      </c>
      <c r="G1919" s="252"/>
      <c r="H1919" s="255">
        <v>94.299999999999997</v>
      </c>
      <c r="I1919" s="256"/>
      <c r="J1919" s="252"/>
      <c r="K1919" s="252"/>
      <c r="L1919" s="257"/>
      <c r="M1919" s="258"/>
      <c r="N1919" s="259"/>
      <c r="O1919" s="259"/>
      <c r="P1919" s="259"/>
      <c r="Q1919" s="259"/>
      <c r="R1919" s="259"/>
      <c r="S1919" s="259"/>
      <c r="T1919" s="260"/>
      <c r="AT1919" s="261" t="s">
        <v>185</v>
      </c>
      <c r="AU1919" s="261" t="s">
        <v>83</v>
      </c>
      <c r="AV1919" s="12" t="s">
        <v>83</v>
      </c>
      <c r="AW1919" s="12" t="s">
        <v>36</v>
      </c>
      <c r="AX1919" s="12" t="s">
        <v>76</v>
      </c>
      <c r="AY1919" s="261" t="s">
        <v>174</v>
      </c>
    </row>
    <row r="1920" s="1" customFormat="1" ht="25.5" customHeight="1">
      <c r="B1920" s="47"/>
      <c r="C1920" s="236" t="s">
        <v>2618</v>
      </c>
      <c r="D1920" s="236" t="s">
        <v>176</v>
      </c>
      <c r="E1920" s="237" t="s">
        <v>3772</v>
      </c>
      <c r="F1920" s="238" t="s">
        <v>3773</v>
      </c>
      <c r="G1920" s="239" t="s">
        <v>179</v>
      </c>
      <c r="H1920" s="240">
        <v>5.04</v>
      </c>
      <c r="I1920" s="241"/>
      <c r="J1920" s="242">
        <f>ROUND(I1920*H1920,2)</f>
        <v>0</v>
      </c>
      <c r="K1920" s="238" t="s">
        <v>180</v>
      </c>
      <c r="L1920" s="73"/>
      <c r="M1920" s="243" t="s">
        <v>21</v>
      </c>
      <c r="N1920" s="244" t="s">
        <v>44</v>
      </c>
      <c r="O1920" s="48"/>
      <c r="P1920" s="245">
        <f>O1920*H1920</f>
        <v>0</v>
      </c>
      <c r="Q1920" s="245">
        <v>0.00024000000000000001</v>
      </c>
      <c r="R1920" s="245">
        <f>Q1920*H1920</f>
        <v>0.0012096000000000001</v>
      </c>
      <c r="S1920" s="245">
        <v>0</v>
      </c>
      <c r="T1920" s="246">
        <f>S1920*H1920</f>
        <v>0</v>
      </c>
      <c r="AR1920" s="25" t="s">
        <v>266</v>
      </c>
      <c r="AT1920" s="25" t="s">
        <v>176</v>
      </c>
      <c r="AU1920" s="25" t="s">
        <v>83</v>
      </c>
      <c r="AY1920" s="25" t="s">
        <v>174</v>
      </c>
      <c r="BE1920" s="247">
        <f>IF(N1920="základní",J1920,0)</f>
        <v>0</v>
      </c>
      <c r="BF1920" s="247">
        <f>IF(N1920="snížená",J1920,0)</f>
        <v>0</v>
      </c>
      <c r="BG1920" s="247">
        <f>IF(N1920="zákl. přenesená",J1920,0)</f>
        <v>0</v>
      </c>
      <c r="BH1920" s="247">
        <f>IF(N1920="sníž. přenesená",J1920,0)</f>
        <v>0</v>
      </c>
      <c r="BI1920" s="247">
        <f>IF(N1920="nulová",J1920,0)</f>
        <v>0</v>
      </c>
      <c r="BJ1920" s="25" t="s">
        <v>83</v>
      </c>
      <c r="BK1920" s="247">
        <f>ROUND(I1920*H1920,2)</f>
        <v>0</v>
      </c>
      <c r="BL1920" s="25" t="s">
        <v>266</v>
      </c>
      <c r="BM1920" s="25" t="s">
        <v>3774</v>
      </c>
    </row>
    <row r="1921" s="12" customFormat="1">
      <c r="B1921" s="251"/>
      <c r="C1921" s="252"/>
      <c r="D1921" s="248" t="s">
        <v>185</v>
      </c>
      <c r="E1921" s="253" t="s">
        <v>21</v>
      </c>
      <c r="F1921" s="254" t="s">
        <v>3763</v>
      </c>
      <c r="G1921" s="252"/>
      <c r="H1921" s="255">
        <v>5.04</v>
      </c>
      <c r="I1921" s="256"/>
      <c r="J1921" s="252"/>
      <c r="K1921" s="252"/>
      <c r="L1921" s="257"/>
      <c r="M1921" s="258"/>
      <c r="N1921" s="259"/>
      <c r="O1921" s="259"/>
      <c r="P1921" s="259"/>
      <c r="Q1921" s="259"/>
      <c r="R1921" s="259"/>
      <c r="S1921" s="259"/>
      <c r="T1921" s="260"/>
      <c r="AT1921" s="261" t="s">
        <v>185</v>
      </c>
      <c r="AU1921" s="261" t="s">
        <v>83</v>
      </c>
      <c r="AV1921" s="12" t="s">
        <v>83</v>
      </c>
      <c r="AW1921" s="12" t="s">
        <v>36</v>
      </c>
      <c r="AX1921" s="12" t="s">
        <v>76</v>
      </c>
      <c r="AY1921" s="261" t="s">
        <v>174</v>
      </c>
    </row>
    <row r="1922" s="1" customFormat="1" ht="25.5" customHeight="1">
      <c r="B1922" s="47"/>
      <c r="C1922" s="236" t="s">
        <v>3775</v>
      </c>
      <c r="D1922" s="236" t="s">
        <v>176</v>
      </c>
      <c r="E1922" s="237" t="s">
        <v>3776</v>
      </c>
      <c r="F1922" s="238" t="s">
        <v>3777</v>
      </c>
      <c r="G1922" s="239" t="s">
        <v>179</v>
      </c>
      <c r="H1922" s="240">
        <v>94.299999999999997</v>
      </c>
      <c r="I1922" s="241"/>
      <c r="J1922" s="242">
        <f>ROUND(I1922*H1922,2)</f>
        <v>0</v>
      </c>
      <c r="K1922" s="238" t="s">
        <v>180</v>
      </c>
      <c r="L1922" s="73"/>
      <c r="M1922" s="243" t="s">
        <v>21</v>
      </c>
      <c r="N1922" s="244" t="s">
        <v>44</v>
      </c>
      <c r="O1922" s="48"/>
      <c r="P1922" s="245">
        <f>O1922*H1922</f>
        <v>0</v>
      </c>
      <c r="Q1922" s="245">
        <v>3.0000000000000001E-05</v>
      </c>
      <c r="R1922" s="245">
        <f>Q1922*H1922</f>
        <v>0.0028289999999999999</v>
      </c>
      <c r="S1922" s="245">
        <v>0</v>
      </c>
      <c r="T1922" s="246">
        <f>S1922*H1922</f>
        <v>0</v>
      </c>
      <c r="AR1922" s="25" t="s">
        <v>266</v>
      </c>
      <c r="AT1922" s="25" t="s">
        <v>176</v>
      </c>
      <c r="AU1922" s="25" t="s">
        <v>83</v>
      </c>
      <c r="AY1922" s="25" t="s">
        <v>174</v>
      </c>
      <c r="BE1922" s="247">
        <f>IF(N1922="základní",J1922,0)</f>
        <v>0</v>
      </c>
      <c r="BF1922" s="247">
        <f>IF(N1922="snížená",J1922,0)</f>
        <v>0</v>
      </c>
      <c r="BG1922" s="247">
        <f>IF(N1922="zákl. přenesená",J1922,0)</f>
        <v>0</v>
      </c>
      <c r="BH1922" s="247">
        <f>IF(N1922="sníž. přenesená",J1922,0)</f>
        <v>0</v>
      </c>
      <c r="BI1922" s="247">
        <f>IF(N1922="nulová",J1922,0)</f>
        <v>0</v>
      </c>
      <c r="BJ1922" s="25" t="s">
        <v>83</v>
      </c>
      <c r="BK1922" s="247">
        <f>ROUND(I1922*H1922,2)</f>
        <v>0</v>
      </c>
      <c r="BL1922" s="25" t="s">
        <v>266</v>
      </c>
      <c r="BM1922" s="25" t="s">
        <v>3778</v>
      </c>
    </row>
    <row r="1923" s="12" customFormat="1">
      <c r="B1923" s="251"/>
      <c r="C1923" s="252"/>
      <c r="D1923" s="248" t="s">
        <v>185</v>
      </c>
      <c r="E1923" s="253" t="s">
        <v>21</v>
      </c>
      <c r="F1923" s="254" t="s">
        <v>3771</v>
      </c>
      <c r="G1923" s="252"/>
      <c r="H1923" s="255">
        <v>94.299999999999997</v>
      </c>
      <c r="I1923" s="256"/>
      <c r="J1923" s="252"/>
      <c r="K1923" s="252"/>
      <c r="L1923" s="257"/>
      <c r="M1923" s="258"/>
      <c r="N1923" s="259"/>
      <c r="O1923" s="259"/>
      <c r="P1923" s="259"/>
      <c r="Q1923" s="259"/>
      <c r="R1923" s="259"/>
      <c r="S1923" s="259"/>
      <c r="T1923" s="260"/>
      <c r="AT1923" s="261" t="s">
        <v>185</v>
      </c>
      <c r="AU1923" s="261" t="s">
        <v>83</v>
      </c>
      <c r="AV1923" s="12" t="s">
        <v>83</v>
      </c>
      <c r="AW1923" s="12" t="s">
        <v>36</v>
      </c>
      <c r="AX1923" s="12" t="s">
        <v>76</v>
      </c>
      <c r="AY1923" s="261" t="s">
        <v>174</v>
      </c>
    </row>
    <row r="1924" s="1" customFormat="1" ht="25.5" customHeight="1">
      <c r="B1924" s="47"/>
      <c r="C1924" s="236" t="s">
        <v>3779</v>
      </c>
      <c r="D1924" s="236" t="s">
        <v>176</v>
      </c>
      <c r="E1924" s="237" t="s">
        <v>3780</v>
      </c>
      <c r="F1924" s="238" t="s">
        <v>3781</v>
      </c>
      <c r="G1924" s="239" t="s">
        <v>179</v>
      </c>
      <c r="H1924" s="240">
        <v>660</v>
      </c>
      <c r="I1924" s="241"/>
      <c r="J1924" s="242">
        <f>ROUND(I1924*H1924,2)</f>
        <v>0</v>
      </c>
      <c r="K1924" s="238" t="s">
        <v>180</v>
      </c>
      <c r="L1924" s="73"/>
      <c r="M1924" s="243" t="s">
        <v>21</v>
      </c>
      <c r="N1924" s="244" t="s">
        <v>44</v>
      </c>
      <c r="O1924" s="48"/>
      <c r="P1924" s="245">
        <f>O1924*H1924</f>
        <v>0</v>
      </c>
      <c r="Q1924" s="245">
        <v>0.00013999999999999999</v>
      </c>
      <c r="R1924" s="245">
        <f>Q1924*H1924</f>
        <v>0.092399999999999996</v>
      </c>
      <c r="S1924" s="245">
        <v>0</v>
      </c>
      <c r="T1924" s="246">
        <f>S1924*H1924</f>
        <v>0</v>
      </c>
      <c r="AR1924" s="25" t="s">
        <v>266</v>
      </c>
      <c r="AT1924" s="25" t="s">
        <v>176</v>
      </c>
      <c r="AU1924" s="25" t="s">
        <v>83</v>
      </c>
      <c r="AY1924" s="25" t="s">
        <v>174</v>
      </c>
      <c r="BE1924" s="247">
        <f>IF(N1924="základní",J1924,0)</f>
        <v>0</v>
      </c>
      <c r="BF1924" s="247">
        <f>IF(N1924="snížená",J1924,0)</f>
        <v>0</v>
      </c>
      <c r="BG1924" s="247">
        <f>IF(N1924="zákl. přenesená",J1924,0)</f>
        <v>0</v>
      </c>
      <c r="BH1924" s="247">
        <f>IF(N1924="sníž. přenesená",J1924,0)</f>
        <v>0</v>
      </c>
      <c r="BI1924" s="247">
        <f>IF(N1924="nulová",J1924,0)</f>
        <v>0</v>
      </c>
      <c r="BJ1924" s="25" t="s">
        <v>83</v>
      </c>
      <c r="BK1924" s="247">
        <f>ROUND(I1924*H1924,2)</f>
        <v>0</v>
      </c>
      <c r="BL1924" s="25" t="s">
        <v>266</v>
      </c>
      <c r="BM1924" s="25" t="s">
        <v>3782</v>
      </c>
    </row>
    <row r="1925" s="1" customFormat="1">
      <c r="B1925" s="47"/>
      <c r="C1925" s="75"/>
      <c r="D1925" s="248" t="s">
        <v>183</v>
      </c>
      <c r="E1925" s="75"/>
      <c r="F1925" s="249" t="s">
        <v>3783</v>
      </c>
      <c r="G1925" s="75"/>
      <c r="H1925" s="75"/>
      <c r="I1925" s="204"/>
      <c r="J1925" s="75"/>
      <c r="K1925" s="75"/>
      <c r="L1925" s="73"/>
      <c r="M1925" s="250"/>
      <c r="N1925" s="48"/>
      <c r="O1925" s="48"/>
      <c r="P1925" s="48"/>
      <c r="Q1925" s="48"/>
      <c r="R1925" s="48"/>
      <c r="S1925" s="48"/>
      <c r="T1925" s="96"/>
      <c r="AT1925" s="25" t="s">
        <v>183</v>
      </c>
      <c r="AU1925" s="25" t="s">
        <v>83</v>
      </c>
    </row>
    <row r="1926" s="12" customFormat="1">
      <c r="B1926" s="251"/>
      <c r="C1926" s="252"/>
      <c r="D1926" s="248" t="s">
        <v>185</v>
      </c>
      <c r="E1926" s="253" t="s">
        <v>21</v>
      </c>
      <c r="F1926" s="254" t="s">
        <v>3784</v>
      </c>
      <c r="G1926" s="252"/>
      <c r="H1926" s="255">
        <v>660</v>
      </c>
      <c r="I1926" s="256"/>
      <c r="J1926" s="252"/>
      <c r="K1926" s="252"/>
      <c r="L1926" s="257"/>
      <c r="M1926" s="258"/>
      <c r="N1926" s="259"/>
      <c r="O1926" s="259"/>
      <c r="P1926" s="259"/>
      <c r="Q1926" s="259"/>
      <c r="R1926" s="259"/>
      <c r="S1926" s="259"/>
      <c r="T1926" s="260"/>
      <c r="AT1926" s="261" t="s">
        <v>185</v>
      </c>
      <c r="AU1926" s="261" t="s">
        <v>83</v>
      </c>
      <c r="AV1926" s="12" t="s">
        <v>83</v>
      </c>
      <c r="AW1926" s="12" t="s">
        <v>36</v>
      </c>
      <c r="AX1926" s="12" t="s">
        <v>76</v>
      </c>
      <c r="AY1926" s="261" t="s">
        <v>174</v>
      </c>
    </row>
    <row r="1927" s="1" customFormat="1" ht="25.5" customHeight="1">
      <c r="B1927" s="47"/>
      <c r="C1927" s="236" t="s">
        <v>3785</v>
      </c>
      <c r="D1927" s="236" t="s">
        <v>176</v>
      </c>
      <c r="E1927" s="237" t="s">
        <v>3786</v>
      </c>
      <c r="F1927" s="238" t="s">
        <v>3787</v>
      </c>
      <c r="G1927" s="239" t="s">
        <v>179</v>
      </c>
      <c r="H1927" s="240">
        <v>38.325000000000003</v>
      </c>
      <c r="I1927" s="241"/>
      <c r="J1927" s="242">
        <f>ROUND(I1927*H1927,2)</f>
        <v>0</v>
      </c>
      <c r="K1927" s="238" t="s">
        <v>180</v>
      </c>
      <c r="L1927" s="73"/>
      <c r="M1927" s="243" t="s">
        <v>21</v>
      </c>
      <c r="N1927" s="244" t="s">
        <v>44</v>
      </c>
      <c r="O1927" s="48"/>
      <c r="P1927" s="245">
        <f>O1927*H1927</f>
        <v>0</v>
      </c>
      <c r="Q1927" s="245">
        <v>6.9999999999999994E-05</v>
      </c>
      <c r="R1927" s="245">
        <f>Q1927*H1927</f>
        <v>0.0026827499999999998</v>
      </c>
      <c r="S1927" s="245">
        <v>0</v>
      </c>
      <c r="T1927" s="246">
        <f>S1927*H1927</f>
        <v>0</v>
      </c>
      <c r="AR1927" s="25" t="s">
        <v>266</v>
      </c>
      <c r="AT1927" s="25" t="s">
        <v>176</v>
      </c>
      <c r="AU1927" s="25" t="s">
        <v>83</v>
      </c>
      <c r="AY1927" s="25" t="s">
        <v>174</v>
      </c>
      <c r="BE1927" s="247">
        <f>IF(N1927="základní",J1927,0)</f>
        <v>0</v>
      </c>
      <c r="BF1927" s="247">
        <f>IF(N1927="snížená",J1927,0)</f>
        <v>0</v>
      </c>
      <c r="BG1927" s="247">
        <f>IF(N1927="zákl. přenesená",J1927,0)</f>
        <v>0</v>
      </c>
      <c r="BH1927" s="247">
        <f>IF(N1927="sníž. přenesená",J1927,0)</f>
        <v>0</v>
      </c>
      <c r="BI1927" s="247">
        <f>IF(N1927="nulová",J1927,0)</f>
        <v>0</v>
      </c>
      <c r="BJ1927" s="25" t="s">
        <v>83</v>
      </c>
      <c r="BK1927" s="247">
        <f>ROUND(I1927*H1927,2)</f>
        <v>0</v>
      </c>
      <c r="BL1927" s="25" t="s">
        <v>266</v>
      </c>
      <c r="BM1927" s="25" t="s">
        <v>3788</v>
      </c>
    </row>
    <row r="1928" s="12" customFormat="1">
      <c r="B1928" s="251"/>
      <c r="C1928" s="252"/>
      <c r="D1928" s="248" t="s">
        <v>185</v>
      </c>
      <c r="E1928" s="253" t="s">
        <v>21</v>
      </c>
      <c r="F1928" s="254" t="s">
        <v>3789</v>
      </c>
      <c r="G1928" s="252"/>
      <c r="H1928" s="255">
        <v>0.75</v>
      </c>
      <c r="I1928" s="256"/>
      <c r="J1928" s="252"/>
      <c r="K1928" s="252"/>
      <c r="L1928" s="257"/>
      <c r="M1928" s="258"/>
      <c r="N1928" s="259"/>
      <c r="O1928" s="259"/>
      <c r="P1928" s="259"/>
      <c r="Q1928" s="259"/>
      <c r="R1928" s="259"/>
      <c r="S1928" s="259"/>
      <c r="T1928" s="260"/>
      <c r="AT1928" s="261" t="s">
        <v>185</v>
      </c>
      <c r="AU1928" s="261" t="s">
        <v>83</v>
      </c>
      <c r="AV1928" s="12" t="s">
        <v>83</v>
      </c>
      <c r="AW1928" s="12" t="s">
        <v>36</v>
      </c>
      <c r="AX1928" s="12" t="s">
        <v>72</v>
      </c>
      <c r="AY1928" s="261" t="s">
        <v>174</v>
      </c>
    </row>
    <row r="1929" s="12" customFormat="1">
      <c r="B1929" s="251"/>
      <c r="C1929" s="252"/>
      <c r="D1929" s="248" t="s">
        <v>185</v>
      </c>
      <c r="E1929" s="253" t="s">
        <v>21</v>
      </c>
      <c r="F1929" s="254" t="s">
        <v>3790</v>
      </c>
      <c r="G1929" s="252"/>
      <c r="H1929" s="255">
        <v>28.800000000000001</v>
      </c>
      <c r="I1929" s="256"/>
      <c r="J1929" s="252"/>
      <c r="K1929" s="252"/>
      <c r="L1929" s="257"/>
      <c r="M1929" s="258"/>
      <c r="N1929" s="259"/>
      <c r="O1929" s="259"/>
      <c r="P1929" s="259"/>
      <c r="Q1929" s="259"/>
      <c r="R1929" s="259"/>
      <c r="S1929" s="259"/>
      <c r="T1929" s="260"/>
      <c r="AT1929" s="261" t="s">
        <v>185</v>
      </c>
      <c r="AU1929" s="261" t="s">
        <v>83</v>
      </c>
      <c r="AV1929" s="12" t="s">
        <v>83</v>
      </c>
      <c r="AW1929" s="12" t="s">
        <v>36</v>
      </c>
      <c r="AX1929" s="12" t="s">
        <v>72</v>
      </c>
      <c r="AY1929" s="261" t="s">
        <v>174</v>
      </c>
    </row>
    <row r="1930" s="12" customFormat="1">
      <c r="B1930" s="251"/>
      <c r="C1930" s="252"/>
      <c r="D1930" s="248" t="s">
        <v>185</v>
      </c>
      <c r="E1930" s="253" t="s">
        <v>21</v>
      </c>
      <c r="F1930" s="254" t="s">
        <v>3791</v>
      </c>
      <c r="G1930" s="252"/>
      <c r="H1930" s="255">
        <v>8.7750000000000004</v>
      </c>
      <c r="I1930" s="256"/>
      <c r="J1930" s="252"/>
      <c r="K1930" s="252"/>
      <c r="L1930" s="257"/>
      <c r="M1930" s="258"/>
      <c r="N1930" s="259"/>
      <c r="O1930" s="259"/>
      <c r="P1930" s="259"/>
      <c r="Q1930" s="259"/>
      <c r="R1930" s="259"/>
      <c r="S1930" s="259"/>
      <c r="T1930" s="260"/>
      <c r="AT1930" s="261" t="s">
        <v>185</v>
      </c>
      <c r="AU1930" s="261" t="s">
        <v>83</v>
      </c>
      <c r="AV1930" s="12" t="s">
        <v>83</v>
      </c>
      <c r="AW1930" s="12" t="s">
        <v>36</v>
      </c>
      <c r="AX1930" s="12" t="s">
        <v>72</v>
      </c>
      <c r="AY1930" s="261" t="s">
        <v>174</v>
      </c>
    </row>
    <row r="1931" s="13" customFormat="1">
      <c r="B1931" s="272"/>
      <c r="C1931" s="273"/>
      <c r="D1931" s="248" t="s">
        <v>185</v>
      </c>
      <c r="E1931" s="274" t="s">
        <v>21</v>
      </c>
      <c r="F1931" s="275" t="s">
        <v>264</v>
      </c>
      <c r="G1931" s="273"/>
      <c r="H1931" s="276">
        <v>38.325000000000003</v>
      </c>
      <c r="I1931" s="277"/>
      <c r="J1931" s="273"/>
      <c r="K1931" s="273"/>
      <c r="L1931" s="278"/>
      <c r="M1931" s="279"/>
      <c r="N1931" s="280"/>
      <c r="O1931" s="280"/>
      <c r="P1931" s="280"/>
      <c r="Q1931" s="280"/>
      <c r="R1931" s="280"/>
      <c r="S1931" s="280"/>
      <c r="T1931" s="281"/>
      <c r="AT1931" s="282" t="s">
        <v>185</v>
      </c>
      <c r="AU1931" s="282" t="s">
        <v>83</v>
      </c>
      <c r="AV1931" s="13" t="s">
        <v>181</v>
      </c>
      <c r="AW1931" s="13" t="s">
        <v>36</v>
      </c>
      <c r="AX1931" s="13" t="s">
        <v>76</v>
      </c>
      <c r="AY1931" s="282" t="s">
        <v>174</v>
      </c>
    </row>
    <row r="1932" s="1" customFormat="1" ht="16.5" customHeight="1">
      <c r="B1932" s="47"/>
      <c r="C1932" s="236" t="s">
        <v>3792</v>
      </c>
      <c r="D1932" s="236" t="s">
        <v>176</v>
      </c>
      <c r="E1932" s="237" t="s">
        <v>3793</v>
      </c>
      <c r="F1932" s="238" t="s">
        <v>3794</v>
      </c>
      <c r="G1932" s="239" t="s">
        <v>179</v>
      </c>
      <c r="H1932" s="240">
        <v>29.550000000000001</v>
      </c>
      <c r="I1932" s="241"/>
      <c r="J1932" s="242">
        <f>ROUND(I1932*H1932,2)</f>
        <v>0</v>
      </c>
      <c r="K1932" s="238" t="s">
        <v>180</v>
      </c>
      <c r="L1932" s="73"/>
      <c r="M1932" s="243" t="s">
        <v>21</v>
      </c>
      <c r="N1932" s="244" t="s">
        <v>44</v>
      </c>
      <c r="O1932" s="48"/>
      <c r="P1932" s="245">
        <f>O1932*H1932</f>
        <v>0</v>
      </c>
      <c r="Q1932" s="245">
        <v>6.0000000000000002E-05</v>
      </c>
      <c r="R1932" s="245">
        <f>Q1932*H1932</f>
        <v>0.0017730000000000001</v>
      </c>
      <c r="S1932" s="245">
        <v>0</v>
      </c>
      <c r="T1932" s="246">
        <f>S1932*H1932</f>
        <v>0</v>
      </c>
      <c r="AR1932" s="25" t="s">
        <v>266</v>
      </c>
      <c r="AT1932" s="25" t="s">
        <v>176</v>
      </c>
      <c r="AU1932" s="25" t="s">
        <v>83</v>
      </c>
      <c r="AY1932" s="25" t="s">
        <v>174</v>
      </c>
      <c r="BE1932" s="247">
        <f>IF(N1932="základní",J1932,0)</f>
        <v>0</v>
      </c>
      <c r="BF1932" s="247">
        <f>IF(N1932="snížená",J1932,0)</f>
        <v>0</v>
      </c>
      <c r="BG1932" s="247">
        <f>IF(N1932="zákl. přenesená",J1932,0)</f>
        <v>0</v>
      </c>
      <c r="BH1932" s="247">
        <f>IF(N1932="sníž. přenesená",J1932,0)</f>
        <v>0</v>
      </c>
      <c r="BI1932" s="247">
        <f>IF(N1932="nulová",J1932,0)</f>
        <v>0</v>
      </c>
      <c r="BJ1932" s="25" t="s">
        <v>83</v>
      </c>
      <c r="BK1932" s="247">
        <f>ROUND(I1932*H1932,2)</f>
        <v>0</v>
      </c>
      <c r="BL1932" s="25" t="s">
        <v>266</v>
      </c>
      <c r="BM1932" s="25" t="s">
        <v>3795</v>
      </c>
    </row>
    <row r="1933" s="12" customFormat="1">
      <c r="B1933" s="251"/>
      <c r="C1933" s="252"/>
      <c r="D1933" s="248" t="s">
        <v>185</v>
      </c>
      <c r="E1933" s="253" t="s">
        <v>21</v>
      </c>
      <c r="F1933" s="254" t="s">
        <v>3789</v>
      </c>
      <c r="G1933" s="252"/>
      <c r="H1933" s="255">
        <v>0.75</v>
      </c>
      <c r="I1933" s="256"/>
      <c r="J1933" s="252"/>
      <c r="K1933" s="252"/>
      <c r="L1933" s="257"/>
      <c r="M1933" s="258"/>
      <c r="N1933" s="259"/>
      <c r="O1933" s="259"/>
      <c r="P1933" s="259"/>
      <c r="Q1933" s="259"/>
      <c r="R1933" s="259"/>
      <c r="S1933" s="259"/>
      <c r="T1933" s="260"/>
      <c r="AT1933" s="261" t="s">
        <v>185</v>
      </c>
      <c r="AU1933" s="261" t="s">
        <v>83</v>
      </c>
      <c r="AV1933" s="12" t="s">
        <v>83</v>
      </c>
      <c r="AW1933" s="12" t="s">
        <v>36</v>
      </c>
      <c r="AX1933" s="12" t="s">
        <v>72</v>
      </c>
      <c r="AY1933" s="261" t="s">
        <v>174</v>
      </c>
    </row>
    <row r="1934" s="12" customFormat="1">
      <c r="B1934" s="251"/>
      <c r="C1934" s="252"/>
      <c r="D1934" s="248" t="s">
        <v>185</v>
      </c>
      <c r="E1934" s="253" t="s">
        <v>21</v>
      </c>
      <c r="F1934" s="254" t="s">
        <v>3796</v>
      </c>
      <c r="G1934" s="252"/>
      <c r="H1934" s="255">
        <v>28.800000000000001</v>
      </c>
      <c r="I1934" s="256"/>
      <c r="J1934" s="252"/>
      <c r="K1934" s="252"/>
      <c r="L1934" s="257"/>
      <c r="M1934" s="258"/>
      <c r="N1934" s="259"/>
      <c r="O1934" s="259"/>
      <c r="P1934" s="259"/>
      <c r="Q1934" s="259"/>
      <c r="R1934" s="259"/>
      <c r="S1934" s="259"/>
      <c r="T1934" s="260"/>
      <c r="AT1934" s="261" t="s">
        <v>185</v>
      </c>
      <c r="AU1934" s="261" t="s">
        <v>83</v>
      </c>
      <c r="AV1934" s="12" t="s">
        <v>83</v>
      </c>
      <c r="AW1934" s="12" t="s">
        <v>36</v>
      </c>
      <c r="AX1934" s="12" t="s">
        <v>72</v>
      </c>
      <c r="AY1934" s="261" t="s">
        <v>174</v>
      </c>
    </row>
    <row r="1935" s="13" customFormat="1">
      <c r="B1935" s="272"/>
      <c r="C1935" s="273"/>
      <c r="D1935" s="248" t="s">
        <v>185</v>
      </c>
      <c r="E1935" s="274" t="s">
        <v>21</v>
      </c>
      <c r="F1935" s="275" t="s">
        <v>264</v>
      </c>
      <c r="G1935" s="273"/>
      <c r="H1935" s="276">
        <v>29.550000000000001</v>
      </c>
      <c r="I1935" s="277"/>
      <c r="J1935" s="273"/>
      <c r="K1935" s="273"/>
      <c r="L1935" s="278"/>
      <c r="M1935" s="279"/>
      <c r="N1935" s="280"/>
      <c r="O1935" s="280"/>
      <c r="P1935" s="280"/>
      <c r="Q1935" s="280"/>
      <c r="R1935" s="280"/>
      <c r="S1935" s="280"/>
      <c r="T1935" s="281"/>
      <c r="AT1935" s="282" t="s">
        <v>185</v>
      </c>
      <c r="AU1935" s="282" t="s">
        <v>83</v>
      </c>
      <c r="AV1935" s="13" t="s">
        <v>181</v>
      </c>
      <c r="AW1935" s="13" t="s">
        <v>36</v>
      </c>
      <c r="AX1935" s="13" t="s">
        <v>76</v>
      </c>
      <c r="AY1935" s="282" t="s">
        <v>174</v>
      </c>
    </row>
    <row r="1936" s="1" customFormat="1" ht="16.5" customHeight="1">
      <c r="B1936" s="47"/>
      <c r="C1936" s="236" t="s">
        <v>3797</v>
      </c>
      <c r="D1936" s="236" t="s">
        <v>176</v>
      </c>
      <c r="E1936" s="237" t="s">
        <v>3798</v>
      </c>
      <c r="F1936" s="238" t="s">
        <v>3799</v>
      </c>
      <c r="G1936" s="239" t="s">
        <v>179</v>
      </c>
      <c r="H1936" s="240">
        <v>38.325000000000003</v>
      </c>
      <c r="I1936" s="241"/>
      <c r="J1936" s="242">
        <f>ROUND(I1936*H1936,2)</f>
        <v>0</v>
      </c>
      <c r="K1936" s="238" t="s">
        <v>180</v>
      </c>
      <c r="L1936" s="73"/>
      <c r="M1936" s="243" t="s">
        <v>21</v>
      </c>
      <c r="N1936" s="244" t="s">
        <v>44</v>
      </c>
      <c r="O1936" s="48"/>
      <c r="P1936" s="245">
        <f>O1936*H1936</f>
        <v>0</v>
      </c>
      <c r="Q1936" s="245">
        <v>0.00017000000000000001</v>
      </c>
      <c r="R1936" s="245">
        <f>Q1936*H1936</f>
        <v>0.0065152500000000011</v>
      </c>
      <c r="S1936" s="245">
        <v>0</v>
      </c>
      <c r="T1936" s="246">
        <f>S1936*H1936</f>
        <v>0</v>
      </c>
      <c r="AR1936" s="25" t="s">
        <v>266</v>
      </c>
      <c r="AT1936" s="25" t="s">
        <v>176</v>
      </c>
      <c r="AU1936" s="25" t="s">
        <v>83</v>
      </c>
      <c r="AY1936" s="25" t="s">
        <v>174</v>
      </c>
      <c r="BE1936" s="247">
        <f>IF(N1936="základní",J1936,0)</f>
        <v>0</v>
      </c>
      <c r="BF1936" s="247">
        <f>IF(N1936="snížená",J1936,0)</f>
        <v>0</v>
      </c>
      <c r="BG1936" s="247">
        <f>IF(N1936="zákl. přenesená",J1936,0)</f>
        <v>0</v>
      </c>
      <c r="BH1936" s="247">
        <f>IF(N1936="sníž. přenesená",J1936,0)</f>
        <v>0</v>
      </c>
      <c r="BI1936" s="247">
        <f>IF(N1936="nulová",J1936,0)</f>
        <v>0</v>
      </c>
      <c r="BJ1936" s="25" t="s">
        <v>83</v>
      </c>
      <c r="BK1936" s="247">
        <f>ROUND(I1936*H1936,2)</f>
        <v>0</v>
      </c>
      <c r="BL1936" s="25" t="s">
        <v>266</v>
      </c>
      <c r="BM1936" s="25" t="s">
        <v>3800</v>
      </c>
    </row>
    <row r="1937" s="12" customFormat="1">
      <c r="B1937" s="251"/>
      <c r="C1937" s="252"/>
      <c r="D1937" s="248" t="s">
        <v>185</v>
      </c>
      <c r="E1937" s="253" t="s">
        <v>21</v>
      </c>
      <c r="F1937" s="254" t="s">
        <v>3789</v>
      </c>
      <c r="G1937" s="252"/>
      <c r="H1937" s="255">
        <v>0.75</v>
      </c>
      <c r="I1937" s="256"/>
      <c r="J1937" s="252"/>
      <c r="K1937" s="252"/>
      <c r="L1937" s="257"/>
      <c r="M1937" s="258"/>
      <c r="N1937" s="259"/>
      <c r="O1937" s="259"/>
      <c r="P1937" s="259"/>
      <c r="Q1937" s="259"/>
      <c r="R1937" s="259"/>
      <c r="S1937" s="259"/>
      <c r="T1937" s="260"/>
      <c r="AT1937" s="261" t="s">
        <v>185</v>
      </c>
      <c r="AU1937" s="261" t="s">
        <v>83</v>
      </c>
      <c r="AV1937" s="12" t="s">
        <v>83</v>
      </c>
      <c r="AW1937" s="12" t="s">
        <v>36</v>
      </c>
      <c r="AX1937" s="12" t="s">
        <v>72</v>
      </c>
      <c r="AY1937" s="261" t="s">
        <v>174</v>
      </c>
    </row>
    <row r="1938" s="12" customFormat="1">
      <c r="B1938" s="251"/>
      <c r="C1938" s="252"/>
      <c r="D1938" s="248" t="s">
        <v>185</v>
      </c>
      <c r="E1938" s="253" t="s">
        <v>21</v>
      </c>
      <c r="F1938" s="254" t="s">
        <v>3796</v>
      </c>
      <c r="G1938" s="252"/>
      <c r="H1938" s="255">
        <v>28.800000000000001</v>
      </c>
      <c r="I1938" s="256"/>
      <c r="J1938" s="252"/>
      <c r="K1938" s="252"/>
      <c r="L1938" s="257"/>
      <c r="M1938" s="258"/>
      <c r="N1938" s="259"/>
      <c r="O1938" s="259"/>
      <c r="P1938" s="259"/>
      <c r="Q1938" s="259"/>
      <c r="R1938" s="259"/>
      <c r="S1938" s="259"/>
      <c r="T1938" s="260"/>
      <c r="AT1938" s="261" t="s">
        <v>185</v>
      </c>
      <c r="AU1938" s="261" t="s">
        <v>83</v>
      </c>
      <c r="AV1938" s="12" t="s">
        <v>83</v>
      </c>
      <c r="AW1938" s="12" t="s">
        <v>36</v>
      </c>
      <c r="AX1938" s="12" t="s">
        <v>72</v>
      </c>
      <c r="AY1938" s="261" t="s">
        <v>174</v>
      </c>
    </row>
    <row r="1939" s="12" customFormat="1">
      <c r="B1939" s="251"/>
      <c r="C1939" s="252"/>
      <c r="D1939" s="248" t="s">
        <v>185</v>
      </c>
      <c r="E1939" s="253" t="s">
        <v>21</v>
      </c>
      <c r="F1939" s="254" t="s">
        <v>3791</v>
      </c>
      <c r="G1939" s="252"/>
      <c r="H1939" s="255">
        <v>8.7750000000000004</v>
      </c>
      <c r="I1939" s="256"/>
      <c r="J1939" s="252"/>
      <c r="K1939" s="252"/>
      <c r="L1939" s="257"/>
      <c r="M1939" s="258"/>
      <c r="N1939" s="259"/>
      <c r="O1939" s="259"/>
      <c r="P1939" s="259"/>
      <c r="Q1939" s="259"/>
      <c r="R1939" s="259"/>
      <c r="S1939" s="259"/>
      <c r="T1939" s="260"/>
      <c r="AT1939" s="261" t="s">
        <v>185</v>
      </c>
      <c r="AU1939" s="261" t="s">
        <v>83</v>
      </c>
      <c r="AV1939" s="12" t="s">
        <v>83</v>
      </c>
      <c r="AW1939" s="12" t="s">
        <v>36</v>
      </c>
      <c r="AX1939" s="12" t="s">
        <v>72</v>
      </c>
      <c r="AY1939" s="261" t="s">
        <v>174</v>
      </c>
    </row>
    <row r="1940" s="13" customFormat="1">
      <c r="B1940" s="272"/>
      <c r="C1940" s="273"/>
      <c r="D1940" s="248" t="s">
        <v>185</v>
      </c>
      <c r="E1940" s="274" t="s">
        <v>21</v>
      </c>
      <c r="F1940" s="275" t="s">
        <v>264</v>
      </c>
      <c r="G1940" s="273"/>
      <c r="H1940" s="276">
        <v>38.325000000000003</v>
      </c>
      <c r="I1940" s="277"/>
      <c r="J1940" s="273"/>
      <c r="K1940" s="273"/>
      <c r="L1940" s="278"/>
      <c r="M1940" s="279"/>
      <c r="N1940" s="280"/>
      <c r="O1940" s="280"/>
      <c r="P1940" s="280"/>
      <c r="Q1940" s="280"/>
      <c r="R1940" s="280"/>
      <c r="S1940" s="280"/>
      <c r="T1940" s="281"/>
      <c r="AT1940" s="282" t="s">
        <v>185</v>
      </c>
      <c r="AU1940" s="282" t="s">
        <v>83</v>
      </c>
      <c r="AV1940" s="13" t="s">
        <v>181</v>
      </c>
      <c r="AW1940" s="13" t="s">
        <v>36</v>
      </c>
      <c r="AX1940" s="13" t="s">
        <v>76</v>
      </c>
      <c r="AY1940" s="282" t="s">
        <v>174</v>
      </c>
    </row>
    <row r="1941" s="1" customFormat="1" ht="16.5" customHeight="1">
      <c r="B1941" s="47"/>
      <c r="C1941" s="236" t="s">
        <v>3801</v>
      </c>
      <c r="D1941" s="236" t="s">
        <v>176</v>
      </c>
      <c r="E1941" s="237" t="s">
        <v>3802</v>
      </c>
      <c r="F1941" s="238" t="s">
        <v>3803</v>
      </c>
      <c r="G1941" s="239" t="s">
        <v>179</v>
      </c>
      <c r="H1941" s="240">
        <v>38.325000000000003</v>
      </c>
      <c r="I1941" s="241"/>
      <c r="J1941" s="242">
        <f>ROUND(I1941*H1941,2)</f>
        <v>0</v>
      </c>
      <c r="K1941" s="238" t="s">
        <v>180</v>
      </c>
      <c r="L1941" s="73"/>
      <c r="M1941" s="243" t="s">
        <v>21</v>
      </c>
      <c r="N1941" s="244" t="s">
        <v>44</v>
      </c>
      <c r="O1941" s="48"/>
      <c r="P1941" s="245">
        <f>O1941*H1941</f>
        <v>0</v>
      </c>
      <c r="Q1941" s="245">
        <v>0.00012</v>
      </c>
      <c r="R1941" s="245">
        <f>Q1941*H1941</f>
        <v>0.0045990000000000007</v>
      </c>
      <c r="S1941" s="245">
        <v>0</v>
      </c>
      <c r="T1941" s="246">
        <f>S1941*H1941</f>
        <v>0</v>
      </c>
      <c r="AR1941" s="25" t="s">
        <v>266</v>
      </c>
      <c r="AT1941" s="25" t="s">
        <v>176</v>
      </c>
      <c r="AU1941" s="25" t="s">
        <v>83</v>
      </c>
      <c r="AY1941" s="25" t="s">
        <v>174</v>
      </c>
      <c r="BE1941" s="247">
        <f>IF(N1941="základní",J1941,0)</f>
        <v>0</v>
      </c>
      <c r="BF1941" s="247">
        <f>IF(N1941="snížená",J1941,0)</f>
        <v>0</v>
      </c>
      <c r="BG1941" s="247">
        <f>IF(N1941="zákl. přenesená",J1941,0)</f>
        <v>0</v>
      </c>
      <c r="BH1941" s="247">
        <f>IF(N1941="sníž. přenesená",J1941,0)</f>
        <v>0</v>
      </c>
      <c r="BI1941" s="247">
        <f>IF(N1941="nulová",J1941,0)</f>
        <v>0</v>
      </c>
      <c r="BJ1941" s="25" t="s">
        <v>83</v>
      </c>
      <c r="BK1941" s="247">
        <f>ROUND(I1941*H1941,2)</f>
        <v>0</v>
      </c>
      <c r="BL1941" s="25" t="s">
        <v>266</v>
      </c>
      <c r="BM1941" s="25" t="s">
        <v>3804</v>
      </c>
    </row>
    <row r="1942" s="12" customFormat="1">
      <c r="B1942" s="251"/>
      <c r="C1942" s="252"/>
      <c r="D1942" s="248" t="s">
        <v>185</v>
      </c>
      <c r="E1942" s="253" t="s">
        <v>21</v>
      </c>
      <c r="F1942" s="254" t="s">
        <v>3789</v>
      </c>
      <c r="G1942" s="252"/>
      <c r="H1942" s="255">
        <v>0.75</v>
      </c>
      <c r="I1942" s="256"/>
      <c r="J1942" s="252"/>
      <c r="K1942" s="252"/>
      <c r="L1942" s="257"/>
      <c r="M1942" s="258"/>
      <c r="N1942" s="259"/>
      <c r="O1942" s="259"/>
      <c r="P1942" s="259"/>
      <c r="Q1942" s="259"/>
      <c r="R1942" s="259"/>
      <c r="S1942" s="259"/>
      <c r="T1942" s="260"/>
      <c r="AT1942" s="261" t="s">
        <v>185</v>
      </c>
      <c r="AU1942" s="261" t="s">
        <v>83</v>
      </c>
      <c r="AV1942" s="12" t="s">
        <v>83</v>
      </c>
      <c r="AW1942" s="12" t="s">
        <v>36</v>
      </c>
      <c r="AX1942" s="12" t="s">
        <v>72</v>
      </c>
      <c r="AY1942" s="261" t="s">
        <v>174</v>
      </c>
    </row>
    <row r="1943" s="12" customFormat="1">
      <c r="B1943" s="251"/>
      <c r="C1943" s="252"/>
      <c r="D1943" s="248" t="s">
        <v>185</v>
      </c>
      <c r="E1943" s="253" t="s">
        <v>21</v>
      </c>
      <c r="F1943" s="254" t="s">
        <v>3796</v>
      </c>
      <c r="G1943" s="252"/>
      <c r="H1943" s="255">
        <v>28.800000000000001</v>
      </c>
      <c r="I1943" s="256"/>
      <c r="J1943" s="252"/>
      <c r="K1943" s="252"/>
      <c r="L1943" s="257"/>
      <c r="M1943" s="258"/>
      <c r="N1943" s="259"/>
      <c r="O1943" s="259"/>
      <c r="P1943" s="259"/>
      <c r="Q1943" s="259"/>
      <c r="R1943" s="259"/>
      <c r="S1943" s="259"/>
      <c r="T1943" s="260"/>
      <c r="AT1943" s="261" t="s">
        <v>185</v>
      </c>
      <c r="AU1943" s="261" t="s">
        <v>83</v>
      </c>
      <c r="AV1943" s="12" t="s">
        <v>83</v>
      </c>
      <c r="AW1943" s="12" t="s">
        <v>36</v>
      </c>
      <c r="AX1943" s="12" t="s">
        <v>72</v>
      </c>
      <c r="AY1943" s="261" t="s">
        <v>174</v>
      </c>
    </row>
    <row r="1944" s="12" customFormat="1">
      <c r="B1944" s="251"/>
      <c r="C1944" s="252"/>
      <c r="D1944" s="248" t="s">
        <v>185</v>
      </c>
      <c r="E1944" s="253" t="s">
        <v>21</v>
      </c>
      <c r="F1944" s="254" t="s">
        <v>3791</v>
      </c>
      <c r="G1944" s="252"/>
      <c r="H1944" s="255">
        <v>8.7750000000000004</v>
      </c>
      <c r="I1944" s="256"/>
      <c r="J1944" s="252"/>
      <c r="K1944" s="252"/>
      <c r="L1944" s="257"/>
      <c r="M1944" s="258"/>
      <c r="N1944" s="259"/>
      <c r="O1944" s="259"/>
      <c r="P1944" s="259"/>
      <c r="Q1944" s="259"/>
      <c r="R1944" s="259"/>
      <c r="S1944" s="259"/>
      <c r="T1944" s="260"/>
      <c r="AT1944" s="261" t="s">
        <v>185</v>
      </c>
      <c r="AU1944" s="261" t="s">
        <v>83</v>
      </c>
      <c r="AV1944" s="12" t="s">
        <v>83</v>
      </c>
      <c r="AW1944" s="12" t="s">
        <v>36</v>
      </c>
      <c r="AX1944" s="12" t="s">
        <v>72</v>
      </c>
      <c r="AY1944" s="261" t="s">
        <v>174</v>
      </c>
    </row>
    <row r="1945" s="13" customFormat="1">
      <c r="B1945" s="272"/>
      <c r="C1945" s="273"/>
      <c r="D1945" s="248" t="s">
        <v>185</v>
      </c>
      <c r="E1945" s="274" t="s">
        <v>21</v>
      </c>
      <c r="F1945" s="275" t="s">
        <v>264</v>
      </c>
      <c r="G1945" s="273"/>
      <c r="H1945" s="276">
        <v>38.325000000000003</v>
      </c>
      <c r="I1945" s="277"/>
      <c r="J1945" s="273"/>
      <c r="K1945" s="273"/>
      <c r="L1945" s="278"/>
      <c r="M1945" s="279"/>
      <c r="N1945" s="280"/>
      <c r="O1945" s="280"/>
      <c r="P1945" s="280"/>
      <c r="Q1945" s="280"/>
      <c r="R1945" s="280"/>
      <c r="S1945" s="280"/>
      <c r="T1945" s="281"/>
      <c r="AT1945" s="282" t="s">
        <v>185</v>
      </c>
      <c r="AU1945" s="282" t="s">
        <v>83</v>
      </c>
      <c r="AV1945" s="13" t="s">
        <v>181</v>
      </c>
      <c r="AW1945" s="13" t="s">
        <v>36</v>
      </c>
      <c r="AX1945" s="13" t="s">
        <v>76</v>
      </c>
      <c r="AY1945" s="282" t="s">
        <v>174</v>
      </c>
    </row>
    <row r="1946" s="1" customFormat="1" ht="25.5" customHeight="1">
      <c r="B1946" s="47"/>
      <c r="C1946" s="236" t="s">
        <v>3805</v>
      </c>
      <c r="D1946" s="236" t="s">
        <v>176</v>
      </c>
      <c r="E1946" s="237" t="s">
        <v>3806</v>
      </c>
      <c r="F1946" s="238" t="s">
        <v>3807</v>
      </c>
      <c r="G1946" s="239" t="s">
        <v>179</v>
      </c>
      <c r="H1946" s="240">
        <v>38.325000000000003</v>
      </c>
      <c r="I1946" s="241"/>
      <c r="J1946" s="242">
        <f>ROUND(I1946*H1946,2)</f>
        <v>0</v>
      </c>
      <c r="K1946" s="238" t="s">
        <v>180</v>
      </c>
      <c r="L1946" s="73"/>
      <c r="M1946" s="243" t="s">
        <v>21</v>
      </c>
      <c r="N1946" s="244" t="s">
        <v>44</v>
      </c>
      <c r="O1946" s="48"/>
      <c r="P1946" s="245">
        <f>O1946*H1946</f>
        <v>0</v>
      </c>
      <c r="Q1946" s="245">
        <v>0.00012</v>
      </c>
      <c r="R1946" s="245">
        <f>Q1946*H1946</f>
        <v>0.0045990000000000007</v>
      </c>
      <c r="S1946" s="245">
        <v>0</v>
      </c>
      <c r="T1946" s="246">
        <f>S1946*H1946</f>
        <v>0</v>
      </c>
      <c r="AR1946" s="25" t="s">
        <v>266</v>
      </c>
      <c r="AT1946" s="25" t="s">
        <v>176</v>
      </c>
      <c r="AU1946" s="25" t="s">
        <v>83</v>
      </c>
      <c r="AY1946" s="25" t="s">
        <v>174</v>
      </c>
      <c r="BE1946" s="247">
        <f>IF(N1946="základní",J1946,0)</f>
        <v>0</v>
      </c>
      <c r="BF1946" s="247">
        <f>IF(N1946="snížená",J1946,0)</f>
        <v>0</v>
      </c>
      <c r="BG1946" s="247">
        <f>IF(N1946="zákl. přenesená",J1946,0)</f>
        <v>0</v>
      </c>
      <c r="BH1946" s="247">
        <f>IF(N1946="sníž. přenesená",J1946,0)</f>
        <v>0</v>
      </c>
      <c r="BI1946" s="247">
        <f>IF(N1946="nulová",J1946,0)</f>
        <v>0</v>
      </c>
      <c r="BJ1946" s="25" t="s">
        <v>83</v>
      </c>
      <c r="BK1946" s="247">
        <f>ROUND(I1946*H1946,2)</f>
        <v>0</v>
      </c>
      <c r="BL1946" s="25" t="s">
        <v>266</v>
      </c>
      <c r="BM1946" s="25" t="s">
        <v>3808</v>
      </c>
    </row>
    <row r="1947" s="12" customFormat="1">
      <c r="B1947" s="251"/>
      <c r="C1947" s="252"/>
      <c r="D1947" s="248" t="s">
        <v>185</v>
      </c>
      <c r="E1947" s="253" t="s">
        <v>21</v>
      </c>
      <c r="F1947" s="254" t="s">
        <v>3789</v>
      </c>
      <c r="G1947" s="252"/>
      <c r="H1947" s="255">
        <v>0.75</v>
      </c>
      <c r="I1947" s="256"/>
      <c r="J1947" s="252"/>
      <c r="K1947" s="252"/>
      <c r="L1947" s="257"/>
      <c r="M1947" s="258"/>
      <c r="N1947" s="259"/>
      <c r="O1947" s="259"/>
      <c r="P1947" s="259"/>
      <c r="Q1947" s="259"/>
      <c r="R1947" s="259"/>
      <c r="S1947" s="259"/>
      <c r="T1947" s="260"/>
      <c r="AT1947" s="261" t="s">
        <v>185</v>
      </c>
      <c r="AU1947" s="261" t="s">
        <v>83</v>
      </c>
      <c r="AV1947" s="12" t="s">
        <v>83</v>
      </c>
      <c r="AW1947" s="12" t="s">
        <v>36</v>
      </c>
      <c r="AX1947" s="12" t="s">
        <v>72</v>
      </c>
      <c r="AY1947" s="261" t="s">
        <v>174</v>
      </c>
    </row>
    <row r="1948" s="12" customFormat="1">
      <c r="B1948" s="251"/>
      <c r="C1948" s="252"/>
      <c r="D1948" s="248" t="s">
        <v>185</v>
      </c>
      <c r="E1948" s="253" t="s">
        <v>21</v>
      </c>
      <c r="F1948" s="254" t="s">
        <v>3796</v>
      </c>
      <c r="G1948" s="252"/>
      <c r="H1948" s="255">
        <v>28.800000000000001</v>
      </c>
      <c r="I1948" s="256"/>
      <c r="J1948" s="252"/>
      <c r="K1948" s="252"/>
      <c r="L1948" s="257"/>
      <c r="M1948" s="258"/>
      <c r="N1948" s="259"/>
      <c r="O1948" s="259"/>
      <c r="P1948" s="259"/>
      <c r="Q1948" s="259"/>
      <c r="R1948" s="259"/>
      <c r="S1948" s="259"/>
      <c r="T1948" s="260"/>
      <c r="AT1948" s="261" t="s">
        <v>185</v>
      </c>
      <c r="AU1948" s="261" t="s">
        <v>83</v>
      </c>
      <c r="AV1948" s="12" t="s">
        <v>83</v>
      </c>
      <c r="AW1948" s="12" t="s">
        <v>36</v>
      </c>
      <c r="AX1948" s="12" t="s">
        <v>72</v>
      </c>
      <c r="AY1948" s="261" t="s">
        <v>174</v>
      </c>
    </row>
    <row r="1949" s="12" customFormat="1">
      <c r="B1949" s="251"/>
      <c r="C1949" s="252"/>
      <c r="D1949" s="248" t="s">
        <v>185</v>
      </c>
      <c r="E1949" s="253" t="s">
        <v>21</v>
      </c>
      <c r="F1949" s="254" t="s">
        <v>3791</v>
      </c>
      <c r="G1949" s="252"/>
      <c r="H1949" s="255">
        <v>8.7750000000000004</v>
      </c>
      <c r="I1949" s="256"/>
      <c r="J1949" s="252"/>
      <c r="K1949" s="252"/>
      <c r="L1949" s="257"/>
      <c r="M1949" s="258"/>
      <c r="N1949" s="259"/>
      <c r="O1949" s="259"/>
      <c r="P1949" s="259"/>
      <c r="Q1949" s="259"/>
      <c r="R1949" s="259"/>
      <c r="S1949" s="259"/>
      <c r="T1949" s="260"/>
      <c r="AT1949" s="261" t="s">
        <v>185</v>
      </c>
      <c r="AU1949" s="261" t="s">
        <v>83</v>
      </c>
      <c r="AV1949" s="12" t="s">
        <v>83</v>
      </c>
      <c r="AW1949" s="12" t="s">
        <v>36</v>
      </c>
      <c r="AX1949" s="12" t="s">
        <v>72</v>
      </c>
      <c r="AY1949" s="261" t="s">
        <v>174</v>
      </c>
    </row>
    <row r="1950" s="13" customFormat="1">
      <c r="B1950" s="272"/>
      <c r="C1950" s="273"/>
      <c r="D1950" s="248" t="s">
        <v>185</v>
      </c>
      <c r="E1950" s="274" t="s">
        <v>21</v>
      </c>
      <c r="F1950" s="275" t="s">
        <v>264</v>
      </c>
      <c r="G1950" s="273"/>
      <c r="H1950" s="276">
        <v>38.325000000000003</v>
      </c>
      <c r="I1950" s="277"/>
      <c r="J1950" s="273"/>
      <c r="K1950" s="273"/>
      <c r="L1950" s="278"/>
      <c r="M1950" s="279"/>
      <c r="N1950" s="280"/>
      <c r="O1950" s="280"/>
      <c r="P1950" s="280"/>
      <c r="Q1950" s="280"/>
      <c r="R1950" s="280"/>
      <c r="S1950" s="280"/>
      <c r="T1950" s="281"/>
      <c r="AT1950" s="282" t="s">
        <v>185</v>
      </c>
      <c r="AU1950" s="282" t="s">
        <v>83</v>
      </c>
      <c r="AV1950" s="13" t="s">
        <v>181</v>
      </c>
      <c r="AW1950" s="13" t="s">
        <v>36</v>
      </c>
      <c r="AX1950" s="13" t="s">
        <v>76</v>
      </c>
      <c r="AY1950" s="282" t="s">
        <v>174</v>
      </c>
    </row>
    <row r="1951" s="1" customFormat="1" ht="16.5" customHeight="1">
      <c r="B1951" s="47"/>
      <c r="C1951" s="236" t="s">
        <v>3809</v>
      </c>
      <c r="D1951" s="236" t="s">
        <v>176</v>
      </c>
      <c r="E1951" s="237" t="s">
        <v>3810</v>
      </c>
      <c r="F1951" s="238" t="s">
        <v>3811</v>
      </c>
      <c r="G1951" s="239" t="s">
        <v>179</v>
      </c>
      <c r="H1951" s="240">
        <v>727.75999999999999</v>
      </c>
      <c r="I1951" s="241"/>
      <c r="J1951" s="242">
        <f>ROUND(I1951*H1951,2)</f>
        <v>0</v>
      </c>
      <c r="K1951" s="238" t="s">
        <v>180</v>
      </c>
      <c r="L1951" s="73"/>
      <c r="M1951" s="243" t="s">
        <v>21</v>
      </c>
      <c r="N1951" s="244" t="s">
        <v>44</v>
      </c>
      <c r="O1951" s="48"/>
      <c r="P1951" s="245">
        <f>O1951*H1951</f>
        <v>0</v>
      </c>
      <c r="Q1951" s="245">
        <v>0</v>
      </c>
      <c r="R1951" s="245">
        <f>Q1951*H1951</f>
        <v>0</v>
      </c>
      <c r="S1951" s="245">
        <v>0</v>
      </c>
      <c r="T1951" s="246">
        <f>S1951*H1951</f>
        <v>0</v>
      </c>
      <c r="AR1951" s="25" t="s">
        <v>266</v>
      </c>
      <c r="AT1951" s="25" t="s">
        <v>176</v>
      </c>
      <c r="AU1951" s="25" t="s">
        <v>83</v>
      </c>
      <c r="AY1951" s="25" t="s">
        <v>174</v>
      </c>
      <c r="BE1951" s="247">
        <f>IF(N1951="základní",J1951,0)</f>
        <v>0</v>
      </c>
      <c r="BF1951" s="247">
        <f>IF(N1951="snížená",J1951,0)</f>
        <v>0</v>
      </c>
      <c r="BG1951" s="247">
        <f>IF(N1951="zákl. přenesená",J1951,0)</f>
        <v>0</v>
      </c>
      <c r="BH1951" s="247">
        <f>IF(N1951="sníž. přenesená",J1951,0)</f>
        <v>0</v>
      </c>
      <c r="BI1951" s="247">
        <f>IF(N1951="nulová",J1951,0)</f>
        <v>0</v>
      </c>
      <c r="BJ1951" s="25" t="s">
        <v>83</v>
      </c>
      <c r="BK1951" s="247">
        <f>ROUND(I1951*H1951,2)</f>
        <v>0</v>
      </c>
      <c r="BL1951" s="25" t="s">
        <v>266</v>
      </c>
      <c r="BM1951" s="25" t="s">
        <v>3812</v>
      </c>
    </row>
    <row r="1952" s="12" customFormat="1">
      <c r="B1952" s="251"/>
      <c r="C1952" s="252"/>
      <c r="D1952" s="248" t="s">
        <v>185</v>
      </c>
      <c r="E1952" s="253" t="s">
        <v>21</v>
      </c>
      <c r="F1952" s="254" t="s">
        <v>484</v>
      </c>
      <c r="G1952" s="252"/>
      <c r="H1952" s="255">
        <v>260.64999999999998</v>
      </c>
      <c r="I1952" s="256"/>
      <c r="J1952" s="252"/>
      <c r="K1952" s="252"/>
      <c r="L1952" s="257"/>
      <c r="M1952" s="258"/>
      <c r="N1952" s="259"/>
      <c r="O1952" s="259"/>
      <c r="P1952" s="259"/>
      <c r="Q1952" s="259"/>
      <c r="R1952" s="259"/>
      <c r="S1952" s="259"/>
      <c r="T1952" s="260"/>
      <c r="AT1952" s="261" t="s">
        <v>185</v>
      </c>
      <c r="AU1952" s="261" t="s">
        <v>83</v>
      </c>
      <c r="AV1952" s="12" t="s">
        <v>83</v>
      </c>
      <c r="AW1952" s="12" t="s">
        <v>36</v>
      </c>
      <c r="AX1952" s="12" t="s">
        <v>72</v>
      </c>
      <c r="AY1952" s="261" t="s">
        <v>174</v>
      </c>
    </row>
    <row r="1953" s="12" customFormat="1">
      <c r="B1953" s="251"/>
      <c r="C1953" s="252"/>
      <c r="D1953" s="248" t="s">
        <v>185</v>
      </c>
      <c r="E1953" s="253" t="s">
        <v>21</v>
      </c>
      <c r="F1953" s="254" t="s">
        <v>485</v>
      </c>
      <c r="G1953" s="252"/>
      <c r="H1953" s="255">
        <v>-42.183999999999998</v>
      </c>
      <c r="I1953" s="256"/>
      <c r="J1953" s="252"/>
      <c r="K1953" s="252"/>
      <c r="L1953" s="257"/>
      <c r="M1953" s="258"/>
      <c r="N1953" s="259"/>
      <c r="O1953" s="259"/>
      <c r="P1953" s="259"/>
      <c r="Q1953" s="259"/>
      <c r="R1953" s="259"/>
      <c r="S1953" s="259"/>
      <c r="T1953" s="260"/>
      <c r="AT1953" s="261" t="s">
        <v>185</v>
      </c>
      <c r="AU1953" s="261" t="s">
        <v>83</v>
      </c>
      <c r="AV1953" s="12" t="s">
        <v>83</v>
      </c>
      <c r="AW1953" s="12" t="s">
        <v>36</v>
      </c>
      <c r="AX1953" s="12" t="s">
        <v>72</v>
      </c>
      <c r="AY1953" s="261" t="s">
        <v>174</v>
      </c>
    </row>
    <row r="1954" s="12" customFormat="1">
      <c r="B1954" s="251"/>
      <c r="C1954" s="252"/>
      <c r="D1954" s="248" t="s">
        <v>185</v>
      </c>
      <c r="E1954" s="253" t="s">
        <v>21</v>
      </c>
      <c r="F1954" s="254" t="s">
        <v>486</v>
      </c>
      <c r="G1954" s="252"/>
      <c r="H1954" s="255">
        <v>137.005</v>
      </c>
      <c r="I1954" s="256"/>
      <c r="J1954" s="252"/>
      <c r="K1954" s="252"/>
      <c r="L1954" s="257"/>
      <c r="M1954" s="258"/>
      <c r="N1954" s="259"/>
      <c r="O1954" s="259"/>
      <c r="P1954" s="259"/>
      <c r="Q1954" s="259"/>
      <c r="R1954" s="259"/>
      <c r="S1954" s="259"/>
      <c r="T1954" s="260"/>
      <c r="AT1954" s="261" t="s">
        <v>185</v>
      </c>
      <c r="AU1954" s="261" t="s">
        <v>83</v>
      </c>
      <c r="AV1954" s="12" t="s">
        <v>83</v>
      </c>
      <c r="AW1954" s="12" t="s">
        <v>36</v>
      </c>
      <c r="AX1954" s="12" t="s">
        <v>72</v>
      </c>
      <c r="AY1954" s="261" t="s">
        <v>174</v>
      </c>
    </row>
    <row r="1955" s="12" customFormat="1">
      <c r="B1955" s="251"/>
      <c r="C1955" s="252"/>
      <c r="D1955" s="248" t="s">
        <v>185</v>
      </c>
      <c r="E1955" s="253" t="s">
        <v>21</v>
      </c>
      <c r="F1955" s="254" t="s">
        <v>487</v>
      </c>
      <c r="G1955" s="252"/>
      <c r="H1955" s="255">
        <v>192.44900000000001</v>
      </c>
      <c r="I1955" s="256"/>
      <c r="J1955" s="252"/>
      <c r="K1955" s="252"/>
      <c r="L1955" s="257"/>
      <c r="M1955" s="258"/>
      <c r="N1955" s="259"/>
      <c r="O1955" s="259"/>
      <c r="P1955" s="259"/>
      <c r="Q1955" s="259"/>
      <c r="R1955" s="259"/>
      <c r="S1955" s="259"/>
      <c r="T1955" s="260"/>
      <c r="AT1955" s="261" t="s">
        <v>185</v>
      </c>
      <c r="AU1955" s="261" t="s">
        <v>83</v>
      </c>
      <c r="AV1955" s="12" t="s">
        <v>83</v>
      </c>
      <c r="AW1955" s="12" t="s">
        <v>36</v>
      </c>
      <c r="AX1955" s="12" t="s">
        <v>72</v>
      </c>
      <c r="AY1955" s="261" t="s">
        <v>174</v>
      </c>
    </row>
    <row r="1956" s="12" customFormat="1">
      <c r="B1956" s="251"/>
      <c r="C1956" s="252"/>
      <c r="D1956" s="248" t="s">
        <v>185</v>
      </c>
      <c r="E1956" s="253" t="s">
        <v>21</v>
      </c>
      <c r="F1956" s="254" t="s">
        <v>488</v>
      </c>
      <c r="G1956" s="252"/>
      <c r="H1956" s="255">
        <v>179.84</v>
      </c>
      <c r="I1956" s="256"/>
      <c r="J1956" s="252"/>
      <c r="K1956" s="252"/>
      <c r="L1956" s="257"/>
      <c r="M1956" s="258"/>
      <c r="N1956" s="259"/>
      <c r="O1956" s="259"/>
      <c r="P1956" s="259"/>
      <c r="Q1956" s="259"/>
      <c r="R1956" s="259"/>
      <c r="S1956" s="259"/>
      <c r="T1956" s="260"/>
      <c r="AT1956" s="261" t="s">
        <v>185</v>
      </c>
      <c r="AU1956" s="261" t="s">
        <v>83</v>
      </c>
      <c r="AV1956" s="12" t="s">
        <v>83</v>
      </c>
      <c r="AW1956" s="12" t="s">
        <v>36</v>
      </c>
      <c r="AX1956" s="12" t="s">
        <v>72</v>
      </c>
      <c r="AY1956" s="261" t="s">
        <v>174</v>
      </c>
    </row>
    <row r="1957" s="13" customFormat="1">
      <c r="B1957" s="272"/>
      <c r="C1957" s="273"/>
      <c r="D1957" s="248" t="s">
        <v>185</v>
      </c>
      <c r="E1957" s="274" t="s">
        <v>21</v>
      </c>
      <c r="F1957" s="275" t="s">
        <v>264</v>
      </c>
      <c r="G1957" s="273"/>
      <c r="H1957" s="276">
        <v>727.75999999999999</v>
      </c>
      <c r="I1957" s="277"/>
      <c r="J1957" s="273"/>
      <c r="K1957" s="273"/>
      <c r="L1957" s="278"/>
      <c r="M1957" s="279"/>
      <c r="N1957" s="280"/>
      <c r="O1957" s="280"/>
      <c r="P1957" s="280"/>
      <c r="Q1957" s="280"/>
      <c r="R1957" s="280"/>
      <c r="S1957" s="280"/>
      <c r="T1957" s="281"/>
      <c r="AT1957" s="282" t="s">
        <v>185</v>
      </c>
      <c r="AU1957" s="282" t="s">
        <v>83</v>
      </c>
      <c r="AV1957" s="13" t="s">
        <v>181</v>
      </c>
      <c r="AW1957" s="13" t="s">
        <v>36</v>
      </c>
      <c r="AX1957" s="13" t="s">
        <v>76</v>
      </c>
      <c r="AY1957" s="282" t="s">
        <v>174</v>
      </c>
    </row>
    <row r="1958" s="1" customFormat="1" ht="16.5" customHeight="1">
      <c r="B1958" s="47"/>
      <c r="C1958" s="236" t="s">
        <v>2755</v>
      </c>
      <c r="D1958" s="236" t="s">
        <v>176</v>
      </c>
      <c r="E1958" s="237" t="s">
        <v>3813</v>
      </c>
      <c r="F1958" s="238" t="s">
        <v>3814</v>
      </c>
      <c r="G1958" s="239" t="s">
        <v>179</v>
      </c>
      <c r="H1958" s="240">
        <v>8.4670000000000005</v>
      </c>
      <c r="I1958" s="241"/>
      <c r="J1958" s="242">
        <f>ROUND(I1958*H1958,2)</f>
        <v>0</v>
      </c>
      <c r="K1958" s="238" t="s">
        <v>21</v>
      </c>
      <c r="L1958" s="73"/>
      <c r="M1958" s="243" t="s">
        <v>21</v>
      </c>
      <c r="N1958" s="244" t="s">
        <v>44</v>
      </c>
      <c r="O1958" s="48"/>
      <c r="P1958" s="245">
        <f>O1958*H1958</f>
        <v>0</v>
      </c>
      <c r="Q1958" s="245">
        <v>4.0000000000000003E-05</v>
      </c>
      <c r="R1958" s="245">
        <f>Q1958*H1958</f>
        <v>0.00033868000000000006</v>
      </c>
      <c r="S1958" s="245">
        <v>0</v>
      </c>
      <c r="T1958" s="246">
        <f>S1958*H1958</f>
        <v>0</v>
      </c>
      <c r="AR1958" s="25" t="s">
        <v>266</v>
      </c>
      <c r="AT1958" s="25" t="s">
        <v>176</v>
      </c>
      <c r="AU1958" s="25" t="s">
        <v>83</v>
      </c>
      <c r="AY1958" s="25" t="s">
        <v>174</v>
      </c>
      <c r="BE1958" s="247">
        <f>IF(N1958="základní",J1958,0)</f>
        <v>0</v>
      </c>
      <c r="BF1958" s="247">
        <f>IF(N1958="snížená",J1958,0)</f>
        <v>0</v>
      </c>
      <c r="BG1958" s="247">
        <f>IF(N1958="zákl. přenesená",J1958,0)</f>
        <v>0</v>
      </c>
      <c r="BH1958" s="247">
        <f>IF(N1958="sníž. přenesená",J1958,0)</f>
        <v>0</v>
      </c>
      <c r="BI1958" s="247">
        <f>IF(N1958="nulová",J1958,0)</f>
        <v>0</v>
      </c>
      <c r="BJ1958" s="25" t="s">
        <v>83</v>
      </c>
      <c r="BK1958" s="247">
        <f>ROUND(I1958*H1958,2)</f>
        <v>0</v>
      </c>
      <c r="BL1958" s="25" t="s">
        <v>266</v>
      </c>
      <c r="BM1958" s="25" t="s">
        <v>3815</v>
      </c>
    </row>
    <row r="1959" s="12" customFormat="1">
      <c r="B1959" s="251"/>
      <c r="C1959" s="252"/>
      <c r="D1959" s="248" t="s">
        <v>185</v>
      </c>
      <c r="E1959" s="253" t="s">
        <v>21</v>
      </c>
      <c r="F1959" s="254" t="s">
        <v>616</v>
      </c>
      <c r="G1959" s="252"/>
      <c r="H1959" s="255">
        <v>8.4670000000000005</v>
      </c>
      <c r="I1959" s="256"/>
      <c r="J1959" s="252"/>
      <c r="K1959" s="252"/>
      <c r="L1959" s="257"/>
      <c r="M1959" s="258"/>
      <c r="N1959" s="259"/>
      <c r="O1959" s="259"/>
      <c r="P1959" s="259"/>
      <c r="Q1959" s="259"/>
      <c r="R1959" s="259"/>
      <c r="S1959" s="259"/>
      <c r="T1959" s="260"/>
      <c r="AT1959" s="261" t="s">
        <v>185</v>
      </c>
      <c r="AU1959" s="261" t="s">
        <v>83</v>
      </c>
      <c r="AV1959" s="12" t="s">
        <v>83</v>
      </c>
      <c r="AW1959" s="12" t="s">
        <v>36</v>
      </c>
      <c r="AX1959" s="12" t="s">
        <v>76</v>
      </c>
      <c r="AY1959" s="261" t="s">
        <v>174</v>
      </c>
    </row>
    <row r="1960" s="1" customFormat="1" ht="16.5" customHeight="1">
      <c r="B1960" s="47"/>
      <c r="C1960" s="236" t="s">
        <v>3816</v>
      </c>
      <c r="D1960" s="236" t="s">
        <v>176</v>
      </c>
      <c r="E1960" s="237" t="s">
        <v>3817</v>
      </c>
      <c r="F1960" s="238" t="s">
        <v>3818</v>
      </c>
      <c r="G1960" s="239" t="s">
        <v>179</v>
      </c>
      <c r="H1960" s="240">
        <v>69.036000000000001</v>
      </c>
      <c r="I1960" s="241"/>
      <c r="J1960" s="242">
        <f>ROUND(I1960*H1960,2)</f>
        <v>0</v>
      </c>
      <c r="K1960" s="238" t="s">
        <v>21</v>
      </c>
      <c r="L1960" s="73"/>
      <c r="M1960" s="243" t="s">
        <v>21</v>
      </c>
      <c r="N1960" s="244" t="s">
        <v>44</v>
      </c>
      <c r="O1960" s="48"/>
      <c r="P1960" s="245">
        <f>O1960*H1960</f>
        <v>0</v>
      </c>
      <c r="Q1960" s="245">
        <v>0</v>
      </c>
      <c r="R1960" s="245">
        <f>Q1960*H1960</f>
        <v>0</v>
      </c>
      <c r="S1960" s="245">
        <v>0</v>
      </c>
      <c r="T1960" s="246">
        <f>S1960*H1960</f>
        <v>0</v>
      </c>
      <c r="AR1960" s="25" t="s">
        <v>266</v>
      </c>
      <c r="AT1960" s="25" t="s">
        <v>176</v>
      </c>
      <c r="AU1960" s="25" t="s">
        <v>83</v>
      </c>
      <c r="AY1960" s="25" t="s">
        <v>174</v>
      </c>
      <c r="BE1960" s="247">
        <f>IF(N1960="základní",J1960,0)</f>
        <v>0</v>
      </c>
      <c r="BF1960" s="247">
        <f>IF(N1960="snížená",J1960,0)</f>
        <v>0</v>
      </c>
      <c r="BG1960" s="247">
        <f>IF(N1960="zákl. přenesená",J1960,0)</f>
        <v>0</v>
      </c>
      <c r="BH1960" s="247">
        <f>IF(N1960="sníž. přenesená",J1960,0)</f>
        <v>0</v>
      </c>
      <c r="BI1960" s="247">
        <f>IF(N1960="nulová",J1960,0)</f>
        <v>0</v>
      </c>
      <c r="BJ1960" s="25" t="s">
        <v>83</v>
      </c>
      <c r="BK1960" s="247">
        <f>ROUND(I1960*H1960,2)</f>
        <v>0</v>
      </c>
      <c r="BL1960" s="25" t="s">
        <v>266</v>
      </c>
      <c r="BM1960" s="25" t="s">
        <v>3819</v>
      </c>
    </row>
    <row r="1961" s="12" customFormat="1">
      <c r="B1961" s="251"/>
      <c r="C1961" s="252"/>
      <c r="D1961" s="248" t="s">
        <v>185</v>
      </c>
      <c r="E1961" s="253" t="s">
        <v>21</v>
      </c>
      <c r="F1961" s="254" t="s">
        <v>616</v>
      </c>
      <c r="G1961" s="252"/>
      <c r="H1961" s="255">
        <v>8.4670000000000005</v>
      </c>
      <c r="I1961" s="256"/>
      <c r="J1961" s="252"/>
      <c r="K1961" s="252"/>
      <c r="L1961" s="257"/>
      <c r="M1961" s="258"/>
      <c r="N1961" s="259"/>
      <c r="O1961" s="259"/>
      <c r="P1961" s="259"/>
      <c r="Q1961" s="259"/>
      <c r="R1961" s="259"/>
      <c r="S1961" s="259"/>
      <c r="T1961" s="260"/>
      <c r="AT1961" s="261" t="s">
        <v>185</v>
      </c>
      <c r="AU1961" s="261" t="s">
        <v>83</v>
      </c>
      <c r="AV1961" s="12" t="s">
        <v>83</v>
      </c>
      <c r="AW1961" s="12" t="s">
        <v>36</v>
      </c>
      <c r="AX1961" s="12" t="s">
        <v>72</v>
      </c>
      <c r="AY1961" s="261" t="s">
        <v>174</v>
      </c>
    </row>
    <row r="1962" s="12" customFormat="1">
      <c r="B1962" s="251"/>
      <c r="C1962" s="252"/>
      <c r="D1962" s="248" t="s">
        <v>185</v>
      </c>
      <c r="E1962" s="253" t="s">
        <v>21</v>
      </c>
      <c r="F1962" s="254" t="s">
        <v>617</v>
      </c>
      <c r="G1962" s="252"/>
      <c r="H1962" s="255">
        <v>47.173999999999999</v>
      </c>
      <c r="I1962" s="256"/>
      <c r="J1962" s="252"/>
      <c r="K1962" s="252"/>
      <c r="L1962" s="257"/>
      <c r="M1962" s="258"/>
      <c r="N1962" s="259"/>
      <c r="O1962" s="259"/>
      <c r="P1962" s="259"/>
      <c r="Q1962" s="259"/>
      <c r="R1962" s="259"/>
      <c r="S1962" s="259"/>
      <c r="T1962" s="260"/>
      <c r="AT1962" s="261" t="s">
        <v>185</v>
      </c>
      <c r="AU1962" s="261" t="s">
        <v>83</v>
      </c>
      <c r="AV1962" s="12" t="s">
        <v>83</v>
      </c>
      <c r="AW1962" s="12" t="s">
        <v>36</v>
      </c>
      <c r="AX1962" s="12" t="s">
        <v>72</v>
      </c>
      <c r="AY1962" s="261" t="s">
        <v>174</v>
      </c>
    </row>
    <row r="1963" s="12" customFormat="1">
      <c r="B1963" s="251"/>
      <c r="C1963" s="252"/>
      <c r="D1963" s="248" t="s">
        <v>185</v>
      </c>
      <c r="E1963" s="253" t="s">
        <v>21</v>
      </c>
      <c r="F1963" s="254" t="s">
        <v>618</v>
      </c>
      <c r="G1963" s="252"/>
      <c r="H1963" s="255">
        <v>13.395</v>
      </c>
      <c r="I1963" s="256"/>
      <c r="J1963" s="252"/>
      <c r="K1963" s="252"/>
      <c r="L1963" s="257"/>
      <c r="M1963" s="258"/>
      <c r="N1963" s="259"/>
      <c r="O1963" s="259"/>
      <c r="P1963" s="259"/>
      <c r="Q1963" s="259"/>
      <c r="R1963" s="259"/>
      <c r="S1963" s="259"/>
      <c r="T1963" s="260"/>
      <c r="AT1963" s="261" t="s">
        <v>185</v>
      </c>
      <c r="AU1963" s="261" t="s">
        <v>83</v>
      </c>
      <c r="AV1963" s="12" t="s">
        <v>83</v>
      </c>
      <c r="AW1963" s="12" t="s">
        <v>36</v>
      </c>
      <c r="AX1963" s="12" t="s">
        <v>72</v>
      </c>
      <c r="AY1963" s="261" t="s">
        <v>174</v>
      </c>
    </row>
    <row r="1964" s="13" customFormat="1">
      <c r="B1964" s="272"/>
      <c r="C1964" s="273"/>
      <c r="D1964" s="248" t="s">
        <v>185</v>
      </c>
      <c r="E1964" s="274" t="s">
        <v>21</v>
      </c>
      <c r="F1964" s="275" t="s">
        <v>264</v>
      </c>
      <c r="G1964" s="273"/>
      <c r="H1964" s="276">
        <v>69.036000000000001</v>
      </c>
      <c r="I1964" s="277"/>
      <c r="J1964" s="273"/>
      <c r="K1964" s="273"/>
      <c r="L1964" s="278"/>
      <c r="M1964" s="279"/>
      <c r="N1964" s="280"/>
      <c r="O1964" s="280"/>
      <c r="P1964" s="280"/>
      <c r="Q1964" s="280"/>
      <c r="R1964" s="280"/>
      <c r="S1964" s="280"/>
      <c r="T1964" s="281"/>
      <c r="AT1964" s="282" t="s">
        <v>185</v>
      </c>
      <c r="AU1964" s="282" t="s">
        <v>83</v>
      </c>
      <c r="AV1964" s="13" t="s">
        <v>181</v>
      </c>
      <c r="AW1964" s="13" t="s">
        <v>36</v>
      </c>
      <c r="AX1964" s="13" t="s">
        <v>76</v>
      </c>
      <c r="AY1964" s="282" t="s">
        <v>174</v>
      </c>
    </row>
    <row r="1965" s="1" customFormat="1" ht="25.5" customHeight="1">
      <c r="B1965" s="47"/>
      <c r="C1965" s="236" t="s">
        <v>3820</v>
      </c>
      <c r="D1965" s="236" t="s">
        <v>176</v>
      </c>
      <c r="E1965" s="237" t="s">
        <v>3821</v>
      </c>
      <c r="F1965" s="238" t="s">
        <v>3822</v>
      </c>
      <c r="G1965" s="239" t="s">
        <v>179</v>
      </c>
      <c r="H1965" s="240">
        <v>69.036000000000001</v>
      </c>
      <c r="I1965" s="241"/>
      <c r="J1965" s="242">
        <f>ROUND(I1965*H1965,2)</f>
        <v>0</v>
      </c>
      <c r="K1965" s="238" t="s">
        <v>21</v>
      </c>
      <c r="L1965" s="73"/>
      <c r="M1965" s="243" t="s">
        <v>21</v>
      </c>
      <c r="N1965" s="244" t="s">
        <v>44</v>
      </c>
      <c r="O1965" s="48"/>
      <c r="P1965" s="245">
        <f>O1965*H1965</f>
        <v>0</v>
      </c>
      <c r="Q1965" s="245">
        <v>0.00031</v>
      </c>
      <c r="R1965" s="245">
        <f>Q1965*H1965</f>
        <v>0.021401159999999999</v>
      </c>
      <c r="S1965" s="245">
        <v>0</v>
      </c>
      <c r="T1965" s="246">
        <f>S1965*H1965</f>
        <v>0</v>
      </c>
      <c r="AR1965" s="25" t="s">
        <v>266</v>
      </c>
      <c r="AT1965" s="25" t="s">
        <v>176</v>
      </c>
      <c r="AU1965" s="25" t="s">
        <v>83</v>
      </c>
      <c r="AY1965" s="25" t="s">
        <v>174</v>
      </c>
      <c r="BE1965" s="247">
        <f>IF(N1965="základní",J1965,0)</f>
        <v>0</v>
      </c>
      <c r="BF1965" s="247">
        <f>IF(N1965="snížená",J1965,0)</f>
        <v>0</v>
      </c>
      <c r="BG1965" s="247">
        <f>IF(N1965="zákl. přenesená",J1965,0)</f>
        <v>0</v>
      </c>
      <c r="BH1965" s="247">
        <f>IF(N1965="sníž. přenesená",J1965,0)</f>
        <v>0</v>
      </c>
      <c r="BI1965" s="247">
        <f>IF(N1965="nulová",J1965,0)</f>
        <v>0</v>
      </c>
      <c r="BJ1965" s="25" t="s">
        <v>83</v>
      </c>
      <c r="BK1965" s="247">
        <f>ROUND(I1965*H1965,2)</f>
        <v>0</v>
      </c>
      <c r="BL1965" s="25" t="s">
        <v>266</v>
      </c>
      <c r="BM1965" s="25" t="s">
        <v>3823</v>
      </c>
    </row>
    <row r="1966" s="12" customFormat="1">
      <c r="B1966" s="251"/>
      <c r="C1966" s="252"/>
      <c r="D1966" s="248" t="s">
        <v>185</v>
      </c>
      <c r="E1966" s="253" t="s">
        <v>21</v>
      </c>
      <c r="F1966" s="254" t="s">
        <v>616</v>
      </c>
      <c r="G1966" s="252"/>
      <c r="H1966" s="255">
        <v>8.4670000000000005</v>
      </c>
      <c r="I1966" s="256"/>
      <c r="J1966" s="252"/>
      <c r="K1966" s="252"/>
      <c r="L1966" s="257"/>
      <c r="M1966" s="258"/>
      <c r="N1966" s="259"/>
      <c r="O1966" s="259"/>
      <c r="P1966" s="259"/>
      <c r="Q1966" s="259"/>
      <c r="R1966" s="259"/>
      <c r="S1966" s="259"/>
      <c r="T1966" s="260"/>
      <c r="AT1966" s="261" t="s">
        <v>185</v>
      </c>
      <c r="AU1966" s="261" t="s">
        <v>83</v>
      </c>
      <c r="AV1966" s="12" t="s">
        <v>83</v>
      </c>
      <c r="AW1966" s="12" t="s">
        <v>36</v>
      </c>
      <c r="AX1966" s="12" t="s">
        <v>72</v>
      </c>
      <c r="AY1966" s="261" t="s">
        <v>174</v>
      </c>
    </row>
    <row r="1967" s="12" customFormat="1">
      <c r="B1967" s="251"/>
      <c r="C1967" s="252"/>
      <c r="D1967" s="248" t="s">
        <v>185</v>
      </c>
      <c r="E1967" s="253" t="s">
        <v>21</v>
      </c>
      <c r="F1967" s="254" t="s">
        <v>617</v>
      </c>
      <c r="G1967" s="252"/>
      <c r="H1967" s="255">
        <v>47.173999999999999</v>
      </c>
      <c r="I1967" s="256"/>
      <c r="J1967" s="252"/>
      <c r="K1967" s="252"/>
      <c r="L1967" s="257"/>
      <c r="M1967" s="258"/>
      <c r="N1967" s="259"/>
      <c r="O1967" s="259"/>
      <c r="P1967" s="259"/>
      <c r="Q1967" s="259"/>
      <c r="R1967" s="259"/>
      <c r="S1967" s="259"/>
      <c r="T1967" s="260"/>
      <c r="AT1967" s="261" t="s">
        <v>185</v>
      </c>
      <c r="AU1967" s="261" t="s">
        <v>83</v>
      </c>
      <c r="AV1967" s="12" t="s">
        <v>83</v>
      </c>
      <c r="AW1967" s="12" t="s">
        <v>36</v>
      </c>
      <c r="AX1967" s="12" t="s">
        <v>72</v>
      </c>
      <c r="AY1967" s="261" t="s">
        <v>174</v>
      </c>
    </row>
    <row r="1968" s="12" customFormat="1">
      <c r="B1968" s="251"/>
      <c r="C1968" s="252"/>
      <c r="D1968" s="248" t="s">
        <v>185</v>
      </c>
      <c r="E1968" s="253" t="s">
        <v>21</v>
      </c>
      <c r="F1968" s="254" t="s">
        <v>618</v>
      </c>
      <c r="G1968" s="252"/>
      <c r="H1968" s="255">
        <v>13.395</v>
      </c>
      <c r="I1968" s="256"/>
      <c r="J1968" s="252"/>
      <c r="K1968" s="252"/>
      <c r="L1968" s="257"/>
      <c r="M1968" s="258"/>
      <c r="N1968" s="259"/>
      <c r="O1968" s="259"/>
      <c r="P1968" s="259"/>
      <c r="Q1968" s="259"/>
      <c r="R1968" s="259"/>
      <c r="S1968" s="259"/>
      <c r="T1968" s="260"/>
      <c r="AT1968" s="261" t="s">
        <v>185</v>
      </c>
      <c r="AU1968" s="261" t="s">
        <v>83</v>
      </c>
      <c r="AV1968" s="12" t="s">
        <v>83</v>
      </c>
      <c r="AW1968" s="12" t="s">
        <v>36</v>
      </c>
      <c r="AX1968" s="12" t="s">
        <v>72</v>
      </c>
      <c r="AY1968" s="261" t="s">
        <v>174</v>
      </c>
    </row>
    <row r="1969" s="13" customFormat="1">
      <c r="B1969" s="272"/>
      <c r="C1969" s="273"/>
      <c r="D1969" s="248" t="s">
        <v>185</v>
      </c>
      <c r="E1969" s="274" t="s">
        <v>21</v>
      </c>
      <c r="F1969" s="275" t="s">
        <v>264</v>
      </c>
      <c r="G1969" s="273"/>
      <c r="H1969" s="276">
        <v>69.036000000000001</v>
      </c>
      <c r="I1969" s="277"/>
      <c r="J1969" s="273"/>
      <c r="K1969" s="273"/>
      <c r="L1969" s="278"/>
      <c r="M1969" s="279"/>
      <c r="N1969" s="280"/>
      <c r="O1969" s="280"/>
      <c r="P1969" s="280"/>
      <c r="Q1969" s="280"/>
      <c r="R1969" s="280"/>
      <c r="S1969" s="280"/>
      <c r="T1969" s="281"/>
      <c r="AT1969" s="282" t="s">
        <v>185</v>
      </c>
      <c r="AU1969" s="282" t="s">
        <v>83</v>
      </c>
      <c r="AV1969" s="13" t="s">
        <v>181</v>
      </c>
      <c r="AW1969" s="13" t="s">
        <v>36</v>
      </c>
      <c r="AX1969" s="13" t="s">
        <v>76</v>
      </c>
      <c r="AY1969" s="282" t="s">
        <v>174</v>
      </c>
    </row>
    <row r="1970" s="11" customFormat="1" ht="29.88" customHeight="1">
      <c r="B1970" s="220"/>
      <c r="C1970" s="221"/>
      <c r="D1970" s="222" t="s">
        <v>71</v>
      </c>
      <c r="E1970" s="234" t="s">
        <v>3824</v>
      </c>
      <c r="F1970" s="234" t="s">
        <v>3825</v>
      </c>
      <c r="G1970" s="221"/>
      <c r="H1970" s="221"/>
      <c r="I1970" s="224"/>
      <c r="J1970" s="235">
        <f>BK1970</f>
        <v>0</v>
      </c>
      <c r="K1970" s="221"/>
      <c r="L1970" s="226"/>
      <c r="M1970" s="227"/>
      <c r="N1970" s="228"/>
      <c r="O1970" s="228"/>
      <c r="P1970" s="229">
        <f>SUM(P1971:P1976)</f>
        <v>0</v>
      </c>
      <c r="Q1970" s="228"/>
      <c r="R1970" s="229">
        <f>SUM(R1971:R1976)</f>
        <v>1.06441802</v>
      </c>
      <c r="S1970" s="228"/>
      <c r="T1970" s="230">
        <f>SUM(T1971:T1976)</f>
        <v>0</v>
      </c>
      <c r="AR1970" s="231" t="s">
        <v>83</v>
      </c>
      <c r="AT1970" s="232" t="s">
        <v>71</v>
      </c>
      <c r="AU1970" s="232" t="s">
        <v>76</v>
      </c>
      <c r="AY1970" s="231" t="s">
        <v>174</v>
      </c>
      <c r="BK1970" s="233">
        <f>SUM(BK1971:BK1976)</f>
        <v>0</v>
      </c>
    </row>
    <row r="1971" s="1" customFormat="1" ht="25.5" customHeight="1">
      <c r="B1971" s="47"/>
      <c r="C1971" s="236" t="s">
        <v>3826</v>
      </c>
      <c r="D1971" s="236" t="s">
        <v>176</v>
      </c>
      <c r="E1971" s="237" t="s">
        <v>3827</v>
      </c>
      <c r="F1971" s="238" t="s">
        <v>3828</v>
      </c>
      <c r="G1971" s="239" t="s">
        <v>179</v>
      </c>
      <c r="H1971" s="240">
        <v>1563.403</v>
      </c>
      <c r="I1971" s="241"/>
      <c r="J1971" s="242">
        <f>ROUND(I1971*H1971,2)</f>
        <v>0</v>
      </c>
      <c r="K1971" s="238" t="s">
        <v>180</v>
      </c>
      <c r="L1971" s="73"/>
      <c r="M1971" s="243" t="s">
        <v>21</v>
      </c>
      <c r="N1971" s="244" t="s">
        <v>44</v>
      </c>
      <c r="O1971" s="48"/>
      <c r="P1971" s="245">
        <f>O1971*H1971</f>
        <v>0</v>
      </c>
      <c r="Q1971" s="245">
        <v>0.00020000000000000001</v>
      </c>
      <c r="R1971" s="245">
        <f>Q1971*H1971</f>
        <v>0.31268060000000003</v>
      </c>
      <c r="S1971" s="245">
        <v>0</v>
      </c>
      <c r="T1971" s="246">
        <f>S1971*H1971</f>
        <v>0</v>
      </c>
      <c r="AR1971" s="25" t="s">
        <v>266</v>
      </c>
      <c r="AT1971" s="25" t="s">
        <v>176</v>
      </c>
      <c r="AU1971" s="25" t="s">
        <v>83</v>
      </c>
      <c r="AY1971" s="25" t="s">
        <v>174</v>
      </c>
      <c r="BE1971" s="247">
        <f>IF(N1971="základní",J1971,0)</f>
        <v>0</v>
      </c>
      <c r="BF1971" s="247">
        <f>IF(N1971="snížená",J1971,0)</f>
        <v>0</v>
      </c>
      <c r="BG1971" s="247">
        <f>IF(N1971="zákl. přenesená",J1971,0)</f>
        <v>0</v>
      </c>
      <c r="BH1971" s="247">
        <f>IF(N1971="sníž. přenesená",J1971,0)</f>
        <v>0</v>
      </c>
      <c r="BI1971" s="247">
        <f>IF(N1971="nulová",J1971,0)</f>
        <v>0</v>
      </c>
      <c r="BJ1971" s="25" t="s">
        <v>83</v>
      </c>
      <c r="BK1971" s="247">
        <f>ROUND(I1971*H1971,2)</f>
        <v>0</v>
      </c>
      <c r="BL1971" s="25" t="s">
        <v>266</v>
      </c>
      <c r="BM1971" s="25" t="s">
        <v>3829</v>
      </c>
    </row>
    <row r="1972" s="12" customFormat="1">
      <c r="B1972" s="251"/>
      <c r="C1972" s="252"/>
      <c r="D1972" s="248" t="s">
        <v>185</v>
      </c>
      <c r="E1972" s="253" t="s">
        <v>21</v>
      </c>
      <c r="F1972" s="254" t="s">
        <v>3830</v>
      </c>
      <c r="G1972" s="252"/>
      <c r="H1972" s="255">
        <v>1563.403</v>
      </c>
      <c r="I1972" s="256"/>
      <c r="J1972" s="252"/>
      <c r="K1972" s="252"/>
      <c r="L1972" s="257"/>
      <c r="M1972" s="258"/>
      <c r="N1972" s="259"/>
      <c r="O1972" s="259"/>
      <c r="P1972" s="259"/>
      <c r="Q1972" s="259"/>
      <c r="R1972" s="259"/>
      <c r="S1972" s="259"/>
      <c r="T1972" s="260"/>
      <c r="AT1972" s="261" t="s">
        <v>185</v>
      </c>
      <c r="AU1972" s="261" t="s">
        <v>83</v>
      </c>
      <c r="AV1972" s="12" t="s">
        <v>83</v>
      </c>
      <c r="AW1972" s="12" t="s">
        <v>36</v>
      </c>
      <c r="AX1972" s="12" t="s">
        <v>76</v>
      </c>
      <c r="AY1972" s="261" t="s">
        <v>174</v>
      </c>
    </row>
    <row r="1973" s="1" customFormat="1" ht="25.5" customHeight="1">
      <c r="B1973" s="47"/>
      <c r="C1973" s="236" t="s">
        <v>3831</v>
      </c>
      <c r="D1973" s="236" t="s">
        <v>176</v>
      </c>
      <c r="E1973" s="237" t="s">
        <v>3832</v>
      </c>
      <c r="F1973" s="238" t="s">
        <v>3833</v>
      </c>
      <c r="G1973" s="239" t="s">
        <v>179</v>
      </c>
      <c r="H1973" s="240">
        <v>2592.1979999999999</v>
      </c>
      <c r="I1973" s="241"/>
      <c r="J1973" s="242">
        <f>ROUND(I1973*H1973,2)</f>
        <v>0</v>
      </c>
      <c r="K1973" s="238" t="s">
        <v>180</v>
      </c>
      <c r="L1973" s="73"/>
      <c r="M1973" s="243" t="s">
        <v>21</v>
      </c>
      <c r="N1973" s="244" t="s">
        <v>44</v>
      </c>
      <c r="O1973" s="48"/>
      <c r="P1973" s="245">
        <f>O1973*H1973</f>
        <v>0</v>
      </c>
      <c r="Q1973" s="245">
        <v>0.00029</v>
      </c>
      <c r="R1973" s="245">
        <f>Q1973*H1973</f>
        <v>0.75173741999999999</v>
      </c>
      <c r="S1973" s="245">
        <v>0</v>
      </c>
      <c r="T1973" s="246">
        <f>S1973*H1973</f>
        <v>0</v>
      </c>
      <c r="AR1973" s="25" t="s">
        <v>266</v>
      </c>
      <c r="AT1973" s="25" t="s">
        <v>176</v>
      </c>
      <c r="AU1973" s="25" t="s">
        <v>83</v>
      </c>
      <c r="AY1973" s="25" t="s">
        <v>174</v>
      </c>
      <c r="BE1973" s="247">
        <f>IF(N1973="základní",J1973,0)</f>
        <v>0</v>
      </c>
      <c r="BF1973" s="247">
        <f>IF(N1973="snížená",J1973,0)</f>
        <v>0</v>
      </c>
      <c r="BG1973" s="247">
        <f>IF(N1973="zákl. přenesená",J1973,0)</f>
        <v>0</v>
      </c>
      <c r="BH1973" s="247">
        <f>IF(N1973="sníž. přenesená",J1973,0)</f>
        <v>0</v>
      </c>
      <c r="BI1973" s="247">
        <f>IF(N1973="nulová",J1973,0)</f>
        <v>0</v>
      </c>
      <c r="BJ1973" s="25" t="s">
        <v>83</v>
      </c>
      <c r="BK1973" s="247">
        <f>ROUND(I1973*H1973,2)</f>
        <v>0</v>
      </c>
      <c r="BL1973" s="25" t="s">
        <v>266</v>
      </c>
      <c r="BM1973" s="25" t="s">
        <v>3834</v>
      </c>
    </row>
    <row r="1974" s="12" customFormat="1">
      <c r="B1974" s="251"/>
      <c r="C1974" s="252"/>
      <c r="D1974" s="248" t="s">
        <v>185</v>
      </c>
      <c r="E1974" s="253" t="s">
        <v>21</v>
      </c>
      <c r="F1974" s="254" t="s">
        <v>3835</v>
      </c>
      <c r="G1974" s="252"/>
      <c r="H1974" s="255">
        <v>1028.7950000000001</v>
      </c>
      <c r="I1974" s="256"/>
      <c r="J1974" s="252"/>
      <c r="K1974" s="252"/>
      <c r="L1974" s="257"/>
      <c r="M1974" s="258"/>
      <c r="N1974" s="259"/>
      <c r="O1974" s="259"/>
      <c r="P1974" s="259"/>
      <c r="Q1974" s="259"/>
      <c r="R1974" s="259"/>
      <c r="S1974" s="259"/>
      <c r="T1974" s="260"/>
      <c r="AT1974" s="261" t="s">
        <v>185</v>
      </c>
      <c r="AU1974" s="261" t="s">
        <v>83</v>
      </c>
      <c r="AV1974" s="12" t="s">
        <v>83</v>
      </c>
      <c r="AW1974" s="12" t="s">
        <v>36</v>
      </c>
      <c r="AX1974" s="12" t="s">
        <v>72</v>
      </c>
      <c r="AY1974" s="261" t="s">
        <v>174</v>
      </c>
    </row>
    <row r="1975" s="12" customFormat="1">
      <c r="B1975" s="251"/>
      <c r="C1975" s="252"/>
      <c r="D1975" s="248" t="s">
        <v>185</v>
      </c>
      <c r="E1975" s="253" t="s">
        <v>21</v>
      </c>
      <c r="F1975" s="254" t="s">
        <v>3830</v>
      </c>
      <c r="G1975" s="252"/>
      <c r="H1975" s="255">
        <v>1563.403</v>
      </c>
      <c r="I1975" s="256"/>
      <c r="J1975" s="252"/>
      <c r="K1975" s="252"/>
      <c r="L1975" s="257"/>
      <c r="M1975" s="258"/>
      <c r="N1975" s="259"/>
      <c r="O1975" s="259"/>
      <c r="P1975" s="259"/>
      <c r="Q1975" s="259"/>
      <c r="R1975" s="259"/>
      <c r="S1975" s="259"/>
      <c r="T1975" s="260"/>
      <c r="AT1975" s="261" t="s">
        <v>185</v>
      </c>
      <c r="AU1975" s="261" t="s">
        <v>83</v>
      </c>
      <c r="AV1975" s="12" t="s">
        <v>83</v>
      </c>
      <c r="AW1975" s="12" t="s">
        <v>36</v>
      </c>
      <c r="AX1975" s="12" t="s">
        <v>72</v>
      </c>
      <c r="AY1975" s="261" t="s">
        <v>174</v>
      </c>
    </row>
    <row r="1976" s="13" customFormat="1">
      <c r="B1976" s="272"/>
      <c r="C1976" s="273"/>
      <c r="D1976" s="248" t="s">
        <v>185</v>
      </c>
      <c r="E1976" s="274" t="s">
        <v>21</v>
      </c>
      <c r="F1976" s="275" t="s">
        <v>264</v>
      </c>
      <c r="G1976" s="273"/>
      <c r="H1976" s="276">
        <v>2592.1979999999999</v>
      </c>
      <c r="I1976" s="277"/>
      <c r="J1976" s="273"/>
      <c r="K1976" s="273"/>
      <c r="L1976" s="278"/>
      <c r="M1976" s="305"/>
      <c r="N1976" s="306"/>
      <c r="O1976" s="306"/>
      <c r="P1976" s="306"/>
      <c r="Q1976" s="306"/>
      <c r="R1976" s="306"/>
      <c r="S1976" s="306"/>
      <c r="T1976" s="307"/>
      <c r="AT1976" s="282" t="s">
        <v>185</v>
      </c>
      <c r="AU1976" s="282" t="s">
        <v>83</v>
      </c>
      <c r="AV1976" s="13" t="s">
        <v>181</v>
      </c>
      <c r="AW1976" s="13" t="s">
        <v>36</v>
      </c>
      <c r="AX1976" s="13" t="s">
        <v>76</v>
      </c>
      <c r="AY1976" s="282" t="s">
        <v>174</v>
      </c>
    </row>
    <row r="1977" s="1" customFormat="1" ht="6.96" customHeight="1">
      <c r="B1977" s="68"/>
      <c r="C1977" s="69"/>
      <c r="D1977" s="69"/>
      <c r="E1977" s="69"/>
      <c r="F1977" s="69"/>
      <c r="G1977" s="69"/>
      <c r="H1977" s="69"/>
      <c r="I1977" s="179"/>
      <c r="J1977" s="69"/>
      <c r="K1977" s="69"/>
      <c r="L1977" s="73"/>
    </row>
  </sheetData>
  <sheetProtection sheet="1" autoFilter="0" formatColumns="0" formatRows="0" objects="1" scenarios="1" spinCount="100000" saltValue="p9k4ZQ4hsmvHN0DypLZClcvG3nDm5nBoDyPPmL57cCyfiwpaioy6OBmO6RSCZoTsElcOBQiULZmV5y4OedU2VQ==" hashValue="5xtnJU+Q+Cg/3acd40dobqVFYoV/aMxJd+t/5OUwMFb03MjxFRQzwgmb/2mf9mYKYudjm9CIP+jCCykviMVzpg==" algorithmName="SHA-512" password="CC35"/>
  <autoFilter ref="C122:K1976"/>
  <mergeCells count="13">
    <mergeCell ref="E7:H7"/>
    <mergeCell ref="E9:H9"/>
    <mergeCell ref="E11:H11"/>
    <mergeCell ref="E26:H26"/>
    <mergeCell ref="E47:H47"/>
    <mergeCell ref="E49:H49"/>
    <mergeCell ref="E51:H51"/>
    <mergeCell ref="J55:J56"/>
    <mergeCell ref="E111:H111"/>
    <mergeCell ref="E113:H113"/>
    <mergeCell ref="E115:H115"/>
    <mergeCell ref="G1:H1"/>
    <mergeCell ref="L2:V2"/>
  </mergeCells>
  <hyperlinks>
    <hyperlink ref="F1:G1" location="C2" display="1) Krycí list soupisu"/>
    <hyperlink ref="G1:H1" location="C58" display="2) Rekapitulace"/>
    <hyperlink ref="J1" location="C12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86</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109</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3836</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30</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tr">
        <f>IF('Rekapitulace stavby'!AN16="","",'Rekapitulace stavby'!AN16)</f>
        <v/>
      </c>
      <c r="K22" s="52"/>
    </row>
    <row r="23" s="1" customFormat="1" ht="18" customHeight="1">
      <c r="B23" s="47"/>
      <c r="C23" s="48"/>
      <c r="D23" s="48"/>
      <c r="E23" s="36" t="str">
        <f>IF('Rekapitulace stavby'!E17="","",'Rekapitulace stavby'!E17)</f>
        <v>AGORA Liberec s.r.o. Liberec</v>
      </c>
      <c r="F23" s="48"/>
      <c r="G23" s="48"/>
      <c r="H23" s="48"/>
      <c r="I23" s="159" t="s">
        <v>31</v>
      </c>
      <c r="J23" s="36" t="str">
        <f>IF('Rekapitulace stavby'!AN17="","",'Rekapitulace stavby'!AN17)</f>
        <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ROUND(SUM(BE84:BE87), 2)</f>
        <v>0</v>
      </c>
      <c r="G32" s="48"/>
      <c r="H32" s="48"/>
      <c r="I32" s="171">
        <v>0.20999999999999999</v>
      </c>
      <c r="J32" s="170">
        <f>ROUND(ROUND((SUM(BE84:BE87)), 2)*I32, 2)</f>
        <v>0</v>
      </c>
      <c r="K32" s="52"/>
    </row>
    <row r="33" s="1" customFormat="1" ht="14.4" customHeight="1">
      <c r="B33" s="47"/>
      <c r="C33" s="48"/>
      <c r="D33" s="48"/>
      <c r="E33" s="56" t="s">
        <v>44</v>
      </c>
      <c r="F33" s="170">
        <f>ROUND(SUM(BF84:BF87), 2)</f>
        <v>0</v>
      </c>
      <c r="G33" s="48"/>
      <c r="H33" s="48"/>
      <c r="I33" s="171">
        <v>0.14999999999999999</v>
      </c>
      <c r="J33" s="170">
        <f>ROUND(ROUND((SUM(BF84:BF87)), 2)*I33, 2)</f>
        <v>0</v>
      </c>
      <c r="K33" s="52"/>
    </row>
    <row r="34" hidden="1" s="1" customFormat="1" ht="14.4" customHeight="1">
      <c r="B34" s="47"/>
      <c r="C34" s="48"/>
      <c r="D34" s="48"/>
      <c r="E34" s="56" t="s">
        <v>45</v>
      </c>
      <c r="F34" s="170">
        <f>ROUND(SUM(BG84:BG87), 2)</f>
        <v>0</v>
      </c>
      <c r="G34" s="48"/>
      <c r="H34" s="48"/>
      <c r="I34" s="171">
        <v>0.20999999999999999</v>
      </c>
      <c r="J34" s="170">
        <v>0</v>
      </c>
      <c r="K34" s="52"/>
    </row>
    <row r="35" hidden="1" s="1" customFormat="1" ht="14.4" customHeight="1">
      <c r="B35" s="47"/>
      <c r="C35" s="48"/>
      <c r="D35" s="48"/>
      <c r="E35" s="56" t="s">
        <v>46</v>
      </c>
      <c r="F35" s="170">
        <f>ROUND(SUM(BH84:BH87), 2)</f>
        <v>0</v>
      </c>
      <c r="G35" s="48"/>
      <c r="H35" s="48"/>
      <c r="I35" s="171">
        <v>0.14999999999999999</v>
      </c>
      <c r="J35" s="170">
        <v>0</v>
      </c>
      <c r="K35" s="52"/>
    </row>
    <row r="36" hidden="1" s="1" customFormat="1" ht="14.4" customHeight="1">
      <c r="B36" s="47"/>
      <c r="C36" s="48"/>
      <c r="D36" s="48"/>
      <c r="E36" s="56" t="s">
        <v>47</v>
      </c>
      <c r="F36" s="170">
        <f>ROUND(SUM(BI84:BI87),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109</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2 - Sporáky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 xml:space="preserve"> </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J84</f>
        <v>0</v>
      </c>
      <c r="K60" s="52"/>
      <c r="AU60" s="25" t="s">
        <v>116</v>
      </c>
    </row>
    <row r="61" s="8" customFormat="1" ht="24.96" customHeight="1">
      <c r="B61" s="190"/>
      <c r="C61" s="191"/>
      <c r="D61" s="192" t="s">
        <v>132</v>
      </c>
      <c r="E61" s="193"/>
      <c r="F61" s="193"/>
      <c r="G61" s="193"/>
      <c r="H61" s="193"/>
      <c r="I61" s="194"/>
      <c r="J61" s="195">
        <f>J85</f>
        <v>0</v>
      </c>
      <c r="K61" s="196"/>
    </row>
    <row r="62" s="9" customFormat="1" ht="19.92" customHeight="1">
      <c r="B62" s="197"/>
      <c r="C62" s="198"/>
      <c r="D62" s="199" t="s">
        <v>3837</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158</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Sociální bydlení města Liberce Bytový dům F</v>
      </c>
      <c r="F72" s="77"/>
      <c r="G72" s="77"/>
      <c r="H72" s="77"/>
      <c r="I72" s="204"/>
      <c r="J72" s="75"/>
      <c r="K72" s="75"/>
      <c r="L72" s="73"/>
    </row>
    <row r="73">
      <c r="B73" s="29"/>
      <c r="C73" s="77" t="s">
        <v>108</v>
      </c>
      <c r="D73" s="206"/>
      <c r="E73" s="206"/>
      <c r="F73" s="206"/>
      <c r="G73" s="206"/>
      <c r="H73" s="206"/>
      <c r="I73" s="149"/>
      <c r="J73" s="206"/>
      <c r="K73" s="206"/>
      <c r="L73" s="207"/>
    </row>
    <row r="74" s="1" customFormat="1" ht="16.5" customHeight="1">
      <c r="B74" s="47"/>
      <c r="C74" s="75"/>
      <c r="D74" s="75"/>
      <c r="E74" s="205" t="s">
        <v>109</v>
      </c>
      <c r="F74" s="75"/>
      <c r="G74" s="75"/>
      <c r="H74" s="75"/>
      <c r="I74" s="204"/>
      <c r="J74" s="75"/>
      <c r="K74" s="75"/>
      <c r="L74" s="73"/>
    </row>
    <row r="75" s="1" customFormat="1" ht="14.4" customHeight="1">
      <c r="B75" s="47"/>
      <c r="C75" s="77" t="s">
        <v>110</v>
      </c>
      <c r="D75" s="75"/>
      <c r="E75" s="75"/>
      <c r="F75" s="75"/>
      <c r="G75" s="75"/>
      <c r="H75" s="75"/>
      <c r="I75" s="204"/>
      <c r="J75" s="75"/>
      <c r="K75" s="75"/>
      <c r="L75" s="73"/>
    </row>
    <row r="76" s="1" customFormat="1" ht="17.25" customHeight="1">
      <c r="B76" s="47"/>
      <c r="C76" s="75"/>
      <c r="D76" s="75"/>
      <c r="E76" s="83" t="str">
        <f>E11</f>
        <v>2 - Sporáky</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 xml:space="preserve"> </v>
      </c>
      <c r="G78" s="75"/>
      <c r="H78" s="75"/>
      <c r="I78" s="209" t="s">
        <v>25</v>
      </c>
      <c r="J78" s="86" t="str">
        <f>IF(J14="","",J14)</f>
        <v>4. 4. 2018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 xml:space="preserve"> </v>
      </c>
      <c r="G80" s="75"/>
      <c r="H80" s="75"/>
      <c r="I80" s="209" t="s">
        <v>34</v>
      </c>
      <c r="J80" s="208" t="str">
        <f>E23</f>
        <v>AGORA Liberec s.r.o. Liberec</v>
      </c>
      <c r="K80" s="75"/>
      <c r="L80" s="73"/>
    </row>
    <row r="81" s="1" customFormat="1" ht="14.4" customHeight="1">
      <c r="B81" s="47"/>
      <c r="C81" s="77" t="s">
        <v>32</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159</v>
      </c>
      <c r="D83" s="212" t="s">
        <v>57</v>
      </c>
      <c r="E83" s="212" t="s">
        <v>53</v>
      </c>
      <c r="F83" s="212" t="s">
        <v>160</v>
      </c>
      <c r="G83" s="212" t="s">
        <v>161</v>
      </c>
      <c r="H83" s="212" t="s">
        <v>162</v>
      </c>
      <c r="I83" s="213" t="s">
        <v>163</v>
      </c>
      <c r="J83" s="212" t="s">
        <v>114</v>
      </c>
      <c r="K83" s="214" t="s">
        <v>164</v>
      </c>
      <c r="L83" s="215"/>
      <c r="M83" s="103" t="s">
        <v>165</v>
      </c>
      <c r="N83" s="104" t="s">
        <v>42</v>
      </c>
      <c r="O83" s="104" t="s">
        <v>166</v>
      </c>
      <c r="P83" s="104" t="s">
        <v>167</v>
      </c>
      <c r="Q83" s="104" t="s">
        <v>168</v>
      </c>
      <c r="R83" s="104" t="s">
        <v>169</v>
      </c>
      <c r="S83" s="104" t="s">
        <v>170</v>
      </c>
      <c r="T83" s="105" t="s">
        <v>171</v>
      </c>
    </row>
    <row r="84" s="1" customFormat="1" ht="29.28" customHeight="1">
      <c r="B84" s="47"/>
      <c r="C84" s="109" t="s">
        <v>115</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116</v>
      </c>
      <c r="BK84" s="219">
        <f>BK85</f>
        <v>0</v>
      </c>
    </row>
    <row r="85" s="11" customFormat="1" ht="37.44" customHeight="1">
      <c r="B85" s="220"/>
      <c r="C85" s="221"/>
      <c r="D85" s="222" t="s">
        <v>71</v>
      </c>
      <c r="E85" s="223" t="s">
        <v>1109</v>
      </c>
      <c r="F85" s="223" t="s">
        <v>1110</v>
      </c>
      <c r="G85" s="221"/>
      <c r="H85" s="221"/>
      <c r="I85" s="224"/>
      <c r="J85" s="225">
        <f>BK85</f>
        <v>0</v>
      </c>
      <c r="K85" s="221"/>
      <c r="L85" s="226"/>
      <c r="M85" s="227"/>
      <c r="N85" s="228"/>
      <c r="O85" s="228"/>
      <c r="P85" s="229">
        <f>P86</f>
        <v>0</v>
      </c>
      <c r="Q85" s="228"/>
      <c r="R85" s="229">
        <f>R86</f>
        <v>0</v>
      </c>
      <c r="S85" s="228"/>
      <c r="T85" s="230">
        <f>T86</f>
        <v>0</v>
      </c>
      <c r="AR85" s="231" t="s">
        <v>83</v>
      </c>
      <c r="AT85" s="232" t="s">
        <v>71</v>
      </c>
      <c r="AU85" s="232" t="s">
        <v>72</v>
      </c>
      <c r="AY85" s="231" t="s">
        <v>174</v>
      </c>
      <c r="BK85" s="233">
        <f>BK86</f>
        <v>0</v>
      </c>
    </row>
    <row r="86" s="11" customFormat="1" ht="19.92" customHeight="1">
      <c r="B86" s="220"/>
      <c r="C86" s="221"/>
      <c r="D86" s="222" t="s">
        <v>71</v>
      </c>
      <c r="E86" s="234" t="s">
        <v>3775</v>
      </c>
      <c r="F86" s="234" t="s">
        <v>3838</v>
      </c>
      <c r="G86" s="221"/>
      <c r="H86" s="221"/>
      <c r="I86" s="224"/>
      <c r="J86" s="235">
        <f>BK86</f>
        <v>0</v>
      </c>
      <c r="K86" s="221"/>
      <c r="L86" s="226"/>
      <c r="M86" s="227"/>
      <c r="N86" s="228"/>
      <c r="O86" s="228"/>
      <c r="P86" s="229">
        <f>P87</f>
        <v>0</v>
      </c>
      <c r="Q86" s="228"/>
      <c r="R86" s="229">
        <f>R87</f>
        <v>0</v>
      </c>
      <c r="S86" s="228"/>
      <c r="T86" s="230">
        <f>T87</f>
        <v>0</v>
      </c>
      <c r="AR86" s="231" t="s">
        <v>83</v>
      </c>
      <c r="AT86" s="232" t="s">
        <v>71</v>
      </c>
      <c r="AU86" s="232" t="s">
        <v>76</v>
      </c>
      <c r="AY86" s="231" t="s">
        <v>174</v>
      </c>
      <c r="BK86" s="233">
        <f>BK87</f>
        <v>0</v>
      </c>
    </row>
    <row r="87" s="1" customFormat="1" ht="25.5" customHeight="1">
      <c r="B87" s="47"/>
      <c r="C87" s="236" t="s">
        <v>76</v>
      </c>
      <c r="D87" s="236" t="s">
        <v>176</v>
      </c>
      <c r="E87" s="237" t="s">
        <v>3839</v>
      </c>
      <c r="F87" s="238" t="s">
        <v>3840</v>
      </c>
      <c r="G87" s="239" t="s">
        <v>269</v>
      </c>
      <c r="H87" s="240">
        <v>11</v>
      </c>
      <c r="I87" s="241"/>
      <c r="J87" s="242">
        <f>ROUND(I87*H87,2)</f>
        <v>0</v>
      </c>
      <c r="K87" s="238" t="s">
        <v>21</v>
      </c>
      <c r="L87" s="73"/>
      <c r="M87" s="243" t="s">
        <v>21</v>
      </c>
      <c r="N87" s="308" t="s">
        <v>44</v>
      </c>
      <c r="O87" s="309"/>
      <c r="P87" s="310">
        <f>O87*H87</f>
        <v>0</v>
      </c>
      <c r="Q87" s="310">
        <v>0</v>
      </c>
      <c r="R87" s="310">
        <f>Q87*H87</f>
        <v>0</v>
      </c>
      <c r="S87" s="310">
        <v>0</v>
      </c>
      <c r="T87" s="311">
        <f>S87*H87</f>
        <v>0</v>
      </c>
      <c r="AR87" s="25" t="s">
        <v>266</v>
      </c>
      <c r="AT87" s="25" t="s">
        <v>176</v>
      </c>
      <c r="AU87" s="25" t="s">
        <v>83</v>
      </c>
      <c r="AY87" s="25" t="s">
        <v>174</v>
      </c>
      <c r="BE87" s="247">
        <f>IF(N87="základní",J87,0)</f>
        <v>0</v>
      </c>
      <c r="BF87" s="247">
        <f>IF(N87="snížená",J87,0)</f>
        <v>0</v>
      </c>
      <c r="BG87" s="247">
        <f>IF(N87="zákl. přenesená",J87,0)</f>
        <v>0</v>
      </c>
      <c r="BH87" s="247">
        <f>IF(N87="sníž. přenesená",J87,0)</f>
        <v>0</v>
      </c>
      <c r="BI87" s="247">
        <f>IF(N87="nulová",J87,0)</f>
        <v>0</v>
      </c>
      <c r="BJ87" s="25" t="s">
        <v>83</v>
      </c>
      <c r="BK87" s="247">
        <f>ROUND(I87*H87,2)</f>
        <v>0</v>
      </c>
      <c r="BL87" s="25" t="s">
        <v>266</v>
      </c>
      <c r="BM87" s="25" t="s">
        <v>3841</v>
      </c>
    </row>
    <row r="88" s="1" customFormat="1" ht="6.96" customHeight="1">
      <c r="B88" s="68"/>
      <c r="C88" s="69"/>
      <c r="D88" s="69"/>
      <c r="E88" s="69"/>
      <c r="F88" s="69"/>
      <c r="G88" s="69"/>
      <c r="H88" s="69"/>
      <c r="I88" s="179"/>
      <c r="J88" s="69"/>
      <c r="K88" s="69"/>
      <c r="L88" s="73"/>
    </row>
  </sheetData>
  <sheetProtection sheet="1" autoFilter="0" formatColumns="0" formatRows="0" objects="1" scenarios="1" spinCount="100000" saltValue="aOAfEngxSqicb4PUmI1iYUDZ7m9VRxSDRYeBVUY+CAWAFMfheZAXxyAPkTS78hpRoB8aYtCYMu89p6wOFmnvtQ==" hashValue="SypxvVT8x44xxpUQ/3tvV9/qxDBiA4zdUxMpF2jXeZYc4wQh2HldR/ZpAqxCA6Q4KGdirOnWAf1WIIyQCepQtw=="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90</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3842</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3843</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ROUND(J86,2)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ROUND(SUM(BE86:BE109), 2)</f>
        <v>0</v>
      </c>
      <c r="G32" s="48"/>
      <c r="H32" s="48"/>
      <c r="I32" s="171">
        <v>0.20999999999999999</v>
      </c>
      <c r="J32" s="170">
        <f>ROUND(ROUND((SUM(BE86:BE109)), 2)*I32, 2)</f>
        <v>0</v>
      </c>
      <c r="K32" s="52"/>
    </row>
    <row r="33" s="1" customFormat="1" ht="14.4" customHeight="1">
      <c r="B33" s="47"/>
      <c r="C33" s="48"/>
      <c r="D33" s="48"/>
      <c r="E33" s="56" t="s">
        <v>44</v>
      </c>
      <c r="F33" s="170">
        <f>ROUND(SUM(BF86:BF109), 2)</f>
        <v>0</v>
      </c>
      <c r="G33" s="48"/>
      <c r="H33" s="48"/>
      <c r="I33" s="171">
        <v>0.14999999999999999</v>
      </c>
      <c r="J33" s="170">
        <f>ROUND(ROUND((SUM(BF86:BF109)), 2)*I33, 2)</f>
        <v>0</v>
      </c>
      <c r="K33" s="52"/>
    </row>
    <row r="34" hidden="1" s="1" customFormat="1" ht="14.4" customHeight="1">
      <c r="B34" s="47"/>
      <c r="C34" s="48"/>
      <c r="D34" s="48"/>
      <c r="E34" s="56" t="s">
        <v>45</v>
      </c>
      <c r="F34" s="170">
        <f>ROUND(SUM(BG86:BG109), 2)</f>
        <v>0</v>
      </c>
      <c r="G34" s="48"/>
      <c r="H34" s="48"/>
      <c r="I34" s="171">
        <v>0.20999999999999999</v>
      </c>
      <c r="J34" s="170">
        <v>0</v>
      </c>
      <c r="K34" s="52"/>
    </row>
    <row r="35" hidden="1" s="1" customFormat="1" ht="14.4" customHeight="1">
      <c r="B35" s="47"/>
      <c r="C35" s="48"/>
      <c r="D35" s="48"/>
      <c r="E35" s="56" t="s">
        <v>46</v>
      </c>
      <c r="F35" s="170">
        <f>ROUND(SUM(BH86:BH109), 2)</f>
        <v>0</v>
      </c>
      <c r="G35" s="48"/>
      <c r="H35" s="48"/>
      <c r="I35" s="171">
        <v>0.14999999999999999</v>
      </c>
      <c r="J35" s="170">
        <v>0</v>
      </c>
      <c r="K35" s="52"/>
    </row>
    <row r="36" hidden="1" s="1" customFormat="1" ht="14.4" customHeight="1">
      <c r="B36" s="47"/>
      <c r="C36" s="48"/>
      <c r="D36" s="48"/>
      <c r="E36" s="56" t="s">
        <v>47</v>
      </c>
      <c r="F36" s="170">
        <f>ROUND(SUM(BI86:BI109),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3842</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1 - SO 02-venkovní úpravy -zeleň</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J86</f>
        <v>0</v>
      </c>
      <c r="K60" s="52"/>
      <c r="AU60" s="25" t="s">
        <v>116</v>
      </c>
    </row>
    <row r="61" s="8" customFormat="1" ht="24.96" customHeight="1">
      <c r="B61" s="190"/>
      <c r="C61" s="191"/>
      <c r="D61" s="192" t="s">
        <v>117</v>
      </c>
      <c r="E61" s="193"/>
      <c r="F61" s="193"/>
      <c r="G61" s="193"/>
      <c r="H61" s="193"/>
      <c r="I61" s="194"/>
      <c r="J61" s="195">
        <f>J87</f>
        <v>0</v>
      </c>
      <c r="K61" s="196"/>
    </row>
    <row r="62" s="9" customFormat="1" ht="19.92" customHeight="1">
      <c r="B62" s="197"/>
      <c r="C62" s="198"/>
      <c r="D62" s="199" t="s">
        <v>118</v>
      </c>
      <c r="E62" s="200"/>
      <c r="F62" s="200"/>
      <c r="G62" s="200"/>
      <c r="H62" s="200"/>
      <c r="I62" s="201"/>
      <c r="J62" s="202">
        <f>J88</f>
        <v>0</v>
      </c>
      <c r="K62" s="203"/>
    </row>
    <row r="63" s="9" customFormat="1" ht="19.92" customHeight="1">
      <c r="B63" s="197"/>
      <c r="C63" s="198"/>
      <c r="D63" s="199" t="s">
        <v>127</v>
      </c>
      <c r="E63" s="200"/>
      <c r="F63" s="200"/>
      <c r="G63" s="200"/>
      <c r="H63" s="200"/>
      <c r="I63" s="201"/>
      <c r="J63" s="202">
        <f>J105</f>
        <v>0</v>
      </c>
      <c r="K63" s="203"/>
    </row>
    <row r="64" s="9" customFormat="1" ht="19.92" customHeight="1">
      <c r="B64" s="197"/>
      <c r="C64" s="198"/>
      <c r="D64" s="199" t="s">
        <v>131</v>
      </c>
      <c r="E64" s="200"/>
      <c r="F64" s="200"/>
      <c r="G64" s="200"/>
      <c r="H64" s="200"/>
      <c r="I64" s="201"/>
      <c r="J64" s="202">
        <f>J108</f>
        <v>0</v>
      </c>
      <c r="K64" s="203"/>
    </row>
    <row r="65" s="1" customFormat="1" ht="21.84" customHeight="1">
      <c r="B65" s="47"/>
      <c r="C65" s="48"/>
      <c r="D65" s="48"/>
      <c r="E65" s="48"/>
      <c r="F65" s="48"/>
      <c r="G65" s="48"/>
      <c r="H65" s="48"/>
      <c r="I65" s="157"/>
      <c r="J65" s="48"/>
      <c r="K65" s="52"/>
    </row>
    <row r="66" s="1" customFormat="1" ht="6.96" customHeight="1">
      <c r="B66" s="68"/>
      <c r="C66" s="69"/>
      <c r="D66" s="69"/>
      <c r="E66" s="69"/>
      <c r="F66" s="69"/>
      <c r="G66" s="69"/>
      <c r="H66" s="69"/>
      <c r="I66" s="179"/>
      <c r="J66" s="69"/>
      <c r="K66" s="70"/>
    </row>
    <row r="70" s="1" customFormat="1" ht="6.96" customHeight="1">
      <c r="B70" s="71"/>
      <c r="C70" s="72"/>
      <c r="D70" s="72"/>
      <c r="E70" s="72"/>
      <c r="F70" s="72"/>
      <c r="G70" s="72"/>
      <c r="H70" s="72"/>
      <c r="I70" s="182"/>
      <c r="J70" s="72"/>
      <c r="K70" s="72"/>
      <c r="L70" s="73"/>
    </row>
    <row r="71" s="1" customFormat="1" ht="36.96" customHeight="1">
      <c r="B71" s="47"/>
      <c r="C71" s="74" t="s">
        <v>158</v>
      </c>
      <c r="D71" s="75"/>
      <c r="E71" s="75"/>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4.4" customHeight="1">
      <c r="B73" s="47"/>
      <c r="C73" s="77" t="s">
        <v>18</v>
      </c>
      <c r="D73" s="75"/>
      <c r="E73" s="75"/>
      <c r="F73" s="75"/>
      <c r="G73" s="75"/>
      <c r="H73" s="75"/>
      <c r="I73" s="204"/>
      <c r="J73" s="75"/>
      <c r="K73" s="75"/>
      <c r="L73" s="73"/>
    </row>
    <row r="74" s="1" customFormat="1" ht="16.5" customHeight="1">
      <c r="B74" s="47"/>
      <c r="C74" s="75"/>
      <c r="D74" s="75"/>
      <c r="E74" s="205" t="str">
        <f>E7</f>
        <v>Sociální bydlení města Liberce Bytový dům F</v>
      </c>
      <c r="F74" s="77"/>
      <c r="G74" s="77"/>
      <c r="H74" s="77"/>
      <c r="I74" s="204"/>
      <c r="J74" s="75"/>
      <c r="K74" s="75"/>
      <c r="L74" s="73"/>
    </row>
    <row r="75">
      <c r="B75" s="29"/>
      <c r="C75" s="77" t="s">
        <v>108</v>
      </c>
      <c r="D75" s="206"/>
      <c r="E75" s="206"/>
      <c r="F75" s="206"/>
      <c r="G75" s="206"/>
      <c r="H75" s="206"/>
      <c r="I75" s="149"/>
      <c r="J75" s="206"/>
      <c r="K75" s="206"/>
      <c r="L75" s="207"/>
    </row>
    <row r="76" s="1" customFormat="1" ht="16.5" customHeight="1">
      <c r="B76" s="47"/>
      <c r="C76" s="75"/>
      <c r="D76" s="75"/>
      <c r="E76" s="205" t="s">
        <v>3842</v>
      </c>
      <c r="F76" s="75"/>
      <c r="G76" s="75"/>
      <c r="H76" s="75"/>
      <c r="I76" s="204"/>
      <c r="J76" s="75"/>
      <c r="K76" s="75"/>
      <c r="L76" s="73"/>
    </row>
    <row r="77" s="1" customFormat="1" ht="14.4" customHeight="1">
      <c r="B77" s="47"/>
      <c r="C77" s="77" t="s">
        <v>110</v>
      </c>
      <c r="D77" s="75"/>
      <c r="E77" s="75"/>
      <c r="F77" s="75"/>
      <c r="G77" s="75"/>
      <c r="H77" s="75"/>
      <c r="I77" s="204"/>
      <c r="J77" s="75"/>
      <c r="K77" s="75"/>
      <c r="L77" s="73"/>
    </row>
    <row r="78" s="1" customFormat="1" ht="17.25" customHeight="1">
      <c r="B78" s="47"/>
      <c r="C78" s="75"/>
      <c r="D78" s="75"/>
      <c r="E78" s="83" t="str">
        <f>E11</f>
        <v>1 - SO 02-venkovní úpravy -zeleň</v>
      </c>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8" customHeight="1">
      <c r="B80" s="47"/>
      <c r="C80" s="77" t="s">
        <v>23</v>
      </c>
      <c r="D80" s="75"/>
      <c r="E80" s="75"/>
      <c r="F80" s="208" t="str">
        <f>F14</f>
        <v>Žitavská 393/8 ,Liberec</v>
      </c>
      <c r="G80" s="75"/>
      <c r="H80" s="75"/>
      <c r="I80" s="209" t="s">
        <v>25</v>
      </c>
      <c r="J80" s="86" t="str">
        <f>IF(J14="","",J14)</f>
        <v>4. 4. 2018</v>
      </c>
      <c r="K80" s="75"/>
      <c r="L80" s="73"/>
    </row>
    <row r="81" s="1" customFormat="1" ht="6.96" customHeight="1">
      <c r="B81" s="47"/>
      <c r="C81" s="75"/>
      <c r="D81" s="75"/>
      <c r="E81" s="75"/>
      <c r="F81" s="75"/>
      <c r="G81" s="75"/>
      <c r="H81" s="75"/>
      <c r="I81" s="204"/>
      <c r="J81" s="75"/>
      <c r="K81" s="75"/>
      <c r="L81" s="73"/>
    </row>
    <row r="82" s="1" customFormat="1">
      <c r="B82" s="47"/>
      <c r="C82" s="77" t="s">
        <v>27</v>
      </c>
      <c r="D82" s="75"/>
      <c r="E82" s="75"/>
      <c r="F82" s="208" t="str">
        <f>E17</f>
        <v xml:space="preserve"> </v>
      </c>
      <c r="G82" s="75"/>
      <c r="H82" s="75"/>
      <c r="I82" s="209" t="s">
        <v>34</v>
      </c>
      <c r="J82" s="208" t="str">
        <f>E23</f>
        <v>AGORA Liberec s.r.o. Liberec</v>
      </c>
      <c r="K82" s="75"/>
      <c r="L82" s="73"/>
    </row>
    <row r="83" s="1" customFormat="1" ht="14.4" customHeight="1">
      <c r="B83" s="47"/>
      <c r="C83" s="77" t="s">
        <v>32</v>
      </c>
      <c r="D83" s="75"/>
      <c r="E83" s="75"/>
      <c r="F83" s="208" t="str">
        <f>IF(E20="","",E20)</f>
        <v/>
      </c>
      <c r="G83" s="75"/>
      <c r="H83" s="75"/>
      <c r="I83" s="204"/>
      <c r="J83" s="75"/>
      <c r="K83" s="75"/>
      <c r="L83" s="73"/>
    </row>
    <row r="84" s="1" customFormat="1" ht="10.32" customHeight="1">
      <c r="B84" s="47"/>
      <c r="C84" s="75"/>
      <c r="D84" s="75"/>
      <c r="E84" s="75"/>
      <c r="F84" s="75"/>
      <c r="G84" s="75"/>
      <c r="H84" s="75"/>
      <c r="I84" s="204"/>
      <c r="J84" s="75"/>
      <c r="K84" s="75"/>
      <c r="L84" s="73"/>
    </row>
    <row r="85" s="10" customFormat="1" ht="29.28" customHeight="1">
      <c r="B85" s="210"/>
      <c r="C85" s="211" t="s">
        <v>159</v>
      </c>
      <c r="D85" s="212" t="s">
        <v>57</v>
      </c>
      <c r="E85" s="212" t="s">
        <v>53</v>
      </c>
      <c r="F85" s="212" t="s">
        <v>160</v>
      </c>
      <c r="G85" s="212" t="s">
        <v>161</v>
      </c>
      <c r="H85" s="212" t="s">
        <v>162</v>
      </c>
      <c r="I85" s="213" t="s">
        <v>163</v>
      </c>
      <c r="J85" s="212" t="s">
        <v>114</v>
      </c>
      <c r="K85" s="214" t="s">
        <v>164</v>
      </c>
      <c r="L85" s="215"/>
      <c r="M85" s="103" t="s">
        <v>165</v>
      </c>
      <c r="N85" s="104" t="s">
        <v>42</v>
      </c>
      <c r="O85" s="104" t="s">
        <v>166</v>
      </c>
      <c r="P85" s="104" t="s">
        <v>167</v>
      </c>
      <c r="Q85" s="104" t="s">
        <v>168</v>
      </c>
      <c r="R85" s="104" t="s">
        <v>169</v>
      </c>
      <c r="S85" s="104" t="s">
        <v>170</v>
      </c>
      <c r="T85" s="105" t="s">
        <v>171</v>
      </c>
    </row>
    <row r="86" s="1" customFormat="1" ht="29.28" customHeight="1">
      <c r="B86" s="47"/>
      <c r="C86" s="109" t="s">
        <v>115</v>
      </c>
      <c r="D86" s="75"/>
      <c r="E86" s="75"/>
      <c r="F86" s="75"/>
      <c r="G86" s="75"/>
      <c r="H86" s="75"/>
      <c r="I86" s="204"/>
      <c r="J86" s="216">
        <f>BK86</f>
        <v>0</v>
      </c>
      <c r="K86" s="75"/>
      <c r="L86" s="73"/>
      <c r="M86" s="106"/>
      <c r="N86" s="107"/>
      <c r="O86" s="107"/>
      <c r="P86" s="217">
        <f>P87</f>
        <v>0</v>
      </c>
      <c r="Q86" s="107"/>
      <c r="R86" s="217">
        <f>R87</f>
        <v>5.9010530000000001</v>
      </c>
      <c r="S86" s="107"/>
      <c r="T86" s="218">
        <f>T87</f>
        <v>0</v>
      </c>
      <c r="AT86" s="25" t="s">
        <v>71</v>
      </c>
      <c r="AU86" s="25" t="s">
        <v>116</v>
      </c>
      <c r="BK86" s="219">
        <f>BK87</f>
        <v>0</v>
      </c>
    </row>
    <row r="87" s="11" customFormat="1" ht="37.44" customHeight="1">
      <c r="B87" s="220"/>
      <c r="C87" s="221"/>
      <c r="D87" s="222" t="s">
        <v>71</v>
      </c>
      <c r="E87" s="223" t="s">
        <v>172</v>
      </c>
      <c r="F87" s="223" t="s">
        <v>173</v>
      </c>
      <c r="G87" s="221"/>
      <c r="H87" s="221"/>
      <c r="I87" s="224"/>
      <c r="J87" s="225">
        <f>BK87</f>
        <v>0</v>
      </c>
      <c r="K87" s="221"/>
      <c r="L87" s="226"/>
      <c r="M87" s="227"/>
      <c r="N87" s="228"/>
      <c r="O87" s="228"/>
      <c r="P87" s="229">
        <f>P88+P105+P108</f>
        <v>0</v>
      </c>
      <c r="Q87" s="228"/>
      <c r="R87" s="229">
        <f>R88+R105+R108</f>
        <v>5.9010530000000001</v>
      </c>
      <c r="S87" s="228"/>
      <c r="T87" s="230">
        <f>T88+T105+T108</f>
        <v>0</v>
      </c>
      <c r="AR87" s="231" t="s">
        <v>76</v>
      </c>
      <c r="AT87" s="232" t="s">
        <v>71</v>
      </c>
      <c r="AU87" s="232" t="s">
        <v>72</v>
      </c>
      <c r="AY87" s="231" t="s">
        <v>174</v>
      </c>
      <c r="BK87" s="233">
        <f>BK88+BK105+BK108</f>
        <v>0</v>
      </c>
    </row>
    <row r="88" s="11" customFormat="1" ht="19.92" customHeight="1">
      <c r="B88" s="220"/>
      <c r="C88" s="221"/>
      <c r="D88" s="222" t="s">
        <v>71</v>
      </c>
      <c r="E88" s="234" t="s">
        <v>76</v>
      </c>
      <c r="F88" s="234" t="s">
        <v>175</v>
      </c>
      <c r="G88" s="221"/>
      <c r="H88" s="221"/>
      <c r="I88" s="224"/>
      <c r="J88" s="235">
        <f>BK88</f>
        <v>0</v>
      </c>
      <c r="K88" s="221"/>
      <c r="L88" s="226"/>
      <c r="M88" s="227"/>
      <c r="N88" s="228"/>
      <c r="O88" s="228"/>
      <c r="P88" s="229">
        <f>SUM(P89:P104)</f>
        <v>0</v>
      </c>
      <c r="Q88" s="228"/>
      <c r="R88" s="229">
        <f>SUM(R89:R104)</f>
        <v>5.9010530000000001</v>
      </c>
      <c r="S88" s="228"/>
      <c r="T88" s="230">
        <f>SUM(T89:T104)</f>
        <v>0</v>
      </c>
      <c r="AR88" s="231" t="s">
        <v>76</v>
      </c>
      <c r="AT88" s="232" t="s">
        <v>71</v>
      </c>
      <c r="AU88" s="232" t="s">
        <v>76</v>
      </c>
      <c r="AY88" s="231" t="s">
        <v>174</v>
      </c>
      <c r="BK88" s="233">
        <f>SUM(BK89:BK104)</f>
        <v>0</v>
      </c>
    </row>
    <row r="89" s="1" customFormat="1" ht="38.25" customHeight="1">
      <c r="B89" s="47"/>
      <c r="C89" s="236" t="s">
        <v>76</v>
      </c>
      <c r="D89" s="236" t="s">
        <v>176</v>
      </c>
      <c r="E89" s="237" t="s">
        <v>3844</v>
      </c>
      <c r="F89" s="238" t="s">
        <v>3845</v>
      </c>
      <c r="G89" s="239" t="s">
        <v>179</v>
      </c>
      <c r="H89" s="240">
        <v>140</v>
      </c>
      <c r="I89" s="241"/>
      <c r="J89" s="242">
        <f>ROUND(I89*H89,2)</f>
        <v>0</v>
      </c>
      <c r="K89" s="238" t="s">
        <v>803</v>
      </c>
      <c r="L89" s="73"/>
      <c r="M89" s="243" t="s">
        <v>21</v>
      </c>
      <c r="N89" s="244" t="s">
        <v>44</v>
      </c>
      <c r="O89" s="48"/>
      <c r="P89" s="245">
        <f>O89*H89</f>
        <v>0</v>
      </c>
      <c r="Q89" s="245">
        <v>0</v>
      </c>
      <c r="R89" s="245">
        <f>Q89*H89</f>
        <v>0</v>
      </c>
      <c r="S89" s="245">
        <v>0</v>
      </c>
      <c r="T89" s="246">
        <f>S89*H89</f>
        <v>0</v>
      </c>
      <c r="AR89" s="25" t="s">
        <v>181</v>
      </c>
      <c r="AT89" s="25" t="s">
        <v>176</v>
      </c>
      <c r="AU89" s="25" t="s">
        <v>83</v>
      </c>
      <c r="AY89" s="25" t="s">
        <v>174</v>
      </c>
      <c r="BE89" s="247">
        <f>IF(N89="základní",J89,0)</f>
        <v>0</v>
      </c>
      <c r="BF89" s="247">
        <f>IF(N89="snížená",J89,0)</f>
        <v>0</v>
      </c>
      <c r="BG89" s="247">
        <f>IF(N89="zákl. přenesená",J89,0)</f>
        <v>0</v>
      </c>
      <c r="BH89" s="247">
        <f>IF(N89="sníž. přenesená",J89,0)</f>
        <v>0</v>
      </c>
      <c r="BI89" s="247">
        <f>IF(N89="nulová",J89,0)</f>
        <v>0</v>
      </c>
      <c r="BJ89" s="25" t="s">
        <v>83</v>
      </c>
      <c r="BK89" s="247">
        <f>ROUND(I89*H89,2)</f>
        <v>0</v>
      </c>
      <c r="BL89" s="25" t="s">
        <v>181</v>
      </c>
      <c r="BM89" s="25" t="s">
        <v>3846</v>
      </c>
    </row>
    <row r="90" s="12" customFormat="1">
      <c r="B90" s="251"/>
      <c r="C90" s="252"/>
      <c r="D90" s="248" t="s">
        <v>185</v>
      </c>
      <c r="E90" s="253" t="s">
        <v>21</v>
      </c>
      <c r="F90" s="254" t="s">
        <v>3847</v>
      </c>
      <c r="G90" s="252"/>
      <c r="H90" s="255">
        <v>140</v>
      </c>
      <c r="I90" s="256"/>
      <c r="J90" s="252"/>
      <c r="K90" s="252"/>
      <c r="L90" s="257"/>
      <c r="M90" s="258"/>
      <c r="N90" s="259"/>
      <c r="O90" s="259"/>
      <c r="P90" s="259"/>
      <c r="Q90" s="259"/>
      <c r="R90" s="259"/>
      <c r="S90" s="259"/>
      <c r="T90" s="260"/>
      <c r="AT90" s="261" t="s">
        <v>185</v>
      </c>
      <c r="AU90" s="261" t="s">
        <v>83</v>
      </c>
      <c r="AV90" s="12" t="s">
        <v>83</v>
      </c>
      <c r="AW90" s="12" t="s">
        <v>36</v>
      </c>
      <c r="AX90" s="12" t="s">
        <v>76</v>
      </c>
      <c r="AY90" s="261" t="s">
        <v>174</v>
      </c>
    </row>
    <row r="91" s="1" customFormat="1" ht="25.5" customHeight="1">
      <c r="B91" s="47"/>
      <c r="C91" s="236" t="s">
        <v>83</v>
      </c>
      <c r="D91" s="236" t="s">
        <v>176</v>
      </c>
      <c r="E91" s="237" t="s">
        <v>3848</v>
      </c>
      <c r="F91" s="238" t="s">
        <v>3849</v>
      </c>
      <c r="G91" s="239" t="s">
        <v>179</v>
      </c>
      <c r="H91" s="240">
        <v>140</v>
      </c>
      <c r="I91" s="241"/>
      <c r="J91" s="242">
        <f>ROUND(I91*H91,2)</f>
        <v>0</v>
      </c>
      <c r="K91" s="238" t="s">
        <v>803</v>
      </c>
      <c r="L91" s="73"/>
      <c r="M91" s="243" t="s">
        <v>21</v>
      </c>
      <c r="N91" s="244" t="s">
        <v>44</v>
      </c>
      <c r="O91" s="48"/>
      <c r="P91" s="245">
        <f>O91*H91</f>
        <v>0</v>
      </c>
      <c r="Q91" s="245">
        <v>0</v>
      </c>
      <c r="R91" s="245">
        <f>Q91*H91</f>
        <v>0</v>
      </c>
      <c r="S91" s="245">
        <v>0</v>
      </c>
      <c r="T91" s="246">
        <f>S91*H91</f>
        <v>0</v>
      </c>
      <c r="AR91" s="25" t="s">
        <v>181</v>
      </c>
      <c r="AT91" s="25" t="s">
        <v>176</v>
      </c>
      <c r="AU91" s="25" t="s">
        <v>83</v>
      </c>
      <c r="AY91" s="25" t="s">
        <v>174</v>
      </c>
      <c r="BE91" s="247">
        <f>IF(N91="základní",J91,0)</f>
        <v>0</v>
      </c>
      <c r="BF91" s="247">
        <f>IF(N91="snížená",J91,0)</f>
        <v>0</v>
      </c>
      <c r="BG91" s="247">
        <f>IF(N91="zákl. přenesená",J91,0)</f>
        <v>0</v>
      </c>
      <c r="BH91" s="247">
        <f>IF(N91="sníž. přenesená",J91,0)</f>
        <v>0</v>
      </c>
      <c r="BI91" s="247">
        <f>IF(N91="nulová",J91,0)</f>
        <v>0</v>
      </c>
      <c r="BJ91" s="25" t="s">
        <v>83</v>
      </c>
      <c r="BK91" s="247">
        <f>ROUND(I91*H91,2)</f>
        <v>0</v>
      </c>
      <c r="BL91" s="25" t="s">
        <v>181</v>
      </c>
      <c r="BM91" s="25" t="s">
        <v>3850</v>
      </c>
    </row>
    <row r="92" s="12" customFormat="1">
      <c r="B92" s="251"/>
      <c r="C92" s="252"/>
      <c r="D92" s="248" t="s">
        <v>185</v>
      </c>
      <c r="E92" s="253" t="s">
        <v>21</v>
      </c>
      <c r="F92" s="254" t="s">
        <v>984</v>
      </c>
      <c r="G92" s="252"/>
      <c r="H92" s="255">
        <v>140</v>
      </c>
      <c r="I92" s="256"/>
      <c r="J92" s="252"/>
      <c r="K92" s="252"/>
      <c r="L92" s="257"/>
      <c r="M92" s="258"/>
      <c r="N92" s="259"/>
      <c r="O92" s="259"/>
      <c r="P92" s="259"/>
      <c r="Q92" s="259"/>
      <c r="R92" s="259"/>
      <c r="S92" s="259"/>
      <c r="T92" s="260"/>
      <c r="AT92" s="261" t="s">
        <v>185</v>
      </c>
      <c r="AU92" s="261" t="s">
        <v>83</v>
      </c>
      <c r="AV92" s="12" t="s">
        <v>83</v>
      </c>
      <c r="AW92" s="12" t="s">
        <v>36</v>
      </c>
      <c r="AX92" s="12" t="s">
        <v>76</v>
      </c>
      <c r="AY92" s="261" t="s">
        <v>174</v>
      </c>
    </row>
    <row r="93" s="1" customFormat="1" ht="16.5" customHeight="1">
      <c r="B93" s="47"/>
      <c r="C93" s="262" t="s">
        <v>93</v>
      </c>
      <c r="D93" s="262" t="s">
        <v>248</v>
      </c>
      <c r="E93" s="263" t="s">
        <v>3851</v>
      </c>
      <c r="F93" s="264" t="s">
        <v>3852</v>
      </c>
      <c r="G93" s="265" t="s">
        <v>193</v>
      </c>
      <c r="H93" s="266">
        <v>28</v>
      </c>
      <c r="I93" s="267"/>
      <c r="J93" s="268">
        <f>ROUND(I93*H93,2)</f>
        <v>0</v>
      </c>
      <c r="K93" s="264" t="s">
        <v>21</v>
      </c>
      <c r="L93" s="269"/>
      <c r="M93" s="270" t="s">
        <v>21</v>
      </c>
      <c r="N93" s="271" t="s">
        <v>44</v>
      </c>
      <c r="O93" s="48"/>
      <c r="P93" s="245">
        <f>O93*H93</f>
        <v>0</v>
      </c>
      <c r="Q93" s="245">
        <v>0.20999999999999999</v>
      </c>
      <c r="R93" s="245">
        <f>Q93*H93</f>
        <v>5.8799999999999999</v>
      </c>
      <c r="S93" s="245">
        <v>0</v>
      </c>
      <c r="T93" s="246">
        <f>S93*H93</f>
        <v>0</v>
      </c>
      <c r="AR93" s="25" t="s">
        <v>217</v>
      </c>
      <c r="AT93" s="25" t="s">
        <v>248</v>
      </c>
      <c r="AU93" s="25" t="s">
        <v>83</v>
      </c>
      <c r="AY93" s="25" t="s">
        <v>174</v>
      </c>
      <c r="BE93" s="247">
        <f>IF(N93="základní",J93,0)</f>
        <v>0</v>
      </c>
      <c r="BF93" s="247">
        <f>IF(N93="snížená",J93,0)</f>
        <v>0</v>
      </c>
      <c r="BG93" s="247">
        <f>IF(N93="zákl. přenesená",J93,0)</f>
        <v>0</v>
      </c>
      <c r="BH93" s="247">
        <f>IF(N93="sníž. přenesená",J93,0)</f>
        <v>0</v>
      </c>
      <c r="BI93" s="247">
        <f>IF(N93="nulová",J93,0)</f>
        <v>0</v>
      </c>
      <c r="BJ93" s="25" t="s">
        <v>83</v>
      </c>
      <c r="BK93" s="247">
        <f>ROUND(I93*H93,2)</f>
        <v>0</v>
      </c>
      <c r="BL93" s="25" t="s">
        <v>181</v>
      </c>
      <c r="BM93" s="25" t="s">
        <v>3853</v>
      </c>
    </row>
    <row r="94" s="12" customFormat="1">
      <c r="B94" s="251"/>
      <c r="C94" s="252"/>
      <c r="D94" s="248" t="s">
        <v>185</v>
      </c>
      <c r="E94" s="253" t="s">
        <v>21</v>
      </c>
      <c r="F94" s="254" t="s">
        <v>3854</v>
      </c>
      <c r="G94" s="252"/>
      <c r="H94" s="255">
        <v>28</v>
      </c>
      <c r="I94" s="256"/>
      <c r="J94" s="252"/>
      <c r="K94" s="252"/>
      <c r="L94" s="257"/>
      <c r="M94" s="258"/>
      <c r="N94" s="259"/>
      <c r="O94" s="259"/>
      <c r="P94" s="259"/>
      <c r="Q94" s="259"/>
      <c r="R94" s="259"/>
      <c r="S94" s="259"/>
      <c r="T94" s="260"/>
      <c r="AT94" s="261" t="s">
        <v>185</v>
      </c>
      <c r="AU94" s="261" t="s">
        <v>83</v>
      </c>
      <c r="AV94" s="12" t="s">
        <v>83</v>
      </c>
      <c r="AW94" s="12" t="s">
        <v>36</v>
      </c>
      <c r="AX94" s="12" t="s">
        <v>76</v>
      </c>
      <c r="AY94" s="261" t="s">
        <v>174</v>
      </c>
    </row>
    <row r="95" s="1" customFormat="1" ht="25.5" customHeight="1">
      <c r="B95" s="47"/>
      <c r="C95" s="236" t="s">
        <v>181</v>
      </c>
      <c r="D95" s="236" t="s">
        <v>176</v>
      </c>
      <c r="E95" s="237" t="s">
        <v>3855</v>
      </c>
      <c r="F95" s="238" t="s">
        <v>3856</v>
      </c>
      <c r="G95" s="239" t="s">
        <v>179</v>
      </c>
      <c r="H95" s="240">
        <v>140</v>
      </c>
      <c r="I95" s="241"/>
      <c r="J95" s="242">
        <f>ROUND(I95*H95,2)</f>
        <v>0</v>
      </c>
      <c r="K95" s="238" t="s">
        <v>803</v>
      </c>
      <c r="L95" s="73"/>
      <c r="M95" s="243" t="s">
        <v>21</v>
      </c>
      <c r="N95" s="244" t="s">
        <v>44</v>
      </c>
      <c r="O95" s="48"/>
      <c r="P95" s="245">
        <f>O95*H95</f>
        <v>0</v>
      </c>
      <c r="Q95" s="245">
        <v>0</v>
      </c>
      <c r="R95" s="245">
        <f>Q95*H95</f>
        <v>0</v>
      </c>
      <c r="S95" s="245">
        <v>0</v>
      </c>
      <c r="T95" s="246">
        <f>S95*H95</f>
        <v>0</v>
      </c>
      <c r="AR95" s="25" t="s">
        <v>181</v>
      </c>
      <c r="AT95" s="25" t="s">
        <v>176</v>
      </c>
      <c r="AU95" s="25" t="s">
        <v>83</v>
      </c>
      <c r="AY95" s="25" t="s">
        <v>174</v>
      </c>
      <c r="BE95" s="247">
        <f>IF(N95="základní",J95,0)</f>
        <v>0</v>
      </c>
      <c r="BF95" s="247">
        <f>IF(N95="snížená",J95,0)</f>
        <v>0</v>
      </c>
      <c r="BG95" s="247">
        <f>IF(N95="zákl. přenesená",J95,0)</f>
        <v>0</v>
      </c>
      <c r="BH95" s="247">
        <f>IF(N95="sníž. přenesená",J95,0)</f>
        <v>0</v>
      </c>
      <c r="BI95" s="247">
        <f>IF(N95="nulová",J95,0)</f>
        <v>0</v>
      </c>
      <c r="BJ95" s="25" t="s">
        <v>83</v>
      </c>
      <c r="BK95" s="247">
        <f>ROUND(I95*H95,2)</f>
        <v>0</v>
      </c>
      <c r="BL95" s="25" t="s">
        <v>181</v>
      </c>
      <c r="BM95" s="25" t="s">
        <v>3857</v>
      </c>
    </row>
    <row r="96" s="12" customFormat="1">
      <c r="B96" s="251"/>
      <c r="C96" s="252"/>
      <c r="D96" s="248" t="s">
        <v>185</v>
      </c>
      <c r="E96" s="253" t="s">
        <v>21</v>
      </c>
      <c r="F96" s="254" t="s">
        <v>984</v>
      </c>
      <c r="G96" s="252"/>
      <c r="H96" s="255">
        <v>140</v>
      </c>
      <c r="I96" s="256"/>
      <c r="J96" s="252"/>
      <c r="K96" s="252"/>
      <c r="L96" s="257"/>
      <c r="M96" s="258"/>
      <c r="N96" s="259"/>
      <c r="O96" s="259"/>
      <c r="P96" s="259"/>
      <c r="Q96" s="259"/>
      <c r="R96" s="259"/>
      <c r="S96" s="259"/>
      <c r="T96" s="260"/>
      <c r="AT96" s="261" t="s">
        <v>185</v>
      </c>
      <c r="AU96" s="261" t="s">
        <v>83</v>
      </c>
      <c r="AV96" s="12" t="s">
        <v>83</v>
      </c>
      <c r="AW96" s="12" t="s">
        <v>36</v>
      </c>
      <c r="AX96" s="12" t="s">
        <v>76</v>
      </c>
      <c r="AY96" s="261" t="s">
        <v>174</v>
      </c>
    </row>
    <row r="97" s="1" customFormat="1" ht="16.5" customHeight="1">
      <c r="B97" s="47"/>
      <c r="C97" s="262" t="s">
        <v>201</v>
      </c>
      <c r="D97" s="262" t="s">
        <v>248</v>
      </c>
      <c r="E97" s="263" t="s">
        <v>3858</v>
      </c>
      <c r="F97" s="264" t="s">
        <v>3859</v>
      </c>
      <c r="G97" s="265" t="s">
        <v>743</v>
      </c>
      <c r="H97" s="266">
        <v>0.052999999999999998</v>
      </c>
      <c r="I97" s="267"/>
      <c r="J97" s="268">
        <f>ROUND(I97*H97,2)</f>
        <v>0</v>
      </c>
      <c r="K97" s="264" t="s">
        <v>803</v>
      </c>
      <c r="L97" s="269"/>
      <c r="M97" s="270" t="s">
        <v>21</v>
      </c>
      <c r="N97" s="271" t="s">
        <v>44</v>
      </c>
      <c r="O97" s="48"/>
      <c r="P97" s="245">
        <f>O97*H97</f>
        <v>0</v>
      </c>
      <c r="Q97" s="245">
        <v>0.001</v>
      </c>
      <c r="R97" s="245">
        <f>Q97*H97</f>
        <v>5.3000000000000001E-05</v>
      </c>
      <c r="S97" s="245">
        <v>0</v>
      </c>
      <c r="T97" s="246">
        <f>S97*H97</f>
        <v>0</v>
      </c>
      <c r="AR97" s="25" t="s">
        <v>217</v>
      </c>
      <c r="AT97" s="25" t="s">
        <v>248</v>
      </c>
      <c r="AU97" s="25" t="s">
        <v>83</v>
      </c>
      <c r="AY97" s="25" t="s">
        <v>174</v>
      </c>
      <c r="BE97" s="247">
        <f>IF(N97="základní",J97,0)</f>
        <v>0</v>
      </c>
      <c r="BF97" s="247">
        <f>IF(N97="snížená",J97,0)</f>
        <v>0</v>
      </c>
      <c r="BG97" s="247">
        <f>IF(N97="zákl. přenesená",J97,0)</f>
        <v>0</v>
      </c>
      <c r="BH97" s="247">
        <f>IF(N97="sníž. přenesená",J97,0)</f>
        <v>0</v>
      </c>
      <c r="BI97" s="247">
        <f>IF(N97="nulová",J97,0)</f>
        <v>0</v>
      </c>
      <c r="BJ97" s="25" t="s">
        <v>83</v>
      </c>
      <c r="BK97" s="247">
        <f>ROUND(I97*H97,2)</f>
        <v>0</v>
      </c>
      <c r="BL97" s="25" t="s">
        <v>181</v>
      </c>
      <c r="BM97" s="25" t="s">
        <v>3860</v>
      </c>
    </row>
    <row r="98" s="12" customFormat="1">
      <c r="B98" s="251"/>
      <c r="C98" s="252"/>
      <c r="D98" s="248" t="s">
        <v>185</v>
      </c>
      <c r="E98" s="253" t="s">
        <v>21</v>
      </c>
      <c r="F98" s="254" t="s">
        <v>3861</v>
      </c>
      <c r="G98" s="252"/>
      <c r="H98" s="255">
        <v>3.5</v>
      </c>
      <c r="I98" s="256"/>
      <c r="J98" s="252"/>
      <c r="K98" s="252"/>
      <c r="L98" s="257"/>
      <c r="M98" s="258"/>
      <c r="N98" s="259"/>
      <c r="O98" s="259"/>
      <c r="P98" s="259"/>
      <c r="Q98" s="259"/>
      <c r="R98" s="259"/>
      <c r="S98" s="259"/>
      <c r="T98" s="260"/>
      <c r="AT98" s="261" t="s">
        <v>185</v>
      </c>
      <c r="AU98" s="261" t="s">
        <v>83</v>
      </c>
      <c r="AV98" s="12" t="s">
        <v>83</v>
      </c>
      <c r="AW98" s="12" t="s">
        <v>36</v>
      </c>
      <c r="AX98" s="12" t="s">
        <v>76</v>
      </c>
      <c r="AY98" s="261" t="s">
        <v>174</v>
      </c>
    </row>
    <row r="99" s="12" customFormat="1">
      <c r="B99" s="251"/>
      <c r="C99" s="252"/>
      <c r="D99" s="248" t="s">
        <v>185</v>
      </c>
      <c r="E99" s="252"/>
      <c r="F99" s="254" t="s">
        <v>3862</v>
      </c>
      <c r="G99" s="252"/>
      <c r="H99" s="255">
        <v>0.052999999999999998</v>
      </c>
      <c r="I99" s="256"/>
      <c r="J99" s="252"/>
      <c r="K99" s="252"/>
      <c r="L99" s="257"/>
      <c r="M99" s="258"/>
      <c r="N99" s="259"/>
      <c r="O99" s="259"/>
      <c r="P99" s="259"/>
      <c r="Q99" s="259"/>
      <c r="R99" s="259"/>
      <c r="S99" s="259"/>
      <c r="T99" s="260"/>
      <c r="AT99" s="261" t="s">
        <v>185</v>
      </c>
      <c r="AU99" s="261" t="s">
        <v>83</v>
      </c>
      <c r="AV99" s="12" t="s">
        <v>83</v>
      </c>
      <c r="AW99" s="12" t="s">
        <v>6</v>
      </c>
      <c r="AX99" s="12" t="s">
        <v>76</v>
      </c>
      <c r="AY99" s="261" t="s">
        <v>174</v>
      </c>
    </row>
    <row r="100" s="1" customFormat="1" ht="25.5" customHeight="1">
      <c r="B100" s="47"/>
      <c r="C100" s="236" t="s">
        <v>206</v>
      </c>
      <c r="D100" s="236" t="s">
        <v>176</v>
      </c>
      <c r="E100" s="237" t="s">
        <v>3863</v>
      </c>
      <c r="F100" s="238" t="s">
        <v>3864</v>
      </c>
      <c r="G100" s="239" t="s">
        <v>179</v>
      </c>
      <c r="H100" s="240">
        <v>320.37</v>
      </c>
      <c r="I100" s="241"/>
      <c r="J100" s="242">
        <f>ROUND(I100*H100,2)</f>
        <v>0</v>
      </c>
      <c r="K100" s="238" t="s">
        <v>803</v>
      </c>
      <c r="L100" s="73"/>
      <c r="M100" s="243" t="s">
        <v>21</v>
      </c>
      <c r="N100" s="244" t="s">
        <v>44</v>
      </c>
      <c r="O100" s="48"/>
      <c r="P100" s="245">
        <f>O100*H100</f>
        <v>0</v>
      </c>
      <c r="Q100" s="245">
        <v>0</v>
      </c>
      <c r="R100" s="245">
        <f>Q100*H100</f>
        <v>0</v>
      </c>
      <c r="S100" s="245">
        <v>0</v>
      </c>
      <c r="T100" s="246">
        <f>S100*H100</f>
        <v>0</v>
      </c>
      <c r="AR100" s="25" t="s">
        <v>181</v>
      </c>
      <c r="AT100" s="25" t="s">
        <v>176</v>
      </c>
      <c r="AU100" s="25" t="s">
        <v>83</v>
      </c>
      <c r="AY100" s="25" t="s">
        <v>174</v>
      </c>
      <c r="BE100" s="247">
        <f>IF(N100="základní",J100,0)</f>
        <v>0</v>
      </c>
      <c r="BF100" s="247">
        <f>IF(N100="snížená",J100,0)</f>
        <v>0</v>
      </c>
      <c r="BG100" s="247">
        <f>IF(N100="zákl. přenesená",J100,0)</f>
        <v>0</v>
      </c>
      <c r="BH100" s="247">
        <f>IF(N100="sníž. přenesená",J100,0)</f>
        <v>0</v>
      </c>
      <c r="BI100" s="247">
        <f>IF(N100="nulová",J100,0)</f>
        <v>0</v>
      </c>
      <c r="BJ100" s="25" t="s">
        <v>83</v>
      </c>
      <c r="BK100" s="247">
        <f>ROUND(I100*H100,2)</f>
        <v>0</v>
      </c>
      <c r="BL100" s="25" t="s">
        <v>181</v>
      </c>
      <c r="BM100" s="25" t="s">
        <v>3865</v>
      </c>
    </row>
    <row r="101" s="1" customFormat="1" ht="25.5" customHeight="1">
      <c r="B101" s="47"/>
      <c r="C101" s="236" t="s">
        <v>212</v>
      </c>
      <c r="D101" s="236" t="s">
        <v>176</v>
      </c>
      <c r="E101" s="237" t="s">
        <v>3866</v>
      </c>
      <c r="F101" s="238" t="s">
        <v>3867</v>
      </c>
      <c r="G101" s="239" t="s">
        <v>269</v>
      </c>
      <c r="H101" s="240">
        <v>21</v>
      </c>
      <c r="I101" s="241"/>
      <c r="J101" s="242">
        <f>ROUND(I101*H101,2)</f>
        <v>0</v>
      </c>
      <c r="K101" s="238" t="s">
        <v>803</v>
      </c>
      <c r="L101" s="73"/>
      <c r="M101" s="243" t="s">
        <v>21</v>
      </c>
      <c r="N101" s="244" t="s">
        <v>44</v>
      </c>
      <c r="O101" s="48"/>
      <c r="P101" s="245">
        <f>O101*H101</f>
        <v>0</v>
      </c>
      <c r="Q101" s="245">
        <v>0</v>
      </c>
      <c r="R101" s="245">
        <f>Q101*H101</f>
        <v>0</v>
      </c>
      <c r="S101" s="245">
        <v>0</v>
      </c>
      <c r="T101" s="246">
        <f>S101*H101</f>
        <v>0</v>
      </c>
      <c r="AR101" s="25" t="s">
        <v>181</v>
      </c>
      <c r="AT101" s="25" t="s">
        <v>176</v>
      </c>
      <c r="AU101" s="25" t="s">
        <v>83</v>
      </c>
      <c r="AY101" s="25" t="s">
        <v>174</v>
      </c>
      <c r="BE101" s="247">
        <f>IF(N101="základní",J101,0)</f>
        <v>0</v>
      </c>
      <c r="BF101" s="247">
        <f>IF(N101="snížená",J101,0)</f>
        <v>0</v>
      </c>
      <c r="BG101" s="247">
        <f>IF(N101="zákl. přenesená",J101,0)</f>
        <v>0</v>
      </c>
      <c r="BH101" s="247">
        <f>IF(N101="sníž. přenesená",J101,0)</f>
        <v>0</v>
      </c>
      <c r="BI101" s="247">
        <f>IF(N101="nulová",J101,0)</f>
        <v>0</v>
      </c>
      <c r="BJ101" s="25" t="s">
        <v>83</v>
      </c>
      <c r="BK101" s="247">
        <f>ROUND(I101*H101,2)</f>
        <v>0</v>
      </c>
      <c r="BL101" s="25" t="s">
        <v>181</v>
      </c>
      <c r="BM101" s="25" t="s">
        <v>3868</v>
      </c>
    </row>
    <row r="102" s="12" customFormat="1">
      <c r="B102" s="251"/>
      <c r="C102" s="252"/>
      <c r="D102" s="248" t="s">
        <v>185</v>
      </c>
      <c r="E102" s="253" t="s">
        <v>21</v>
      </c>
      <c r="F102" s="254" t="s">
        <v>9</v>
      </c>
      <c r="G102" s="252"/>
      <c r="H102" s="255">
        <v>21</v>
      </c>
      <c r="I102" s="256"/>
      <c r="J102" s="252"/>
      <c r="K102" s="252"/>
      <c r="L102" s="257"/>
      <c r="M102" s="258"/>
      <c r="N102" s="259"/>
      <c r="O102" s="259"/>
      <c r="P102" s="259"/>
      <c r="Q102" s="259"/>
      <c r="R102" s="259"/>
      <c r="S102" s="259"/>
      <c r="T102" s="260"/>
      <c r="AT102" s="261" t="s">
        <v>185</v>
      </c>
      <c r="AU102" s="261" t="s">
        <v>83</v>
      </c>
      <c r="AV102" s="12" t="s">
        <v>83</v>
      </c>
      <c r="AW102" s="12" t="s">
        <v>36</v>
      </c>
      <c r="AX102" s="12" t="s">
        <v>76</v>
      </c>
      <c r="AY102" s="261" t="s">
        <v>174</v>
      </c>
    </row>
    <row r="103" s="1" customFormat="1" ht="25.5" customHeight="1">
      <c r="B103" s="47"/>
      <c r="C103" s="262" t="s">
        <v>217</v>
      </c>
      <c r="D103" s="262" t="s">
        <v>248</v>
      </c>
      <c r="E103" s="263" t="s">
        <v>3869</v>
      </c>
      <c r="F103" s="264" t="s">
        <v>3870</v>
      </c>
      <c r="G103" s="265" t="s">
        <v>269</v>
      </c>
      <c r="H103" s="266">
        <v>21</v>
      </c>
      <c r="I103" s="267"/>
      <c r="J103" s="268">
        <f>ROUND(I103*H103,2)</f>
        <v>0</v>
      </c>
      <c r="K103" s="264" t="s">
        <v>803</v>
      </c>
      <c r="L103" s="269"/>
      <c r="M103" s="270" t="s">
        <v>21</v>
      </c>
      <c r="N103" s="271" t="s">
        <v>44</v>
      </c>
      <c r="O103" s="48"/>
      <c r="P103" s="245">
        <f>O103*H103</f>
        <v>0</v>
      </c>
      <c r="Q103" s="245">
        <v>0.001</v>
      </c>
      <c r="R103" s="245">
        <f>Q103*H103</f>
        <v>0.021000000000000001</v>
      </c>
      <c r="S103" s="245">
        <v>0</v>
      </c>
      <c r="T103" s="246">
        <f>S103*H103</f>
        <v>0</v>
      </c>
      <c r="AR103" s="25" t="s">
        <v>217</v>
      </c>
      <c r="AT103" s="25" t="s">
        <v>248</v>
      </c>
      <c r="AU103" s="25" t="s">
        <v>83</v>
      </c>
      <c r="AY103" s="25" t="s">
        <v>174</v>
      </c>
      <c r="BE103" s="247">
        <f>IF(N103="základní",J103,0)</f>
        <v>0</v>
      </c>
      <c r="BF103" s="247">
        <f>IF(N103="snížená",J103,0)</f>
        <v>0</v>
      </c>
      <c r="BG103" s="247">
        <f>IF(N103="zákl. přenesená",J103,0)</f>
        <v>0</v>
      </c>
      <c r="BH103" s="247">
        <f>IF(N103="sníž. přenesená",J103,0)</f>
        <v>0</v>
      </c>
      <c r="BI103" s="247">
        <f>IF(N103="nulová",J103,0)</f>
        <v>0</v>
      </c>
      <c r="BJ103" s="25" t="s">
        <v>83</v>
      </c>
      <c r="BK103" s="247">
        <f>ROUND(I103*H103,2)</f>
        <v>0</v>
      </c>
      <c r="BL103" s="25" t="s">
        <v>181</v>
      </c>
      <c r="BM103" s="25" t="s">
        <v>3871</v>
      </c>
    </row>
    <row r="104" s="12" customFormat="1">
      <c r="B104" s="251"/>
      <c r="C104" s="252"/>
      <c r="D104" s="248" t="s">
        <v>185</v>
      </c>
      <c r="E104" s="253" t="s">
        <v>21</v>
      </c>
      <c r="F104" s="254" t="s">
        <v>9</v>
      </c>
      <c r="G104" s="252"/>
      <c r="H104" s="255">
        <v>21</v>
      </c>
      <c r="I104" s="256"/>
      <c r="J104" s="252"/>
      <c r="K104" s="252"/>
      <c r="L104" s="257"/>
      <c r="M104" s="258"/>
      <c r="N104" s="259"/>
      <c r="O104" s="259"/>
      <c r="P104" s="259"/>
      <c r="Q104" s="259"/>
      <c r="R104" s="259"/>
      <c r="S104" s="259"/>
      <c r="T104" s="260"/>
      <c r="AT104" s="261" t="s">
        <v>185</v>
      </c>
      <c r="AU104" s="261" t="s">
        <v>83</v>
      </c>
      <c r="AV104" s="12" t="s">
        <v>83</v>
      </c>
      <c r="AW104" s="12" t="s">
        <v>36</v>
      </c>
      <c r="AX104" s="12" t="s">
        <v>76</v>
      </c>
      <c r="AY104" s="261" t="s">
        <v>174</v>
      </c>
    </row>
    <row r="105" s="11" customFormat="1" ht="29.88" customHeight="1">
      <c r="B105" s="220"/>
      <c r="C105" s="221"/>
      <c r="D105" s="222" t="s">
        <v>71</v>
      </c>
      <c r="E105" s="234" t="s">
        <v>726</v>
      </c>
      <c r="F105" s="234" t="s">
        <v>934</v>
      </c>
      <c r="G105" s="221"/>
      <c r="H105" s="221"/>
      <c r="I105" s="224"/>
      <c r="J105" s="235">
        <f>BK105</f>
        <v>0</v>
      </c>
      <c r="K105" s="221"/>
      <c r="L105" s="226"/>
      <c r="M105" s="227"/>
      <c r="N105" s="228"/>
      <c r="O105" s="228"/>
      <c r="P105" s="229">
        <f>SUM(P106:P107)</f>
        <v>0</v>
      </c>
      <c r="Q105" s="228"/>
      <c r="R105" s="229">
        <f>SUM(R106:R107)</f>
        <v>0</v>
      </c>
      <c r="S105" s="228"/>
      <c r="T105" s="230">
        <f>SUM(T106:T107)</f>
        <v>0</v>
      </c>
      <c r="AR105" s="231" t="s">
        <v>76</v>
      </c>
      <c r="AT105" s="232" t="s">
        <v>71</v>
      </c>
      <c r="AU105" s="232" t="s">
        <v>76</v>
      </c>
      <c r="AY105" s="231" t="s">
        <v>174</v>
      </c>
      <c r="BK105" s="233">
        <f>SUM(BK106:BK107)</f>
        <v>0</v>
      </c>
    </row>
    <row r="106" s="1" customFormat="1" ht="16.5" customHeight="1">
      <c r="B106" s="47"/>
      <c r="C106" s="236" t="s">
        <v>223</v>
      </c>
      <c r="D106" s="236" t="s">
        <v>176</v>
      </c>
      <c r="E106" s="237" t="s">
        <v>3872</v>
      </c>
      <c r="F106" s="238" t="s">
        <v>3873</v>
      </c>
      <c r="G106" s="239" t="s">
        <v>269</v>
      </c>
      <c r="H106" s="240">
        <v>1</v>
      </c>
      <c r="I106" s="241"/>
      <c r="J106" s="242">
        <f>ROUND(I106*H106,2)</f>
        <v>0</v>
      </c>
      <c r="K106" s="238" t="s">
        <v>21</v>
      </c>
      <c r="L106" s="73"/>
      <c r="M106" s="243" t="s">
        <v>21</v>
      </c>
      <c r="N106" s="244" t="s">
        <v>44</v>
      </c>
      <c r="O106" s="48"/>
      <c r="P106" s="245">
        <f>O106*H106</f>
        <v>0</v>
      </c>
      <c r="Q106" s="245">
        <v>0</v>
      </c>
      <c r="R106" s="245">
        <f>Q106*H106</f>
        <v>0</v>
      </c>
      <c r="S106" s="245">
        <v>0</v>
      </c>
      <c r="T106" s="246">
        <f>S106*H106</f>
        <v>0</v>
      </c>
      <c r="AR106" s="25" t="s">
        <v>181</v>
      </c>
      <c r="AT106" s="25" t="s">
        <v>176</v>
      </c>
      <c r="AU106" s="25" t="s">
        <v>83</v>
      </c>
      <c r="AY106" s="25" t="s">
        <v>174</v>
      </c>
      <c r="BE106" s="247">
        <f>IF(N106="základní",J106,0)</f>
        <v>0</v>
      </c>
      <c r="BF106" s="247">
        <f>IF(N106="snížená",J106,0)</f>
        <v>0</v>
      </c>
      <c r="BG106" s="247">
        <f>IF(N106="zákl. přenesená",J106,0)</f>
        <v>0</v>
      </c>
      <c r="BH106" s="247">
        <f>IF(N106="sníž. přenesená",J106,0)</f>
        <v>0</v>
      </c>
      <c r="BI106" s="247">
        <f>IF(N106="nulová",J106,0)</f>
        <v>0</v>
      </c>
      <c r="BJ106" s="25" t="s">
        <v>83</v>
      </c>
      <c r="BK106" s="247">
        <f>ROUND(I106*H106,2)</f>
        <v>0</v>
      </c>
      <c r="BL106" s="25" t="s">
        <v>181</v>
      </c>
      <c r="BM106" s="25" t="s">
        <v>3874</v>
      </c>
    </row>
    <row r="107" s="1" customFormat="1" ht="16.5" customHeight="1">
      <c r="B107" s="47"/>
      <c r="C107" s="236" t="s">
        <v>228</v>
      </c>
      <c r="D107" s="236" t="s">
        <v>176</v>
      </c>
      <c r="E107" s="237" t="s">
        <v>3875</v>
      </c>
      <c r="F107" s="238" t="s">
        <v>3873</v>
      </c>
      <c r="G107" s="239" t="s">
        <v>269</v>
      </c>
      <c r="H107" s="240">
        <v>1</v>
      </c>
      <c r="I107" s="241"/>
      <c r="J107" s="242">
        <f>ROUND(I107*H107,2)</f>
        <v>0</v>
      </c>
      <c r="K107" s="238" t="s">
        <v>21</v>
      </c>
      <c r="L107" s="73"/>
      <c r="M107" s="243" t="s">
        <v>21</v>
      </c>
      <c r="N107" s="244" t="s">
        <v>44</v>
      </c>
      <c r="O107" s="48"/>
      <c r="P107" s="245">
        <f>O107*H107</f>
        <v>0</v>
      </c>
      <c r="Q107" s="245">
        <v>0</v>
      </c>
      <c r="R107" s="245">
        <f>Q107*H107</f>
        <v>0</v>
      </c>
      <c r="S107" s="245">
        <v>0</v>
      </c>
      <c r="T107" s="246">
        <f>S107*H107</f>
        <v>0</v>
      </c>
      <c r="AR107" s="25" t="s">
        <v>181</v>
      </c>
      <c r="AT107" s="25" t="s">
        <v>176</v>
      </c>
      <c r="AU107" s="25" t="s">
        <v>83</v>
      </c>
      <c r="AY107" s="25" t="s">
        <v>174</v>
      </c>
      <c r="BE107" s="247">
        <f>IF(N107="základní",J107,0)</f>
        <v>0</v>
      </c>
      <c r="BF107" s="247">
        <f>IF(N107="snížená",J107,0)</f>
        <v>0</v>
      </c>
      <c r="BG107" s="247">
        <f>IF(N107="zákl. přenesená",J107,0)</f>
        <v>0</v>
      </c>
      <c r="BH107" s="247">
        <f>IF(N107="sníž. přenesená",J107,0)</f>
        <v>0</v>
      </c>
      <c r="BI107" s="247">
        <f>IF(N107="nulová",J107,0)</f>
        <v>0</v>
      </c>
      <c r="BJ107" s="25" t="s">
        <v>83</v>
      </c>
      <c r="BK107" s="247">
        <f>ROUND(I107*H107,2)</f>
        <v>0</v>
      </c>
      <c r="BL107" s="25" t="s">
        <v>181</v>
      </c>
      <c r="BM107" s="25" t="s">
        <v>3876</v>
      </c>
    </row>
    <row r="108" s="11" customFormat="1" ht="29.88" customHeight="1">
      <c r="B108" s="220"/>
      <c r="C108" s="221"/>
      <c r="D108" s="222" t="s">
        <v>71</v>
      </c>
      <c r="E108" s="234" t="s">
        <v>1102</v>
      </c>
      <c r="F108" s="234" t="s">
        <v>1103</v>
      </c>
      <c r="G108" s="221"/>
      <c r="H108" s="221"/>
      <c r="I108" s="224"/>
      <c r="J108" s="235">
        <f>BK108</f>
        <v>0</v>
      </c>
      <c r="K108" s="221"/>
      <c r="L108" s="226"/>
      <c r="M108" s="227"/>
      <c r="N108" s="228"/>
      <c r="O108" s="228"/>
      <c r="P108" s="229">
        <f>P109</f>
        <v>0</v>
      </c>
      <c r="Q108" s="228"/>
      <c r="R108" s="229">
        <f>R109</f>
        <v>0</v>
      </c>
      <c r="S108" s="228"/>
      <c r="T108" s="230">
        <f>T109</f>
        <v>0</v>
      </c>
      <c r="AR108" s="231" t="s">
        <v>76</v>
      </c>
      <c r="AT108" s="232" t="s">
        <v>71</v>
      </c>
      <c r="AU108" s="232" t="s">
        <v>76</v>
      </c>
      <c r="AY108" s="231" t="s">
        <v>174</v>
      </c>
      <c r="BK108" s="233">
        <f>BK109</f>
        <v>0</v>
      </c>
    </row>
    <row r="109" s="1" customFormat="1" ht="25.5" customHeight="1">
      <c r="B109" s="47"/>
      <c r="C109" s="236" t="s">
        <v>235</v>
      </c>
      <c r="D109" s="236" t="s">
        <v>176</v>
      </c>
      <c r="E109" s="237" t="s">
        <v>3877</v>
      </c>
      <c r="F109" s="238" t="s">
        <v>3878</v>
      </c>
      <c r="G109" s="239" t="s">
        <v>220</v>
      </c>
      <c r="H109" s="240">
        <v>5.9009999999999998</v>
      </c>
      <c r="I109" s="241"/>
      <c r="J109" s="242">
        <f>ROUND(I109*H109,2)</f>
        <v>0</v>
      </c>
      <c r="K109" s="238" t="s">
        <v>180</v>
      </c>
      <c r="L109" s="73"/>
      <c r="M109" s="243" t="s">
        <v>21</v>
      </c>
      <c r="N109" s="308" t="s">
        <v>44</v>
      </c>
      <c r="O109" s="309"/>
      <c r="P109" s="310">
        <f>O109*H109</f>
        <v>0</v>
      </c>
      <c r="Q109" s="310">
        <v>0</v>
      </c>
      <c r="R109" s="310">
        <f>Q109*H109</f>
        <v>0</v>
      </c>
      <c r="S109" s="310">
        <v>0</v>
      </c>
      <c r="T109" s="311">
        <f>S109*H109</f>
        <v>0</v>
      </c>
      <c r="AR109" s="25" t="s">
        <v>181</v>
      </c>
      <c r="AT109" s="25" t="s">
        <v>176</v>
      </c>
      <c r="AU109" s="25" t="s">
        <v>83</v>
      </c>
      <c r="AY109" s="25" t="s">
        <v>174</v>
      </c>
      <c r="BE109" s="247">
        <f>IF(N109="základní",J109,0)</f>
        <v>0</v>
      </c>
      <c r="BF109" s="247">
        <f>IF(N109="snížená",J109,0)</f>
        <v>0</v>
      </c>
      <c r="BG109" s="247">
        <f>IF(N109="zákl. přenesená",J109,0)</f>
        <v>0</v>
      </c>
      <c r="BH109" s="247">
        <f>IF(N109="sníž. přenesená",J109,0)</f>
        <v>0</v>
      </c>
      <c r="BI109" s="247">
        <f>IF(N109="nulová",J109,0)</f>
        <v>0</v>
      </c>
      <c r="BJ109" s="25" t="s">
        <v>83</v>
      </c>
      <c r="BK109" s="247">
        <f>ROUND(I109*H109,2)</f>
        <v>0</v>
      </c>
      <c r="BL109" s="25" t="s">
        <v>181</v>
      </c>
      <c r="BM109" s="25" t="s">
        <v>3879</v>
      </c>
    </row>
    <row r="110" s="1" customFormat="1" ht="6.96" customHeight="1">
      <c r="B110" s="68"/>
      <c r="C110" s="69"/>
      <c r="D110" s="69"/>
      <c r="E110" s="69"/>
      <c r="F110" s="69"/>
      <c r="G110" s="69"/>
      <c r="H110" s="69"/>
      <c r="I110" s="179"/>
      <c r="J110" s="69"/>
      <c r="K110" s="69"/>
      <c r="L110" s="73"/>
    </row>
  </sheetData>
  <sheetProtection sheet="1" autoFilter="0" formatColumns="0" formatRows="0" objects="1" scenarios="1" spinCount="100000" saltValue="k1Gfh15ibUiQDWtbKYZSbYmJU7m5Hj2cC1IEqr3+fF4V4ExumgOFM30zmXBfq+lFoFKII570bNYYgRb1YUV2Ug==" hashValue="X8NmdFIVvZ0S+ZjUgvcm6hz4Qrqg36d0xsAZmOf2HnpYxOMMlUTzCtan6BUc2L5IkaRmETqA+KIYPS05d4LGYw==" algorithmName="SHA-512" password="CC35"/>
  <autoFilter ref="C85:K109"/>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92</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3842</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3880</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ROUND(J88,2)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ROUND(SUM(BE88:BE99), 2)</f>
        <v>0</v>
      </c>
      <c r="G32" s="48"/>
      <c r="H32" s="48"/>
      <c r="I32" s="171">
        <v>0.20999999999999999</v>
      </c>
      <c r="J32" s="170">
        <f>ROUND(ROUND((SUM(BE88:BE99)), 2)*I32, 2)</f>
        <v>0</v>
      </c>
      <c r="K32" s="52"/>
    </row>
    <row r="33" s="1" customFormat="1" ht="14.4" customHeight="1">
      <c r="B33" s="47"/>
      <c r="C33" s="48"/>
      <c r="D33" s="48"/>
      <c r="E33" s="56" t="s">
        <v>44</v>
      </c>
      <c r="F33" s="170">
        <f>ROUND(SUM(BF88:BF99), 2)</f>
        <v>0</v>
      </c>
      <c r="G33" s="48"/>
      <c r="H33" s="48"/>
      <c r="I33" s="171">
        <v>0.14999999999999999</v>
      </c>
      <c r="J33" s="170">
        <f>ROUND(ROUND((SUM(BF88:BF99)), 2)*I33, 2)</f>
        <v>0</v>
      </c>
      <c r="K33" s="52"/>
    </row>
    <row r="34" hidden="1" s="1" customFormat="1" ht="14.4" customHeight="1">
      <c r="B34" s="47"/>
      <c r="C34" s="48"/>
      <c r="D34" s="48"/>
      <c r="E34" s="56" t="s">
        <v>45</v>
      </c>
      <c r="F34" s="170">
        <f>ROUND(SUM(BG88:BG99), 2)</f>
        <v>0</v>
      </c>
      <c r="G34" s="48"/>
      <c r="H34" s="48"/>
      <c r="I34" s="171">
        <v>0.20999999999999999</v>
      </c>
      <c r="J34" s="170">
        <v>0</v>
      </c>
      <c r="K34" s="52"/>
    </row>
    <row r="35" hidden="1" s="1" customFormat="1" ht="14.4" customHeight="1">
      <c r="B35" s="47"/>
      <c r="C35" s="48"/>
      <c r="D35" s="48"/>
      <c r="E35" s="56" t="s">
        <v>46</v>
      </c>
      <c r="F35" s="170">
        <f>ROUND(SUM(BH88:BH99), 2)</f>
        <v>0</v>
      </c>
      <c r="G35" s="48"/>
      <c r="H35" s="48"/>
      <c r="I35" s="171">
        <v>0.14999999999999999</v>
      </c>
      <c r="J35" s="170">
        <v>0</v>
      </c>
      <c r="K35" s="52"/>
    </row>
    <row r="36" hidden="1" s="1" customFormat="1" ht="14.4" customHeight="1">
      <c r="B36" s="47"/>
      <c r="C36" s="48"/>
      <c r="D36" s="48"/>
      <c r="E36" s="56" t="s">
        <v>47</v>
      </c>
      <c r="F36" s="170">
        <f>ROUND(SUM(BI88:BI99),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3842</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2 - Vedlejší rozpočtové náklady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J88</f>
        <v>0</v>
      </c>
      <c r="K60" s="52"/>
      <c r="AU60" s="25" t="s">
        <v>116</v>
      </c>
    </row>
    <row r="61" s="8" customFormat="1" ht="24.96" customHeight="1">
      <c r="B61" s="190"/>
      <c r="C61" s="191"/>
      <c r="D61" s="192" t="s">
        <v>3881</v>
      </c>
      <c r="E61" s="193"/>
      <c r="F61" s="193"/>
      <c r="G61" s="193"/>
      <c r="H61" s="193"/>
      <c r="I61" s="194"/>
      <c r="J61" s="195">
        <f>J89</f>
        <v>0</v>
      </c>
      <c r="K61" s="196"/>
    </row>
    <row r="62" s="9" customFormat="1" ht="19.92" customHeight="1">
      <c r="B62" s="197"/>
      <c r="C62" s="198"/>
      <c r="D62" s="199" t="s">
        <v>3882</v>
      </c>
      <c r="E62" s="200"/>
      <c r="F62" s="200"/>
      <c r="G62" s="200"/>
      <c r="H62" s="200"/>
      <c r="I62" s="201"/>
      <c r="J62" s="202">
        <f>J90</f>
        <v>0</v>
      </c>
      <c r="K62" s="203"/>
    </row>
    <row r="63" s="9" customFormat="1" ht="19.92" customHeight="1">
      <c r="B63" s="197"/>
      <c r="C63" s="198"/>
      <c r="D63" s="199" t="s">
        <v>3883</v>
      </c>
      <c r="E63" s="200"/>
      <c r="F63" s="200"/>
      <c r="G63" s="200"/>
      <c r="H63" s="200"/>
      <c r="I63" s="201"/>
      <c r="J63" s="202">
        <f>J92</f>
        <v>0</v>
      </c>
      <c r="K63" s="203"/>
    </row>
    <row r="64" s="9" customFormat="1" ht="19.92" customHeight="1">
      <c r="B64" s="197"/>
      <c r="C64" s="198"/>
      <c r="D64" s="199" t="s">
        <v>3884</v>
      </c>
      <c r="E64" s="200"/>
      <c r="F64" s="200"/>
      <c r="G64" s="200"/>
      <c r="H64" s="200"/>
      <c r="I64" s="201"/>
      <c r="J64" s="202">
        <f>J94</f>
        <v>0</v>
      </c>
      <c r="K64" s="203"/>
    </row>
    <row r="65" s="9" customFormat="1" ht="19.92" customHeight="1">
      <c r="B65" s="197"/>
      <c r="C65" s="198"/>
      <c r="D65" s="199" t="s">
        <v>3885</v>
      </c>
      <c r="E65" s="200"/>
      <c r="F65" s="200"/>
      <c r="G65" s="200"/>
      <c r="H65" s="200"/>
      <c r="I65" s="201"/>
      <c r="J65" s="202">
        <f>J96</f>
        <v>0</v>
      </c>
      <c r="K65" s="203"/>
    </row>
    <row r="66" s="9" customFormat="1" ht="19.92" customHeight="1">
      <c r="B66" s="197"/>
      <c r="C66" s="198"/>
      <c r="D66" s="199" t="s">
        <v>3886</v>
      </c>
      <c r="E66" s="200"/>
      <c r="F66" s="200"/>
      <c r="G66" s="200"/>
      <c r="H66" s="200"/>
      <c r="I66" s="201"/>
      <c r="J66" s="202">
        <f>J98</f>
        <v>0</v>
      </c>
      <c r="K66" s="203"/>
    </row>
    <row r="67" s="1" customFormat="1" ht="21.84" customHeight="1">
      <c r="B67" s="47"/>
      <c r="C67" s="48"/>
      <c r="D67" s="48"/>
      <c r="E67" s="48"/>
      <c r="F67" s="48"/>
      <c r="G67" s="48"/>
      <c r="H67" s="48"/>
      <c r="I67" s="157"/>
      <c r="J67" s="48"/>
      <c r="K67" s="52"/>
    </row>
    <row r="68" s="1" customFormat="1" ht="6.96" customHeight="1">
      <c r="B68" s="68"/>
      <c r="C68" s="69"/>
      <c r="D68" s="69"/>
      <c r="E68" s="69"/>
      <c r="F68" s="69"/>
      <c r="G68" s="69"/>
      <c r="H68" s="69"/>
      <c r="I68" s="179"/>
      <c r="J68" s="69"/>
      <c r="K68" s="70"/>
    </row>
    <row r="72" s="1" customFormat="1" ht="6.96" customHeight="1">
      <c r="B72" s="71"/>
      <c r="C72" s="72"/>
      <c r="D72" s="72"/>
      <c r="E72" s="72"/>
      <c r="F72" s="72"/>
      <c r="G72" s="72"/>
      <c r="H72" s="72"/>
      <c r="I72" s="182"/>
      <c r="J72" s="72"/>
      <c r="K72" s="72"/>
      <c r="L72" s="73"/>
    </row>
    <row r="73" s="1" customFormat="1" ht="36.96" customHeight="1">
      <c r="B73" s="47"/>
      <c r="C73" s="74" t="s">
        <v>158</v>
      </c>
      <c r="D73" s="75"/>
      <c r="E73" s="75"/>
      <c r="F73" s="75"/>
      <c r="G73" s="75"/>
      <c r="H73" s="75"/>
      <c r="I73" s="204"/>
      <c r="J73" s="75"/>
      <c r="K73" s="75"/>
      <c r="L73" s="73"/>
    </row>
    <row r="74" s="1" customFormat="1" ht="6.96" customHeight="1">
      <c r="B74" s="47"/>
      <c r="C74" s="75"/>
      <c r="D74" s="75"/>
      <c r="E74" s="75"/>
      <c r="F74" s="75"/>
      <c r="G74" s="75"/>
      <c r="H74" s="75"/>
      <c r="I74" s="204"/>
      <c r="J74" s="75"/>
      <c r="K74" s="75"/>
      <c r="L74" s="73"/>
    </row>
    <row r="75" s="1" customFormat="1" ht="14.4" customHeight="1">
      <c r="B75" s="47"/>
      <c r="C75" s="77" t="s">
        <v>18</v>
      </c>
      <c r="D75" s="75"/>
      <c r="E75" s="75"/>
      <c r="F75" s="75"/>
      <c r="G75" s="75"/>
      <c r="H75" s="75"/>
      <c r="I75" s="204"/>
      <c r="J75" s="75"/>
      <c r="K75" s="75"/>
      <c r="L75" s="73"/>
    </row>
    <row r="76" s="1" customFormat="1" ht="16.5" customHeight="1">
      <c r="B76" s="47"/>
      <c r="C76" s="75"/>
      <c r="D76" s="75"/>
      <c r="E76" s="205" t="str">
        <f>E7</f>
        <v>Sociální bydlení města Liberce Bytový dům F</v>
      </c>
      <c r="F76" s="77"/>
      <c r="G76" s="77"/>
      <c r="H76" s="77"/>
      <c r="I76" s="204"/>
      <c r="J76" s="75"/>
      <c r="K76" s="75"/>
      <c r="L76" s="73"/>
    </row>
    <row r="77">
      <c r="B77" s="29"/>
      <c r="C77" s="77" t="s">
        <v>108</v>
      </c>
      <c r="D77" s="206"/>
      <c r="E77" s="206"/>
      <c r="F77" s="206"/>
      <c r="G77" s="206"/>
      <c r="H77" s="206"/>
      <c r="I77" s="149"/>
      <c r="J77" s="206"/>
      <c r="K77" s="206"/>
      <c r="L77" s="207"/>
    </row>
    <row r="78" s="1" customFormat="1" ht="16.5" customHeight="1">
      <c r="B78" s="47"/>
      <c r="C78" s="75"/>
      <c r="D78" s="75"/>
      <c r="E78" s="205" t="s">
        <v>3842</v>
      </c>
      <c r="F78" s="75"/>
      <c r="G78" s="75"/>
      <c r="H78" s="75"/>
      <c r="I78" s="204"/>
      <c r="J78" s="75"/>
      <c r="K78" s="75"/>
      <c r="L78" s="73"/>
    </row>
    <row r="79" s="1" customFormat="1" ht="14.4" customHeight="1">
      <c r="B79" s="47"/>
      <c r="C79" s="77" t="s">
        <v>110</v>
      </c>
      <c r="D79" s="75"/>
      <c r="E79" s="75"/>
      <c r="F79" s="75"/>
      <c r="G79" s="75"/>
      <c r="H79" s="75"/>
      <c r="I79" s="204"/>
      <c r="J79" s="75"/>
      <c r="K79" s="75"/>
      <c r="L79" s="73"/>
    </row>
    <row r="80" s="1" customFormat="1" ht="17.25" customHeight="1">
      <c r="B80" s="47"/>
      <c r="C80" s="75"/>
      <c r="D80" s="75"/>
      <c r="E80" s="83" t="str">
        <f>E11</f>
        <v>2 - Vedlejší rozpočtové náklady</v>
      </c>
      <c r="F80" s="75"/>
      <c r="G80" s="75"/>
      <c r="H80" s="75"/>
      <c r="I80" s="204"/>
      <c r="J80" s="75"/>
      <c r="K80" s="75"/>
      <c r="L80" s="73"/>
    </row>
    <row r="81" s="1" customFormat="1" ht="6.96" customHeight="1">
      <c r="B81" s="47"/>
      <c r="C81" s="75"/>
      <c r="D81" s="75"/>
      <c r="E81" s="75"/>
      <c r="F81" s="75"/>
      <c r="G81" s="75"/>
      <c r="H81" s="75"/>
      <c r="I81" s="204"/>
      <c r="J81" s="75"/>
      <c r="K81" s="75"/>
      <c r="L81" s="73"/>
    </row>
    <row r="82" s="1" customFormat="1" ht="18" customHeight="1">
      <c r="B82" s="47"/>
      <c r="C82" s="77" t="s">
        <v>23</v>
      </c>
      <c r="D82" s="75"/>
      <c r="E82" s="75"/>
      <c r="F82" s="208" t="str">
        <f>F14</f>
        <v>Žitavská 393/8 ,Liberec</v>
      </c>
      <c r="G82" s="75"/>
      <c r="H82" s="75"/>
      <c r="I82" s="209" t="s">
        <v>25</v>
      </c>
      <c r="J82" s="86" t="str">
        <f>IF(J14="","",J14)</f>
        <v>4. 4. 2018</v>
      </c>
      <c r="K82" s="75"/>
      <c r="L82" s="73"/>
    </row>
    <row r="83" s="1" customFormat="1" ht="6.96" customHeight="1">
      <c r="B83" s="47"/>
      <c r="C83" s="75"/>
      <c r="D83" s="75"/>
      <c r="E83" s="75"/>
      <c r="F83" s="75"/>
      <c r="G83" s="75"/>
      <c r="H83" s="75"/>
      <c r="I83" s="204"/>
      <c r="J83" s="75"/>
      <c r="K83" s="75"/>
      <c r="L83" s="73"/>
    </row>
    <row r="84" s="1" customFormat="1">
      <c r="B84" s="47"/>
      <c r="C84" s="77" t="s">
        <v>27</v>
      </c>
      <c r="D84" s="75"/>
      <c r="E84" s="75"/>
      <c r="F84" s="208" t="str">
        <f>E17</f>
        <v xml:space="preserve"> </v>
      </c>
      <c r="G84" s="75"/>
      <c r="H84" s="75"/>
      <c r="I84" s="209" t="s">
        <v>34</v>
      </c>
      <c r="J84" s="208" t="str">
        <f>E23</f>
        <v>AGORA Liberec s.r.o. Liberec</v>
      </c>
      <c r="K84" s="75"/>
      <c r="L84" s="73"/>
    </row>
    <row r="85" s="1" customFormat="1" ht="14.4" customHeight="1">
      <c r="B85" s="47"/>
      <c r="C85" s="77" t="s">
        <v>32</v>
      </c>
      <c r="D85" s="75"/>
      <c r="E85" s="75"/>
      <c r="F85" s="208" t="str">
        <f>IF(E20="","",E20)</f>
        <v/>
      </c>
      <c r="G85" s="75"/>
      <c r="H85" s="75"/>
      <c r="I85" s="204"/>
      <c r="J85" s="75"/>
      <c r="K85" s="75"/>
      <c r="L85" s="73"/>
    </row>
    <row r="86" s="1" customFormat="1" ht="10.32" customHeight="1">
      <c r="B86" s="47"/>
      <c r="C86" s="75"/>
      <c r="D86" s="75"/>
      <c r="E86" s="75"/>
      <c r="F86" s="75"/>
      <c r="G86" s="75"/>
      <c r="H86" s="75"/>
      <c r="I86" s="204"/>
      <c r="J86" s="75"/>
      <c r="K86" s="75"/>
      <c r="L86" s="73"/>
    </row>
    <row r="87" s="10" customFormat="1" ht="29.28" customHeight="1">
      <c r="B87" s="210"/>
      <c r="C87" s="211" t="s">
        <v>159</v>
      </c>
      <c r="D87" s="212" t="s">
        <v>57</v>
      </c>
      <c r="E87" s="212" t="s">
        <v>53</v>
      </c>
      <c r="F87" s="212" t="s">
        <v>160</v>
      </c>
      <c r="G87" s="212" t="s">
        <v>161</v>
      </c>
      <c r="H87" s="212" t="s">
        <v>162</v>
      </c>
      <c r="I87" s="213" t="s">
        <v>163</v>
      </c>
      <c r="J87" s="212" t="s">
        <v>114</v>
      </c>
      <c r="K87" s="214" t="s">
        <v>164</v>
      </c>
      <c r="L87" s="215"/>
      <c r="M87" s="103" t="s">
        <v>165</v>
      </c>
      <c r="N87" s="104" t="s">
        <v>42</v>
      </c>
      <c r="O87" s="104" t="s">
        <v>166</v>
      </c>
      <c r="P87" s="104" t="s">
        <v>167</v>
      </c>
      <c r="Q87" s="104" t="s">
        <v>168</v>
      </c>
      <c r="R87" s="104" t="s">
        <v>169</v>
      </c>
      <c r="S87" s="104" t="s">
        <v>170</v>
      </c>
      <c r="T87" s="105" t="s">
        <v>171</v>
      </c>
    </row>
    <row r="88" s="1" customFormat="1" ht="29.28" customHeight="1">
      <c r="B88" s="47"/>
      <c r="C88" s="109" t="s">
        <v>115</v>
      </c>
      <c r="D88" s="75"/>
      <c r="E88" s="75"/>
      <c r="F88" s="75"/>
      <c r="G88" s="75"/>
      <c r="H88" s="75"/>
      <c r="I88" s="204"/>
      <c r="J88" s="216">
        <f>BK88</f>
        <v>0</v>
      </c>
      <c r="K88" s="75"/>
      <c r="L88" s="73"/>
      <c r="M88" s="106"/>
      <c r="N88" s="107"/>
      <c r="O88" s="107"/>
      <c r="P88" s="217">
        <f>P89</f>
        <v>0</v>
      </c>
      <c r="Q88" s="107"/>
      <c r="R88" s="217">
        <f>R89</f>
        <v>0</v>
      </c>
      <c r="S88" s="107"/>
      <c r="T88" s="218">
        <f>T89</f>
        <v>0</v>
      </c>
      <c r="AT88" s="25" t="s">
        <v>71</v>
      </c>
      <c r="AU88" s="25" t="s">
        <v>116</v>
      </c>
      <c r="BK88" s="219">
        <f>BK89</f>
        <v>0</v>
      </c>
    </row>
    <row r="89" s="11" customFormat="1" ht="37.44" customHeight="1">
      <c r="B89" s="220"/>
      <c r="C89" s="221"/>
      <c r="D89" s="222" t="s">
        <v>71</v>
      </c>
      <c r="E89" s="223" t="s">
        <v>3887</v>
      </c>
      <c r="F89" s="223" t="s">
        <v>91</v>
      </c>
      <c r="G89" s="221"/>
      <c r="H89" s="221"/>
      <c r="I89" s="224"/>
      <c r="J89" s="225">
        <f>BK89</f>
        <v>0</v>
      </c>
      <c r="K89" s="221"/>
      <c r="L89" s="226"/>
      <c r="M89" s="227"/>
      <c r="N89" s="228"/>
      <c r="O89" s="228"/>
      <c r="P89" s="229">
        <f>P90+P92+P94+P96+P98</f>
        <v>0</v>
      </c>
      <c r="Q89" s="228"/>
      <c r="R89" s="229">
        <f>R90+R92+R94+R96+R98</f>
        <v>0</v>
      </c>
      <c r="S89" s="228"/>
      <c r="T89" s="230">
        <f>T90+T92+T94+T96+T98</f>
        <v>0</v>
      </c>
      <c r="AR89" s="231" t="s">
        <v>201</v>
      </c>
      <c r="AT89" s="232" t="s">
        <v>71</v>
      </c>
      <c r="AU89" s="232" t="s">
        <v>72</v>
      </c>
      <c r="AY89" s="231" t="s">
        <v>174</v>
      </c>
      <c r="BK89" s="233">
        <f>BK90+BK92+BK94+BK96+BK98</f>
        <v>0</v>
      </c>
    </row>
    <row r="90" s="11" customFormat="1" ht="19.92" customHeight="1">
      <c r="B90" s="220"/>
      <c r="C90" s="221"/>
      <c r="D90" s="222" t="s">
        <v>71</v>
      </c>
      <c r="E90" s="234" t="s">
        <v>3888</v>
      </c>
      <c r="F90" s="234" t="s">
        <v>3889</v>
      </c>
      <c r="G90" s="221"/>
      <c r="H90" s="221"/>
      <c r="I90" s="224"/>
      <c r="J90" s="235">
        <f>BK90</f>
        <v>0</v>
      </c>
      <c r="K90" s="221"/>
      <c r="L90" s="226"/>
      <c r="M90" s="227"/>
      <c r="N90" s="228"/>
      <c r="O90" s="228"/>
      <c r="P90" s="229">
        <f>P91</f>
        <v>0</v>
      </c>
      <c r="Q90" s="228"/>
      <c r="R90" s="229">
        <f>R91</f>
        <v>0</v>
      </c>
      <c r="S90" s="228"/>
      <c r="T90" s="230">
        <f>T91</f>
        <v>0</v>
      </c>
      <c r="AR90" s="231" t="s">
        <v>201</v>
      </c>
      <c r="AT90" s="232" t="s">
        <v>71</v>
      </c>
      <c r="AU90" s="232" t="s">
        <v>76</v>
      </c>
      <c r="AY90" s="231" t="s">
        <v>174</v>
      </c>
      <c r="BK90" s="233">
        <f>BK91</f>
        <v>0</v>
      </c>
    </row>
    <row r="91" s="1" customFormat="1" ht="25.5" customHeight="1">
      <c r="B91" s="47"/>
      <c r="C91" s="236" t="s">
        <v>76</v>
      </c>
      <c r="D91" s="236" t="s">
        <v>176</v>
      </c>
      <c r="E91" s="237" t="s">
        <v>3890</v>
      </c>
      <c r="F91" s="238" t="s">
        <v>3891</v>
      </c>
      <c r="G91" s="239" t="s">
        <v>269</v>
      </c>
      <c r="H91" s="240">
        <v>1</v>
      </c>
      <c r="I91" s="241"/>
      <c r="J91" s="242">
        <f>ROUND(I91*H91,2)</f>
        <v>0</v>
      </c>
      <c r="K91" s="238" t="s">
        <v>803</v>
      </c>
      <c r="L91" s="73"/>
      <c r="M91" s="243" t="s">
        <v>21</v>
      </c>
      <c r="N91" s="244" t="s">
        <v>44</v>
      </c>
      <c r="O91" s="48"/>
      <c r="P91" s="245">
        <f>O91*H91</f>
        <v>0</v>
      </c>
      <c r="Q91" s="245">
        <v>0</v>
      </c>
      <c r="R91" s="245">
        <f>Q91*H91</f>
        <v>0</v>
      </c>
      <c r="S91" s="245">
        <v>0</v>
      </c>
      <c r="T91" s="246">
        <f>S91*H91</f>
        <v>0</v>
      </c>
      <c r="AR91" s="25" t="s">
        <v>3892</v>
      </c>
      <c r="AT91" s="25" t="s">
        <v>176</v>
      </c>
      <c r="AU91" s="25" t="s">
        <v>83</v>
      </c>
      <c r="AY91" s="25" t="s">
        <v>174</v>
      </c>
      <c r="BE91" s="247">
        <f>IF(N91="základní",J91,0)</f>
        <v>0</v>
      </c>
      <c r="BF91" s="247">
        <f>IF(N91="snížená",J91,0)</f>
        <v>0</v>
      </c>
      <c r="BG91" s="247">
        <f>IF(N91="zákl. přenesená",J91,0)</f>
        <v>0</v>
      </c>
      <c r="BH91" s="247">
        <f>IF(N91="sníž. přenesená",J91,0)</f>
        <v>0</v>
      </c>
      <c r="BI91" s="247">
        <f>IF(N91="nulová",J91,0)</f>
        <v>0</v>
      </c>
      <c r="BJ91" s="25" t="s">
        <v>83</v>
      </c>
      <c r="BK91" s="247">
        <f>ROUND(I91*H91,2)</f>
        <v>0</v>
      </c>
      <c r="BL91" s="25" t="s">
        <v>3892</v>
      </c>
      <c r="BM91" s="25" t="s">
        <v>3893</v>
      </c>
    </row>
    <row r="92" s="11" customFormat="1" ht="29.88" customHeight="1">
      <c r="B92" s="220"/>
      <c r="C92" s="221"/>
      <c r="D92" s="222" t="s">
        <v>71</v>
      </c>
      <c r="E92" s="234" t="s">
        <v>3894</v>
      </c>
      <c r="F92" s="234" t="s">
        <v>3895</v>
      </c>
      <c r="G92" s="221"/>
      <c r="H92" s="221"/>
      <c r="I92" s="224"/>
      <c r="J92" s="235">
        <f>BK92</f>
        <v>0</v>
      </c>
      <c r="K92" s="221"/>
      <c r="L92" s="226"/>
      <c r="M92" s="227"/>
      <c r="N92" s="228"/>
      <c r="O92" s="228"/>
      <c r="P92" s="229">
        <f>P93</f>
        <v>0</v>
      </c>
      <c r="Q92" s="228"/>
      <c r="R92" s="229">
        <f>R93</f>
        <v>0</v>
      </c>
      <c r="S92" s="228"/>
      <c r="T92" s="230">
        <f>T93</f>
        <v>0</v>
      </c>
      <c r="AR92" s="231" t="s">
        <v>201</v>
      </c>
      <c r="AT92" s="232" t="s">
        <v>71</v>
      </c>
      <c r="AU92" s="232" t="s">
        <v>76</v>
      </c>
      <c r="AY92" s="231" t="s">
        <v>174</v>
      </c>
      <c r="BK92" s="233">
        <f>BK93</f>
        <v>0</v>
      </c>
    </row>
    <row r="93" s="1" customFormat="1" ht="16.5" customHeight="1">
      <c r="B93" s="47"/>
      <c r="C93" s="236" t="s">
        <v>83</v>
      </c>
      <c r="D93" s="236" t="s">
        <v>176</v>
      </c>
      <c r="E93" s="237" t="s">
        <v>3896</v>
      </c>
      <c r="F93" s="238" t="s">
        <v>3897</v>
      </c>
      <c r="G93" s="239" t="s">
        <v>269</v>
      </c>
      <c r="H93" s="240">
        <v>1</v>
      </c>
      <c r="I93" s="241"/>
      <c r="J93" s="242">
        <f>ROUND(I93*H93,2)</f>
        <v>0</v>
      </c>
      <c r="K93" s="238" t="s">
        <v>803</v>
      </c>
      <c r="L93" s="73"/>
      <c r="M93" s="243" t="s">
        <v>21</v>
      </c>
      <c r="N93" s="244" t="s">
        <v>44</v>
      </c>
      <c r="O93" s="48"/>
      <c r="P93" s="245">
        <f>O93*H93</f>
        <v>0</v>
      </c>
      <c r="Q93" s="245">
        <v>0</v>
      </c>
      <c r="R93" s="245">
        <f>Q93*H93</f>
        <v>0</v>
      </c>
      <c r="S93" s="245">
        <v>0</v>
      </c>
      <c r="T93" s="246">
        <f>S93*H93</f>
        <v>0</v>
      </c>
      <c r="AR93" s="25" t="s">
        <v>3892</v>
      </c>
      <c r="AT93" s="25" t="s">
        <v>176</v>
      </c>
      <c r="AU93" s="25" t="s">
        <v>83</v>
      </c>
      <c r="AY93" s="25" t="s">
        <v>174</v>
      </c>
      <c r="BE93" s="247">
        <f>IF(N93="základní",J93,0)</f>
        <v>0</v>
      </c>
      <c r="BF93" s="247">
        <f>IF(N93="snížená",J93,0)</f>
        <v>0</v>
      </c>
      <c r="BG93" s="247">
        <f>IF(N93="zákl. přenesená",J93,0)</f>
        <v>0</v>
      </c>
      <c r="BH93" s="247">
        <f>IF(N93="sníž. přenesená",J93,0)</f>
        <v>0</v>
      </c>
      <c r="BI93" s="247">
        <f>IF(N93="nulová",J93,0)</f>
        <v>0</v>
      </c>
      <c r="BJ93" s="25" t="s">
        <v>83</v>
      </c>
      <c r="BK93" s="247">
        <f>ROUND(I93*H93,2)</f>
        <v>0</v>
      </c>
      <c r="BL93" s="25" t="s">
        <v>3892</v>
      </c>
      <c r="BM93" s="25" t="s">
        <v>3898</v>
      </c>
    </row>
    <row r="94" s="11" customFormat="1" ht="29.88" customHeight="1">
      <c r="B94" s="220"/>
      <c r="C94" s="221"/>
      <c r="D94" s="222" t="s">
        <v>71</v>
      </c>
      <c r="E94" s="234" t="s">
        <v>3899</v>
      </c>
      <c r="F94" s="234" t="s">
        <v>3900</v>
      </c>
      <c r="G94" s="221"/>
      <c r="H94" s="221"/>
      <c r="I94" s="224"/>
      <c r="J94" s="235">
        <f>BK94</f>
        <v>0</v>
      </c>
      <c r="K94" s="221"/>
      <c r="L94" s="226"/>
      <c r="M94" s="227"/>
      <c r="N94" s="228"/>
      <c r="O94" s="228"/>
      <c r="P94" s="229">
        <f>P95</f>
        <v>0</v>
      </c>
      <c r="Q94" s="228"/>
      <c r="R94" s="229">
        <f>R95</f>
        <v>0</v>
      </c>
      <c r="S94" s="228"/>
      <c r="T94" s="230">
        <f>T95</f>
        <v>0</v>
      </c>
      <c r="AR94" s="231" t="s">
        <v>201</v>
      </c>
      <c r="AT94" s="232" t="s">
        <v>71</v>
      </c>
      <c r="AU94" s="232" t="s">
        <v>76</v>
      </c>
      <c r="AY94" s="231" t="s">
        <v>174</v>
      </c>
      <c r="BK94" s="233">
        <f>BK95</f>
        <v>0</v>
      </c>
    </row>
    <row r="95" s="1" customFormat="1" ht="16.5" customHeight="1">
      <c r="B95" s="47"/>
      <c r="C95" s="236" t="s">
        <v>93</v>
      </c>
      <c r="D95" s="236" t="s">
        <v>176</v>
      </c>
      <c r="E95" s="237" t="s">
        <v>3901</v>
      </c>
      <c r="F95" s="238" t="s">
        <v>3902</v>
      </c>
      <c r="G95" s="239" t="s">
        <v>269</v>
      </c>
      <c r="H95" s="240">
        <v>1</v>
      </c>
      <c r="I95" s="241"/>
      <c r="J95" s="242">
        <f>ROUND(I95*H95,2)</f>
        <v>0</v>
      </c>
      <c r="K95" s="238" t="s">
        <v>803</v>
      </c>
      <c r="L95" s="73"/>
      <c r="M95" s="243" t="s">
        <v>21</v>
      </c>
      <c r="N95" s="244" t="s">
        <v>44</v>
      </c>
      <c r="O95" s="48"/>
      <c r="P95" s="245">
        <f>O95*H95</f>
        <v>0</v>
      </c>
      <c r="Q95" s="245">
        <v>0</v>
      </c>
      <c r="R95" s="245">
        <f>Q95*H95</f>
        <v>0</v>
      </c>
      <c r="S95" s="245">
        <v>0</v>
      </c>
      <c r="T95" s="246">
        <f>S95*H95</f>
        <v>0</v>
      </c>
      <c r="AR95" s="25" t="s">
        <v>3892</v>
      </c>
      <c r="AT95" s="25" t="s">
        <v>176</v>
      </c>
      <c r="AU95" s="25" t="s">
        <v>83</v>
      </c>
      <c r="AY95" s="25" t="s">
        <v>174</v>
      </c>
      <c r="BE95" s="247">
        <f>IF(N95="základní",J95,0)</f>
        <v>0</v>
      </c>
      <c r="BF95" s="247">
        <f>IF(N95="snížená",J95,0)</f>
        <v>0</v>
      </c>
      <c r="BG95" s="247">
        <f>IF(N95="zákl. přenesená",J95,0)</f>
        <v>0</v>
      </c>
      <c r="BH95" s="247">
        <f>IF(N95="sníž. přenesená",J95,0)</f>
        <v>0</v>
      </c>
      <c r="BI95" s="247">
        <f>IF(N95="nulová",J95,0)</f>
        <v>0</v>
      </c>
      <c r="BJ95" s="25" t="s">
        <v>83</v>
      </c>
      <c r="BK95" s="247">
        <f>ROUND(I95*H95,2)</f>
        <v>0</v>
      </c>
      <c r="BL95" s="25" t="s">
        <v>3892</v>
      </c>
      <c r="BM95" s="25" t="s">
        <v>3903</v>
      </c>
    </row>
    <row r="96" s="11" customFormat="1" ht="29.88" customHeight="1">
      <c r="B96" s="220"/>
      <c r="C96" s="221"/>
      <c r="D96" s="222" t="s">
        <v>71</v>
      </c>
      <c r="E96" s="234" t="s">
        <v>3904</v>
      </c>
      <c r="F96" s="234" t="s">
        <v>3905</v>
      </c>
      <c r="G96" s="221"/>
      <c r="H96" s="221"/>
      <c r="I96" s="224"/>
      <c r="J96" s="235">
        <f>BK96</f>
        <v>0</v>
      </c>
      <c r="K96" s="221"/>
      <c r="L96" s="226"/>
      <c r="M96" s="227"/>
      <c r="N96" s="228"/>
      <c r="O96" s="228"/>
      <c r="P96" s="229">
        <f>P97</f>
        <v>0</v>
      </c>
      <c r="Q96" s="228"/>
      <c r="R96" s="229">
        <f>R97</f>
        <v>0</v>
      </c>
      <c r="S96" s="228"/>
      <c r="T96" s="230">
        <f>T97</f>
        <v>0</v>
      </c>
      <c r="AR96" s="231" t="s">
        <v>201</v>
      </c>
      <c r="AT96" s="232" t="s">
        <v>71</v>
      </c>
      <c r="AU96" s="232" t="s">
        <v>76</v>
      </c>
      <c r="AY96" s="231" t="s">
        <v>174</v>
      </c>
      <c r="BK96" s="233">
        <f>BK97</f>
        <v>0</v>
      </c>
    </row>
    <row r="97" s="1" customFormat="1" ht="16.5" customHeight="1">
      <c r="B97" s="47"/>
      <c r="C97" s="236" t="s">
        <v>181</v>
      </c>
      <c r="D97" s="236" t="s">
        <v>176</v>
      </c>
      <c r="E97" s="237" t="s">
        <v>3906</v>
      </c>
      <c r="F97" s="238" t="s">
        <v>3907</v>
      </c>
      <c r="G97" s="239" t="s">
        <v>269</v>
      </c>
      <c r="H97" s="240">
        <v>1</v>
      </c>
      <c r="I97" s="241"/>
      <c r="J97" s="242">
        <f>ROUND(I97*H97,2)</f>
        <v>0</v>
      </c>
      <c r="K97" s="238" t="s">
        <v>803</v>
      </c>
      <c r="L97" s="73"/>
      <c r="M97" s="243" t="s">
        <v>21</v>
      </c>
      <c r="N97" s="244" t="s">
        <v>44</v>
      </c>
      <c r="O97" s="48"/>
      <c r="P97" s="245">
        <f>O97*H97</f>
        <v>0</v>
      </c>
      <c r="Q97" s="245">
        <v>0</v>
      </c>
      <c r="R97" s="245">
        <f>Q97*H97</f>
        <v>0</v>
      </c>
      <c r="S97" s="245">
        <v>0</v>
      </c>
      <c r="T97" s="246">
        <f>S97*H97</f>
        <v>0</v>
      </c>
      <c r="AR97" s="25" t="s">
        <v>3892</v>
      </c>
      <c r="AT97" s="25" t="s">
        <v>176</v>
      </c>
      <c r="AU97" s="25" t="s">
        <v>83</v>
      </c>
      <c r="AY97" s="25" t="s">
        <v>174</v>
      </c>
      <c r="BE97" s="247">
        <f>IF(N97="základní",J97,0)</f>
        <v>0</v>
      </c>
      <c r="BF97" s="247">
        <f>IF(N97="snížená",J97,0)</f>
        <v>0</v>
      </c>
      <c r="BG97" s="247">
        <f>IF(N97="zákl. přenesená",J97,0)</f>
        <v>0</v>
      </c>
      <c r="BH97" s="247">
        <f>IF(N97="sníž. přenesená",J97,0)</f>
        <v>0</v>
      </c>
      <c r="BI97" s="247">
        <f>IF(N97="nulová",J97,0)</f>
        <v>0</v>
      </c>
      <c r="BJ97" s="25" t="s">
        <v>83</v>
      </c>
      <c r="BK97" s="247">
        <f>ROUND(I97*H97,2)</f>
        <v>0</v>
      </c>
      <c r="BL97" s="25" t="s">
        <v>3892</v>
      </c>
      <c r="BM97" s="25" t="s">
        <v>3908</v>
      </c>
    </row>
    <row r="98" s="11" customFormat="1" ht="29.88" customHeight="1">
      <c r="B98" s="220"/>
      <c r="C98" s="221"/>
      <c r="D98" s="222" t="s">
        <v>71</v>
      </c>
      <c r="E98" s="234" t="s">
        <v>3909</v>
      </c>
      <c r="F98" s="234" t="s">
        <v>3910</v>
      </c>
      <c r="G98" s="221"/>
      <c r="H98" s="221"/>
      <c r="I98" s="224"/>
      <c r="J98" s="235">
        <f>BK98</f>
        <v>0</v>
      </c>
      <c r="K98" s="221"/>
      <c r="L98" s="226"/>
      <c r="M98" s="227"/>
      <c r="N98" s="228"/>
      <c r="O98" s="228"/>
      <c r="P98" s="229">
        <f>P99</f>
        <v>0</v>
      </c>
      <c r="Q98" s="228"/>
      <c r="R98" s="229">
        <f>R99</f>
        <v>0</v>
      </c>
      <c r="S98" s="228"/>
      <c r="T98" s="230">
        <f>T99</f>
        <v>0</v>
      </c>
      <c r="AR98" s="231" t="s">
        <v>201</v>
      </c>
      <c r="AT98" s="232" t="s">
        <v>71</v>
      </c>
      <c r="AU98" s="232" t="s">
        <v>76</v>
      </c>
      <c r="AY98" s="231" t="s">
        <v>174</v>
      </c>
      <c r="BK98" s="233">
        <f>BK99</f>
        <v>0</v>
      </c>
    </row>
    <row r="99" s="1" customFormat="1" ht="16.5" customHeight="1">
      <c r="B99" s="47"/>
      <c r="C99" s="236" t="s">
        <v>201</v>
      </c>
      <c r="D99" s="236" t="s">
        <v>176</v>
      </c>
      <c r="E99" s="237" t="s">
        <v>3911</v>
      </c>
      <c r="F99" s="238" t="s">
        <v>3912</v>
      </c>
      <c r="G99" s="239" t="s">
        <v>269</v>
      </c>
      <c r="H99" s="240">
        <v>1</v>
      </c>
      <c r="I99" s="241"/>
      <c r="J99" s="242">
        <f>ROUND(I99*H99,2)</f>
        <v>0</v>
      </c>
      <c r="K99" s="238" t="s">
        <v>803</v>
      </c>
      <c r="L99" s="73"/>
      <c r="M99" s="243" t="s">
        <v>21</v>
      </c>
      <c r="N99" s="308" t="s">
        <v>44</v>
      </c>
      <c r="O99" s="309"/>
      <c r="P99" s="310">
        <f>O99*H99</f>
        <v>0</v>
      </c>
      <c r="Q99" s="310">
        <v>0</v>
      </c>
      <c r="R99" s="310">
        <f>Q99*H99</f>
        <v>0</v>
      </c>
      <c r="S99" s="310">
        <v>0</v>
      </c>
      <c r="T99" s="311">
        <f>S99*H99</f>
        <v>0</v>
      </c>
      <c r="AR99" s="25" t="s">
        <v>3892</v>
      </c>
      <c r="AT99" s="25" t="s">
        <v>176</v>
      </c>
      <c r="AU99" s="25" t="s">
        <v>83</v>
      </c>
      <c r="AY99" s="25" t="s">
        <v>174</v>
      </c>
      <c r="BE99" s="247">
        <f>IF(N99="základní",J99,0)</f>
        <v>0</v>
      </c>
      <c r="BF99" s="247">
        <f>IF(N99="snížená",J99,0)</f>
        <v>0</v>
      </c>
      <c r="BG99" s="247">
        <f>IF(N99="zákl. přenesená",J99,0)</f>
        <v>0</v>
      </c>
      <c r="BH99" s="247">
        <f>IF(N99="sníž. přenesená",J99,0)</f>
        <v>0</v>
      </c>
      <c r="BI99" s="247">
        <f>IF(N99="nulová",J99,0)</f>
        <v>0</v>
      </c>
      <c r="BJ99" s="25" t="s">
        <v>83</v>
      </c>
      <c r="BK99" s="247">
        <f>ROUND(I99*H99,2)</f>
        <v>0</v>
      </c>
      <c r="BL99" s="25" t="s">
        <v>3892</v>
      </c>
      <c r="BM99" s="25" t="s">
        <v>3913</v>
      </c>
    </row>
    <row r="100" s="1" customFormat="1" ht="6.96" customHeight="1">
      <c r="B100" s="68"/>
      <c r="C100" s="69"/>
      <c r="D100" s="69"/>
      <c r="E100" s="69"/>
      <c r="F100" s="69"/>
      <c r="G100" s="69"/>
      <c r="H100" s="69"/>
      <c r="I100" s="179"/>
      <c r="J100" s="69"/>
      <c r="K100" s="69"/>
      <c r="L100" s="73"/>
    </row>
  </sheetData>
  <sheetProtection sheet="1" autoFilter="0" formatColumns="0" formatRows="0" objects="1" scenarios="1" spinCount="100000" saltValue="55IwTzBpocggB1976Rra3LiV07APfptHBcmfWO5UOa2qeHx61FG3WYPBy3JNaF2jSSvxURaL0Gnb9hrGY5GXsQ==" hashValue="GrqhqbTpSs7Ns40XXopzyy31tp3UrmRpvKCZBQGhOBeOHdK8fx7SgfqFlXu37l3vxwREBXzeqBvI8vrft78CwQ==" algorithmName="SHA-512" password="CC35"/>
  <autoFilter ref="C87:K99"/>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97</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3914</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3915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ROUND(J84,2)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ROUND(SUM(BE84:BE90), 2)</f>
        <v>0</v>
      </c>
      <c r="G32" s="48"/>
      <c r="H32" s="48"/>
      <c r="I32" s="171">
        <v>0.20999999999999999</v>
      </c>
      <c r="J32" s="170">
        <f>ROUND(ROUND((SUM(BE84:BE90)), 2)*I32, 2)</f>
        <v>0</v>
      </c>
      <c r="K32" s="52"/>
    </row>
    <row r="33" s="1" customFormat="1" ht="14.4" customHeight="1">
      <c r="B33" s="47"/>
      <c r="C33" s="48"/>
      <c r="D33" s="48"/>
      <c r="E33" s="56" t="s">
        <v>44</v>
      </c>
      <c r="F33" s="170">
        <f>ROUND(SUM(BF84:BF90), 2)</f>
        <v>0</v>
      </c>
      <c r="G33" s="48"/>
      <c r="H33" s="48"/>
      <c r="I33" s="171">
        <v>0.14999999999999999</v>
      </c>
      <c r="J33" s="170">
        <f>ROUND(ROUND((SUM(BF84:BF90)), 2)*I33, 2)</f>
        <v>0</v>
      </c>
      <c r="K33" s="52"/>
    </row>
    <row r="34" hidden="1" s="1" customFormat="1" ht="14.4" customHeight="1">
      <c r="B34" s="47"/>
      <c r="C34" s="48"/>
      <c r="D34" s="48"/>
      <c r="E34" s="56" t="s">
        <v>45</v>
      </c>
      <c r="F34" s="170">
        <f>ROUND(SUM(BG84:BG90), 2)</f>
        <v>0</v>
      </c>
      <c r="G34" s="48"/>
      <c r="H34" s="48"/>
      <c r="I34" s="171">
        <v>0.20999999999999999</v>
      </c>
      <c r="J34" s="170">
        <v>0</v>
      </c>
      <c r="K34" s="52"/>
    </row>
    <row r="35" hidden="1" s="1" customFormat="1" ht="14.4" customHeight="1">
      <c r="B35" s="47"/>
      <c r="C35" s="48"/>
      <c r="D35" s="48"/>
      <c r="E35" s="56" t="s">
        <v>46</v>
      </c>
      <c r="F35" s="170">
        <f>ROUND(SUM(BH84:BH90), 2)</f>
        <v>0</v>
      </c>
      <c r="G35" s="48"/>
      <c r="H35" s="48"/>
      <c r="I35" s="171">
        <v>0.14999999999999999</v>
      </c>
      <c r="J35" s="170">
        <v>0</v>
      </c>
      <c r="K35" s="52"/>
    </row>
    <row r="36" hidden="1" s="1" customFormat="1" ht="14.4" customHeight="1">
      <c r="B36" s="47"/>
      <c r="C36" s="48"/>
      <c r="D36" s="48"/>
      <c r="E36" s="56" t="s">
        <v>47</v>
      </c>
      <c r="F36" s="170">
        <f>ROUND(SUM(BI84:BI90),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3914</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1 - Odstranění trusu</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J84</f>
        <v>0</v>
      </c>
      <c r="K60" s="52"/>
      <c r="AU60" s="25" t="s">
        <v>116</v>
      </c>
    </row>
    <row r="61" s="8" customFormat="1" ht="24.96" customHeight="1">
      <c r="B61" s="190"/>
      <c r="C61" s="191"/>
      <c r="D61" s="192" t="s">
        <v>117</v>
      </c>
      <c r="E61" s="193"/>
      <c r="F61" s="193"/>
      <c r="G61" s="193"/>
      <c r="H61" s="193"/>
      <c r="I61" s="194"/>
      <c r="J61" s="195">
        <f>J85</f>
        <v>0</v>
      </c>
      <c r="K61" s="196"/>
    </row>
    <row r="62" s="9" customFormat="1" ht="19.92" customHeight="1">
      <c r="B62" s="197"/>
      <c r="C62" s="198"/>
      <c r="D62" s="199" t="s">
        <v>127</v>
      </c>
      <c r="E62" s="200"/>
      <c r="F62" s="200"/>
      <c r="G62" s="200"/>
      <c r="H62" s="200"/>
      <c r="I62" s="201"/>
      <c r="J62" s="202">
        <f>J86</f>
        <v>0</v>
      </c>
      <c r="K62" s="203"/>
    </row>
    <row r="63" s="1" customFormat="1" ht="21.84" customHeight="1">
      <c r="B63" s="47"/>
      <c r="C63" s="48"/>
      <c r="D63" s="48"/>
      <c r="E63" s="48"/>
      <c r="F63" s="48"/>
      <c r="G63" s="48"/>
      <c r="H63" s="48"/>
      <c r="I63" s="157"/>
      <c r="J63" s="48"/>
      <c r="K63" s="52"/>
    </row>
    <row r="64" s="1" customFormat="1" ht="6.96" customHeight="1">
      <c r="B64" s="68"/>
      <c r="C64" s="69"/>
      <c r="D64" s="69"/>
      <c r="E64" s="69"/>
      <c r="F64" s="69"/>
      <c r="G64" s="69"/>
      <c r="H64" s="69"/>
      <c r="I64" s="179"/>
      <c r="J64" s="69"/>
      <c r="K64" s="70"/>
    </row>
    <row r="68" s="1" customFormat="1" ht="6.96" customHeight="1">
      <c r="B68" s="71"/>
      <c r="C68" s="72"/>
      <c r="D68" s="72"/>
      <c r="E68" s="72"/>
      <c r="F68" s="72"/>
      <c r="G68" s="72"/>
      <c r="H68" s="72"/>
      <c r="I68" s="182"/>
      <c r="J68" s="72"/>
      <c r="K68" s="72"/>
      <c r="L68" s="73"/>
    </row>
    <row r="69" s="1" customFormat="1" ht="36.96" customHeight="1">
      <c r="B69" s="47"/>
      <c r="C69" s="74" t="s">
        <v>158</v>
      </c>
      <c r="D69" s="75"/>
      <c r="E69" s="75"/>
      <c r="F69" s="75"/>
      <c r="G69" s="75"/>
      <c r="H69" s="75"/>
      <c r="I69" s="204"/>
      <c r="J69" s="75"/>
      <c r="K69" s="75"/>
      <c r="L69" s="73"/>
    </row>
    <row r="70" s="1" customFormat="1" ht="6.96" customHeight="1">
      <c r="B70" s="47"/>
      <c r="C70" s="75"/>
      <c r="D70" s="75"/>
      <c r="E70" s="75"/>
      <c r="F70" s="75"/>
      <c r="G70" s="75"/>
      <c r="H70" s="75"/>
      <c r="I70" s="204"/>
      <c r="J70" s="75"/>
      <c r="K70" s="75"/>
      <c r="L70" s="73"/>
    </row>
    <row r="71" s="1" customFormat="1" ht="14.4" customHeight="1">
      <c r="B71" s="47"/>
      <c r="C71" s="77" t="s">
        <v>18</v>
      </c>
      <c r="D71" s="75"/>
      <c r="E71" s="75"/>
      <c r="F71" s="75"/>
      <c r="G71" s="75"/>
      <c r="H71" s="75"/>
      <c r="I71" s="204"/>
      <c r="J71" s="75"/>
      <c r="K71" s="75"/>
      <c r="L71" s="73"/>
    </row>
    <row r="72" s="1" customFormat="1" ht="16.5" customHeight="1">
      <c r="B72" s="47"/>
      <c r="C72" s="75"/>
      <c r="D72" s="75"/>
      <c r="E72" s="205" t="str">
        <f>E7</f>
        <v>Sociální bydlení města Liberce Bytový dům F</v>
      </c>
      <c r="F72" s="77"/>
      <c r="G72" s="77"/>
      <c r="H72" s="77"/>
      <c r="I72" s="204"/>
      <c r="J72" s="75"/>
      <c r="K72" s="75"/>
      <c r="L72" s="73"/>
    </row>
    <row r="73">
      <c r="B73" s="29"/>
      <c r="C73" s="77" t="s">
        <v>108</v>
      </c>
      <c r="D73" s="206"/>
      <c r="E73" s="206"/>
      <c r="F73" s="206"/>
      <c r="G73" s="206"/>
      <c r="H73" s="206"/>
      <c r="I73" s="149"/>
      <c r="J73" s="206"/>
      <c r="K73" s="206"/>
      <c r="L73" s="207"/>
    </row>
    <row r="74" s="1" customFormat="1" ht="16.5" customHeight="1">
      <c r="B74" s="47"/>
      <c r="C74" s="75"/>
      <c r="D74" s="75"/>
      <c r="E74" s="205" t="s">
        <v>3914</v>
      </c>
      <c r="F74" s="75"/>
      <c r="G74" s="75"/>
      <c r="H74" s="75"/>
      <c r="I74" s="204"/>
      <c r="J74" s="75"/>
      <c r="K74" s="75"/>
      <c r="L74" s="73"/>
    </row>
    <row r="75" s="1" customFormat="1" ht="14.4" customHeight="1">
      <c r="B75" s="47"/>
      <c r="C75" s="77" t="s">
        <v>110</v>
      </c>
      <c r="D75" s="75"/>
      <c r="E75" s="75"/>
      <c r="F75" s="75"/>
      <c r="G75" s="75"/>
      <c r="H75" s="75"/>
      <c r="I75" s="204"/>
      <c r="J75" s="75"/>
      <c r="K75" s="75"/>
      <c r="L75" s="73"/>
    </row>
    <row r="76" s="1" customFormat="1" ht="17.25" customHeight="1">
      <c r="B76" s="47"/>
      <c r="C76" s="75"/>
      <c r="D76" s="75"/>
      <c r="E76" s="83" t="str">
        <f>E11</f>
        <v>1 - Odstranění trusu</v>
      </c>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8" customHeight="1">
      <c r="B78" s="47"/>
      <c r="C78" s="77" t="s">
        <v>23</v>
      </c>
      <c r="D78" s="75"/>
      <c r="E78" s="75"/>
      <c r="F78" s="208" t="str">
        <f>F14</f>
        <v>Žitavská 393/8 ,Liberec</v>
      </c>
      <c r="G78" s="75"/>
      <c r="H78" s="75"/>
      <c r="I78" s="209" t="s">
        <v>25</v>
      </c>
      <c r="J78" s="86" t="str">
        <f>IF(J14="","",J14)</f>
        <v>4. 4. 2018</v>
      </c>
      <c r="K78" s="75"/>
      <c r="L78" s="73"/>
    </row>
    <row r="79" s="1" customFormat="1" ht="6.96" customHeight="1">
      <c r="B79" s="47"/>
      <c r="C79" s="75"/>
      <c r="D79" s="75"/>
      <c r="E79" s="75"/>
      <c r="F79" s="75"/>
      <c r="G79" s="75"/>
      <c r="H79" s="75"/>
      <c r="I79" s="204"/>
      <c r="J79" s="75"/>
      <c r="K79" s="75"/>
      <c r="L79" s="73"/>
    </row>
    <row r="80" s="1" customFormat="1">
      <c r="B80" s="47"/>
      <c r="C80" s="77" t="s">
        <v>27</v>
      </c>
      <c r="D80" s="75"/>
      <c r="E80" s="75"/>
      <c r="F80" s="208" t="str">
        <f>E17</f>
        <v xml:space="preserve"> </v>
      </c>
      <c r="G80" s="75"/>
      <c r="H80" s="75"/>
      <c r="I80" s="209" t="s">
        <v>34</v>
      </c>
      <c r="J80" s="208" t="str">
        <f>E23</f>
        <v>AGORA Liberec s.r.o. Liberec</v>
      </c>
      <c r="K80" s="75"/>
      <c r="L80" s="73"/>
    </row>
    <row r="81" s="1" customFormat="1" ht="14.4" customHeight="1">
      <c r="B81" s="47"/>
      <c r="C81" s="77" t="s">
        <v>32</v>
      </c>
      <c r="D81" s="75"/>
      <c r="E81" s="75"/>
      <c r="F81" s="208" t="str">
        <f>IF(E20="","",E20)</f>
        <v/>
      </c>
      <c r="G81" s="75"/>
      <c r="H81" s="75"/>
      <c r="I81" s="204"/>
      <c r="J81" s="75"/>
      <c r="K81" s="75"/>
      <c r="L81" s="73"/>
    </row>
    <row r="82" s="1" customFormat="1" ht="10.32" customHeight="1">
      <c r="B82" s="47"/>
      <c r="C82" s="75"/>
      <c r="D82" s="75"/>
      <c r="E82" s="75"/>
      <c r="F82" s="75"/>
      <c r="G82" s="75"/>
      <c r="H82" s="75"/>
      <c r="I82" s="204"/>
      <c r="J82" s="75"/>
      <c r="K82" s="75"/>
      <c r="L82" s="73"/>
    </row>
    <row r="83" s="10" customFormat="1" ht="29.28" customHeight="1">
      <c r="B83" s="210"/>
      <c r="C83" s="211" t="s">
        <v>159</v>
      </c>
      <c r="D83" s="212" t="s">
        <v>57</v>
      </c>
      <c r="E83" s="212" t="s">
        <v>53</v>
      </c>
      <c r="F83" s="212" t="s">
        <v>160</v>
      </c>
      <c r="G83" s="212" t="s">
        <v>161</v>
      </c>
      <c r="H83" s="212" t="s">
        <v>162</v>
      </c>
      <c r="I83" s="213" t="s">
        <v>163</v>
      </c>
      <c r="J83" s="212" t="s">
        <v>114</v>
      </c>
      <c r="K83" s="214" t="s">
        <v>164</v>
      </c>
      <c r="L83" s="215"/>
      <c r="M83" s="103" t="s">
        <v>165</v>
      </c>
      <c r="N83" s="104" t="s">
        <v>42</v>
      </c>
      <c r="O83" s="104" t="s">
        <v>166</v>
      </c>
      <c r="P83" s="104" t="s">
        <v>167</v>
      </c>
      <c r="Q83" s="104" t="s">
        <v>168</v>
      </c>
      <c r="R83" s="104" t="s">
        <v>169</v>
      </c>
      <c r="S83" s="104" t="s">
        <v>170</v>
      </c>
      <c r="T83" s="105" t="s">
        <v>171</v>
      </c>
    </row>
    <row r="84" s="1" customFormat="1" ht="29.28" customHeight="1">
      <c r="B84" s="47"/>
      <c r="C84" s="109" t="s">
        <v>115</v>
      </c>
      <c r="D84" s="75"/>
      <c r="E84" s="75"/>
      <c r="F84" s="75"/>
      <c r="G84" s="75"/>
      <c r="H84" s="75"/>
      <c r="I84" s="204"/>
      <c r="J84" s="216">
        <f>BK84</f>
        <v>0</v>
      </c>
      <c r="K84" s="75"/>
      <c r="L84" s="73"/>
      <c r="M84" s="106"/>
      <c r="N84" s="107"/>
      <c r="O84" s="107"/>
      <c r="P84" s="217">
        <f>P85</f>
        <v>0</v>
      </c>
      <c r="Q84" s="107"/>
      <c r="R84" s="217">
        <f>R85</f>
        <v>0</v>
      </c>
      <c r="S84" s="107"/>
      <c r="T84" s="218">
        <f>T85</f>
        <v>0</v>
      </c>
      <c r="AT84" s="25" t="s">
        <v>71</v>
      </c>
      <c r="AU84" s="25" t="s">
        <v>116</v>
      </c>
      <c r="BK84" s="219">
        <f>BK85</f>
        <v>0</v>
      </c>
    </row>
    <row r="85" s="11" customFormat="1" ht="37.44" customHeight="1">
      <c r="B85" s="220"/>
      <c r="C85" s="221"/>
      <c r="D85" s="222" t="s">
        <v>71</v>
      </c>
      <c r="E85" s="223" t="s">
        <v>172</v>
      </c>
      <c r="F85" s="223" t="s">
        <v>173</v>
      </c>
      <c r="G85" s="221"/>
      <c r="H85" s="221"/>
      <c r="I85" s="224"/>
      <c r="J85" s="225">
        <f>BK85</f>
        <v>0</v>
      </c>
      <c r="K85" s="221"/>
      <c r="L85" s="226"/>
      <c r="M85" s="227"/>
      <c r="N85" s="228"/>
      <c r="O85" s="228"/>
      <c r="P85" s="229">
        <f>P86</f>
        <v>0</v>
      </c>
      <c r="Q85" s="228"/>
      <c r="R85" s="229">
        <f>R86</f>
        <v>0</v>
      </c>
      <c r="S85" s="228"/>
      <c r="T85" s="230">
        <f>T86</f>
        <v>0</v>
      </c>
      <c r="AR85" s="231" t="s">
        <v>76</v>
      </c>
      <c r="AT85" s="232" t="s">
        <v>71</v>
      </c>
      <c r="AU85" s="232" t="s">
        <v>72</v>
      </c>
      <c r="AY85" s="231" t="s">
        <v>174</v>
      </c>
      <c r="BK85" s="233">
        <f>BK86</f>
        <v>0</v>
      </c>
    </row>
    <row r="86" s="11" customFormat="1" ht="19.92" customHeight="1">
      <c r="B86" s="220"/>
      <c r="C86" s="221"/>
      <c r="D86" s="222" t="s">
        <v>71</v>
      </c>
      <c r="E86" s="234" t="s">
        <v>726</v>
      </c>
      <c r="F86" s="234" t="s">
        <v>934</v>
      </c>
      <c r="G86" s="221"/>
      <c r="H86" s="221"/>
      <c r="I86" s="224"/>
      <c r="J86" s="235">
        <f>BK86</f>
        <v>0</v>
      </c>
      <c r="K86" s="221"/>
      <c r="L86" s="226"/>
      <c r="M86" s="227"/>
      <c r="N86" s="228"/>
      <c r="O86" s="228"/>
      <c r="P86" s="229">
        <f>SUM(P87:P90)</f>
        <v>0</v>
      </c>
      <c r="Q86" s="228"/>
      <c r="R86" s="229">
        <f>SUM(R87:R90)</f>
        <v>0</v>
      </c>
      <c r="S86" s="228"/>
      <c r="T86" s="230">
        <f>SUM(T87:T90)</f>
        <v>0</v>
      </c>
      <c r="AR86" s="231" t="s">
        <v>76</v>
      </c>
      <c r="AT86" s="232" t="s">
        <v>71</v>
      </c>
      <c r="AU86" s="232" t="s">
        <v>76</v>
      </c>
      <c r="AY86" s="231" t="s">
        <v>174</v>
      </c>
      <c r="BK86" s="233">
        <f>SUM(BK87:BK90)</f>
        <v>0</v>
      </c>
    </row>
    <row r="87" s="1" customFormat="1" ht="16.5" customHeight="1">
      <c r="B87" s="47"/>
      <c r="C87" s="236" t="s">
        <v>76</v>
      </c>
      <c r="D87" s="236" t="s">
        <v>176</v>
      </c>
      <c r="E87" s="237" t="s">
        <v>3916</v>
      </c>
      <c r="F87" s="238" t="s">
        <v>3917</v>
      </c>
      <c r="G87" s="239" t="s">
        <v>179</v>
      </c>
      <c r="H87" s="240">
        <v>201.36000000000001</v>
      </c>
      <c r="I87" s="241"/>
      <c r="J87" s="242">
        <f>ROUND(I87*H87,2)</f>
        <v>0</v>
      </c>
      <c r="K87" s="238" t="s">
        <v>21</v>
      </c>
      <c r="L87" s="73"/>
      <c r="M87" s="243" t="s">
        <v>21</v>
      </c>
      <c r="N87" s="244" t="s">
        <v>44</v>
      </c>
      <c r="O87" s="48"/>
      <c r="P87" s="245">
        <f>O87*H87</f>
        <v>0</v>
      </c>
      <c r="Q87" s="245">
        <v>0</v>
      </c>
      <c r="R87" s="245">
        <f>Q87*H87</f>
        <v>0</v>
      </c>
      <c r="S87" s="245">
        <v>0</v>
      </c>
      <c r="T87" s="246">
        <f>S87*H87</f>
        <v>0</v>
      </c>
      <c r="AR87" s="25" t="s">
        <v>181</v>
      </c>
      <c r="AT87" s="25" t="s">
        <v>176</v>
      </c>
      <c r="AU87" s="25" t="s">
        <v>83</v>
      </c>
      <c r="AY87" s="25" t="s">
        <v>174</v>
      </c>
      <c r="BE87" s="247">
        <f>IF(N87="základní",J87,0)</f>
        <v>0</v>
      </c>
      <c r="BF87" s="247">
        <f>IF(N87="snížená",J87,0)</f>
        <v>0</v>
      </c>
      <c r="BG87" s="247">
        <f>IF(N87="zákl. přenesená",J87,0)</f>
        <v>0</v>
      </c>
      <c r="BH87" s="247">
        <f>IF(N87="sníž. přenesená",J87,0)</f>
        <v>0</v>
      </c>
      <c r="BI87" s="247">
        <f>IF(N87="nulová",J87,0)</f>
        <v>0</v>
      </c>
      <c r="BJ87" s="25" t="s">
        <v>83</v>
      </c>
      <c r="BK87" s="247">
        <f>ROUND(I87*H87,2)</f>
        <v>0</v>
      </c>
      <c r="BL87" s="25" t="s">
        <v>181</v>
      </c>
      <c r="BM87" s="25" t="s">
        <v>3918</v>
      </c>
    </row>
    <row r="88" s="12" customFormat="1">
      <c r="B88" s="251"/>
      <c r="C88" s="252"/>
      <c r="D88" s="248" t="s">
        <v>185</v>
      </c>
      <c r="E88" s="253" t="s">
        <v>21</v>
      </c>
      <c r="F88" s="254" t="s">
        <v>3919</v>
      </c>
      <c r="G88" s="252"/>
      <c r="H88" s="255">
        <v>201.36000000000001</v>
      </c>
      <c r="I88" s="256"/>
      <c r="J88" s="252"/>
      <c r="K88" s="252"/>
      <c r="L88" s="257"/>
      <c r="M88" s="258"/>
      <c r="N88" s="259"/>
      <c r="O88" s="259"/>
      <c r="P88" s="259"/>
      <c r="Q88" s="259"/>
      <c r="R88" s="259"/>
      <c r="S88" s="259"/>
      <c r="T88" s="260"/>
      <c r="AT88" s="261" t="s">
        <v>185</v>
      </c>
      <c r="AU88" s="261" t="s">
        <v>83</v>
      </c>
      <c r="AV88" s="12" t="s">
        <v>83</v>
      </c>
      <c r="AW88" s="12" t="s">
        <v>36</v>
      </c>
      <c r="AX88" s="12" t="s">
        <v>76</v>
      </c>
      <c r="AY88" s="261" t="s">
        <v>174</v>
      </c>
    </row>
    <row r="89" s="1" customFormat="1" ht="16.5" customHeight="1">
      <c r="B89" s="47"/>
      <c r="C89" s="236" t="s">
        <v>83</v>
      </c>
      <c r="D89" s="236" t="s">
        <v>176</v>
      </c>
      <c r="E89" s="237" t="s">
        <v>3920</v>
      </c>
      <c r="F89" s="238" t="s">
        <v>3921</v>
      </c>
      <c r="G89" s="239" t="s">
        <v>179</v>
      </c>
      <c r="H89" s="240">
        <v>201.36000000000001</v>
      </c>
      <c r="I89" s="241"/>
      <c r="J89" s="242">
        <f>ROUND(I89*H89,2)</f>
        <v>0</v>
      </c>
      <c r="K89" s="238" t="s">
        <v>21</v>
      </c>
      <c r="L89" s="73"/>
      <c r="M89" s="243" t="s">
        <v>21</v>
      </c>
      <c r="N89" s="244" t="s">
        <v>44</v>
      </c>
      <c r="O89" s="48"/>
      <c r="P89" s="245">
        <f>O89*H89</f>
        <v>0</v>
      </c>
      <c r="Q89" s="245">
        <v>0</v>
      </c>
      <c r="R89" s="245">
        <f>Q89*H89</f>
        <v>0</v>
      </c>
      <c r="S89" s="245">
        <v>0</v>
      </c>
      <c r="T89" s="246">
        <f>S89*H89</f>
        <v>0</v>
      </c>
      <c r="AR89" s="25" t="s">
        <v>181</v>
      </c>
      <c r="AT89" s="25" t="s">
        <v>176</v>
      </c>
      <c r="AU89" s="25" t="s">
        <v>83</v>
      </c>
      <c r="AY89" s="25" t="s">
        <v>174</v>
      </c>
      <c r="BE89" s="247">
        <f>IF(N89="základní",J89,0)</f>
        <v>0</v>
      </c>
      <c r="BF89" s="247">
        <f>IF(N89="snížená",J89,0)</f>
        <v>0</v>
      </c>
      <c r="BG89" s="247">
        <f>IF(N89="zákl. přenesená",J89,0)</f>
        <v>0</v>
      </c>
      <c r="BH89" s="247">
        <f>IF(N89="sníž. přenesená",J89,0)</f>
        <v>0</v>
      </c>
      <c r="BI89" s="247">
        <f>IF(N89="nulová",J89,0)</f>
        <v>0</v>
      </c>
      <c r="BJ89" s="25" t="s">
        <v>83</v>
      </c>
      <c r="BK89" s="247">
        <f>ROUND(I89*H89,2)</f>
        <v>0</v>
      </c>
      <c r="BL89" s="25" t="s">
        <v>181</v>
      </c>
      <c r="BM89" s="25" t="s">
        <v>3922</v>
      </c>
    </row>
    <row r="90" s="1" customFormat="1" ht="16.5" customHeight="1">
      <c r="B90" s="47"/>
      <c r="C90" s="236" t="s">
        <v>93</v>
      </c>
      <c r="D90" s="236" t="s">
        <v>176</v>
      </c>
      <c r="E90" s="237" t="s">
        <v>3923</v>
      </c>
      <c r="F90" s="238" t="s">
        <v>3873</v>
      </c>
      <c r="G90" s="239" t="s">
        <v>179</v>
      </c>
      <c r="H90" s="240">
        <v>201.36000000000001</v>
      </c>
      <c r="I90" s="241"/>
      <c r="J90" s="242">
        <f>ROUND(I90*H90,2)</f>
        <v>0</v>
      </c>
      <c r="K90" s="238" t="s">
        <v>21</v>
      </c>
      <c r="L90" s="73"/>
      <c r="M90" s="243" t="s">
        <v>21</v>
      </c>
      <c r="N90" s="308" t="s">
        <v>44</v>
      </c>
      <c r="O90" s="309"/>
      <c r="P90" s="310">
        <f>O90*H90</f>
        <v>0</v>
      </c>
      <c r="Q90" s="310">
        <v>0</v>
      </c>
      <c r="R90" s="310">
        <f>Q90*H90</f>
        <v>0</v>
      </c>
      <c r="S90" s="310">
        <v>0</v>
      </c>
      <c r="T90" s="311">
        <f>S90*H90</f>
        <v>0</v>
      </c>
      <c r="AR90" s="25" t="s">
        <v>181</v>
      </c>
      <c r="AT90" s="25" t="s">
        <v>176</v>
      </c>
      <c r="AU90" s="25" t="s">
        <v>83</v>
      </c>
      <c r="AY90" s="25" t="s">
        <v>174</v>
      </c>
      <c r="BE90" s="247">
        <f>IF(N90="základní",J90,0)</f>
        <v>0</v>
      </c>
      <c r="BF90" s="247">
        <f>IF(N90="snížená",J90,0)</f>
        <v>0</v>
      </c>
      <c r="BG90" s="247">
        <f>IF(N90="zákl. přenesená",J90,0)</f>
        <v>0</v>
      </c>
      <c r="BH90" s="247">
        <f>IF(N90="sníž. přenesená",J90,0)</f>
        <v>0</v>
      </c>
      <c r="BI90" s="247">
        <f>IF(N90="nulová",J90,0)</f>
        <v>0</v>
      </c>
      <c r="BJ90" s="25" t="s">
        <v>83</v>
      </c>
      <c r="BK90" s="247">
        <f>ROUND(I90*H90,2)</f>
        <v>0</v>
      </c>
      <c r="BL90" s="25" t="s">
        <v>181</v>
      </c>
      <c r="BM90" s="25" t="s">
        <v>3924</v>
      </c>
    </row>
    <row r="91" s="1" customFormat="1" ht="6.96" customHeight="1">
      <c r="B91" s="68"/>
      <c r="C91" s="69"/>
      <c r="D91" s="69"/>
      <c r="E91" s="69"/>
      <c r="F91" s="69"/>
      <c r="G91" s="69"/>
      <c r="H91" s="69"/>
      <c r="I91" s="179"/>
      <c r="J91" s="69"/>
      <c r="K91" s="69"/>
      <c r="L91" s="73"/>
    </row>
  </sheetData>
  <sheetProtection sheet="1" autoFilter="0" formatColumns="0" formatRows="0" objects="1" scenarios="1" spinCount="100000" saltValue="YxaK7KJ8YUyy+HFrYfDATLTI2Ni60e9t91KbuXjYhNujysIywHTVNLJS90fqWoc/FNanYexFyrSvCur7OZfYBQ==" hashValue="BYeJ7KYxn+jzqiRaIL8k58lR0TH3rpQavfFVYfIR1RM7c50nPtzBkbjHvfOakcb8IbgeooRHO01UYIf/yF0gpA==" algorithmName="SHA-512" password="CC35"/>
  <autoFilter ref="C83:K90"/>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99</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3914</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3925</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ROUND(J86,2)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ROUND(SUM(BE86:BE102), 2)</f>
        <v>0</v>
      </c>
      <c r="G32" s="48"/>
      <c r="H32" s="48"/>
      <c r="I32" s="171">
        <v>0.20999999999999999</v>
      </c>
      <c r="J32" s="170">
        <f>ROUND(ROUND((SUM(BE86:BE102)), 2)*I32, 2)</f>
        <v>0</v>
      </c>
      <c r="K32" s="52"/>
    </row>
    <row r="33" s="1" customFormat="1" ht="14.4" customHeight="1">
      <c r="B33" s="47"/>
      <c r="C33" s="48"/>
      <c r="D33" s="48"/>
      <c r="E33" s="56" t="s">
        <v>44</v>
      </c>
      <c r="F33" s="170">
        <f>ROUND(SUM(BF86:BF102), 2)</f>
        <v>0</v>
      </c>
      <c r="G33" s="48"/>
      <c r="H33" s="48"/>
      <c r="I33" s="171">
        <v>0.14999999999999999</v>
      </c>
      <c r="J33" s="170">
        <f>ROUND(ROUND((SUM(BF86:BF102)), 2)*I33, 2)</f>
        <v>0</v>
      </c>
      <c r="K33" s="52"/>
    </row>
    <row r="34" hidden="1" s="1" customFormat="1" ht="14.4" customHeight="1">
      <c r="B34" s="47"/>
      <c r="C34" s="48"/>
      <c r="D34" s="48"/>
      <c r="E34" s="56" t="s">
        <v>45</v>
      </c>
      <c r="F34" s="170">
        <f>ROUND(SUM(BG86:BG102), 2)</f>
        <v>0</v>
      </c>
      <c r="G34" s="48"/>
      <c r="H34" s="48"/>
      <c r="I34" s="171">
        <v>0.20999999999999999</v>
      </c>
      <c r="J34" s="170">
        <v>0</v>
      </c>
      <c r="K34" s="52"/>
    </row>
    <row r="35" hidden="1" s="1" customFormat="1" ht="14.4" customHeight="1">
      <c r="B35" s="47"/>
      <c r="C35" s="48"/>
      <c r="D35" s="48"/>
      <c r="E35" s="56" t="s">
        <v>46</v>
      </c>
      <c r="F35" s="170">
        <f>ROUND(SUM(BH86:BH102), 2)</f>
        <v>0</v>
      </c>
      <c r="G35" s="48"/>
      <c r="H35" s="48"/>
      <c r="I35" s="171">
        <v>0.14999999999999999</v>
      </c>
      <c r="J35" s="170">
        <v>0</v>
      </c>
      <c r="K35" s="52"/>
    </row>
    <row r="36" hidden="1" s="1" customFormat="1" ht="14.4" customHeight="1">
      <c r="B36" s="47"/>
      <c r="C36" s="48"/>
      <c r="D36" s="48"/>
      <c r="E36" s="56" t="s">
        <v>47</v>
      </c>
      <c r="F36" s="170">
        <f>ROUND(SUM(BI86:BI102),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3914</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 xml:space="preserve">2 - SO 04 Přístřešek pro kontejner  na odpad</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J86</f>
        <v>0</v>
      </c>
      <c r="K60" s="52"/>
      <c r="AU60" s="25" t="s">
        <v>116</v>
      </c>
    </row>
    <row r="61" s="8" customFormat="1" ht="24.96" customHeight="1">
      <c r="B61" s="190"/>
      <c r="C61" s="191"/>
      <c r="D61" s="192" t="s">
        <v>117</v>
      </c>
      <c r="E61" s="193"/>
      <c r="F61" s="193"/>
      <c r="G61" s="193"/>
      <c r="H61" s="193"/>
      <c r="I61" s="194"/>
      <c r="J61" s="195">
        <f>J87</f>
        <v>0</v>
      </c>
      <c r="K61" s="196"/>
    </row>
    <row r="62" s="9" customFormat="1" ht="19.92" customHeight="1">
      <c r="B62" s="197"/>
      <c r="C62" s="198"/>
      <c r="D62" s="199" t="s">
        <v>120</v>
      </c>
      <c r="E62" s="200"/>
      <c r="F62" s="200"/>
      <c r="G62" s="200"/>
      <c r="H62" s="200"/>
      <c r="I62" s="201"/>
      <c r="J62" s="202">
        <f>J88</f>
        <v>0</v>
      </c>
      <c r="K62" s="203"/>
    </row>
    <row r="63" s="9" customFormat="1" ht="19.92" customHeight="1">
      <c r="B63" s="197"/>
      <c r="C63" s="198"/>
      <c r="D63" s="199" t="s">
        <v>3926</v>
      </c>
      <c r="E63" s="200"/>
      <c r="F63" s="200"/>
      <c r="G63" s="200"/>
      <c r="H63" s="200"/>
      <c r="I63" s="201"/>
      <c r="J63" s="202">
        <f>J90</f>
        <v>0</v>
      </c>
      <c r="K63" s="203"/>
    </row>
    <row r="64" s="9" customFormat="1" ht="19.92" customHeight="1">
      <c r="B64" s="197"/>
      <c r="C64" s="198"/>
      <c r="D64" s="199" t="s">
        <v>131</v>
      </c>
      <c r="E64" s="200"/>
      <c r="F64" s="200"/>
      <c r="G64" s="200"/>
      <c r="H64" s="200"/>
      <c r="I64" s="201"/>
      <c r="J64" s="202">
        <f>J101</f>
        <v>0</v>
      </c>
      <c r="K64" s="203"/>
    </row>
    <row r="65" s="1" customFormat="1" ht="21.84" customHeight="1">
      <c r="B65" s="47"/>
      <c r="C65" s="48"/>
      <c r="D65" s="48"/>
      <c r="E65" s="48"/>
      <c r="F65" s="48"/>
      <c r="G65" s="48"/>
      <c r="H65" s="48"/>
      <c r="I65" s="157"/>
      <c r="J65" s="48"/>
      <c r="K65" s="52"/>
    </row>
    <row r="66" s="1" customFormat="1" ht="6.96" customHeight="1">
      <c r="B66" s="68"/>
      <c r="C66" s="69"/>
      <c r="D66" s="69"/>
      <c r="E66" s="69"/>
      <c r="F66" s="69"/>
      <c r="G66" s="69"/>
      <c r="H66" s="69"/>
      <c r="I66" s="179"/>
      <c r="J66" s="69"/>
      <c r="K66" s="70"/>
    </row>
    <row r="70" s="1" customFormat="1" ht="6.96" customHeight="1">
      <c r="B70" s="71"/>
      <c r="C70" s="72"/>
      <c r="D70" s="72"/>
      <c r="E70" s="72"/>
      <c r="F70" s="72"/>
      <c r="G70" s="72"/>
      <c r="H70" s="72"/>
      <c r="I70" s="182"/>
      <c r="J70" s="72"/>
      <c r="K70" s="72"/>
      <c r="L70" s="73"/>
    </row>
    <row r="71" s="1" customFormat="1" ht="36.96" customHeight="1">
      <c r="B71" s="47"/>
      <c r="C71" s="74" t="s">
        <v>158</v>
      </c>
      <c r="D71" s="75"/>
      <c r="E71" s="75"/>
      <c r="F71" s="75"/>
      <c r="G71" s="75"/>
      <c r="H71" s="75"/>
      <c r="I71" s="204"/>
      <c r="J71" s="75"/>
      <c r="K71" s="75"/>
      <c r="L71" s="73"/>
    </row>
    <row r="72" s="1" customFormat="1" ht="6.96" customHeight="1">
      <c r="B72" s="47"/>
      <c r="C72" s="75"/>
      <c r="D72" s="75"/>
      <c r="E72" s="75"/>
      <c r="F72" s="75"/>
      <c r="G72" s="75"/>
      <c r="H72" s="75"/>
      <c r="I72" s="204"/>
      <c r="J72" s="75"/>
      <c r="K72" s="75"/>
      <c r="L72" s="73"/>
    </row>
    <row r="73" s="1" customFormat="1" ht="14.4" customHeight="1">
      <c r="B73" s="47"/>
      <c r="C73" s="77" t="s">
        <v>18</v>
      </c>
      <c r="D73" s="75"/>
      <c r="E73" s="75"/>
      <c r="F73" s="75"/>
      <c r="G73" s="75"/>
      <c r="H73" s="75"/>
      <c r="I73" s="204"/>
      <c r="J73" s="75"/>
      <c r="K73" s="75"/>
      <c r="L73" s="73"/>
    </row>
    <row r="74" s="1" customFormat="1" ht="16.5" customHeight="1">
      <c r="B74" s="47"/>
      <c r="C74" s="75"/>
      <c r="D74" s="75"/>
      <c r="E74" s="205" t="str">
        <f>E7</f>
        <v>Sociální bydlení města Liberce Bytový dům F</v>
      </c>
      <c r="F74" s="77"/>
      <c r="G74" s="77"/>
      <c r="H74" s="77"/>
      <c r="I74" s="204"/>
      <c r="J74" s="75"/>
      <c r="K74" s="75"/>
      <c r="L74" s="73"/>
    </row>
    <row r="75">
      <c r="B75" s="29"/>
      <c r="C75" s="77" t="s">
        <v>108</v>
      </c>
      <c r="D75" s="206"/>
      <c r="E75" s="206"/>
      <c r="F75" s="206"/>
      <c r="G75" s="206"/>
      <c r="H75" s="206"/>
      <c r="I75" s="149"/>
      <c r="J75" s="206"/>
      <c r="K75" s="206"/>
      <c r="L75" s="207"/>
    </row>
    <row r="76" s="1" customFormat="1" ht="16.5" customHeight="1">
      <c r="B76" s="47"/>
      <c r="C76" s="75"/>
      <c r="D76" s="75"/>
      <c r="E76" s="205" t="s">
        <v>3914</v>
      </c>
      <c r="F76" s="75"/>
      <c r="G76" s="75"/>
      <c r="H76" s="75"/>
      <c r="I76" s="204"/>
      <c r="J76" s="75"/>
      <c r="K76" s="75"/>
      <c r="L76" s="73"/>
    </row>
    <row r="77" s="1" customFormat="1" ht="14.4" customHeight="1">
      <c r="B77" s="47"/>
      <c r="C77" s="77" t="s">
        <v>110</v>
      </c>
      <c r="D77" s="75"/>
      <c r="E77" s="75"/>
      <c r="F77" s="75"/>
      <c r="G77" s="75"/>
      <c r="H77" s="75"/>
      <c r="I77" s="204"/>
      <c r="J77" s="75"/>
      <c r="K77" s="75"/>
      <c r="L77" s="73"/>
    </row>
    <row r="78" s="1" customFormat="1" ht="17.25" customHeight="1">
      <c r="B78" s="47"/>
      <c r="C78" s="75"/>
      <c r="D78" s="75"/>
      <c r="E78" s="83" t="str">
        <f>E11</f>
        <v xml:space="preserve">2 - SO 04 Přístřešek pro kontejner  na odpad</v>
      </c>
      <c r="F78" s="75"/>
      <c r="G78" s="75"/>
      <c r="H78" s="75"/>
      <c r="I78" s="204"/>
      <c r="J78" s="75"/>
      <c r="K78" s="75"/>
      <c r="L78" s="73"/>
    </row>
    <row r="79" s="1" customFormat="1" ht="6.96" customHeight="1">
      <c r="B79" s="47"/>
      <c r="C79" s="75"/>
      <c r="D79" s="75"/>
      <c r="E79" s="75"/>
      <c r="F79" s="75"/>
      <c r="G79" s="75"/>
      <c r="H79" s="75"/>
      <c r="I79" s="204"/>
      <c r="J79" s="75"/>
      <c r="K79" s="75"/>
      <c r="L79" s="73"/>
    </row>
    <row r="80" s="1" customFormat="1" ht="18" customHeight="1">
      <c r="B80" s="47"/>
      <c r="C80" s="77" t="s">
        <v>23</v>
      </c>
      <c r="D80" s="75"/>
      <c r="E80" s="75"/>
      <c r="F80" s="208" t="str">
        <f>F14</f>
        <v>Žitavská 393/8 ,Liberec</v>
      </c>
      <c r="G80" s="75"/>
      <c r="H80" s="75"/>
      <c r="I80" s="209" t="s">
        <v>25</v>
      </c>
      <c r="J80" s="86" t="str">
        <f>IF(J14="","",J14)</f>
        <v>4. 4. 2018</v>
      </c>
      <c r="K80" s="75"/>
      <c r="L80" s="73"/>
    </row>
    <row r="81" s="1" customFormat="1" ht="6.96" customHeight="1">
      <c r="B81" s="47"/>
      <c r="C81" s="75"/>
      <c r="D81" s="75"/>
      <c r="E81" s="75"/>
      <c r="F81" s="75"/>
      <c r="G81" s="75"/>
      <c r="H81" s="75"/>
      <c r="I81" s="204"/>
      <c r="J81" s="75"/>
      <c r="K81" s="75"/>
      <c r="L81" s="73"/>
    </row>
    <row r="82" s="1" customFormat="1">
      <c r="B82" s="47"/>
      <c r="C82" s="77" t="s">
        <v>27</v>
      </c>
      <c r="D82" s="75"/>
      <c r="E82" s="75"/>
      <c r="F82" s="208" t="str">
        <f>E17</f>
        <v xml:space="preserve"> </v>
      </c>
      <c r="G82" s="75"/>
      <c r="H82" s="75"/>
      <c r="I82" s="209" t="s">
        <v>34</v>
      </c>
      <c r="J82" s="208" t="str">
        <f>E23</f>
        <v>AGORA Liberec s.r.o. Liberec</v>
      </c>
      <c r="K82" s="75"/>
      <c r="L82" s="73"/>
    </row>
    <row r="83" s="1" customFormat="1" ht="14.4" customHeight="1">
      <c r="B83" s="47"/>
      <c r="C83" s="77" t="s">
        <v>32</v>
      </c>
      <c r="D83" s="75"/>
      <c r="E83" s="75"/>
      <c r="F83" s="208" t="str">
        <f>IF(E20="","",E20)</f>
        <v/>
      </c>
      <c r="G83" s="75"/>
      <c r="H83" s="75"/>
      <c r="I83" s="204"/>
      <c r="J83" s="75"/>
      <c r="K83" s="75"/>
      <c r="L83" s="73"/>
    </row>
    <row r="84" s="1" customFormat="1" ht="10.32" customHeight="1">
      <c r="B84" s="47"/>
      <c r="C84" s="75"/>
      <c r="D84" s="75"/>
      <c r="E84" s="75"/>
      <c r="F84" s="75"/>
      <c r="G84" s="75"/>
      <c r="H84" s="75"/>
      <c r="I84" s="204"/>
      <c r="J84" s="75"/>
      <c r="K84" s="75"/>
      <c r="L84" s="73"/>
    </row>
    <row r="85" s="10" customFormat="1" ht="29.28" customHeight="1">
      <c r="B85" s="210"/>
      <c r="C85" s="211" t="s">
        <v>159</v>
      </c>
      <c r="D85" s="212" t="s">
        <v>57</v>
      </c>
      <c r="E85" s="212" t="s">
        <v>53</v>
      </c>
      <c r="F85" s="212" t="s">
        <v>160</v>
      </c>
      <c r="G85" s="212" t="s">
        <v>161</v>
      </c>
      <c r="H85" s="212" t="s">
        <v>162</v>
      </c>
      <c r="I85" s="213" t="s">
        <v>163</v>
      </c>
      <c r="J85" s="212" t="s">
        <v>114</v>
      </c>
      <c r="K85" s="214" t="s">
        <v>164</v>
      </c>
      <c r="L85" s="215"/>
      <c r="M85" s="103" t="s">
        <v>165</v>
      </c>
      <c r="N85" s="104" t="s">
        <v>42</v>
      </c>
      <c r="O85" s="104" t="s">
        <v>166</v>
      </c>
      <c r="P85" s="104" t="s">
        <v>167</v>
      </c>
      <c r="Q85" s="104" t="s">
        <v>168</v>
      </c>
      <c r="R85" s="104" t="s">
        <v>169</v>
      </c>
      <c r="S85" s="104" t="s">
        <v>170</v>
      </c>
      <c r="T85" s="105" t="s">
        <v>171</v>
      </c>
    </row>
    <row r="86" s="1" customFormat="1" ht="29.28" customHeight="1">
      <c r="B86" s="47"/>
      <c r="C86" s="109" t="s">
        <v>115</v>
      </c>
      <c r="D86" s="75"/>
      <c r="E86" s="75"/>
      <c r="F86" s="75"/>
      <c r="G86" s="75"/>
      <c r="H86" s="75"/>
      <c r="I86" s="204"/>
      <c r="J86" s="216">
        <f>BK86</f>
        <v>0</v>
      </c>
      <c r="K86" s="75"/>
      <c r="L86" s="73"/>
      <c r="M86" s="106"/>
      <c r="N86" s="107"/>
      <c r="O86" s="107"/>
      <c r="P86" s="217">
        <f>P87</f>
        <v>0</v>
      </c>
      <c r="Q86" s="107"/>
      <c r="R86" s="217">
        <f>R87</f>
        <v>1.1972350000000001</v>
      </c>
      <c r="S86" s="107"/>
      <c r="T86" s="218">
        <f>T87</f>
        <v>0</v>
      </c>
      <c r="AT86" s="25" t="s">
        <v>71</v>
      </c>
      <c r="AU86" s="25" t="s">
        <v>116</v>
      </c>
      <c r="BK86" s="219">
        <f>BK87</f>
        <v>0</v>
      </c>
    </row>
    <row r="87" s="11" customFormat="1" ht="37.44" customHeight="1">
      <c r="B87" s="220"/>
      <c r="C87" s="221"/>
      <c r="D87" s="222" t="s">
        <v>71</v>
      </c>
      <c r="E87" s="223" t="s">
        <v>172</v>
      </c>
      <c r="F87" s="223" t="s">
        <v>173</v>
      </c>
      <c r="G87" s="221"/>
      <c r="H87" s="221"/>
      <c r="I87" s="224"/>
      <c r="J87" s="225">
        <f>BK87</f>
        <v>0</v>
      </c>
      <c r="K87" s="221"/>
      <c r="L87" s="226"/>
      <c r="M87" s="227"/>
      <c r="N87" s="228"/>
      <c r="O87" s="228"/>
      <c r="P87" s="229">
        <f>P88+P90+P101</f>
        <v>0</v>
      </c>
      <c r="Q87" s="228"/>
      <c r="R87" s="229">
        <f>R88+R90+R101</f>
        <v>1.1972350000000001</v>
      </c>
      <c r="S87" s="228"/>
      <c r="T87" s="230">
        <f>T88+T90+T101</f>
        <v>0</v>
      </c>
      <c r="AR87" s="231" t="s">
        <v>76</v>
      </c>
      <c r="AT87" s="232" t="s">
        <v>71</v>
      </c>
      <c r="AU87" s="232" t="s">
        <v>72</v>
      </c>
      <c r="AY87" s="231" t="s">
        <v>174</v>
      </c>
      <c r="BK87" s="233">
        <f>BK88+BK90+BK101</f>
        <v>0</v>
      </c>
    </row>
    <row r="88" s="11" customFormat="1" ht="19.92" customHeight="1">
      <c r="B88" s="220"/>
      <c r="C88" s="221"/>
      <c r="D88" s="222" t="s">
        <v>71</v>
      </c>
      <c r="E88" s="234" t="s">
        <v>93</v>
      </c>
      <c r="F88" s="234" t="s">
        <v>265</v>
      </c>
      <c r="G88" s="221"/>
      <c r="H88" s="221"/>
      <c r="I88" s="224"/>
      <c r="J88" s="235">
        <f>BK88</f>
        <v>0</v>
      </c>
      <c r="K88" s="221"/>
      <c r="L88" s="226"/>
      <c r="M88" s="227"/>
      <c r="N88" s="228"/>
      <c r="O88" s="228"/>
      <c r="P88" s="229">
        <f>P89</f>
        <v>0</v>
      </c>
      <c r="Q88" s="228"/>
      <c r="R88" s="229">
        <f>R89</f>
        <v>0.13668</v>
      </c>
      <c r="S88" s="228"/>
      <c r="T88" s="230">
        <f>T89</f>
        <v>0</v>
      </c>
      <c r="AR88" s="231" t="s">
        <v>76</v>
      </c>
      <c r="AT88" s="232" t="s">
        <v>71</v>
      </c>
      <c r="AU88" s="232" t="s">
        <v>76</v>
      </c>
      <c r="AY88" s="231" t="s">
        <v>174</v>
      </c>
      <c r="BK88" s="233">
        <f>BK89</f>
        <v>0</v>
      </c>
    </row>
    <row r="89" s="1" customFormat="1" ht="38.25" customHeight="1">
      <c r="B89" s="47"/>
      <c r="C89" s="236" t="s">
        <v>76</v>
      </c>
      <c r="D89" s="236" t="s">
        <v>176</v>
      </c>
      <c r="E89" s="237" t="s">
        <v>3927</v>
      </c>
      <c r="F89" s="238" t="s">
        <v>3928</v>
      </c>
      <c r="G89" s="239" t="s">
        <v>269</v>
      </c>
      <c r="H89" s="240">
        <v>1</v>
      </c>
      <c r="I89" s="241"/>
      <c r="J89" s="242">
        <f>ROUND(I89*H89,2)</f>
        <v>0</v>
      </c>
      <c r="K89" s="238" t="s">
        <v>21</v>
      </c>
      <c r="L89" s="73"/>
      <c r="M89" s="243" t="s">
        <v>21</v>
      </c>
      <c r="N89" s="244" t="s">
        <v>44</v>
      </c>
      <c r="O89" s="48"/>
      <c r="P89" s="245">
        <f>O89*H89</f>
        <v>0</v>
      </c>
      <c r="Q89" s="245">
        <v>0.13668</v>
      </c>
      <c r="R89" s="245">
        <f>Q89*H89</f>
        <v>0.13668</v>
      </c>
      <c r="S89" s="245">
        <v>0</v>
      </c>
      <c r="T89" s="246">
        <f>S89*H89</f>
        <v>0</v>
      </c>
      <c r="AR89" s="25" t="s">
        <v>181</v>
      </c>
      <c r="AT89" s="25" t="s">
        <v>176</v>
      </c>
      <c r="AU89" s="25" t="s">
        <v>83</v>
      </c>
      <c r="AY89" s="25" t="s">
        <v>174</v>
      </c>
      <c r="BE89" s="247">
        <f>IF(N89="základní",J89,0)</f>
        <v>0</v>
      </c>
      <c r="BF89" s="247">
        <f>IF(N89="snížená",J89,0)</f>
        <v>0</v>
      </c>
      <c r="BG89" s="247">
        <f>IF(N89="zákl. přenesená",J89,0)</f>
        <v>0</v>
      </c>
      <c r="BH89" s="247">
        <f>IF(N89="sníž. přenesená",J89,0)</f>
        <v>0</v>
      </c>
      <c r="BI89" s="247">
        <f>IF(N89="nulová",J89,0)</f>
        <v>0</v>
      </c>
      <c r="BJ89" s="25" t="s">
        <v>83</v>
      </c>
      <c r="BK89" s="247">
        <f>ROUND(I89*H89,2)</f>
        <v>0</v>
      </c>
      <c r="BL89" s="25" t="s">
        <v>181</v>
      </c>
      <c r="BM89" s="25" t="s">
        <v>3929</v>
      </c>
    </row>
    <row r="90" s="11" customFormat="1" ht="29.88" customHeight="1">
      <c r="B90" s="220"/>
      <c r="C90" s="221"/>
      <c r="D90" s="222" t="s">
        <v>71</v>
      </c>
      <c r="E90" s="234" t="s">
        <v>201</v>
      </c>
      <c r="F90" s="234" t="s">
        <v>3930</v>
      </c>
      <c r="G90" s="221"/>
      <c r="H90" s="221"/>
      <c r="I90" s="224"/>
      <c r="J90" s="235">
        <f>BK90</f>
        <v>0</v>
      </c>
      <c r="K90" s="221"/>
      <c r="L90" s="226"/>
      <c r="M90" s="227"/>
      <c r="N90" s="228"/>
      <c r="O90" s="228"/>
      <c r="P90" s="229">
        <f>SUM(P91:P100)</f>
        <v>0</v>
      </c>
      <c r="Q90" s="228"/>
      <c r="R90" s="229">
        <f>SUM(R91:R100)</f>
        <v>1.0605550000000001</v>
      </c>
      <c r="S90" s="228"/>
      <c r="T90" s="230">
        <f>SUM(T91:T100)</f>
        <v>0</v>
      </c>
      <c r="AR90" s="231" t="s">
        <v>76</v>
      </c>
      <c r="AT90" s="232" t="s">
        <v>71</v>
      </c>
      <c r="AU90" s="232" t="s">
        <v>76</v>
      </c>
      <c r="AY90" s="231" t="s">
        <v>174</v>
      </c>
      <c r="BK90" s="233">
        <f>SUM(BK91:BK100)</f>
        <v>0</v>
      </c>
    </row>
    <row r="91" s="1" customFormat="1" ht="25.5" customHeight="1">
      <c r="B91" s="47"/>
      <c r="C91" s="236" t="s">
        <v>83</v>
      </c>
      <c r="D91" s="236" t="s">
        <v>176</v>
      </c>
      <c r="E91" s="237" t="s">
        <v>3931</v>
      </c>
      <c r="F91" s="238" t="s">
        <v>3932</v>
      </c>
      <c r="G91" s="239" t="s">
        <v>179</v>
      </c>
      <c r="H91" s="240">
        <v>4.7000000000000002</v>
      </c>
      <c r="I91" s="241"/>
      <c r="J91" s="242">
        <f>ROUND(I91*H91,2)</f>
        <v>0</v>
      </c>
      <c r="K91" s="238" t="s">
        <v>803</v>
      </c>
      <c r="L91" s="73"/>
      <c r="M91" s="243" t="s">
        <v>21</v>
      </c>
      <c r="N91" s="244" t="s">
        <v>44</v>
      </c>
      <c r="O91" s="48"/>
      <c r="P91" s="245">
        <f>O91*H91</f>
        <v>0</v>
      </c>
      <c r="Q91" s="245">
        <v>0</v>
      </c>
      <c r="R91" s="245">
        <f>Q91*H91</f>
        <v>0</v>
      </c>
      <c r="S91" s="245">
        <v>0</v>
      </c>
      <c r="T91" s="246">
        <f>S91*H91</f>
        <v>0</v>
      </c>
      <c r="AR91" s="25" t="s">
        <v>181</v>
      </c>
      <c r="AT91" s="25" t="s">
        <v>176</v>
      </c>
      <c r="AU91" s="25" t="s">
        <v>83</v>
      </c>
      <c r="AY91" s="25" t="s">
        <v>174</v>
      </c>
      <c r="BE91" s="247">
        <f>IF(N91="základní",J91,0)</f>
        <v>0</v>
      </c>
      <c r="BF91" s="247">
        <f>IF(N91="snížená",J91,0)</f>
        <v>0</v>
      </c>
      <c r="BG91" s="247">
        <f>IF(N91="zákl. přenesená",J91,0)</f>
        <v>0</v>
      </c>
      <c r="BH91" s="247">
        <f>IF(N91="sníž. přenesená",J91,0)</f>
        <v>0</v>
      </c>
      <c r="BI91" s="247">
        <f>IF(N91="nulová",J91,0)</f>
        <v>0</v>
      </c>
      <c r="BJ91" s="25" t="s">
        <v>83</v>
      </c>
      <c r="BK91" s="247">
        <f>ROUND(I91*H91,2)</f>
        <v>0</v>
      </c>
      <c r="BL91" s="25" t="s">
        <v>181</v>
      </c>
      <c r="BM91" s="25" t="s">
        <v>3933</v>
      </c>
    </row>
    <row r="92" s="12" customFormat="1">
      <c r="B92" s="251"/>
      <c r="C92" s="252"/>
      <c r="D92" s="248" t="s">
        <v>185</v>
      </c>
      <c r="E92" s="253" t="s">
        <v>21</v>
      </c>
      <c r="F92" s="254" t="s">
        <v>3934</v>
      </c>
      <c r="G92" s="252"/>
      <c r="H92" s="255">
        <v>4.7000000000000002</v>
      </c>
      <c r="I92" s="256"/>
      <c r="J92" s="252"/>
      <c r="K92" s="252"/>
      <c r="L92" s="257"/>
      <c r="M92" s="258"/>
      <c r="N92" s="259"/>
      <c r="O92" s="259"/>
      <c r="P92" s="259"/>
      <c r="Q92" s="259"/>
      <c r="R92" s="259"/>
      <c r="S92" s="259"/>
      <c r="T92" s="260"/>
      <c r="AT92" s="261" t="s">
        <v>185</v>
      </c>
      <c r="AU92" s="261" t="s">
        <v>83</v>
      </c>
      <c r="AV92" s="12" t="s">
        <v>83</v>
      </c>
      <c r="AW92" s="12" t="s">
        <v>36</v>
      </c>
      <c r="AX92" s="12" t="s">
        <v>76</v>
      </c>
      <c r="AY92" s="261" t="s">
        <v>174</v>
      </c>
    </row>
    <row r="93" s="1" customFormat="1" ht="25.5" customHeight="1">
      <c r="B93" s="47"/>
      <c r="C93" s="236" t="s">
        <v>93</v>
      </c>
      <c r="D93" s="236" t="s">
        <v>176</v>
      </c>
      <c r="E93" s="237" t="s">
        <v>3935</v>
      </c>
      <c r="F93" s="238" t="s">
        <v>3936</v>
      </c>
      <c r="G93" s="239" t="s">
        <v>179</v>
      </c>
      <c r="H93" s="240">
        <v>4.7000000000000002</v>
      </c>
      <c r="I93" s="241"/>
      <c r="J93" s="242">
        <f>ROUND(I93*H93,2)</f>
        <v>0</v>
      </c>
      <c r="K93" s="238" t="s">
        <v>180</v>
      </c>
      <c r="L93" s="73"/>
      <c r="M93" s="243" t="s">
        <v>21</v>
      </c>
      <c r="N93" s="244" t="s">
        <v>44</v>
      </c>
      <c r="O93" s="48"/>
      <c r="P93" s="245">
        <f>O93*H93</f>
        <v>0</v>
      </c>
      <c r="Q93" s="245">
        <v>0</v>
      </c>
      <c r="R93" s="245">
        <f>Q93*H93</f>
        <v>0</v>
      </c>
      <c r="S93" s="245">
        <v>0</v>
      </c>
      <c r="T93" s="246">
        <f>S93*H93</f>
        <v>0</v>
      </c>
      <c r="AR93" s="25" t="s">
        <v>181</v>
      </c>
      <c r="AT93" s="25" t="s">
        <v>176</v>
      </c>
      <c r="AU93" s="25" t="s">
        <v>83</v>
      </c>
      <c r="AY93" s="25" t="s">
        <v>174</v>
      </c>
      <c r="BE93" s="247">
        <f>IF(N93="základní",J93,0)</f>
        <v>0</v>
      </c>
      <c r="BF93" s="247">
        <f>IF(N93="snížená",J93,0)</f>
        <v>0</v>
      </c>
      <c r="BG93" s="247">
        <f>IF(N93="zákl. přenesená",J93,0)</f>
        <v>0</v>
      </c>
      <c r="BH93" s="247">
        <f>IF(N93="sníž. přenesená",J93,0)</f>
        <v>0</v>
      </c>
      <c r="BI93" s="247">
        <f>IF(N93="nulová",J93,0)</f>
        <v>0</v>
      </c>
      <c r="BJ93" s="25" t="s">
        <v>83</v>
      </c>
      <c r="BK93" s="247">
        <f>ROUND(I93*H93,2)</f>
        <v>0</v>
      </c>
      <c r="BL93" s="25" t="s">
        <v>181</v>
      </c>
      <c r="BM93" s="25" t="s">
        <v>3937</v>
      </c>
    </row>
    <row r="94" s="1" customFormat="1" ht="25.5" customHeight="1">
      <c r="B94" s="47"/>
      <c r="C94" s="236" t="s">
        <v>181</v>
      </c>
      <c r="D94" s="236" t="s">
        <v>176</v>
      </c>
      <c r="E94" s="237" t="s">
        <v>3938</v>
      </c>
      <c r="F94" s="238" t="s">
        <v>3939</v>
      </c>
      <c r="G94" s="239" t="s">
        <v>179</v>
      </c>
      <c r="H94" s="240">
        <v>4.7000000000000002</v>
      </c>
      <c r="I94" s="241"/>
      <c r="J94" s="242">
        <f>ROUND(I94*H94,2)</f>
        <v>0</v>
      </c>
      <c r="K94" s="238" t="s">
        <v>803</v>
      </c>
      <c r="L94" s="73"/>
      <c r="M94" s="243" t="s">
        <v>21</v>
      </c>
      <c r="N94" s="244" t="s">
        <v>44</v>
      </c>
      <c r="O94" s="48"/>
      <c r="P94" s="245">
        <f>O94*H94</f>
        <v>0</v>
      </c>
      <c r="Q94" s="245">
        <v>0</v>
      </c>
      <c r="R94" s="245">
        <f>Q94*H94</f>
        <v>0</v>
      </c>
      <c r="S94" s="245">
        <v>0</v>
      </c>
      <c r="T94" s="246">
        <f>S94*H94</f>
        <v>0</v>
      </c>
      <c r="AR94" s="25" t="s">
        <v>181</v>
      </c>
      <c r="AT94" s="25" t="s">
        <v>176</v>
      </c>
      <c r="AU94" s="25" t="s">
        <v>83</v>
      </c>
      <c r="AY94" s="25" t="s">
        <v>174</v>
      </c>
      <c r="BE94" s="247">
        <f>IF(N94="základní",J94,0)</f>
        <v>0</v>
      </c>
      <c r="BF94" s="247">
        <f>IF(N94="snížená",J94,0)</f>
        <v>0</v>
      </c>
      <c r="BG94" s="247">
        <f>IF(N94="zákl. přenesená",J94,0)</f>
        <v>0</v>
      </c>
      <c r="BH94" s="247">
        <f>IF(N94="sníž. přenesená",J94,0)</f>
        <v>0</v>
      </c>
      <c r="BI94" s="247">
        <f>IF(N94="nulová",J94,0)</f>
        <v>0</v>
      </c>
      <c r="BJ94" s="25" t="s">
        <v>83</v>
      </c>
      <c r="BK94" s="247">
        <f>ROUND(I94*H94,2)</f>
        <v>0</v>
      </c>
      <c r="BL94" s="25" t="s">
        <v>181</v>
      </c>
      <c r="BM94" s="25" t="s">
        <v>3940</v>
      </c>
    </row>
    <row r="95" s="12" customFormat="1">
      <c r="B95" s="251"/>
      <c r="C95" s="252"/>
      <c r="D95" s="248" t="s">
        <v>185</v>
      </c>
      <c r="E95" s="253" t="s">
        <v>21</v>
      </c>
      <c r="F95" s="254" t="s">
        <v>3934</v>
      </c>
      <c r="G95" s="252"/>
      <c r="H95" s="255">
        <v>4.7000000000000002</v>
      </c>
      <c r="I95" s="256"/>
      <c r="J95" s="252"/>
      <c r="K95" s="252"/>
      <c r="L95" s="257"/>
      <c r="M95" s="258"/>
      <c r="N95" s="259"/>
      <c r="O95" s="259"/>
      <c r="P95" s="259"/>
      <c r="Q95" s="259"/>
      <c r="R95" s="259"/>
      <c r="S95" s="259"/>
      <c r="T95" s="260"/>
      <c r="AT95" s="261" t="s">
        <v>185</v>
      </c>
      <c r="AU95" s="261" t="s">
        <v>83</v>
      </c>
      <c r="AV95" s="12" t="s">
        <v>83</v>
      </c>
      <c r="AW95" s="12" t="s">
        <v>36</v>
      </c>
      <c r="AX95" s="12" t="s">
        <v>76</v>
      </c>
      <c r="AY95" s="261" t="s">
        <v>174</v>
      </c>
    </row>
    <row r="96" s="1" customFormat="1" ht="25.5" customHeight="1">
      <c r="B96" s="47"/>
      <c r="C96" s="236" t="s">
        <v>201</v>
      </c>
      <c r="D96" s="236" t="s">
        <v>176</v>
      </c>
      <c r="E96" s="237" t="s">
        <v>3941</v>
      </c>
      <c r="F96" s="238" t="s">
        <v>3942</v>
      </c>
      <c r="G96" s="239" t="s">
        <v>179</v>
      </c>
      <c r="H96" s="240">
        <v>4.7000000000000002</v>
      </c>
      <c r="I96" s="241"/>
      <c r="J96" s="242">
        <f>ROUND(I96*H96,2)</f>
        <v>0</v>
      </c>
      <c r="K96" s="238" t="s">
        <v>180</v>
      </c>
      <c r="L96" s="73"/>
      <c r="M96" s="243" t="s">
        <v>21</v>
      </c>
      <c r="N96" s="244" t="s">
        <v>44</v>
      </c>
      <c r="O96" s="48"/>
      <c r="P96" s="245">
        <f>O96*H96</f>
        <v>0</v>
      </c>
      <c r="Q96" s="245">
        <v>0</v>
      </c>
      <c r="R96" s="245">
        <f>Q96*H96</f>
        <v>0</v>
      </c>
      <c r="S96" s="245">
        <v>0</v>
      </c>
      <c r="T96" s="246">
        <f>S96*H96</f>
        <v>0</v>
      </c>
      <c r="AR96" s="25" t="s">
        <v>181</v>
      </c>
      <c r="AT96" s="25" t="s">
        <v>176</v>
      </c>
      <c r="AU96" s="25" t="s">
        <v>83</v>
      </c>
      <c r="AY96" s="25" t="s">
        <v>174</v>
      </c>
      <c r="BE96" s="247">
        <f>IF(N96="základní",J96,0)</f>
        <v>0</v>
      </c>
      <c r="BF96" s="247">
        <f>IF(N96="snížená",J96,0)</f>
        <v>0</v>
      </c>
      <c r="BG96" s="247">
        <f>IF(N96="zákl. přenesená",J96,0)</f>
        <v>0</v>
      </c>
      <c r="BH96" s="247">
        <f>IF(N96="sníž. přenesená",J96,0)</f>
        <v>0</v>
      </c>
      <c r="BI96" s="247">
        <f>IF(N96="nulová",J96,0)</f>
        <v>0</v>
      </c>
      <c r="BJ96" s="25" t="s">
        <v>83</v>
      </c>
      <c r="BK96" s="247">
        <f>ROUND(I96*H96,2)</f>
        <v>0</v>
      </c>
      <c r="BL96" s="25" t="s">
        <v>181</v>
      </c>
      <c r="BM96" s="25" t="s">
        <v>3943</v>
      </c>
    </row>
    <row r="97" s="1" customFormat="1" ht="51" customHeight="1">
      <c r="B97" s="47"/>
      <c r="C97" s="236" t="s">
        <v>206</v>
      </c>
      <c r="D97" s="236" t="s">
        <v>176</v>
      </c>
      <c r="E97" s="237" t="s">
        <v>3944</v>
      </c>
      <c r="F97" s="238" t="s">
        <v>3945</v>
      </c>
      <c r="G97" s="239" t="s">
        <v>179</v>
      </c>
      <c r="H97" s="240">
        <v>4.7000000000000002</v>
      </c>
      <c r="I97" s="241"/>
      <c r="J97" s="242">
        <f>ROUND(I97*H97,2)</f>
        <v>0</v>
      </c>
      <c r="K97" s="238" t="s">
        <v>803</v>
      </c>
      <c r="L97" s="73"/>
      <c r="M97" s="243" t="s">
        <v>21</v>
      </c>
      <c r="N97" s="244" t="s">
        <v>44</v>
      </c>
      <c r="O97" s="48"/>
      <c r="P97" s="245">
        <f>O97*H97</f>
        <v>0</v>
      </c>
      <c r="Q97" s="245">
        <v>0.084250000000000005</v>
      </c>
      <c r="R97" s="245">
        <f>Q97*H97</f>
        <v>0.39597500000000002</v>
      </c>
      <c r="S97" s="245">
        <v>0</v>
      </c>
      <c r="T97" s="246">
        <f>S97*H97</f>
        <v>0</v>
      </c>
      <c r="AR97" s="25" t="s">
        <v>181</v>
      </c>
      <c r="AT97" s="25" t="s">
        <v>176</v>
      </c>
      <c r="AU97" s="25" t="s">
        <v>83</v>
      </c>
      <c r="AY97" s="25" t="s">
        <v>174</v>
      </c>
      <c r="BE97" s="247">
        <f>IF(N97="základní",J97,0)</f>
        <v>0</v>
      </c>
      <c r="BF97" s="247">
        <f>IF(N97="snížená",J97,0)</f>
        <v>0</v>
      </c>
      <c r="BG97" s="247">
        <f>IF(N97="zákl. přenesená",J97,0)</f>
        <v>0</v>
      </c>
      <c r="BH97" s="247">
        <f>IF(N97="sníž. přenesená",J97,0)</f>
        <v>0</v>
      </c>
      <c r="BI97" s="247">
        <f>IF(N97="nulová",J97,0)</f>
        <v>0</v>
      </c>
      <c r="BJ97" s="25" t="s">
        <v>83</v>
      </c>
      <c r="BK97" s="247">
        <f>ROUND(I97*H97,2)</f>
        <v>0</v>
      </c>
      <c r="BL97" s="25" t="s">
        <v>181</v>
      </c>
      <c r="BM97" s="25" t="s">
        <v>3946</v>
      </c>
    </row>
    <row r="98" s="12" customFormat="1">
      <c r="B98" s="251"/>
      <c r="C98" s="252"/>
      <c r="D98" s="248" t="s">
        <v>185</v>
      </c>
      <c r="E98" s="253" t="s">
        <v>21</v>
      </c>
      <c r="F98" s="254" t="s">
        <v>3934</v>
      </c>
      <c r="G98" s="252"/>
      <c r="H98" s="255">
        <v>4.7000000000000002</v>
      </c>
      <c r="I98" s="256"/>
      <c r="J98" s="252"/>
      <c r="K98" s="252"/>
      <c r="L98" s="257"/>
      <c r="M98" s="258"/>
      <c r="N98" s="259"/>
      <c r="O98" s="259"/>
      <c r="P98" s="259"/>
      <c r="Q98" s="259"/>
      <c r="R98" s="259"/>
      <c r="S98" s="259"/>
      <c r="T98" s="260"/>
      <c r="AT98" s="261" t="s">
        <v>185</v>
      </c>
      <c r="AU98" s="261" t="s">
        <v>83</v>
      </c>
      <c r="AV98" s="12" t="s">
        <v>83</v>
      </c>
      <c r="AW98" s="12" t="s">
        <v>36</v>
      </c>
      <c r="AX98" s="12" t="s">
        <v>76</v>
      </c>
      <c r="AY98" s="261" t="s">
        <v>174</v>
      </c>
    </row>
    <row r="99" s="1" customFormat="1" ht="25.5" customHeight="1">
      <c r="B99" s="47"/>
      <c r="C99" s="262" t="s">
        <v>212</v>
      </c>
      <c r="D99" s="262" t="s">
        <v>248</v>
      </c>
      <c r="E99" s="263" t="s">
        <v>3947</v>
      </c>
      <c r="F99" s="264" t="s">
        <v>3948</v>
      </c>
      <c r="G99" s="265" t="s">
        <v>179</v>
      </c>
      <c r="H99" s="266">
        <v>4.7469999999999999</v>
      </c>
      <c r="I99" s="267"/>
      <c r="J99" s="268">
        <f>ROUND(I99*H99,2)</f>
        <v>0</v>
      </c>
      <c r="K99" s="264" t="s">
        <v>803</v>
      </c>
      <c r="L99" s="269"/>
      <c r="M99" s="270" t="s">
        <v>21</v>
      </c>
      <c r="N99" s="271" t="s">
        <v>44</v>
      </c>
      <c r="O99" s="48"/>
      <c r="P99" s="245">
        <f>O99*H99</f>
        <v>0</v>
      </c>
      <c r="Q99" s="245">
        <v>0.14000000000000001</v>
      </c>
      <c r="R99" s="245">
        <f>Q99*H99</f>
        <v>0.66458000000000006</v>
      </c>
      <c r="S99" s="245">
        <v>0</v>
      </c>
      <c r="T99" s="246">
        <f>S99*H99</f>
        <v>0</v>
      </c>
      <c r="AR99" s="25" t="s">
        <v>217</v>
      </c>
      <c r="AT99" s="25" t="s">
        <v>248</v>
      </c>
      <c r="AU99" s="25" t="s">
        <v>83</v>
      </c>
      <c r="AY99" s="25" t="s">
        <v>174</v>
      </c>
      <c r="BE99" s="247">
        <f>IF(N99="základní",J99,0)</f>
        <v>0</v>
      </c>
      <c r="BF99" s="247">
        <f>IF(N99="snížená",J99,0)</f>
        <v>0</v>
      </c>
      <c r="BG99" s="247">
        <f>IF(N99="zákl. přenesená",J99,0)</f>
        <v>0</v>
      </c>
      <c r="BH99" s="247">
        <f>IF(N99="sníž. přenesená",J99,0)</f>
        <v>0</v>
      </c>
      <c r="BI99" s="247">
        <f>IF(N99="nulová",J99,0)</f>
        <v>0</v>
      </c>
      <c r="BJ99" s="25" t="s">
        <v>83</v>
      </c>
      <c r="BK99" s="247">
        <f>ROUND(I99*H99,2)</f>
        <v>0</v>
      </c>
      <c r="BL99" s="25" t="s">
        <v>181</v>
      </c>
      <c r="BM99" s="25" t="s">
        <v>3949</v>
      </c>
    </row>
    <row r="100" s="12" customFormat="1">
      <c r="B100" s="251"/>
      <c r="C100" s="252"/>
      <c r="D100" s="248" t="s">
        <v>185</v>
      </c>
      <c r="E100" s="253" t="s">
        <v>21</v>
      </c>
      <c r="F100" s="254" t="s">
        <v>3950</v>
      </c>
      <c r="G100" s="252"/>
      <c r="H100" s="255">
        <v>4.7469999999999999</v>
      </c>
      <c r="I100" s="256"/>
      <c r="J100" s="252"/>
      <c r="K100" s="252"/>
      <c r="L100" s="257"/>
      <c r="M100" s="258"/>
      <c r="N100" s="259"/>
      <c r="O100" s="259"/>
      <c r="P100" s="259"/>
      <c r="Q100" s="259"/>
      <c r="R100" s="259"/>
      <c r="S100" s="259"/>
      <c r="T100" s="260"/>
      <c r="AT100" s="261" t="s">
        <v>185</v>
      </c>
      <c r="AU100" s="261" t="s">
        <v>83</v>
      </c>
      <c r="AV100" s="12" t="s">
        <v>83</v>
      </c>
      <c r="AW100" s="12" t="s">
        <v>36</v>
      </c>
      <c r="AX100" s="12" t="s">
        <v>76</v>
      </c>
      <c r="AY100" s="261" t="s">
        <v>174</v>
      </c>
    </row>
    <row r="101" s="11" customFormat="1" ht="29.88" customHeight="1">
      <c r="B101" s="220"/>
      <c r="C101" s="221"/>
      <c r="D101" s="222" t="s">
        <v>71</v>
      </c>
      <c r="E101" s="234" t="s">
        <v>1102</v>
      </c>
      <c r="F101" s="234" t="s">
        <v>1103</v>
      </c>
      <c r="G101" s="221"/>
      <c r="H101" s="221"/>
      <c r="I101" s="224"/>
      <c r="J101" s="235">
        <f>BK101</f>
        <v>0</v>
      </c>
      <c r="K101" s="221"/>
      <c r="L101" s="226"/>
      <c r="M101" s="227"/>
      <c r="N101" s="228"/>
      <c r="O101" s="228"/>
      <c r="P101" s="229">
        <f>P102</f>
        <v>0</v>
      </c>
      <c r="Q101" s="228"/>
      <c r="R101" s="229">
        <f>R102</f>
        <v>0</v>
      </c>
      <c r="S101" s="228"/>
      <c r="T101" s="230">
        <f>T102</f>
        <v>0</v>
      </c>
      <c r="AR101" s="231" t="s">
        <v>76</v>
      </c>
      <c r="AT101" s="232" t="s">
        <v>71</v>
      </c>
      <c r="AU101" s="232" t="s">
        <v>76</v>
      </c>
      <c r="AY101" s="231" t="s">
        <v>174</v>
      </c>
      <c r="BK101" s="233">
        <f>BK102</f>
        <v>0</v>
      </c>
    </row>
    <row r="102" s="1" customFormat="1" ht="25.5" customHeight="1">
      <c r="B102" s="47"/>
      <c r="C102" s="236" t="s">
        <v>217</v>
      </c>
      <c r="D102" s="236" t="s">
        <v>176</v>
      </c>
      <c r="E102" s="237" t="s">
        <v>3951</v>
      </c>
      <c r="F102" s="238" t="s">
        <v>3952</v>
      </c>
      <c r="G102" s="239" t="s">
        <v>220</v>
      </c>
      <c r="H102" s="240">
        <v>1.1970000000000001</v>
      </c>
      <c r="I102" s="241"/>
      <c r="J102" s="242">
        <f>ROUND(I102*H102,2)</f>
        <v>0</v>
      </c>
      <c r="K102" s="238" t="s">
        <v>803</v>
      </c>
      <c r="L102" s="73"/>
      <c r="M102" s="243" t="s">
        <v>21</v>
      </c>
      <c r="N102" s="308" t="s">
        <v>44</v>
      </c>
      <c r="O102" s="309"/>
      <c r="P102" s="310">
        <f>O102*H102</f>
        <v>0</v>
      </c>
      <c r="Q102" s="310">
        <v>0</v>
      </c>
      <c r="R102" s="310">
        <f>Q102*H102</f>
        <v>0</v>
      </c>
      <c r="S102" s="310">
        <v>0</v>
      </c>
      <c r="T102" s="311">
        <f>S102*H102</f>
        <v>0</v>
      </c>
      <c r="AR102" s="25" t="s">
        <v>181</v>
      </c>
      <c r="AT102" s="25" t="s">
        <v>176</v>
      </c>
      <c r="AU102" s="25" t="s">
        <v>83</v>
      </c>
      <c r="AY102" s="25" t="s">
        <v>174</v>
      </c>
      <c r="BE102" s="247">
        <f>IF(N102="základní",J102,0)</f>
        <v>0</v>
      </c>
      <c r="BF102" s="247">
        <f>IF(N102="snížená",J102,0)</f>
        <v>0</v>
      </c>
      <c r="BG102" s="247">
        <f>IF(N102="zákl. přenesená",J102,0)</f>
        <v>0</v>
      </c>
      <c r="BH102" s="247">
        <f>IF(N102="sníž. přenesená",J102,0)</f>
        <v>0</v>
      </c>
      <c r="BI102" s="247">
        <f>IF(N102="nulová",J102,0)</f>
        <v>0</v>
      </c>
      <c r="BJ102" s="25" t="s">
        <v>83</v>
      </c>
      <c r="BK102" s="247">
        <f>ROUND(I102*H102,2)</f>
        <v>0</v>
      </c>
      <c r="BL102" s="25" t="s">
        <v>181</v>
      </c>
      <c r="BM102" s="25" t="s">
        <v>3953</v>
      </c>
    </row>
    <row r="103" s="1" customFormat="1" ht="6.96" customHeight="1">
      <c r="B103" s="68"/>
      <c r="C103" s="69"/>
      <c r="D103" s="69"/>
      <c r="E103" s="69"/>
      <c r="F103" s="69"/>
      <c r="G103" s="69"/>
      <c r="H103" s="69"/>
      <c r="I103" s="179"/>
      <c r="J103" s="69"/>
      <c r="K103" s="69"/>
      <c r="L103" s="73"/>
    </row>
  </sheetData>
  <sheetProtection sheet="1" autoFilter="0" formatColumns="0" formatRows="0" objects="1" scenarios="1" spinCount="100000" saltValue="IAmTVDdhukHsm8pwLl5BOcw8f2pZMXZ3Rn7NryoG/iKN+Pl2jj188OgkFWzS6kGh31z0NtWfuolwpjGRF/G1Zw==" hashValue="wQEaZGny+CzByki8Tys3ZNGDxG8/ZTUh++gH8bxDxQNHWWovFEQxJy8dIbaKfNby7HKR4itgPrRalnUhmVUp2Q==" algorithmName="SHA-512" password="CC35"/>
  <autoFilter ref="C85:K102"/>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49"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0"/>
      <c r="C1" s="150"/>
      <c r="D1" s="151" t="s">
        <v>1</v>
      </c>
      <c r="E1" s="150"/>
      <c r="F1" s="152" t="s">
        <v>102</v>
      </c>
      <c r="G1" s="152" t="s">
        <v>103</v>
      </c>
      <c r="H1" s="152"/>
      <c r="I1" s="153"/>
      <c r="J1" s="152" t="s">
        <v>104</v>
      </c>
      <c r="K1" s="151" t="s">
        <v>105</v>
      </c>
      <c r="L1" s="152" t="s">
        <v>106</v>
      </c>
      <c r="M1" s="152"/>
      <c r="N1" s="152"/>
      <c r="O1" s="152"/>
      <c r="P1" s="152"/>
      <c r="Q1" s="152"/>
      <c r="R1" s="152"/>
      <c r="S1" s="152"/>
      <c r="T1" s="152"/>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101</v>
      </c>
    </row>
    <row r="3" ht="6.96" customHeight="1">
      <c r="B3" s="26"/>
      <c r="C3" s="27"/>
      <c r="D3" s="27"/>
      <c r="E3" s="27"/>
      <c r="F3" s="27"/>
      <c r="G3" s="27"/>
      <c r="H3" s="27"/>
      <c r="I3" s="154"/>
      <c r="J3" s="27"/>
      <c r="K3" s="28"/>
      <c r="AT3" s="25" t="s">
        <v>76</v>
      </c>
    </row>
    <row r="4" ht="36.96" customHeight="1">
      <c r="B4" s="29"/>
      <c r="C4" s="30"/>
      <c r="D4" s="31" t="s">
        <v>107</v>
      </c>
      <c r="E4" s="30"/>
      <c r="F4" s="30"/>
      <c r="G4" s="30"/>
      <c r="H4" s="30"/>
      <c r="I4" s="155"/>
      <c r="J4" s="30"/>
      <c r="K4" s="32"/>
      <c r="M4" s="33" t="s">
        <v>12</v>
      </c>
      <c r="AT4" s="25" t="s">
        <v>6</v>
      </c>
    </row>
    <row r="5" ht="6.96" customHeight="1">
      <c r="B5" s="29"/>
      <c r="C5" s="30"/>
      <c r="D5" s="30"/>
      <c r="E5" s="30"/>
      <c r="F5" s="30"/>
      <c r="G5" s="30"/>
      <c r="H5" s="30"/>
      <c r="I5" s="155"/>
      <c r="J5" s="30"/>
      <c r="K5" s="32"/>
    </row>
    <row r="6">
      <c r="B6" s="29"/>
      <c r="C6" s="30"/>
      <c r="D6" s="41" t="s">
        <v>18</v>
      </c>
      <c r="E6" s="30"/>
      <c r="F6" s="30"/>
      <c r="G6" s="30"/>
      <c r="H6" s="30"/>
      <c r="I6" s="155"/>
      <c r="J6" s="30"/>
      <c r="K6" s="32"/>
    </row>
    <row r="7" ht="16.5" customHeight="1">
      <c r="B7" s="29"/>
      <c r="C7" s="30"/>
      <c r="D7" s="30"/>
      <c r="E7" s="156" t="str">
        <f>'Rekapitulace stavby'!K6</f>
        <v>Sociální bydlení města Liberce Bytový dům F</v>
      </c>
      <c r="F7" s="41"/>
      <c r="G7" s="41"/>
      <c r="H7" s="41"/>
      <c r="I7" s="155"/>
      <c r="J7" s="30"/>
      <c r="K7" s="32"/>
    </row>
    <row r="8">
      <c r="B8" s="29"/>
      <c r="C8" s="30"/>
      <c r="D8" s="41" t="s">
        <v>108</v>
      </c>
      <c r="E8" s="30"/>
      <c r="F8" s="30"/>
      <c r="G8" s="30"/>
      <c r="H8" s="30"/>
      <c r="I8" s="155"/>
      <c r="J8" s="30"/>
      <c r="K8" s="32"/>
    </row>
    <row r="9" s="1" customFormat="1" ht="16.5" customHeight="1">
      <c r="B9" s="47"/>
      <c r="C9" s="48"/>
      <c r="D9" s="48"/>
      <c r="E9" s="156" t="s">
        <v>3914</v>
      </c>
      <c r="F9" s="48"/>
      <c r="G9" s="48"/>
      <c r="H9" s="48"/>
      <c r="I9" s="157"/>
      <c r="J9" s="48"/>
      <c r="K9" s="52"/>
    </row>
    <row r="10" s="1" customFormat="1">
      <c r="B10" s="47"/>
      <c r="C10" s="48"/>
      <c r="D10" s="41" t="s">
        <v>110</v>
      </c>
      <c r="E10" s="48"/>
      <c r="F10" s="48"/>
      <c r="G10" s="48"/>
      <c r="H10" s="48"/>
      <c r="I10" s="157"/>
      <c r="J10" s="48"/>
      <c r="K10" s="52"/>
    </row>
    <row r="11" s="1" customFormat="1" ht="36.96" customHeight="1">
      <c r="B11" s="47"/>
      <c r="C11" s="48"/>
      <c r="D11" s="48"/>
      <c r="E11" s="158" t="s">
        <v>3954</v>
      </c>
      <c r="F11" s="48"/>
      <c r="G11" s="48"/>
      <c r="H11" s="48"/>
      <c r="I11" s="157"/>
      <c r="J11" s="48"/>
      <c r="K11" s="52"/>
    </row>
    <row r="12" s="1" customFormat="1">
      <c r="B12" s="47"/>
      <c r="C12" s="48"/>
      <c r="D12" s="48"/>
      <c r="E12" s="48"/>
      <c r="F12" s="48"/>
      <c r="G12" s="48"/>
      <c r="H12" s="48"/>
      <c r="I12" s="157"/>
      <c r="J12" s="48"/>
      <c r="K12" s="52"/>
    </row>
    <row r="13" s="1" customFormat="1" ht="14.4" customHeight="1">
      <c r="B13" s="47"/>
      <c r="C13" s="48"/>
      <c r="D13" s="41" t="s">
        <v>20</v>
      </c>
      <c r="E13" s="48"/>
      <c r="F13" s="36" t="s">
        <v>21</v>
      </c>
      <c r="G13" s="48"/>
      <c r="H13" s="48"/>
      <c r="I13" s="159" t="s">
        <v>22</v>
      </c>
      <c r="J13" s="36" t="s">
        <v>21</v>
      </c>
      <c r="K13" s="52"/>
    </row>
    <row r="14" s="1" customFormat="1" ht="14.4" customHeight="1">
      <c r="B14" s="47"/>
      <c r="C14" s="48"/>
      <c r="D14" s="41" t="s">
        <v>23</v>
      </c>
      <c r="E14" s="48"/>
      <c r="F14" s="36" t="s">
        <v>24</v>
      </c>
      <c r="G14" s="48"/>
      <c r="H14" s="48"/>
      <c r="I14" s="159" t="s">
        <v>25</v>
      </c>
      <c r="J14" s="160" t="str">
        <f>'Rekapitulace stavby'!AN8</f>
        <v>4. 4. 2018</v>
      </c>
      <c r="K14" s="52"/>
    </row>
    <row r="15" s="1" customFormat="1" ht="10.8" customHeight="1">
      <c r="B15" s="47"/>
      <c r="C15" s="48"/>
      <c r="D15" s="48"/>
      <c r="E15" s="48"/>
      <c r="F15" s="48"/>
      <c r="G15" s="48"/>
      <c r="H15" s="48"/>
      <c r="I15" s="157"/>
      <c r="J15" s="48"/>
      <c r="K15" s="52"/>
    </row>
    <row r="16" s="1" customFormat="1" ht="14.4" customHeight="1">
      <c r="B16" s="47"/>
      <c r="C16" s="48"/>
      <c r="D16" s="41" t="s">
        <v>27</v>
      </c>
      <c r="E16" s="48"/>
      <c r="F16" s="48"/>
      <c r="G16" s="48"/>
      <c r="H16" s="48"/>
      <c r="I16" s="159" t="s">
        <v>28</v>
      </c>
      <c r="J16" s="36" t="str">
        <f>IF('Rekapitulace stavby'!AN10="","",'Rekapitulace stavby'!AN10)</f>
        <v/>
      </c>
      <c r="K16" s="52"/>
    </row>
    <row r="17" s="1" customFormat="1" ht="18" customHeight="1">
      <c r="B17" s="47"/>
      <c r="C17" s="48"/>
      <c r="D17" s="48"/>
      <c r="E17" s="36" t="str">
        <f>IF('Rekapitulace stavby'!E11="","",'Rekapitulace stavby'!E11)</f>
        <v xml:space="preserve"> </v>
      </c>
      <c r="F17" s="48"/>
      <c r="G17" s="48"/>
      <c r="H17" s="48"/>
      <c r="I17" s="159" t="s">
        <v>31</v>
      </c>
      <c r="J17" s="36" t="str">
        <f>IF('Rekapitulace stavby'!AN11="","",'Rekapitulace stavby'!AN11)</f>
        <v/>
      </c>
      <c r="K17" s="52"/>
    </row>
    <row r="18" s="1" customFormat="1" ht="6.96" customHeight="1">
      <c r="B18" s="47"/>
      <c r="C18" s="48"/>
      <c r="D18" s="48"/>
      <c r="E18" s="48"/>
      <c r="F18" s="48"/>
      <c r="G18" s="48"/>
      <c r="H18" s="48"/>
      <c r="I18" s="157"/>
      <c r="J18" s="48"/>
      <c r="K18" s="52"/>
    </row>
    <row r="19" s="1" customFormat="1" ht="14.4" customHeight="1">
      <c r="B19" s="47"/>
      <c r="C19" s="48"/>
      <c r="D19" s="41" t="s">
        <v>32</v>
      </c>
      <c r="E19" s="48"/>
      <c r="F19" s="48"/>
      <c r="G19" s="48"/>
      <c r="H19" s="48"/>
      <c r="I19" s="159"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59" t="s">
        <v>31</v>
      </c>
      <c r="J20" s="36" t="str">
        <f>IF('Rekapitulace stavby'!AN14="Vyplň údaj","",IF('Rekapitulace stavby'!AN14="","",'Rekapitulace stavby'!AN14))</f>
        <v/>
      </c>
      <c r="K20" s="52"/>
    </row>
    <row r="21" s="1" customFormat="1" ht="6.96" customHeight="1">
      <c r="B21" s="47"/>
      <c r="C21" s="48"/>
      <c r="D21" s="48"/>
      <c r="E21" s="48"/>
      <c r="F21" s="48"/>
      <c r="G21" s="48"/>
      <c r="H21" s="48"/>
      <c r="I21" s="157"/>
      <c r="J21" s="48"/>
      <c r="K21" s="52"/>
    </row>
    <row r="22" s="1" customFormat="1" ht="14.4" customHeight="1">
      <c r="B22" s="47"/>
      <c r="C22" s="48"/>
      <c r="D22" s="41" t="s">
        <v>34</v>
      </c>
      <c r="E22" s="48"/>
      <c r="F22" s="48"/>
      <c r="G22" s="48"/>
      <c r="H22" s="48"/>
      <c r="I22" s="159" t="s">
        <v>28</v>
      </c>
      <c r="J22" s="36" t="s">
        <v>21</v>
      </c>
      <c r="K22" s="52"/>
    </row>
    <row r="23" s="1" customFormat="1" ht="18" customHeight="1">
      <c r="B23" s="47"/>
      <c r="C23" s="48"/>
      <c r="D23" s="48"/>
      <c r="E23" s="36" t="s">
        <v>35</v>
      </c>
      <c r="F23" s="48"/>
      <c r="G23" s="48"/>
      <c r="H23" s="48"/>
      <c r="I23" s="159" t="s">
        <v>31</v>
      </c>
      <c r="J23" s="36" t="s">
        <v>21</v>
      </c>
      <c r="K23" s="52"/>
    </row>
    <row r="24" s="1" customFormat="1" ht="6.96" customHeight="1">
      <c r="B24" s="47"/>
      <c r="C24" s="48"/>
      <c r="D24" s="48"/>
      <c r="E24" s="48"/>
      <c r="F24" s="48"/>
      <c r="G24" s="48"/>
      <c r="H24" s="48"/>
      <c r="I24" s="157"/>
      <c r="J24" s="48"/>
      <c r="K24" s="52"/>
    </row>
    <row r="25" s="1" customFormat="1" ht="14.4" customHeight="1">
      <c r="B25" s="47"/>
      <c r="C25" s="48"/>
      <c r="D25" s="41" t="s">
        <v>37</v>
      </c>
      <c r="E25" s="48"/>
      <c r="F25" s="48"/>
      <c r="G25" s="48"/>
      <c r="H25" s="48"/>
      <c r="I25" s="157"/>
      <c r="J25" s="48"/>
      <c r="K25" s="52"/>
    </row>
    <row r="26" s="7" customFormat="1" ht="16.5" customHeight="1">
      <c r="B26" s="161"/>
      <c r="C26" s="162"/>
      <c r="D26" s="162"/>
      <c r="E26" s="45" t="s">
        <v>21</v>
      </c>
      <c r="F26" s="45"/>
      <c r="G26" s="45"/>
      <c r="H26" s="45"/>
      <c r="I26" s="163"/>
      <c r="J26" s="162"/>
      <c r="K26" s="164"/>
    </row>
    <row r="27" s="1" customFormat="1" ht="6.96" customHeight="1">
      <c r="B27" s="47"/>
      <c r="C27" s="48"/>
      <c r="D27" s="48"/>
      <c r="E27" s="48"/>
      <c r="F27" s="48"/>
      <c r="G27" s="48"/>
      <c r="H27" s="48"/>
      <c r="I27" s="157"/>
      <c r="J27" s="48"/>
      <c r="K27" s="52"/>
    </row>
    <row r="28" s="1" customFormat="1" ht="6.96" customHeight="1">
      <c r="B28" s="47"/>
      <c r="C28" s="48"/>
      <c r="D28" s="107"/>
      <c r="E28" s="107"/>
      <c r="F28" s="107"/>
      <c r="G28" s="107"/>
      <c r="H28" s="107"/>
      <c r="I28" s="165"/>
      <c r="J28" s="107"/>
      <c r="K28" s="166"/>
    </row>
    <row r="29" s="1" customFormat="1" ht="25.44" customHeight="1">
      <c r="B29" s="47"/>
      <c r="C29" s="48"/>
      <c r="D29" s="167" t="s">
        <v>38</v>
      </c>
      <c r="E29" s="48"/>
      <c r="F29" s="48"/>
      <c r="G29" s="48"/>
      <c r="H29" s="48"/>
      <c r="I29" s="157"/>
      <c r="J29" s="168">
        <f>ROUND(J91,2)</f>
        <v>0</v>
      </c>
      <c r="K29" s="52"/>
    </row>
    <row r="30" s="1" customFormat="1" ht="6.96" customHeight="1">
      <c r="B30" s="47"/>
      <c r="C30" s="48"/>
      <c r="D30" s="107"/>
      <c r="E30" s="107"/>
      <c r="F30" s="107"/>
      <c r="G30" s="107"/>
      <c r="H30" s="107"/>
      <c r="I30" s="165"/>
      <c r="J30" s="107"/>
      <c r="K30" s="166"/>
    </row>
    <row r="31" s="1" customFormat="1" ht="14.4" customHeight="1">
      <c r="B31" s="47"/>
      <c r="C31" s="48"/>
      <c r="D31" s="48"/>
      <c r="E31" s="48"/>
      <c r="F31" s="53" t="s">
        <v>40</v>
      </c>
      <c r="G31" s="48"/>
      <c r="H31" s="48"/>
      <c r="I31" s="169" t="s">
        <v>39</v>
      </c>
      <c r="J31" s="53" t="s">
        <v>41</v>
      </c>
      <c r="K31" s="52"/>
    </row>
    <row r="32" s="1" customFormat="1" ht="14.4" customHeight="1">
      <c r="B32" s="47"/>
      <c r="C32" s="48"/>
      <c r="D32" s="56" t="s">
        <v>42</v>
      </c>
      <c r="E32" s="56" t="s">
        <v>43</v>
      </c>
      <c r="F32" s="170">
        <f>ROUND(SUM(BE91:BE180), 2)</f>
        <v>0</v>
      </c>
      <c r="G32" s="48"/>
      <c r="H32" s="48"/>
      <c r="I32" s="171">
        <v>0.20999999999999999</v>
      </c>
      <c r="J32" s="170">
        <f>ROUND(ROUND((SUM(BE91:BE180)), 2)*I32, 2)</f>
        <v>0</v>
      </c>
      <c r="K32" s="52"/>
    </row>
    <row r="33" s="1" customFormat="1" ht="14.4" customHeight="1">
      <c r="B33" s="47"/>
      <c r="C33" s="48"/>
      <c r="D33" s="48"/>
      <c r="E33" s="56" t="s">
        <v>44</v>
      </c>
      <c r="F33" s="170">
        <f>ROUND(SUM(BF91:BF180), 2)</f>
        <v>0</v>
      </c>
      <c r="G33" s="48"/>
      <c r="H33" s="48"/>
      <c r="I33" s="171">
        <v>0.14999999999999999</v>
      </c>
      <c r="J33" s="170">
        <f>ROUND(ROUND((SUM(BF91:BF180)), 2)*I33, 2)</f>
        <v>0</v>
      </c>
      <c r="K33" s="52"/>
    </row>
    <row r="34" hidden="1" s="1" customFormat="1" ht="14.4" customHeight="1">
      <c r="B34" s="47"/>
      <c r="C34" s="48"/>
      <c r="D34" s="48"/>
      <c r="E34" s="56" t="s">
        <v>45</v>
      </c>
      <c r="F34" s="170">
        <f>ROUND(SUM(BG91:BG180), 2)</f>
        <v>0</v>
      </c>
      <c r="G34" s="48"/>
      <c r="H34" s="48"/>
      <c r="I34" s="171">
        <v>0.20999999999999999</v>
      </c>
      <c r="J34" s="170">
        <v>0</v>
      </c>
      <c r="K34" s="52"/>
    </row>
    <row r="35" hidden="1" s="1" customFormat="1" ht="14.4" customHeight="1">
      <c r="B35" s="47"/>
      <c r="C35" s="48"/>
      <c r="D35" s="48"/>
      <c r="E35" s="56" t="s">
        <v>46</v>
      </c>
      <c r="F35" s="170">
        <f>ROUND(SUM(BH91:BH180), 2)</f>
        <v>0</v>
      </c>
      <c r="G35" s="48"/>
      <c r="H35" s="48"/>
      <c r="I35" s="171">
        <v>0.14999999999999999</v>
      </c>
      <c r="J35" s="170">
        <v>0</v>
      </c>
      <c r="K35" s="52"/>
    </row>
    <row r="36" hidden="1" s="1" customFormat="1" ht="14.4" customHeight="1">
      <c r="B36" s="47"/>
      <c r="C36" s="48"/>
      <c r="D36" s="48"/>
      <c r="E36" s="56" t="s">
        <v>47</v>
      </c>
      <c r="F36" s="170">
        <f>ROUND(SUM(BI91:BI180), 2)</f>
        <v>0</v>
      </c>
      <c r="G36" s="48"/>
      <c r="H36" s="48"/>
      <c r="I36" s="171">
        <v>0</v>
      </c>
      <c r="J36" s="170">
        <v>0</v>
      </c>
      <c r="K36" s="52"/>
    </row>
    <row r="37" s="1" customFormat="1" ht="6.96" customHeight="1">
      <c r="B37" s="47"/>
      <c r="C37" s="48"/>
      <c r="D37" s="48"/>
      <c r="E37" s="48"/>
      <c r="F37" s="48"/>
      <c r="G37" s="48"/>
      <c r="H37" s="48"/>
      <c r="I37" s="157"/>
      <c r="J37" s="48"/>
      <c r="K37" s="52"/>
    </row>
    <row r="38" s="1" customFormat="1" ht="25.44" customHeight="1">
      <c r="B38" s="47"/>
      <c r="C38" s="172"/>
      <c r="D38" s="173" t="s">
        <v>48</v>
      </c>
      <c r="E38" s="99"/>
      <c r="F38" s="99"/>
      <c r="G38" s="174" t="s">
        <v>49</v>
      </c>
      <c r="H38" s="175" t="s">
        <v>50</v>
      </c>
      <c r="I38" s="176"/>
      <c r="J38" s="177">
        <f>SUM(J29:J36)</f>
        <v>0</v>
      </c>
      <c r="K38" s="178"/>
    </row>
    <row r="39" s="1" customFormat="1" ht="14.4" customHeight="1">
      <c r="B39" s="68"/>
      <c r="C39" s="69"/>
      <c r="D39" s="69"/>
      <c r="E39" s="69"/>
      <c r="F39" s="69"/>
      <c r="G39" s="69"/>
      <c r="H39" s="69"/>
      <c r="I39" s="179"/>
      <c r="J39" s="69"/>
      <c r="K39" s="70"/>
    </row>
    <row r="43" s="1" customFormat="1" ht="6.96" customHeight="1">
      <c r="B43" s="180"/>
      <c r="C43" s="181"/>
      <c r="D43" s="181"/>
      <c r="E43" s="181"/>
      <c r="F43" s="181"/>
      <c r="G43" s="181"/>
      <c r="H43" s="181"/>
      <c r="I43" s="182"/>
      <c r="J43" s="181"/>
      <c r="K43" s="183"/>
    </row>
    <row r="44" s="1" customFormat="1" ht="36.96" customHeight="1">
      <c r="B44" s="47"/>
      <c r="C44" s="31" t="s">
        <v>112</v>
      </c>
      <c r="D44" s="48"/>
      <c r="E44" s="48"/>
      <c r="F44" s="48"/>
      <c r="G44" s="48"/>
      <c r="H44" s="48"/>
      <c r="I44" s="157"/>
      <c r="J44" s="48"/>
      <c r="K44" s="52"/>
    </row>
    <row r="45" s="1" customFormat="1" ht="6.96" customHeight="1">
      <c r="B45" s="47"/>
      <c r="C45" s="48"/>
      <c r="D45" s="48"/>
      <c r="E45" s="48"/>
      <c r="F45" s="48"/>
      <c r="G45" s="48"/>
      <c r="H45" s="48"/>
      <c r="I45" s="157"/>
      <c r="J45" s="48"/>
      <c r="K45" s="52"/>
    </row>
    <row r="46" s="1" customFormat="1" ht="14.4" customHeight="1">
      <c r="B46" s="47"/>
      <c r="C46" s="41" t="s">
        <v>18</v>
      </c>
      <c r="D46" s="48"/>
      <c r="E46" s="48"/>
      <c r="F46" s="48"/>
      <c r="G46" s="48"/>
      <c r="H46" s="48"/>
      <c r="I46" s="157"/>
      <c r="J46" s="48"/>
      <c r="K46" s="52"/>
    </row>
    <row r="47" s="1" customFormat="1" ht="16.5" customHeight="1">
      <c r="B47" s="47"/>
      <c r="C47" s="48"/>
      <c r="D47" s="48"/>
      <c r="E47" s="156" t="str">
        <f>E7</f>
        <v>Sociální bydlení města Liberce Bytový dům F</v>
      </c>
      <c r="F47" s="41"/>
      <c r="G47" s="41"/>
      <c r="H47" s="41"/>
      <c r="I47" s="157"/>
      <c r="J47" s="48"/>
      <c r="K47" s="52"/>
    </row>
    <row r="48">
      <c r="B48" s="29"/>
      <c r="C48" s="41" t="s">
        <v>108</v>
      </c>
      <c r="D48" s="30"/>
      <c r="E48" s="30"/>
      <c r="F48" s="30"/>
      <c r="G48" s="30"/>
      <c r="H48" s="30"/>
      <c r="I48" s="155"/>
      <c r="J48" s="30"/>
      <c r="K48" s="32"/>
    </row>
    <row r="49" s="1" customFormat="1" ht="16.5" customHeight="1">
      <c r="B49" s="47"/>
      <c r="C49" s="48"/>
      <c r="D49" s="48"/>
      <c r="E49" s="156" t="s">
        <v>3914</v>
      </c>
      <c r="F49" s="48"/>
      <c r="G49" s="48"/>
      <c r="H49" s="48"/>
      <c r="I49" s="157"/>
      <c r="J49" s="48"/>
      <c r="K49" s="52"/>
    </row>
    <row r="50" s="1" customFormat="1" ht="14.4" customHeight="1">
      <c r="B50" s="47"/>
      <c r="C50" s="41" t="s">
        <v>110</v>
      </c>
      <c r="D50" s="48"/>
      <c r="E50" s="48"/>
      <c r="F50" s="48"/>
      <c r="G50" s="48"/>
      <c r="H50" s="48"/>
      <c r="I50" s="157"/>
      <c r="J50" s="48"/>
      <c r="K50" s="52"/>
    </row>
    <row r="51" s="1" customFormat="1" ht="17.25" customHeight="1">
      <c r="B51" s="47"/>
      <c r="C51" s="48"/>
      <c r="D51" s="48"/>
      <c r="E51" s="158" t="str">
        <f>E11</f>
        <v>3 - SO 03 venkovní úpravy</v>
      </c>
      <c r="F51" s="48"/>
      <c r="G51" s="48"/>
      <c r="H51" s="48"/>
      <c r="I51" s="157"/>
      <c r="J51" s="48"/>
      <c r="K51" s="52"/>
    </row>
    <row r="52" s="1" customFormat="1" ht="6.96" customHeight="1">
      <c r="B52" s="47"/>
      <c r="C52" s="48"/>
      <c r="D52" s="48"/>
      <c r="E52" s="48"/>
      <c r="F52" s="48"/>
      <c r="G52" s="48"/>
      <c r="H52" s="48"/>
      <c r="I52" s="157"/>
      <c r="J52" s="48"/>
      <c r="K52" s="52"/>
    </row>
    <row r="53" s="1" customFormat="1" ht="18" customHeight="1">
      <c r="B53" s="47"/>
      <c r="C53" s="41" t="s">
        <v>23</v>
      </c>
      <c r="D53" s="48"/>
      <c r="E53" s="48"/>
      <c r="F53" s="36" t="str">
        <f>F14</f>
        <v>Žitavská 393/8 ,Liberec</v>
      </c>
      <c r="G53" s="48"/>
      <c r="H53" s="48"/>
      <c r="I53" s="159" t="s">
        <v>25</v>
      </c>
      <c r="J53" s="160" t="str">
        <f>IF(J14="","",J14)</f>
        <v>4. 4. 2018</v>
      </c>
      <c r="K53" s="52"/>
    </row>
    <row r="54" s="1" customFormat="1" ht="6.96" customHeight="1">
      <c r="B54" s="47"/>
      <c r="C54" s="48"/>
      <c r="D54" s="48"/>
      <c r="E54" s="48"/>
      <c r="F54" s="48"/>
      <c r="G54" s="48"/>
      <c r="H54" s="48"/>
      <c r="I54" s="157"/>
      <c r="J54" s="48"/>
      <c r="K54" s="52"/>
    </row>
    <row r="55" s="1" customFormat="1">
      <c r="B55" s="47"/>
      <c r="C55" s="41" t="s">
        <v>27</v>
      </c>
      <c r="D55" s="48"/>
      <c r="E55" s="48"/>
      <c r="F55" s="36" t="str">
        <f>E17</f>
        <v xml:space="preserve"> </v>
      </c>
      <c r="G55" s="48"/>
      <c r="H55" s="48"/>
      <c r="I55" s="159" t="s">
        <v>34</v>
      </c>
      <c r="J55" s="45" t="str">
        <f>E23</f>
        <v>AGORA Liberec s.r.o. Liberec</v>
      </c>
      <c r="K55" s="52"/>
    </row>
    <row r="56" s="1" customFormat="1" ht="14.4" customHeight="1">
      <c r="B56" s="47"/>
      <c r="C56" s="41" t="s">
        <v>32</v>
      </c>
      <c r="D56" s="48"/>
      <c r="E56" s="48"/>
      <c r="F56" s="36" t="str">
        <f>IF(E20="","",E20)</f>
        <v/>
      </c>
      <c r="G56" s="48"/>
      <c r="H56" s="48"/>
      <c r="I56" s="157"/>
      <c r="J56" s="184"/>
      <c r="K56" s="52"/>
    </row>
    <row r="57" s="1" customFormat="1" ht="10.32" customHeight="1">
      <c r="B57" s="47"/>
      <c r="C57" s="48"/>
      <c r="D57" s="48"/>
      <c r="E57" s="48"/>
      <c r="F57" s="48"/>
      <c r="G57" s="48"/>
      <c r="H57" s="48"/>
      <c r="I57" s="157"/>
      <c r="J57" s="48"/>
      <c r="K57" s="52"/>
    </row>
    <row r="58" s="1" customFormat="1" ht="29.28" customHeight="1">
      <c r="B58" s="47"/>
      <c r="C58" s="185" t="s">
        <v>113</v>
      </c>
      <c r="D58" s="172"/>
      <c r="E58" s="172"/>
      <c r="F58" s="172"/>
      <c r="G58" s="172"/>
      <c r="H58" s="172"/>
      <c r="I58" s="186"/>
      <c r="J58" s="187" t="s">
        <v>114</v>
      </c>
      <c r="K58" s="188"/>
    </row>
    <row r="59" s="1" customFormat="1" ht="10.32" customHeight="1">
      <c r="B59" s="47"/>
      <c r="C59" s="48"/>
      <c r="D59" s="48"/>
      <c r="E59" s="48"/>
      <c r="F59" s="48"/>
      <c r="G59" s="48"/>
      <c r="H59" s="48"/>
      <c r="I59" s="157"/>
      <c r="J59" s="48"/>
      <c r="K59" s="52"/>
    </row>
    <row r="60" s="1" customFormat="1" ht="29.28" customHeight="1">
      <c r="B60" s="47"/>
      <c r="C60" s="189" t="s">
        <v>115</v>
      </c>
      <c r="D60" s="48"/>
      <c r="E60" s="48"/>
      <c r="F60" s="48"/>
      <c r="G60" s="48"/>
      <c r="H60" s="48"/>
      <c r="I60" s="157"/>
      <c r="J60" s="168">
        <f>J91</f>
        <v>0</v>
      </c>
      <c r="K60" s="52"/>
      <c r="AU60" s="25" t="s">
        <v>116</v>
      </c>
    </row>
    <row r="61" s="8" customFormat="1" ht="24.96" customHeight="1">
      <c r="B61" s="190"/>
      <c r="C61" s="191"/>
      <c r="D61" s="192" t="s">
        <v>117</v>
      </c>
      <c r="E61" s="193"/>
      <c r="F61" s="193"/>
      <c r="G61" s="193"/>
      <c r="H61" s="193"/>
      <c r="I61" s="194"/>
      <c r="J61" s="195">
        <f>J92</f>
        <v>0</v>
      </c>
      <c r="K61" s="196"/>
    </row>
    <row r="62" s="9" customFormat="1" ht="19.92" customHeight="1">
      <c r="B62" s="197"/>
      <c r="C62" s="198"/>
      <c r="D62" s="199" t="s">
        <v>118</v>
      </c>
      <c r="E62" s="200"/>
      <c r="F62" s="200"/>
      <c r="G62" s="200"/>
      <c r="H62" s="200"/>
      <c r="I62" s="201"/>
      <c r="J62" s="202">
        <f>J93</f>
        <v>0</v>
      </c>
      <c r="K62" s="203"/>
    </row>
    <row r="63" s="9" customFormat="1" ht="19.92" customHeight="1">
      <c r="B63" s="197"/>
      <c r="C63" s="198"/>
      <c r="D63" s="199" t="s">
        <v>3955</v>
      </c>
      <c r="E63" s="200"/>
      <c r="F63" s="200"/>
      <c r="G63" s="200"/>
      <c r="H63" s="200"/>
      <c r="I63" s="201"/>
      <c r="J63" s="202">
        <f>J111</f>
        <v>0</v>
      </c>
      <c r="K63" s="203"/>
    </row>
    <row r="64" s="9" customFormat="1" ht="19.92" customHeight="1">
      <c r="B64" s="197"/>
      <c r="C64" s="198"/>
      <c r="D64" s="199" t="s">
        <v>120</v>
      </c>
      <c r="E64" s="200"/>
      <c r="F64" s="200"/>
      <c r="G64" s="200"/>
      <c r="H64" s="200"/>
      <c r="I64" s="201"/>
      <c r="J64" s="202">
        <f>J114</f>
        <v>0</v>
      </c>
      <c r="K64" s="203"/>
    </row>
    <row r="65" s="9" customFormat="1" ht="19.92" customHeight="1">
      <c r="B65" s="197"/>
      <c r="C65" s="198"/>
      <c r="D65" s="199" t="s">
        <v>3926</v>
      </c>
      <c r="E65" s="200"/>
      <c r="F65" s="200"/>
      <c r="G65" s="200"/>
      <c r="H65" s="200"/>
      <c r="I65" s="201"/>
      <c r="J65" s="202">
        <f>J116</f>
        <v>0</v>
      </c>
      <c r="K65" s="203"/>
    </row>
    <row r="66" s="9" customFormat="1" ht="19.92" customHeight="1">
      <c r="B66" s="197"/>
      <c r="C66" s="198"/>
      <c r="D66" s="199" t="s">
        <v>3956</v>
      </c>
      <c r="E66" s="200"/>
      <c r="F66" s="200"/>
      <c r="G66" s="200"/>
      <c r="H66" s="200"/>
      <c r="I66" s="201"/>
      <c r="J66" s="202">
        <f>J153</f>
        <v>0</v>
      </c>
      <c r="K66" s="203"/>
    </row>
    <row r="67" s="9" customFormat="1" ht="19.92" customHeight="1">
      <c r="B67" s="197"/>
      <c r="C67" s="198"/>
      <c r="D67" s="199" t="s">
        <v>3957</v>
      </c>
      <c r="E67" s="200"/>
      <c r="F67" s="200"/>
      <c r="G67" s="200"/>
      <c r="H67" s="200"/>
      <c r="I67" s="201"/>
      <c r="J67" s="202">
        <f>J156</f>
        <v>0</v>
      </c>
      <c r="K67" s="203"/>
    </row>
    <row r="68" s="9" customFormat="1" ht="19.92" customHeight="1">
      <c r="B68" s="197"/>
      <c r="C68" s="198"/>
      <c r="D68" s="199" t="s">
        <v>126</v>
      </c>
      <c r="E68" s="200"/>
      <c r="F68" s="200"/>
      <c r="G68" s="200"/>
      <c r="H68" s="200"/>
      <c r="I68" s="201"/>
      <c r="J68" s="202">
        <f>J168</f>
        <v>0</v>
      </c>
      <c r="K68" s="203"/>
    </row>
    <row r="69" s="9" customFormat="1" ht="19.92" customHeight="1">
      <c r="B69" s="197"/>
      <c r="C69" s="198"/>
      <c r="D69" s="199" t="s">
        <v>131</v>
      </c>
      <c r="E69" s="200"/>
      <c r="F69" s="200"/>
      <c r="G69" s="200"/>
      <c r="H69" s="200"/>
      <c r="I69" s="201"/>
      <c r="J69" s="202">
        <f>J179</f>
        <v>0</v>
      </c>
      <c r="K69" s="203"/>
    </row>
    <row r="70" s="1" customFormat="1" ht="21.84" customHeight="1">
      <c r="B70" s="47"/>
      <c r="C70" s="48"/>
      <c r="D70" s="48"/>
      <c r="E70" s="48"/>
      <c r="F70" s="48"/>
      <c r="G70" s="48"/>
      <c r="H70" s="48"/>
      <c r="I70" s="157"/>
      <c r="J70" s="48"/>
      <c r="K70" s="52"/>
    </row>
    <row r="71" s="1" customFormat="1" ht="6.96" customHeight="1">
      <c r="B71" s="68"/>
      <c r="C71" s="69"/>
      <c r="D71" s="69"/>
      <c r="E71" s="69"/>
      <c r="F71" s="69"/>
      <c r="G71" s="69"/>
      <c r="H71" s="69"/>
      <c r="I71" s="179"/>
      <c r="J71" s="69"/>
      <c r="K71" s="70"/>
    </row>
    <row r="75" s="1" customFormat="1" ht="6.96" customHeight="1">
      <c r="B75" s="71"/>
      <c r="C75" s="72"/>
      <c r="D75" s="72"/>
      <c r="E75" s="72"/>
      <c r="F75" s="72"/>
      <c r="G75" s="72"/>
      <c r="H75" s="72"/>
      <c r="I75" s="182"/>
      <c r="J75" s="72"/>
      <c r="K75" s="72"/>
      <c r="L75" s="73"/>
    </row>
    <row r="76" s="1" customFormat="1" ht="36.96" customHeight="1">
      <c r="B76" s="47"/>
      <c r="C76" s="74" t="s">
        <v>158</v>
      </c>
      <c r="D76" s="75"/>
      <c r="E76" s="75"/>
      <c r="F76" s="75"/>
      <c r="G76" s="75"/>
      <c r="H76" s="75"/>
      <c r="I76" s="204"/>
      <c r="J76" s="75"/>
      <c r="K76" s="75"/>
      <c r="L76" s="73"/>
    </row>
    <row r="77" s="1" customFormat="1" ht="6.96" customHeight="1">
      <c r="B77" s="47"/>
      <c r="C77" s="75"/>
      <c r="D77" s="75"/>
      <c r="E77" s="75"/>
      <c r="F77" s="75"/>
      <c r="G77" s="75"/>
      <c r="H77" s="75"/>
      <c r="I77" s="204"/>
      <c r="J77" s="75"/>
      <c r="K77" s="75"/>
      <c r="L77" s="73"/>
    </row>
    <row r="78" s="1" customFormat="1" ht="14.4" customHeight="1">
      <c r="B78" s="47"/>
      <c r="C78" s="77" t="s">
        <v>18</v>
      </c>
      <c r="D78" s="75"/>
      <c r="E78" s="75"/>
      <c r="F78" s="75"/>
      <c r="G78" s="75"/>
      <c r="H78" s="75"/>
      <c r="I78" s="204"/>
      <c r="J78" s="75"/>
      <c r="K78" s="75"/>
      <c r="L78" s="73"/>
    </row>
    <row r="79" s="1" customFormat="1" ht="16.5" customHeight="1">
      <c r="B79" s="47"/>
      <c r="C79" s="75"/>
      <c r="D79" s="75"/>
      <c r="E79" s="205" t="str">
        <f>E7</f>
        <v>Sociální bydlení města Liberce Bytový dům F</v>
      </c>
      <c r="F79" s="77"/>
      <c r="G79" s="77"/>
      <c r="H79" s="77"/>
      <c r="I79" s="204"/>
      <c r="J79" s="75"/>
      <c r="K79" s="75"/>
      <c r="L79" s="73"/>
    </row>
    <row r="80">
      <c r="B80" s="29"/>
      <c r="C80" s="77" t="s">
        <v>108</v>
      </c>
      <c r="D80" s="206"/>
      <c r="E80" s="206"/>
      <c r="F80" s="206"/>
      <c r="G80" s="206"/>
      <c r="H80" s="206"/>
      <c r="I80" s="149"/>
      <c r="J80" s="206"/>
      <c r="K80" s="206"/>
      <c r="L80" s="207"/>
    </row>
    <row r="81" s="1" customFormat="1" ht="16.5" customHeight="1">
      <c r="B81" s="47"/>
      <c r="C81" s="75"/>
      <c r="D81" s="75"/>
      <c r="E81" s="205" t="s">
        <v>3914</v>
      </c>
      <c r="F81" s="75"/>
      <c r="G81" s="75"/>
      <c r="H81" s="75"/>
      <c r="I81" s="204"/>
      <c r="J81" s="75"/>
      <c r="K81" s="75"/>
      <c r="L81" s="73"/>
    </row>
    <row r="82" s="1" customFormat="1" ht="14.4" customHeight="1">
      <c r="B82" s="47"/>
      <c r="C82" s="77" t="s">
        <v>110</v>
      </c>
      <c r="D82" s="75"/>
      <c r="E82" s="75"/>
      <c r="F82" s="75"/>
      <c r="G82" s="75"/>
      <c r="H82" s="75"/>
      <c r="I82" s="204"/>
      <c r="J82" s="75"/>
      <c r="K82" s="75"/>
      <c r="L82" s="73"/>
    </row>
    <row r="83" s="1" customFormat="1" ht="17.25" customHeight="1">
      <c r="B83" s="47"/>
      <c r="C83" s="75"/>
      <c r="D83" s="75"/>
      <c r="E83" s="83" t="str">
        <f>E11</f>
        <v>3 - SO 03 venkovní úpravy</v>
      </c>
      <c r="F83" s="75"/>
      <c r="G83" s="75"/>
      <c r="H83" s="75"/>
      <c r="I83" s="204"/>
      <c r="J83" s="75"/>
      <c r="K83" s="75"/>
      <c r="L83" s="73"/>
    </row>
    <row r="84" s="1" customFormat="1" ht="6.96" customHeight="1">
      <c r="B84" s="47"/>
      <c r="C84" s="75"/>
      <c r="D84" s="75"/>
      <c r="E84" s="75"/>
      <c r="F84" s="75"/>
      <c r="G84" s="75"/>
      <c r="H84" s="75"/>
      <c r="I84" s="204"/>
      <c r="J84" s="75"/>
      <c r="K84" s="75"/>
      <c r="L84" s="73"/>
    </row>
    <row r="85" s="1" customFormat="1" ht="18" customHeight="1">
      <c r="B85" s="47"/>
      <c r="C85" s="77" t="s">
        <v>23</v>
      </c>
      <c r="D85" s="75"/>
      <c r="E85" s="75"/>
      <c r="F85" s="208" t="str">
        <f>F14</f>
        <v>Žitavská 393/8 ,Liberec</v>
      </c>
      <c r="G85" s="75"/>
      <c r="H85" s="75"/>
      <c r="I85" s="209" t="s">
        <v>25</v>
      </c>
      <c r="J85" s="86" t="str">
        <f>IF(J14="","",J14)</f>
        <v>4. 4. 2018</v>
      </c>
      <c r="K85" s="75"/>
      <c r="L85" s="73"/>
    </row>
    <row r="86" s="1" customFormat="1" ht="6.96" customHeight="1">
      <c r="B86" s="47"/>
      <c r="C86" s="75"/>
      <c r="D86" s="75"/>
      <c r="E86" s="75"/>
      <c r="F86" s="75"/>
      <c r="G86" s="75"/>
      <c r="H86" s="75"/>
      <c r="I86" s="204"/>
      <c r="J86" s="75"/>
      <c r="K86" s="75"/>
      <c r="L86" s="73"/>
    </row>
    <row r="87" s="1" customFormat="1">
      <c r="B87" s="47"/>
      <c r="C87" s="77" t="s">
        <v>27</v>
      </c>
      <c r="D87" s="75"/>
      <c r="E87" s="75"/>
      <c r="F87" s="208" t="str">
        <f>E17</f>
        <v xml:space="preserve"> </v>
      </c>
      <c r="G87" s="75"/>
      <c r="H87" s="75"/>
      <c r="I87" s="209" t="s">
        <v>34</v>
      </c>
      <c r="J87" s="208" t="str">
        <f>E23</f>
        <v>AGORA Liberec s.r.o. Liberec</v>
      </c>
      <c r="K87" s="75"/>
      <c r="L87" s="73"/>
    </row>
    <row r="88" s="1" customFormat="1" ht="14.4" customHeight="1">
      <c r="B88" s="47"/>
      <c r="C88" s="77" t="s">
        <v>32</v>
      </c>
      <c r="D88" s="75"/>
      <c r="E88" s="75"/>
      <c r="F88" s="208" t="str">
        <f>IF(E20="","",E20)</f>
        <v/>
      </c>
      <c r="G88" s="75"/>
      <c r="H88" s="75"/>
      <c r="I88" s="204"/>
      <c r="J88" s="75"/>
      <c r="K88" s="75"/>
      <c r="L88" s="73"/>
    </row>
    <row r="89" s="1" customFormat="1" ht="10.32" customHeight="1">
      <c r="B89" s="47"/>
      <c r="C89" s="75"/>
      <c r="D89" s="75"/>
      <c r="E89" s="75"/>
      <c r="F89" s="75"/>
      <c r="G89" s="75"/>
      <c r="H89" s="75"/>
      <c r="I89" s="204"/>
      <c r="J89" s="75"/>
      <c r="K89" s="75"/>
      <c r="L89" s="73"/>
    </row>
    <row r="90" s="10" customFormat="1" ht="29.28" customHeight="1">
      <c r="B90" s="210"/>
      <c r="C90" s="211" t="s">
        <v>159</v>
      </c>
      <c r="D90" s="212" t="s">
        <v>57</v>
      </c>
      <c r="E90" s="212" t="s">
        <v>53</v>
      </c>
      <c r="F90" s="212" t="s">
        <v>160</v>
      </c>
      <c r="G90" s="212" t="s">
        <v>161</v>
      </c>
      <c r="H90" s="212" t="s">
        <v>162</v>
      </c>
      <c r="I90" s="213" t="s">
        <v>163</v>
      </c>
      <c r="J90" s="212" t="s">
        <v>114</v>
      </c>
      <c r="K90" s="214" t="s">
        <v>164</v>
      </c>
      <c r="L90" s="215"/>
      <c r="M90" s="103" t="s">
        <v>165</v>
      </c>
      <c r="N90" s="104" t="s">
        <v>42</v>
      </c>
      <c r="O90" s="104" t="s">
        <v>166</v>
      </c>
      <c r="P90" s="104" t="s">
        <v>167</v>
      </c>
      <c r="Q90" s="104" t="s">
        <v>168</v>
      </c>
      <c r="R90" s="104" t="s">
        <v>169</v>
      </c>
      <c r="S90" s="104" t="s">
        <v>170</v>
      </c>
      <c r="T90" s="105" t="s">
        <v>171</v>
      </c>
    </row>
    <row r="91" s="1" customFormat="1" ht="29.28" customHeight="1">
      <c r="B91" s="47"/>
      <c r="C91" s="109" t="s">
        <v>115</v>
      </c>
      <c r="D91" s="75"/>
      <c r="E91" s="75"/>
      <c r="F91" s="75"/>
      <c r="G91" s="75"/>
      <c r="H91" s="75"/>
      <c r="I91" s="204"/>
      <c r="J91" s="216">
        <f>BK91</f>
        <v>0</v>
      </c>
      <c r="K91" s="75"/>
      <c r="L91" s="73"/>
      <c r="M91" s="106"/>
      <c r="N91" s="107"/>
      <c r="O91" s="107"/>
      <c r="P91" s="217">
        <f>P92</f>
        <v>0</v>
      </c>
      <c r="Q91" s="107"/>
      <c r="R91" s="217">
        <f>R92</f>
        <v>99.44726</v>
      </c>
      <c r="S91" s="107"/>
      <c r="T91" s="218">
        <f>T92</f>
        <v>0</v>
      </c>
      <c r="AT91" s="25" t="s">
        <v>71</v>
      </c>
      <c r="AU91" s="25" t="s">
        <v>116</v>
      </c>
      <c r="BK91" s="219">
        <f>BK92</f>
        <v>0</v>
      </c>
    </row>
    <row r="92" s="11" customFormat="1" ht="37.44" customHeight="1">
      <c r="B92" s="220"/>
      <c r="C92" s="221"/>
      <c r="D92" s="222" t="s">
        <v>71</v>
      </c>
      <c r="E92" s="223" t="s">
        <v>172</v>
      </c>
      <c r="F92" s="223" t="s">
        <v>173</v>
      </c>
      <c r="G92" s="221"/>
      <c r="H92" s="221"/>
      <c r="I92" s="224"/>
      <c r="J92" s="225">
        <f>BK92</f>
        <v>0</v>
      </c>
      <c r="K92" s="221"/>
      <c r="L92" s="226"/>
      <c r="M92" s="227"/>
      <c r="N92" s="228"/>
      <c r="O92" s="228"/>
      <c r="P92" s="229">
        <f>P93+P111+P114+P116+P153+P156+P168+P179</f>
        <v>0</v>
      </c>
      <c r="Q92" s="228"/>
      <c r="R92" s="229">
        <f>R93+R111+R114+R116+R153+R156+R168+R179</f>
        <v>99.44726</v>
      </c>
      <c r="S92" s="228"/>
      <c r="T92" s="230">
        <f>T93+T111+T114+T116+T153+T156+T168+T179</f>
        <v>0</v>
      </c>
      <c r="AR92" s="231" t="s">
        <v>76</v>
      </c>
      <c r="AT92" s="232" t="s">
        <v>71</v>
      </c>
      <c r="AU92" s="232" t="s">
        <v>72</v>
      </c>
      <c r="AY92" s="231" t="s">
        <v>174</v>
      </c>
      <c r="BK92" s="233">
        <f>BK93+BK111+BK114+BK116+BK153+BK156+BK168+BK179</f>
        <v>0</v>
      </c>
    </row>
    <row r="93" s="11" customFormat="1" ht="19.92" customHeight="1">
      <c r="B93" s="220"/>
      <c r="C93" s="221"/>
      <c r="D93" s="222" t="s">
        <v>71</v>
      </c>
      <c r="E93" s="234" t="s">
        <v>76</v>
      </c>
      <c r="F93" s="234" t="s">
        <v>175</v>
      </c>
      <c r="G93" s="221"/>
      <c r="H93" s="221"/>
      <c r="I93" s="224"/>
      <c r="J93" s="235">
        <f>BK93</f>
        <v>0</v>
      </c>
      <c r="K93" s="221"/>
      <c r="L93" s="226"/>
      <c r="M93" s="227"/>
      <c r="N93" s="228"/>
      <c r="O93" s="228"/>
      <c r="P93" s="229">
        <f>SUM(P94:P110)</f>
        <v>0</v>
      </c>
      <c r="Q93" s="228"/>
      <c r="R93" s="229">
        <f>SUM(R94:R110)</f>
        <v>0</v>
      </c>
      <c r="S93" s="228"/>
      <c r="T93" s="230">
        <f>SUM(T94:T110)</f>
        <v>0</v>
      </c>
      <c r="AR93" s="231" t="s">
        <v>76</v>
      </c>
      <c r="AT93" s="232" t="s">
        <v>71</v>
      </c>
      <c r="AU93" s="232" t="s">
        <v>76</v>
      </c>
      <c r="AY93" s="231" t="s">
        <v>174</v>
      </c>
      <c r="BK93" s="233">
        <f>SUM(BK94:BK110)</f>
        <v>0</v>
      </c>
    </row>
    <row r="94" s="1" customFormat="1" ht="38.25" customHeight="1">
      <c r="B94" s="47"/>
      <c r="C94" s="236" t="s">
        <v>76</v>
      </c>
      <c r="D94" s="236" t="s">
        <v>176</v>
      </c>
      <c r="E94" s="237" t="s">
        <v>3958</v>
      </c>
      <c r="F94" s="238" t="s">
        <v>3959</v>
      </c>
      <c r="G94" s="239" t="s">
        <v>193</v>
      </c>
      <c r="H94" s="240">
        <v>148.68000000000001</v>
      </c>
      <c r="I94" s="241"/>
      <c r="J94" s="242">
        <f>ROUND(I94*H94,2)</f>
        <v>0</v>
      </c>
      <c r="K94" s="238" t="s">
        <v>803</v>
      </c>
      <c r="L94" s="73"/>
      <c r="M94" s="243" t="s">
        <v>21</v>
      </c>
      <c r="N94" s="244" t="s">
        <v>44</v>
      </c>
      <c r="O94" s="48"/>
      <c r="P94" s="245">
        <f>O94*H94</f>
        <v>0</v>
      </c>
      <c r="Q94" s="245">
        <v>0</v>
      </c>
      <c r="R94" s="245">
        <f>Q94*H94</f>
        <v>0</v>
      </c>
      <c r="S94" s="245">
        <v>0</v>
      </c>
      <c r="T94" s="246">
        <f>S94*H94</f>
        <v>0</v>
      </c>
      <c r="AR94" s="25" t="s">
        <v>181</v>
      </c>
      <c r="AT94" s="25" t="s">
        <v>176</v>
      </c>
      <c r="AU94" s="25" t="s">
        <v>83</v>
      </c>
      <c r="AY94" s="25" t="s">
        <v>174</v>
      </c>
      <c r="BE94" s="247">
        <f>IF(N94="základní",J94,0)</f>
        <v>0</v>
      </c>
      <c r="BF94" s="247">
        <f>IF(N94="snížená",J94,0)</f>
        <v>0</v>
      </c>
      <c r="BG94" s="247">
        <f>IF(N94="zákl. přenesená",J94,0)</f>
        <v>0</v>
      </c>
      <c r="BH94" s="247">
        <f>IF(N94="sníž. přenesená",J94,0)</f>
        <v>0</v>
      </c>
      <c r="BI94" s="247">
        <f>IF(N94="nulová",J94,0)</f>
        <v>0</v>
      </c>
      <c r="BJ94" s="25" t="s">
        <v>83</v>
      </c>
      <c r="BK94" s="247">
        <f>ROUND(I94*H94,2)</f>
        <v>0</v>
      </c>
      <c r="BL94" s="25" t="s">
        <v>181</v>
      </c>
      <c r="BM94" s="25" t="s">
        <v>3960</v>
      </c>
    </row>
    <row r="95" s="12" customFormat="1">
      <c r="B95" s="251"/>
      <c r="C95" s="252"/>
      <c r="D95" s="248" t="s">
        <v>185</v>
      </c>
      <c r="E95" s="253" t="s">
        <v>21</v>
      </c>
      <c r="F95" s="254" t="s">
        <v>3961</v>
      </c>
      <c r="G95" s="252"/>
      <c r="H95" s="255">
        <v>148.68000000000001</v>
      </c>
      <c r="I95" s="256"/>
      <c r="J95" s="252"/>
      <c r="K95" s="252"/>
      <c r="L95" s="257"/>
      <c r="M95" s="258"/>
      <c r="N95" s="259"/>
      <c r="O95" s="259"/>
      <c r="P95" s="259"/>
      <c r="Q95" s="259"/>
      <c r="R95" s="259"/>
      <c r="S95" s="259"/>
      <c r="T95" s="260"/>
      <c r="AT95" s="261" t="s">
        <v>185</v>
      </c>
      <c r="AU95" s="261" t="s">
        <v>83</v>
      </c>
      <c r="AV95" s="12" t="s">
        <v>83</v>
      </c>
      <c r="AW95" s="12" t="s">
        <v>36</v>
      </c>
      <c r="AX95" s="12" t="s">
        <v>76</v>
      </c>
      <c r="AY95" s="261" t="s">
        <v>174</v>
      </c>
    </row>
    <row r="96" s="1" customFormat="1" ht="38.25" customHeight="1">
      <c r="B96" s="47"/>
      <c r="C96" s="236" t="s">
        <v>83</v>
      </c>
      <c r="D96" s="236" t="s">
        <v>176</v>
      </c>
      <c r="E96" s="237" t="s">
        <v>3962</v>
      </c>
      <c r="F96" s="238" t="s">
        <v>3963</v>
      </c>
      <c r="G96" s="239" t="s">
        <v>193</v>
      </c>
      <c r="H96" s="240">
        <v>148.68000000000001</v>
      </c>
      <c r="I96" s="241"/>
      <c r="J96" s="242">
        <f>ROUND(I96*H96,2)</f>
        <v>0</v>
      </c>
      <c r="K96" s="238" t="s">
        <v>803</v>
      </c>
      <c r="L96" s="73"/>
      <c r="M96" s="243" t="s">
        <v>21</v>
      </c>
      <c r="N96" s="244" t="s">
        <v>44</v>
      </c>
      <c r="O96" s="48"/>
      <c r="P96" s="245">
        <f>O96*H96</f>
        <v>0</v>
      </c>
      <c r="Q96" s="245">
        <v>0</v>
      </c>
      <c r="R96" s="245">
        <f>Q96*H96</f>
        <v>0</v>
      </c>
      <c r="S96" s="245">
        <v>0</v>
      </c>
      <c r="T96" s="246">
        <f>S96*H96</f>
        <v>0</v>
      </c>
      <c r="AR96" s="25" t="s">
        <v>181</v>
      </c>
      <c r="AT96" s="25" t="s">
        <v>176</v>
      </c>
      <c r="AU96" s="25" t="s">
        <v>83</v>
      </c>
      <c r="AY96" s="25" t="s">
        <v>174</v>
      </c>
      <c r="BE96" s="247">
        <f>IF(N96="základní",J96,0)</f>
        <v>0</v>
      </c>
      <c r="BF96" s="247">
        <f>IF(N96="snížená",J96,0)</f>
        <v>0</v>
      </c>
      <c r="BG96" s="247">
        <f>IF(N96="zákl. přenesená",J96,0)</f>
        <v>0</v>
      </c>
      <c r="BH96" s="247">
        <f>IF(N96="sníž. přenesená",J96,0)</f>
        <v>0</v>
      </c>
      <c r="BI96" s="247">
        <f>IF(N96="nulová",J96,0)</f>
        <v>0</v>
      </c>
      <c r="BJ96" s="25" t="s">
        <v>83</v>
      </c>
      <c r="BK96" s="247">
        <f>ROUND(I96*H96,2)</f>
        <v>0</v>
      </c>
      <c r="BL96" s="25" t="s">
        <v>181</v>
      </c>
      <c r="BM96" s="25" t="s">
        <v>3964</v>
      </c>
    </row>
    <row r="97" s="1" customFormat="1" ht="25.5" customHeight="1">
      <c r="B97" s="47"/>
      <c r="C97" s="236" t="s">
        <v>93</v>
      </c>
      <c r="D97" s="236" t="s">
        <v>176</v>
      </c>
      <c r="E97" s="237" t="s">
        <v>3965</v>
      </c>
      <c r="F97" s="238" t="s">
        <v>3966</v>
      </c>
      <c r="G97" s="239" t="s">
        <v>193</v>
      </c>
      <c r="H97" s="240">
        <v>4.2000000000000002</v>
      </c>
      <c r="I97" s="241"/>
      <c r="J97" s="242">
        <f>ROUND(I97*H97,2)</f>
        <v>0</v>
      </c>
      <c r="K97" s="238" t="s">
        <v>180</v>
      </c>
      <c r="L97" s="73"/>
      <c r="M97" s="243" t="s">
        <v>21</v>
      </c>
      <c r="N97" s="244" t="s">
        <v>44</v>
      </c>
      <c r="O97" s="48"/>
      <c r="P97" s="245">
        <f>O97*H97</f>
        <v>0</v>
      </c>
      <c r="Q97" s="245">
        <v>0</v>
      </c>
      <c r="R97" s="245">
        <f>Q97*H97</f>
        <v>0</v>
      </c>
      <c r="S97" s="245">
        <v>0</v>
      </c>
      <c r="T97" s="246">
        <f>S97*H97</f>
        <v>0</v>
      </c>
      <c r="AR97" s="25" t="s">
        <v>181</v>
      </c>
      <c r="AT97" s="25" t="s">
        <v>176</v>
      </c>
      <c r="AU97" s="25" t="s">
        <v>83</v>
      </c>
      <c r="AY97" s="25" t="s">
        <v>174</v>
      </c>
      <c r="BE97" s="247">
        <f>IF(N97="základní",J97,0)</f>
        <v>0</v>
      </c>
      <c r="BF97" s="247">
        <f>IF(N97="snížená",J97,0)</f>
        <v>0</v>
      </c>
      <c r="BG97" s="247">
        <f>IF(N97="zákl. přenesená",J97,0)</f>
        <v>0</v>
      </c>
      <c r="BH97" s="247">
        <f>IF(N97="sníž. přenesená",J97,0)</f>
        <v>0</v>
      </c>
      <c r="BI97" s="247">
        <f>IF(N97="nulová",J97,0)</f>
        <v>0</v>
      </c>
      <c r="BJ97" s="25" t="s">
        <v>83</v>
      </c>
      <c r="BK97" s="247">
        <f>ROUND(I97*H97,2)</f>
        <v>0</v>
      </c>
      <c r="BL97" s="25" t="s">
        <v>181</v>
      </c>
      <c r="BM97" s="25" t="s">
        <v>3967</v>
      </c>
    </row>
    <row r="98" s="1" customFormat="1">
      <c r="B98" s="47"/>
      <c r="C98" s="75"/>
      <c r="D98" s="248" t="s">
        <v>183</v>
      </c>
      <c r="E98" s="75"/>
      <c r="F98" s="249" t="s">
        <v>3968</v>
      </c>
      <c r="G98" s="75"/>
      <c r="H98" s="75"/>
      <c r="I98" s="204"/>
      <c r="J98" s="75"/>
      <c r="K98" s="75"/>
      <c r="L98" s="73"/>
      <c r="M98" s="250"/>
      <c r="N98" s="48"/>
      <c r="O98" s="48"/>
      <c r="P98" s="48"/>
      <c r="Q98" s="48"/>
      <c r="R98" s="48"/>
      <c r="S98" s="48"/>
      <c r="T98" s="96"/>
      <c r="AT98" s="25" t="s">
        <v>183</v>
      </c>
      <c r="AU98" s="25" t="s">
        <v>83</v>
      </c>
    </row>
    <row r="99" s="12" customFormat="1">
      <c r="B99" s="251"/>
      <c r="C99" s="252"/>
      <c r="D99" s="248" t="s">
        <v>185</v>
      </c>
      <c r="E99" s="253" t="s">
        <v>21</v>
      </c>
      <c r="F99" s="254" t="s">
        <v>3969</v>
      </c>
      <c r="G99" s="252"/>
      <c r="H99" s="255">
        <v>4.2000000000000002</v>
      </c>
      <c r="I99" s="256"/>
      <c r="J99" s="252"/>
      <c r="K99" s="252"/>
      <c r="L99" s="257"/>
      <c r="M99" s="258"/>
      <c r="N99" s="259"/>
      <c r="O99" s="259"/>
      <c r="P99" s="259"/>
      <c r="Q99" s="259"/>
      <c r="R99" s="259"/>
      <c r="S99" s="259"/>
      <c r="T99" s="260"/>
      <c r="AT99" s="261" t="s">
        <v>185</v>
      </c>
      <c r="AU99" s="261" t="s">
        <v>83</v>
      </c>
      <c r="AV99" s="12" t="s">
        <v>83</v>
      </c>
      <c r="AW99" s="12" t="s">
        <v>36</v>
      </c>
      <c r="AX99" s="12" t="s">
        <v>76</v>
      </c>
      <c r="AY99" s="261" t="s">
        <v>174</v>
      </c>
    </row>
    <row r="100" s="1" customFormat="1" ht="38.25" customHeight="1">
      <c r="B100" s="47"/>
      <c r="C100" s="236" t="s">
        <v>181</v>
      </c>
      <c r="D100" s="236" t="s">
        <v>176</v>
      </c>
      <c r="E100" s="237" t="s">
        <v>207</v>
      </c>
      <c r="F100" s="238" t="s">
        <v>208</v>
      </c>
      <c r="G100" s="239" t="s">
        <v>193</v>
      </c>
      <c r="H100" s="240">
        <v>150.78</v>
      </c>
      <c r="I100" s="241"/>
      <c r="J100" s="242">
        <f>ROUND(I100*H100,2)</f>
        <v>0</v>
      </c>
      <c r="K100" s="238" t="s">
        <v>803</v>
      </c>
      <c r="L100" s="73"/>
      <c r="M100" s="243" t="s">
        <v>21</v>
      </c>
      <c r="N100" s="244" t="s">
        <v>44</v>
      </c>
      <c r="O100" s="48"/>
      <c r="P100" s="245">
        <f>O100*H100</f>
        <v>0</v>
      </c>
      <c r="Q100" s="245">
        <v>0</v>
      </c>
      <c r="R100" s="245">
        <f>Q100*H100</f>
        <v>0</v>
      </c>
      <c r="S100" s="245">
        <v>0</v>
      </c>
      <c r="T100" s="246">
        <f>S100*H100</f>
        <v>0</v>
      </c>
      <c r="AR100" s="25" t="s">
        <v>181</v>
      </c>
      <c r="AT100" s="25" t="s">
        <v>176</v>
      </c>
      <c r="AU100" s="25" t="s">
        <v>83</v>
      </c>
      <c r="AY100" s="25" t="s">
        <v>174</v>
      </c>
      <c r="BE100" s="247">
        <f>IF(N100="základní",J100,0)</f>
        <v>0</v>
      </c>
      <c r="BF100" s="247">
        <f>IF(N100="snížená",J100,0)</f>
        <v>0</v>
      </c>
      <c r="BG100" s="247">
        <f>IF(N100="zákl. přenesená",J100,0)</f>
        <v>0</v>
      </c>
      <c r="BH100" s="247">
        <f>IF(N100="sníž. přenesená",J100,0)</f>
        <v>0</v>
      </c>
      <c r="BI100" s="247">
        <f>IF(N100="nulová",J100,0)</f>
        <v>0</v>
      </c>
      <c r="BJ100" s="25" t="s">
        <v>83</v>
      </c>
      <c r="BK100" s="247">
        <f>ROUND(I100*H100,2)</f>
        <v>0</v>
      </c>
      <c r="BL100" s="25" t="s">
        <v>181</v>
      </c>
      <c r="BM100" s="25" t="s">
        <v>3970</v>
      </c>
    </row>
    <row r="101" s="12" customFormat="1">
      <c r="B101" s="251"/>
      <c r="C101" s="252"/>
      <c r="D101" s="248" t="s">
        <v>185</v>
      </c>
      <c r="E101" s="253" t="s">
        <v>21</v>
      </c>
      <c r="F101" s="254" t="s">
        <v>3971</v>
      </c>
      <c r="G101" s="252"/>
      <c r="H101" s="255">
        <v>150.78</v>
      </c>
      <c r="I101" s="256"/>
      <c r="J101" s="252"/>
      <c r="K101" s="252"/>
      <c r="L101" s="257"/>
      <c r="M101" s="258"/>
      <c r="N101" s="259"/>
      <c r="O101" s="259"/>
      <c r="P101" s="259"/>
      <c r="Q101" s="259"/>
      <c r="R101" s="259"/>
      <c r="S101" s="259"/>
      <c r="T101" s="260"/>
      <c r="AT101" s="261" t="s">
        <v>185</v>
      </c>
      <c r="AU101" s="261" t="s">
        <v>83</v>
      </c>
      <c r="AV101" s="12" t="s">
        <v>83</v>
      </c>
      <c r="AW101" s="12" t="s">
        <v>36</v>
      </c>
      <c r="AX101" s="12" t="s">
        <v>76</v>
      </c>
      <c r="AY101" s="261" t="s">
        <v>174</v>
      </c>
    </row>
    <row r="102" s="1" customFormat="1" ht="16.5" customHeight="1">
      <c r="B102" s="47"/>
      <c r="C102" s="236" t="s">
        <v>201</v>
      </c>
      <c r="D102" s="236" t="s">
        <v>176</v>
      </c>
      <c r="E102" s="237" t="s">
        <v>213</v>
      </c>
      <c r="F102" s="238" t="s">
        <v>214</v>
      </c>
      <c r="G102" s="239" t="s">
        <v>193</v>
      </c>
      <c r="H102" s="240">
        <v>150.78</v>
      </c>
      <c r="I102" s="241"/>
      <c r="J102" s="242">
        <f>ROUND(I102*H102,2)</f>
        <v>0</v>
      </c>
      <c r="K102" s="238" t="s">
        <v>180</v>
      </c>
      <c r="L102" s="73"/>
      <c r="M102" s="243" t="s">
        <v>21</v>
      </c>
      <c r="N102" s="244" t="s">
        <v>44</v>
      </c>
      <c r="O102" s="48"/>
      <c r="P102" s="245">
        <f>O102*H102</f>
        <v>0</v>
      </c>
      <c r="Q102" s="245">
        <v>0</v>
      </c>
      <c r="R102" s="245">
        <f>Q102*H102</f>
        <v>0</v>
      </c>
      <c r="S102" s="245">
        <v>0</v>
      </c>
      <c r="T102" s="246">
        <f>S102*H102</f>
        <v>0</v>
      </c>
      <c r="AR102" s="25" t="s">
        <v>181</v>
      </c>
      <c r="AT102" s="25" t="s">
        <v>176</v>
      </c>
      <c r="AU102" s="25" t="s">
        <v>83</v>
      </c>
      <c r="AY102" s="25" t="s">
        <v>174</v>
      </c>
      <c r="BE102" s="247">
        <f>IF(N102="základní",J102,0)</f>
        <v>0</v>
      </c>
      <c r="BF102" s="247">
        <f>IF(N102="snížená",J102,0)</f>
        <v>0</v>
      </c>
      <c r="BG102" s="247">
        <f>IF(N102="zákl. přenesená",J102,0)</f>
        <v>0</v>
      </c>
      <c r="BH102" s="247">
        <f>IF(N102="sníž. přenesená",J102,0)</f>
        <v>0</v>
      </c>
      <c r="BI102" s="247">
        <f>IF(N102="nulová",J102,0)</f>
        <v>0</v>
      </c>
      <c r="BJ102" s="25" t="s">
        <v>83</v>
      </c>
      <c r="BK102" s="247">
        <f>ROUND(I102*H102,2)</f>
        <v>0</v>
      </c>
      <c r="BL102" s="25" t="s">
        <v>181</v>
      </c>
      <c r="BM102" s="25" t="s">
        <v>3972</v>
      </c>
    </row>
    <row r="103" s="1" customFormat="1">
      <c r="B103" s="47"/>
      <c r="C103" s="75"/>
      <c r="D103" s="248" t="s">
        <v>183</v>
      </c>
      <c r="E103" s="75"/>
      <c r="F103" s="249" t="s">
        <v>216</v>
      </c>
      <c r="G103" s="75"/>
      <c r="H103" s="75"/>
      <c r="I103" s="204"/>
      <c r="J103" s="75"/>
      <c r="K103" s="75"/>
      <c r="L103" s="73"/>
      <c r="M103" s="250"/>
      <c r="N103" s="48"/>
      <c r="O103" s="48"/>
      <c r="P103" s="48"/>
      <c r="Q103" s="48"/>
      <c r="R103" s="48"/>
      <c r="S103" s="48"/>
      <c r="T103" s="96"/>
      <c r="AT103" s="25" t="s">
        <v>183</v>
      </c>
      <c r="AU103" s="25" t="s">
        <v>83</v>
      </c>
    </row>
    <row r="104" s="12" customFormat="1">
      <c r="B104" s="251"/>
      <c r="C104" s="252"/>
      <c r="D104" s="248" t="s">
        <v>185</v>
      </c>
      <c r="E104" s="253" t="s">
        <v>21</v>
      </c>
      <c r="F104" s="254" t="s">
        <v>3971</v>
      </c>
      <c r="G104" s="252"/>
      <c r="H104" s="255">
        <v>150.78</v>
      </c>
      <c r="I104" s="256"/>
      <c r="J104" s="252"/>
      <c r="K104" s="252"/>
      <c r="L104" s="257"/>
      <c r="M104" s="258"/>
      <c r="N104" s="259"/>
      <c r="O104" s="259"/>
      <c r="P104" s="259"/>
      <c r="Q104" s="259"/>
      <c r="R104" s="259"/>
      <c r="S104" s="259"/>
      <c r="T104" s="260"/>
      <c r="AT104" s="261" t="s">
        <v>185</v>
      </c>
      <c r="AU104" s="261" t="s">
        <v>83</v>
      </c>
      <c r="AV104" s="12" t="s">
        <v>83</v>
      </c>
      <c r="AW104" s="12" t="s">
        <v>36</v>
      </c>
      <c r="AX104" s="12" t="s">
        <v>76</v>
      </c>
      <c r="AY104" s="261" t="s">
        <v>174</v>
      </c>
    </row>
    <row r="105" s="1" customFormat="1" ht="16.5" customHeight="1">
      <c r="B105" s="47"/>
      <c r="C105" s="236" t="s">
        <v>206</v>
      </c>
      <c r="D105" s="236" t="s">
        <v>176</v>
      </c>
      <c r="E105" s="237" t="s">
        <v>218</v>
      </c>
      <c r="F105" s="238" t="s">
        <v>219</v>
      </c>
      <c r="G105" s="239" t="s">
        <v>220</v>
      </c>
      <c r="H105" s="240">
        <v>286.48200000000003</v>
      </c>
      <c r="I105" s="241"/>
      <c r="J105" s="242">
        <f>ROUND(I105*H105,2)</f>
        <v>0</v>
      </c>
      <c r="K105" s="238" t="s">
        <v>180</v>
      </c>
      <c r="L105" s="73"/>
      <c r="M105" s="243" t="s">
        <v>21</v>
      </c>
      <c r="N105" s="244" t="s">
        <v>44</v>
      </c>
      <c r="O105" s="48"/>
      <c r="P105" s="245">
        <f>O105*H105</f>
        <v>0</v>
      </c>
      <c r="Q105" s="245">
        <v>0</v>
      </c>
      <c r="R105" s="245">
        <f>Q105*H105</f>
        <v>0</v>
      </c>
      <c r="S105" s="245">
        <v>0</v>
      </c>
      <c r="T105" s="246">
        <f>S105*H105</f>
        <v>0</v>
      </c>
      <c r="AR105" s="25" t="s">
        <v>181</v>
      </c>
      <c r="AT105" s="25" t="s">
        <v>176</v>
      </c>
      <c r="AU105" s="25" t="s">
        <v>83</v>
      </c>
      <c r="AY105" s="25" t="s">
        <v>174</v>
      </c>
      <c r="BE105" s="247">
        <f>IF(N105="základní",J105,0)</f>
        <v>0</v>
      </c>
      <c r="BF105" s="247">
        <f>IF(N105="snížená",J105,0)</f>
        <v>0</v>
      </c>
      <c r="BG105" s="247">
        <f>IF(N105="zákl. přenesená",J105,0)</f>
        <v>0</v>
      </c>
      <c r="BH105" s="247">
        <f>IF(N105="sníž. přenesená",J105,0)</f>
        <v>0</v>
      </c>
      <c r="BI105" s="247">
        <f>IF(N105="nulová",J105,0)</f>
        <v>0</v>
      </c>
      <c r="BJ105" s="25" t="s">
        <v>83</v>
      </c>
      <c r="BK105" s="247">
        <f>ROUND(I105*H105,2)</f>
        <v>0</v>
      </c>
      <c r="BL105" s="25" t="s">
        <v>181</v>
      </c>
      <c r="BM105" s="25" t="s">
        <v>3973</v>
      </c>
    </row>
    <row r="106" s="1" customFormat="1">
      <c r="B106" s="47"/>
      <c r="C106" s="75"/>
      <c r="D106" s="248" t="s">
        <v>183</v>
      </c>
      <c r="E106" s="75"/>
      <c r="F106" s="249" t="s">
        <v>216</v>
      </c>
      <c r="G106" s="75"/>
      <c r="H106" s="75"/>
      <c r="I106" s="204"/>
      <c r="J106" s="75"/>
      <c r="K106" s="75"/>
      <c r="L106" s="73"/>
      <c r="M106" s="250"/>
      <c r="N106" s="48"/>
      <c r="O106" s="48"/>
      <c r="P106" s="48"/>
      <c r="Q106" s="48"/>
      <c r="R106" s="48"/>
      <c r="S106" s="48"/>
      <c r="T106" s="96"/>
      <c r="AT106" s="25" t="s">
        <v>183</v>
      </c>
      <c r="AU106" s="25" t="s">
        <v>83</v>
      </c>
    </row>
    <row r="107" s="12" customFormat="1">
      <c r="B107" s="251"/>
      <c r="C107" s="252"/>
      <c r="D107" s="248" t="s">
        <v>185</v>
      </c>
      <c r="E107" s="253" t="s">
        <v>21</v>
      </c>
      <c r="F107" s="254" t="s">
        <v>3974</v>
      </c>
      <c r="G107" s="252"/>
      <c r="H107" s="255">
        <v>286.48200000000003</v>
      </c>
      <c r="I107" s="256"/>
      <c r="J107" s="252"/>
      <c r="K107" s="252"/>
      <c r="L107" s="257"/>
      <c r="M107" s="258"/>
      <c r="N107" s="259"/>
      <c r="O107" s="259"/>
      <c r="P107" s="259"/>
      <c r="Q107" s="259"/>
      <c r="R107" s="259"/>
      <c r="S107" s="259"/>
      <c r="T107" s="260"/>
      <c r="AT107" s="261" t="s">
        <v>185</v>
      </c>
      <c r="AU107" s="261" t="s">
        <v>83</v>
      </c>
      <c r="AV107" s="12" t="s">
        <v>83</v>
      </c>
      <c r="AW107" s="12" t="s">
        <v>36</v>
      </c>
      <c r="AX107" s="12" t="s">
        <v>76</v>
      </c>
      <c r="AY107" s="261" t="s">
        <v>174</v>
      </c>
    </row>
    <row r="108" s="1" customFormat="1" ht="25.5" customHeight="1">
      <c r="B108" s="47"/>
      <c r="C108" s="236" t="s">
        <v>212</v>
      </c>
      <c r="D108" s="236" t="s">
        <v>176</v>
      </c>
      <c r="E108" s="237" t="s">
        <v>224</v>
      </c>
      <c r="F108" s="238" t="s">
        <v>3975</v>
      </c>
      <c r="G108" s="239" t="s">
        <v>193</v>
      </c>
      <c r="H108" s="240">
        <v>2.1000000000000001</v>
      </c>
      <c r="I108" s="241"/>
      <c r="J108" s="242">
        <f>ROUND(I108*H108,2)</f>
        <v>0</v>
      </c>
      <c r="K108" s="238" t="s">
        <v>180</v>
      </c>
      <c r="L108" s="73"/>
      <c r="M108" s="243" t="s">
        <v>21</v>
      </c>
      <c r="N108" s="244" t="s">
        <v>44</v>
      </c>
      <c r="O108" s="48"/>
      <c r="P108" s="245">
        <f>O108*H108</f>
        <v>0</v>
      </c>
      <c r="Q108" s="245">
        <v>0</v>
      </c>
      <c r="R108" s="245">
        <f>Q108*H108</f>
        <v>0</v>
      </c>
      <c r="S108" s="245">
        <v>0</v>
      </c>
      <c r="T108" s="246">
        <f>S108*H108</f>
        <v>0</v>
      </c>
      <c r="AR108" s="25" t="s">
        <v>181</v>
      </c>
      <c r="AT108" s="25" t="s">
        <v>176</v>
      </c>
      <c r="AU108" s="25" t="s">
        <v>83</v>
      </c>
      <c r="AY108" s="25" t="s">
        <v>174</v>
      </c>
      <c r="BE108" s="247">
        <f>IF(N108="základní",J108,0)</f>
        <v>0</v>
      </c>
      <c r="BF108" s="247">
        <f>IF(N108="snížená",J108,0)</f>
        <v>0</v>
      </c>
      <c r="BG108" s="247">
        <f>IF(N108="zákl. přenesená",J108,0)</f>
        <v>0</v>
      </c>
      <c r="BH108" s="247">
        <f>IF(N108="sníž. přenesená",J108,0)</f>
        <v>0</v>
      </c>
      <c r="BI108" s="247">
        <f>IF(N108="nulová",J108,0)</f>
        <v>0</v>
      </c>
      <c r="BJ108" s="25" t="s">
        <v>83</v>
      </c>
      <c r="BK108" s="247">
        <f>ROUND(I108*H108,2)</f>
        <v>0</v>
      </c>
      <c r="BL108" s="25" t="s">
        <v>181</v>
      </c>
      <c r="BM108" s="25" t="s">
        <v>3976</v>
      </c>
    </row>
    <row r="109" s="1" customFormat="1">
      <c r="B109" s="47"/>
      <c r="C109" s="75"/>
      <c r="D109" s="248" t="s">
        <v>183</v>
      </c>
      <c r="E109" s="75"/>
      <c r="F109" s="249" t="s">
        <v>3977</v>
      </c>
      <c r="G109" s="75"/>
      <c r="H109" s="75"/>
      <c r="I109" s="204"/>
      <c r="J109" s="75"/>
      <c r="K109" s="75"/>
      <c r="L109" s="73"/>
      <c r="M109" s="250"/>
      <c r="N109" s="48"/>
      <c r="O109" s="48"/>
      <c r="P109" s="48"/>
      <c r="Q109" s="48"/>
      <c r="R109" s="48"/>
      <c r="S109" s="48"/>
      <c r="T109" s="96"/>
      <c r="AT109" s="25" t="s">
        <v>183</v>
      </c>
      <c r="AU109" s="25" t="s">
        <v>83</v>
      </c>
    </row>
    <row r="110" s="12" customFormat="1">
      <c r="B110" s="251"/>
      <c r="C110" s="252"/>
      <c r="D110" s="248" t="s">
        <v>185</v>
      </c>
      <c r="E110" s="253" t="s">
        <v>21</v>
      </c>
      <c r="F110" s="254" t="s">
        <v>3978</v>
      </c>
      <c r="G110" s="252"/>
      <c r="H110" s="255">
        <v>2.1000000000000001</v>
      </c>
      <c r="I110" s="256"/>
      <c r="J110" s="252"/>
      <c r="K110" s="252"/>
      <c r="L110" s="257"/>
      <c r="M110" s="258"/>
      <c r="N110" s="259"/>
      <c r="O110" s="259"/>
      <c r="P110" s="259"/>
      <c r="Q110" s="259"/>
      <c r="R110" s="259"/>
      <c r="S110" s="259"/>
      <c r="T110" s="260"/>
      <c r="AT110" s="261" t="s">
        <v>185</v>
      </c>
      <c r="AU110" s="261" t="s">
        <v>83</v>
      </c>
      <c r="AV110" s="12" t="s">
        <v>83</v>
      </c>
      <c r="AW110" s="12" t="s">
        <v>36</v>
      </c>
      <c r="AX110" s="12" t="s">
        <v>76</v>
      </c>
      <c r="AY110" s="261" t="s">
        <v>174</v>
      </c>
    </row>
    <row r="111" s="11" customFormat="1" ht="29.88" customHeight="1">
      <c r="B111" s="220"/>
      <c r="C111" s="221"/>
      <c r="D111" s="222" t="s">
        <v>71</v>
      </c>
      <c r="E111" s="234" t="s">
        <v>235</v>
      </c>
      <c r="F111" s="234" t="s">
        <v>3979</v>
      </c>
      <c r="G111" s="221"/>
      <c r="H111" s="221"/>
      <c r="I111" s="224"/>
      <c r="J111" s="235">
        <f>BK111</f>
        <v>0</v>
      </c>
      <c r="K111" s="221"/>
      <c r="L111" s="226"/>
      <c r="M111" s="227"/>
      <c r="N111" s="228"/>
      <c r="O111" s="228"/>
      <c r="P111" s="229">
        <f>SUM(P112:P113)</f>
        <v>0</v>
      </c>
      <c r="Q111" s="228"/>
      <c r="R111" s="229">
        <f>SUM(R112:R113)</f>
        <v>0</v>
      </c>
      <c r="S111" s="228"/>
      <c r="T111" s="230">
        <f>SUM(T112:T113)</f>
        <v>0</v>
      </c>
      <c r="AR111" s="231" t="s">
        <v>76</v>
      </c>
      <c r="AT111" s="232" t="s">
        <v>71</v>
      </c>
      <c r="AU111" s="232" t="s">
        <v>76</v>
      </c>
      <c r="AY111" s="231" t="s">
        <v>174</v>
      </c>
      <c r="BK111" s="233">
        <f>SUM(BK112:BK113)</f>
        <v>0</v>
      </c>
    </row>
    <row r="112" s="1" customFormat="1" ht="16.5" customHeight="1">
      <c r="B112" s="47"/>
      <c r="C112" s="236" t="s">
        <v>217</v>
      </c>
      <c r="D112" s="236" t="s">
        <v>176</v>
      </c>
      <c r="E112" s="237" t="s">
        <v>177</v>
      </c>
      <c r="F112" s="238" t="s">
        <v>3980</v>
      </c>
      <c r="G112" s="239" t="s">
        <v>179</v>
      </c>
      <c r="H112" s="240">
        <v>10.68</v>
      </c>
      <c r="I112" s="241"/>
      <c r="J112" s="242">
        <f>ROUND(I112*H112,2)</f>
        <v>0</v>
      </c>
      <c r="K112" s="238" t="s">
        <v>21</v>
      </c>
      <c r="L112" s="73"/>
      <c r="M112" s="243" t="s">
        <v>21</v>
      </c>
      <c r="N112" s="244" t="s">
        <v>44</v>
      </c>
      <c r="O112" s="48"/>
      <c r="P112" s="245">
        <f>O112*H112</f>
        <v>0</v>
      </c>
      <c r="Q112" s="245">
        <v>0</v>
      </c>
      <c r="R112" s="245">
        <f>Q112*H112</f>
        <v>0</v>
      </c>
      <c r="S112" s="245">
        <v>0</v>
      </c>
      <c r="T112" s="246">
        <f>S112*H112</f>
        <v>0</v>
      </c>
      <c r="AR112" s="25" t="s">
        <v>181</v>
      </c>
      <c r="AT112" s="25" t="s">
        <v>176</v>
      </c>
      <c r="AU112" s="25" t="s">
        <v>83</v>
      </c>
      <c r="AY112" s="25" t="s">
        <v>174</v>
      </c>
      <c r="BE112" s="247">
        <f>IF(N112="základní",J112,0)</f>
        <v>0</v>
      </c>
      <c r="BF112" s="247">
        <f>IF(N112="snížená",J112,0)</f>
        <v>0</v>
      </c>
      <c r="BG112" s="247">
        <f>IF(N112="zákl. přenesená",J112,0)</f>
        <v>0</v>
      </c>
      <c r="BH112" s="247">
        <f>IF(N112="sníž. přenesená",J112,0)</f>
        <v>0</v>
      </c>
      <c r="BI112" s="247">
        <f>IF(N112="nulová",J112,0)</f>
        <v>0</v>
      </c>
      <c r="BJ112" s="25" t="s">
        <v>83</v>
      </c>
      <c r="BK112" s="247">
        <f>ROUND(I112*H112,2)</f>
        <v>0</v>
      </c>
      <c r="BL112" s="25" t="s">
        <v>181</v>
      </c>
      <c r="BM112" s="25" t="s">
        <v>3981</v>
      </c>
    </row>
    <row r="113" s="1" customFormat="1" ht="16.5" customHeight="1">
      <c r="B113" s="47"/>
      <c r="C113" s="236" t="s">
        <v>223</v>
      </c>
      <c r="D113" s="236" t="s">
        <v>176</v>
      </c>
      <c r="E113" s="237" t="s">
        <v>187</v>
      </c>
      <c r="F113" s="238" t="s">
        <v>3982</v>
      </c>
      <c r="G113" s="239" t="s">
        <v>179</v>
      </c>
      <c r="H113" s="240">
        <v>10.68</v>
      </c>
      <c r="I113" s="241"/>
      <c r="J113" s="242">
        <f>ROUND(I113*H113,2)</f>
        <v>0</v>
      </c>
      <c r="K113" s="238" t="s">
        <v>21</v>
      </c>
      <c r="L113" s="73"/>
      <c r="M113" s="243" t="s">
        <v>21</v>
      </c>
      <c r="N113" s="244" t="s">
        <v>44</v>
      </c>
      <c r="O113" s="48"/>
      <c r="P113" s="245">
        <f>O113*H113</f>
        <v>0</v>
      </c>
      <c r="Q113" s="245">
        <v>0</v>
      </c>
      <c r="R113" s="245">
        <f>Q113*H113</f>
        <v>0</v>
      </c>
      <c r="S113" s="245">
        <v>0</v>
      </c>
      <c r="T113" s="246">
        <f>S113*H113</f>
        <v>0</v>
      </c>
      <c r="AR113" s="25" t="s">
        <v>181</v>
      </c>
      <c r="AT113" s="25" t="s">
        <v>176</v>
      </c>
      <c r="AU113" s="25" t="s">
        <v>83</v>
      </c>
      <c r="AY113" s="25" t="s">
        <v>174</v>
      </c>
      <c r="BE113" s="247">
        <f>IF(N113="základní",J113,0)</f>
        <v>0</v>
      </c>
      <c r="BF113" s="247">
        <f>IF(N113="snížená",J113,0)</f>
        <v>0</v>
      </c>
      <c r="BG113" s="247">
        <f>IF(N113="zákl. přenesená",J113,0)</f>
        <v>0</v>
      </c>
      <c r="BH113" s="247">
        <f>IF(N113="sníž. přenesená",J113,0)</f>
        <v>0</v>
      </c>
      <c r="BI113" s="247">
        <f>IF(N113="nulová",J113,0)</f>
        <v>0</v>
      </c>
      <c r="BJ113" s="25" t="s">
        <v>83</v>
      </c>
      <c r="BK113" s="247">
        <f>ROUND(I113*H113,2)</f>
        <v>0</v>
      </c>
      <c r="BL113" s="25" t="s">
        <v>181</v>
      </c>
      <c r="BM113" s="25" t="s">
        <v>3983</v>
      </c>
    </row>
    <row r="114" s="11" customFormat="1" ht="29.88" customHeight="1">
      <c r="B114" s="220"/>
      <c r="C114" s="221"/>
      <c r="D114" s="222" t="s">
        <v>71</v>
      </c>
      <c r="E114" s="234" t="s">
        <v>93</v>
      </c>
      <c r="F114" s="234" t="s">
        <v>265</v>
      </c>
      <c r="G114" s="221"/>
      <c r="H114" s="221"/>
      <c r="I114" s="224"/>
      <c r="J114" s="235">
        <f>BK114</f>
        <v>0</v>
      </c>
      <c r="K114" s="221"/>
      <c r="L114" s="226"/>
      <c r="M114" s="227"/>
      <c r="N114" s="228"/>
      <c r="O114" s="228"/>
      <c r="P114" s="229">
        <f>P115</f>
        <v>0</v>
      </c>
      <c r="Q114" s="228"/>
      <c r="R114" s="229">
        <f>R115</f>
        <v>0.13668</v>
      </c>
      <c r="S114" s="228"/>
      <c r="T114" s="230">
        <f>T115</f>
        <v>0</v>
      </c>
      <c r="AR114" s="231" t="s">
        <v>76</v>
      </c>
      <c r="AT114" s="232" t="s">
        <v>71</v>
      </c>
      <c r="AU114" s="232" t="s">
        <v>76</v>
      </c>
      <c r="AY114" s="231" t="s">
        <v>174</v>
      </c>
      <c r="BK114" s="233">
        <f>BK115</f>
        <v>0</v>
      </c>
    </row>
    <row r="115" s="1" customFormat="1" ht="38.25" customHeight="1">
      <c r="B115" s="47"/>
      <c r="C115" s="236" t="s">
        <v>228</v>
      </c>
      <c r="D115" s="236" t="s">
        <v>176</v>
      </c>
      <c r="E115" s="237" t="s">
        <v>3927</v>
      </c>
      <c r="F115" s="238" t="s">
        <v>3928</v>
      </c>
      <c r="G115" s="239" t="s">
        <v>269</v>
      </c>
      <c r="H115" s="240">
        <v>1</v>
      </c>
      <c r="I115" s="241"/>
      <c r="J115" s="242">
        <f>ROUND(I115*H115,2)</f>
        <v>0</v>
      </c>
      <c r="K115" s="238" t="s">
        <v>21</v>
      </c>
      <c r="L115" s="73"/>
      <c r="M115" s="243" t="s">
        <v>21</v>
      </c>
      <c r="N115" s="244" t="s">
        <v>44</v>
      </c>
      <c r="O115" s="48"/>
      <c r="P115" s="245">
        <f>O115*H115</f>
        <v>0</v>
      </c>
      <c r="Q115" s="245">
        <v>0.13668</v>
      </c>
      <c r="R115" s="245">
        <f>Q115*H115</f>
        <v>0.13668</v>
      </c>
      <c r="S115" s="245">
        <v>0</v>
      </c>
      <c r="T115" s="246">
        <f>S115*H115</f>
        <v>0</v>
      </c>
      <c r="AR115" s="25" t="s">
        <v>181</v>
      </c>
      <c r="AT115" s="25" t="s">
        <v>176</v>
      </c>
      <c r="AU115" s="25" t="s">
        <v>83</v>
      </c>
      <c r="AY115" s="25" t="s">
        <v>174</v>
      </c>
      <c r="BE115" s="247">
        <f>IF(N115="základní",J115,0)</f>
        <v>0</v>
      </c>
      <c r="BF115" s="247">
        <f>IF(N115="snížená",J115,0)</f>
        <v>0</v>
      </c>
      <c r="BG115" s="247">
        <f>IF(N115="zákl. přenesená",J115,0)</f>
        <v>0</v>
      </c>
      <c r="BH115" s="247">
        <f>IF(N115="sníž. přenesená",J115,0)</f>
        <v>0</v>
      </c>
      <c r="BI115" s="247">
        <f>IF(N115="nulová",J115,0)</f>
        <v>0</v>
      </c>
      <c r="BJ115" s="25" t="s">
        <v>83</v>
      </c>
      <c r="BK115" s="247">
        <f>ROUND(I115*H115,2)</f>
        <v>0</v>
      </c>
      <c r="BL115" s="25" t="s">
        <v>181</v>
      </c>
      <c r="BM115" s="25" t="s">
        <v>3984</v>
      </c>
    </row>
    <row r="116" s="11" customFormat="1" ht="29.88" customHeight="1">
      <c r="B116" s="220"/>
      <c r="C116" s="221"/>
      <c r="D116" s="222" t="s">
        <v>71</v>
      </c>
      <c r="E116" s="234" t="s">
        <v>201</v>
      </c>
      <c r="F116" s="234" t="s">
        <v>3930</v>
      </c>
      <c r="G116" s="221"/>
      <c r="H116" s="221"/>
      <c r="I116" s="224"/>
      <c r="J116" s="235">
        <f>BK116</f>
        <v>0</v>
      </c>
      <c r="K116" s="221"/>
      <c r="L116" s="226"/>
      <c r="M116" s="227"/>
      <c r="N116" s="228"/>
      <c r="O116" s="228"/>
      <c r="P116" s="229">
        <f>SUM(P117:P152)</f>
        <v>0</v>
      </c>
      <c r="Q116" s="228"/>
      <c r="R116" s="229">
        <f>SUM(R117:R152)</f>
        <v>66.624639999999999</v>
      </c>
      <c r="S116" s="228"/>
      <c r="T116" s="230">
        <f>SUM(T117:T152)</f>
        <v>0</v>
      </c>
      <c r="AR116" s="231" t="s">
        <v>76</v>
      </c>
      <c r="AT116" s="232" t="s">
        <v>71</v>
      </c>
      <c r="AU116" s="232" t="s">
        <v>76</v>
      </c>
      <c r="AY116" s="231" t="s">
        <v>174</v>
      </c>
      <c r="BK116" s="233">
        <f>SUM(BK117:BK152)</f>
        <v>0</v>
      </c>
    </row>
    <row r="117" s="1" customFormat="1" ht="25.5" customHeight="1">
      <c r="B117" s="47"/>
      <c r="C117" s="236" t="s">
        <v>235</v>
      </c>
      <c r="D117" s="236" t="s">
        <v>176</v>
      </c>
      <c r="E117" s="237" t="s">
        <v>3931</v>
      </c>
      <c r="F117" s="238" t="s">
        <v>3932</v>
      </c>
      <c r="G117" s="239" t="s">
        <v>179</v>
      </c>
      <c r="H117" s="240">
        <v>233.69999999999999</v>
      </c>
      <c r="I117" s="241"/>
      <c r="J117" s="242">
        <f>ROUND(I117*H117,2)</f>
        <v>0</v>
      </c>
      <c r="K117" s="238" t="s">
        <v>803</v>
      </c>
      <c r="L117" s="73"/>
      <c r="M117" s="243" t="s">
        <v>21</v>
      </c>
      <c r="N117" s="244" t="s">
        <v>44</v>
      </c>
      <c r="O117" s="48"/>
      <c r="P117" s="245">
        <f>O117*H117</f>
        <v>0</v>
      </c>
      <c r="Q117" s="245">
        <v>0</v>
      </c>
      <c r="R117" s="245">
        <f>Q117*H117</f>
        <v>0</v>
      </c>
      <c r="S117" s="245">
        <v>0</v>
      </c>
      <c r="T117" s="246">
        <f>S117*H117</f>
        <v>0</v>
      </c>
      <c r="AR117" s="25" t="s">
        <v>181</v>
      </c>
      <c r="AT117" s="25" t="s">
        <v>176</v>
      </c>
      <c r="AU117" s="25" t="s">
        <v>83</v>
      </c>
      <c r="AY117" s="25" t="s">
        <v>174</v>
      </c>
      <c r="BE117" s="247">
        <f>IF(N117="základní",J117,0)</f>
        <v>0</v>
      </c>
      <c r="BF117" s="247">
        <f>IF(N117="snížená",J117,0)</f>
        <v>0</v>
      </c>
      <c r="BG117" s="247">
        <f>IF(N117="zákl. přenesená",J117,0)</f>
        <v>0</v>
      </c>
      <c r="BH117" s="247">
        <f>IF(N117="sníž. přenesená",J117,0)</f>
        <v>0</v>
      </c>
      <c r="BI117" s="247">
        <f>IF(N117="nulová",J117,0)</f>
        <v>0</v>
      </c>
      <c r="BJ117" s="25" t="s">
        <v>83</v>
      </c>
      <c r="BK117" s="247">
        <f>ROUND(I117*H117,2)</f>
        <v>0</v>
      </c>
      <c r="BL117" s="25" t="s">
        <v>181</v>
      </c>
      <c r="BM117" s="25" t="s">
        <v>3985</v>
      </c>
    </row>
    <row r="118" s="12" customFormat="1">
      <c r="B118" s="251"/>
      <c r="C118" s="252"/>
      <c r="D118" s="248" t="s">
        <v>185</v>
      </c>
      <c r="E118" s="253" t="s">
        <v>21</v>
      </c>
      <c r="F118" s="254" t="s">
        <v>3986</v>
      </c>
      <c r="G118" s="252"/>
      <c r="H118" s="255">
        <v>8</v>
      </c>
      <c r="I118" s="256"/>
      <c r="J118" s="252"/>
      <c r="K118" s="252"/>
      <c r="L118" s="257"/>
      <c r="M118" s="258"/>
      <c r="N118" s="259"/>
      <c r="O118" s="259"/>
      <c r="P118" s="259"/>
      <c r="Q118" s="259"/>
      <c r="R118" s="259"/>
      <c r="S118" s="259"/>
      <c r="T118" s="260"/>
      <c r="AT118" s="261" t="s">
        <v>185</v>
      </c>
      <c r="AU118" s="261" t="s">
        <v>83</v>
      </c>
      <c r="AV118" s="12" t="s">
        <v>83</v>
      </c>
      <c r="AW118" s="12" t="s">
        <v>36</v>
      </c>
      <c r="AX118" s="12" t="s">
        <v>72</v>
      </c>
      <c r="AY118" s="261" t="s">
        <v>174</v>
      </c>
    </row>
    <row r="119" s="12" customFormat="1">
      <c r="B119" s="251"/>
      <c r="C119" s="252"/>
      <c r="D119" s="248" t="s">
        <v>185</v>
      </c>
      <c r="E119" s="253" t="s">
        <v>21</v>
      </c>
      <c r="F119" s="254" t="s">
        <v>3987</v>
      </c>
      <c r="G119" s="252"/>
      <c r="H119" s="255">
        <v>114.7</v>
      </c>
      <c r="I119" s="256"/>
      <c r="J119" s="252"/>
      <c r="K119" s="252"/>
      <c r="L119" s="257"/>
      <c r="M119" s="258"/>
      <c r="N119" s="259"/>
      <c r="O119" s="259"/>
      <c r="P119" s="259"/>
      <c r="Q119" s="259"/>
      <c r="R119" s="259"/>
      <c r="S119" s="259"/>
      <c r="T119" s="260"/>
      <c r="AT119" s="261" t="s">
        <v>185</v>
      </c>
      <c r="AU119" s="261" t="s">
        <v>83</v>
      </c>
      <c r="AV119" s="12" t="s">
        <v>83</v>
      </c>
      <c r="AW119" s="12" t="s">
        <v>36</v>
      </c>
      <c r="AX119" s="12" t="s">
        <v>72</v>
      </c>
      <c r="AY119" s="261" t="s">
        <v>174</v>
      </c>
    </row>
    <row r="120" s="12" customFormat="1">
      <c r="B120" s="251"/>
      <c r="C120" s="252"/>
      <c r="D120" s="248" t="s">
        <v>185</v>
      </c>
      <c r="E120" s="253" t="s">
        <v>21</v>
      </c>
      <c r="F120" s="254" t="s">
        <v>3988</v>
      </c>
      <c r="G120" s="252"/>
      <c r="H120" s="255">
        <v>111</v>
      </c>
      <c r="I120" s="256"/>
      <c r="J120" s="252"/>
      <c r="K120" s="252"/>
      <c r="L120" s="257"/>
      <c r="M120" s="258"/>
      <c r="N120" s="259"/>
      <c r="O120" s="259"/>
      <c r="P120" s="259"/>
      <c r="Q120" s="259"/>
      <c r="R120" s="259"/>
      <c r="S120" s="259"/>
      <c r="T120" s="260"/>
      <c r="AT120" s="261" t="s">
        <v>185</v>
      </c>
      <c r="AU120" s="261" t="s">
        <v>83</v>
      </c>
      <c r="AV120" s="12" t="s">
        <v>83</v>
      </c>
      <c r="AW120" s="12" t="s">
        <v>36</v>
      </c>
      <c r="AX120" s="12" t="s">
        <v>72</v>
      </c>
      <c r="AY120" s="261" t="s">
        <v>174</v>
      </c>
    </row>
    <row r="121" s="13" customFormat="1">
      <c r="B121" s="272"/>
      <c r="C121" s="273"/>
      <c r="D121" s="248" t="s">
        <v>185</v>
      </c>
      <c r="E121" s="274" t="s">
        <v>21</v>
      </c>
      <c r="F121" s="275" t="s">
        <v>264</v>
      </c>
      <c r="G121" s="273"/>
      <c r="H121" s="276">
        <v>233.69999999999999</v>
      </c>
      <c r="I121" s="277"/>
      <c r="J121" s="273"/>
      <c r="K121" s="273"/>
      <c r="L121" s="278"/>
      <c r="M121" s="279"/>
      <c r="N121" s="280"/>
      <c r="O121" s="280"/>
      <c r="P121" s="280"/>
      <c r="Q121" s="280"/>
      <c r="R121" s="280"/>
      <c r="S121" s="280"/>
      <c r="T121" s="281"/>
      <c r="AT121" s="282" t="s">
        <v>185</v>
      </c>
      <c r="AU121" s="282" t="s">
        <v>83</v>
      </c>
      <c r="AV121" s="13" t="s">
        <v>181</v>
      </c>
      <c r="AW121" s="13" t="s">
        <v>36</v>
      </c>
      <c r="AX121" s="13" t="s">
        <v>76</v>
      </c>
      <c r="AY121" s="282" t="s">
        <v>174</v>
      </c>
    </row>
    <row r="122" s="1" customFormat="1" ht="25.5" customHeight="1">
      <c r="B122" s="47"/>
      <c r="C122" s="236" t="s">
        <v>241</v>
      </c>
      <c r="D122" s="236" t="s">
        <v>176</v>
      </c>
      <c r="E122" s="237" t="s">
        <v>3935</v>
      </c>
      <c r="F122" s="238" t="s">
        <v>3936</v>
      </c>
      <c r="G122" s="239" t="s">
        <v>179</v>
      </c>
      <c r="H122" s="240">
        <v>111</v>
      </c>
      <c r="I122" s="241"/>
      <c r="J122" s="242">
        <f>ROUND(I122*H122,2)</f>
        <v>0</v>
      </c>
      <c r="K122" s="238" t="s">
        <v>180</v>
      </c>
      <c r="L122" s="73"/>
      <c r="M122" s="243" t="s">
        <v>21</v>
      </c>
      <c r="N122" s="244" t="s">
        <v>44</v>
      </c>
      <c r="O122" s="48"/>
      <c r="P122" s="245">
        <f>O122*H122</f>
        <v>0</v>
      </c>
      <c r="Q122" s="245">
        <v>0</v>
      </c>
      <c r="R122" s="245">
        <f>Q122*H122</f>
        <v>0</v>
      </c>
      <c r="S122" s="245">
        <v>0</v>
      </c>
      <c r="T122" s="246">
        <f>S122*H122</f>
        <v>0</v>
      </c>
      <c r="AR122" s="25" t="s">
        <v>181</v>
      </c>
      <c r="AT122" s="25" t="s">
        <v>176</v>
      </c>
      <c r="AU122" s="25" t="s">
        <v>83</v>
      </c>
      <c r="AY122" s="25" t="s">
        <v>174</v>
      </c>
      <c r="BE122" s="247">
        <f>IF(N122="základní",J122,0)</f>
        <v>0</v>
      </c>
      <c r="BF122" s="247">
        <f>IF(N122="snížená",J122,0)</f>
        <v>0</v>
      </c>
      <c r="BG122" s="247">
        <f>IF(N122="zákl. přenesená",J122,0)</f>
        <v>0</v>
      </c>
      <c r="BH122" s="247">
        <f>IF(N122="sníž. přenesená",J122,0)</f>
        <v>0</v>
      </c>
      <c r="BI122" s="247">
        <f>IF(N122="nulová",J122,0)</f>
        <v>0</v>
      </c>
      <c r="BJ122" s="25" t="s">
        <v>83</v>
      </c>
      <c r="BK122" s="247">
        <f>ROUND(I122*H122,2)</f>
        <v>0</v>
      </c>
      <c r="BL122" s="25" t="s">
        <v>181</v>
      </c>
      <c r="BM122" s="25" t="s">
        <v>3989</v>
      </c>
    </row>
    <row r="123" s="12" customFormat="1">
      <c r="B123" s="251"/>
      <c r="C123" s="252"/>
      <c r="D123" s="248" t="s">
        <v>185</v>
      </c>
      <c r="E123" s="253" t="s">
        <v>21</v>
      </c>
      <c r="F123" s="254" t="s">
        <v>3988</v>
      </c>
      <c r="G123" s="252"/>
      <c r="H123" s="255">
        <v>111</v>
      </c>
      <c r="I123" s="256"/>
      <c r="J123" s="252"/>
      <c r="K123" s="252"/>
      <c r="L123" s="257"/>
      <c r="M123" s="258"/>
      <c r="N123" s="259"/>
      <c r="O123" s="259"/>
      <c r="P123" s="259"/>
      <c r="Q123" s="259"/>
      <c r="R123" s="259"/>
      <c r="S123" s="259"/>
      <c r="T123" s="260"/>
      <c r="AT123" s="261" t="s">
        <v>185</v>
      </c>
      <c r="AU123" s="261" t="s">
        <v>83</v>
      </c>
      <c r="AV123" s="12" t="s">
        <v>83</v>
      </c>
      <c r="AW123" s="12" t="s">
        <v>36</v>
      </c>
      <c r="AX123" s="12" t="s">
        <v>76</v>
      </c>
      <c r="AY123" s="261" t="s">
        <v>174</v>
      </c>
    </row>
    <row r="124" s="1" customFormat="1" ht="25.5" customHeight="1">
      <c r="B124" s="47"/>
      <c r="C124" s="236" t="s">
        <v>247</v>
      </c>
      <c r="D124" s="236" t="s">
        <v>176</v>
      </c>
      <c r="E124" s="237" t="s">
        <v>3938</v>
      </c>
      <c r="F124" s="238" t="s">
        <v>3939</v>
      </c>
      <c r="G124" s="239" t="s">
        <v>179</v>
      </c>
      <c r="H124" s="240">
        <v>233.69999999999999</v>
      </c>
      <c r="I124" s="241"/>
      <c r="J124" s="242">
        <f>ROUND(I124*H124,2)</f>
        <v>0</v>
      </c>
      <c r="K124" s="238" t="s">
        <v>803</v>
      </c>
      <c r="L124" s="73"/>
      <c r="M124" s="243" t="s">
        <v>21</v>
      </c>
      <c r="N124" s="244" t="s">
        <v>44</v>
      </c>
      <c r="O124" s="48"/>
      <c r="P124" s="245">
        <f>O124*H124</f>
        <v>0</v>
      </c>
      <c r="Q124" s="245">
        <v>0</v>
      </c>
      <c r="R124" s="245">
        <f>Q124*H124</f>
        <v>0</v>
      </c>
      <c r="S124" s="245">
        <v>0</v>
      </c>
      <c r="T124" s="246">
        <f>S124*H124</f>
        <v>0</v>
      </c>
      <c r="AR124" s="25" t="s">
        <v>181</v>
      </c>
      <c r="AT124" s="25" t="s">
        <v>176</v>
      </c>
      <c r="AU124" s="25" t="s">
        <v>83</v>
      </c>
      <c r="AY124" s="25" t="s">
        <v>174</v>
      </c>
      <c r="BE124" s="247">
        <f>IF(N124="základní",J124,0)</f>
        <v>0</v>
      </c>
      <c r="BF124" s="247">
        <f>IF(N124="snížená",J124,0)</f>
        <v>0</v>
      </c>
      <c r="BG124" s="247">
        <f>IF(N124="zákl. přenesená",J124,0)</f>
        <v>0</v>
      </c>
      <c r="BH124" s="247">
        <f>IF(N124="sníž. přenesená",J124,0)</f>
        <v>0</v>
      </c>
      <c r="BI124" s="247">
        <f>IF(N124="nulová",J124,0)</f>
        <v>0</v>
      </c>
      <c r="BJ124" s="25" t="s">
        <v>83</v>
      </c>
      <c r="BK124" s="247">
        <f>ROUND(I124*H124,2)</f>
        <v>0</v>
      </c>
      <c r="BL124" s="25" t="s">
        <v>181</v>
      </c>
      <c r="BM124" s="25" t="s">
        <v>3990</v>
      </c>
    </row>
    <row r="125" s="12" customFormat="1">
      <c r="B125" s="251"/>
      <c r="C125" s="252"/>
      <c r="D125" s="248" t="s">
        <v>185</v>
      </c>
      <c r="E125" s="253" t="s">
        <v>21</v>
      </c>
      <c r="F125" s="254" t="s">
        <v>3986</v>
      </c>
      <c r="G125" s="252"/>
      <c r="H125" s="255">
        <v>8</v>
      </c>
      <c r="I125" s="256"/>
      <c r="J125" s="252"/>
      <c r="K125" s="252"/>
      <c r="L125" s="257"/>
      <c r="M125" s="258"/>
      <c r="N125" s="259"/>
      <c r="O125" s="259"/>
      <c r="P125" s="259"/>
      <c r="Q125" s="259"/>
      <c r="R125" s="259"/>
      <c r="S125" s="259"/>
      <c r="T125" s="260"/>
      <c r="AT125" s="261" t="s">
        <v>185</v>
      </c>
      <c r="AU125" s="261" t="s">
        <v>83</v>
      </c>
      <c r="AV125" s="12" t="s">
        <v>83</v>
      </c>
      <c r="AW125" s="12" t="s">
        <v>36</v>
      </c>
      <c r="AX125" s="12" t="s">
        <v>72</v>
      </c>
      <c r="AY125" s="261" t="s">
        <v>174</v>
      </c>
    </row>
    <row r="126" s="12" customFormat="1">
      <c r="B126" s="251"/>
      <c r="C126" s="252"/>
      <c r="D126" s="248" t="s">
        <v>185</v>
      </c>
      <c r="E126" s="253" t="s">
        <v>21</v>
      </c>
      <c r="F126" s="254" t="s">
        <v>3987</v>
      </c>
      <c r="G126" s="252"/>
      <c r="H126" s="255">
        <v>114.7</v>
      </c>
      <c r="I126" s="256"/>
      <c r="J126" s="252"/>
      <c r="K126" s="252"/>
      <c r="L126" s="257"/>
      <c r="M126" s="258"/>
      <c r="N126" s="259"/>
      <c r="O126" s="259"/>
      <c r="P126" s="259"/>
      <c r="Q126" s="259"/>
      <c r="R126" s="259"/>
      <c r="S126" s="259"/>
      <c r="T126" s="260"/>
      <c r="AT126" s="261" t="s">
        <v>185</v>
      </c>
      <c r="AU126" s="261" t="s">
        <v>83</v>
      </c>
      <c r="AV126" s="12" t="s">
        <v>83</v>
      </c>
      <c r="AW126" s="12" t="s">
        <v>36</v>
      </c>
      <c r="AX126" s="12" t="s">
        <v>72</v>
      </c>
      <c r="AY126" s="261" t="s">
        <v>174</v>
      </c>
    </row>
    <row r="127" s="12" customFormat="1">
      <c r="B127" s="251"/>
      <c r="C127" s="252"/>
      <c r="D127" s="248" t="s">
        <v>185</v>
      </c>
      <c r="E127" s="253" t="s">
        <v>21</v>
      </c>
      <c r="F127" s="254" t="s">
        <v>3988</v>
      </c>
      <c r="G127" s="252"/>
      <c r="H127" s="255">
        <v>111</v>
      </c>
      <c r="I127" s="256"/>
      <c r="J127" s="252"/>
      <c r="K127" s="252"/>
      <c r="L127" s="257"/>
      <c r="M127" s="258"/>
      <c r="N127" s="259"/>
      <c r="O127" s="259"/>
      <c r="P127" s="259"/>
      <c r="Q127" s="259"/>
      <c r="R127" s="259"/>
      <c r="S127" s="259"/>
      <c r="T127" s="260"/>
      <c r="AT127" s="261" t="s">
        <v>185</v>
      </c>
      <c r="AU127" s="261" t="s">
        <v>83</v>
      </c>
      <c r="AV127" s="12" t="s">
        <v>83</v>
      </c>
      <c r="AW127" s="12" t="s">
        <v>36</v>
      </c>
      <c r="AX127" s="12" t="s">
        <v>72</v>
      </c>
      <c r="AY127" s="261" t="s">
        <v>174</v>
      </c>
    </row>
    <row r="128" s="13" customFormat="1">
      <c r="B128" s="272"/>
      <c r="C128" s="273"/>
      <c r="D128" s="248" t="s">
        <v>185</v>
      </c>
      <c r="E128" s="274" t="s">
        <v>21</v>
      </c>
      <c r="F128" s="275" t="s">
        <v>264</v>
      </c>
      <c r="G128" s="273"/>
      <c r="H128" s="276">
        <v>233.69999999999999</v>
      </c>
      <c r="I128" s="277"/>
      <c r="J128" s="273"/>
      <c r="K128" s="273"/>
      <c r="L128" s="278"/>
      <c r="M128" s="279"/>
      <c r="N128" s="280"/>
      <c r="O128" s="280"/>
      <c r="P128" s="280"/>
      <c r="Q128" s="280"/>
      <c r="R128" s="280"/>
      <c r="S128" s="280"/>
      <c r="T128" s="281"/>
      <c r="AT128" s="282" t="s">
        <v>185</v>
      </c>
      <c r="AU128" s="282" t="s">
        <v>83</v>
      </c>
      <c r="AV128" s="13" t="s">
        <v>181</v>
      </c>
      <c r="AW128" s="13" t="s">
        <v>36</v>
      </c>
      <c r="AX128" s="13" t="s">
        <v>76</v>
      </c>
      <c r="AY128" s="282" t="s">
        <v>174</v>
      </c>
    </row>
    <row r="129" s="1" customFormat="1" ht="25.5" customHeight="1">
      <c r="B129" s="47"/>
      <c r="C129" s="236" t="s">
        <v>253</v>
      </c>
      <c r="D129" s="236" t="s">
        <v>176</v>
      </c>
      <c r="E129" s="237" t="s">
        <v>3991</v>
      </c>
      <c r="F129" s="238" t="s">
        <v>3992</v>
      </c>
      <c r="G129" s="239" t="s">
        <v>179</v>
      </c>
      <c r="H129" s="240">
        <v>122.7</v>
      </c>
      <c r="I129" s="241"/>
      <c r="J129" s="242">
        <f>ROUND(I129*H129,2)</f>
        <v>0</v>
      </c>
      <c r="K129" s="238" t="s">
        <v>803</v>
      </c>
      <c r="L129" s="73"/>
      <c r="M129" s="243" t="s">
        <v>21</v>
      </c>
      <c r="N129" s="244" t="s">
        <v>44</v>
      </c>
      <c r="O129" s="48"/>
      <c r="P129" s="245">
        <f>O129*H129</f>
        <v>0</v>
      </c>
      <c r="Q129" s="245">
        <v>0</v>
      </c>
      <c r="R129" s="245">
        <f>Q129*H129</f>
        <v>0</v>
      </c>
      <c r="S129" s="245">
        <v>0</v>
      </c>
      <c r="T129" s="246">
        <f>S129*H129</f>
        <v>0</v>
      </c>
      <c r="AR129" s="25" t="s">
        <v>181</v>
      </c>
      <c r="AT129" s="25" t="s">
        <v>176</v>
      </c>
      <c r="AU129" s="25" t="s">
        <v>83</v>
      </c>
      <c r="AY129" s="25" t="s">
        <v>174</v>
      </c>
      <c r="BE129" s="247">
        <f>IF(N129="základní",J129,0)</f>
        <v>0</v>
      </c>
      <c r="BF129" s="247">
        <f>IF(N129="snížená",J129,0)</f>
        <v>0</v>
      </c>
      <c r="BG129" s="247">
        <f>IF(N129="zákl. přenesená",J129,0)</f>
        <v>0</v>
      </c>
      <c r="BH129" s="247">
        <f>IF(N129="sníž. přenesená",J129,0)</f>
        <v>0</v>
      </c>
      <c r="BI129" s="247">
        <f>IF(N129="nulová",J129,0)</f>
        <v>0</v>
      </c>
      <c r="BJ129" s="25" t="s">
        <v>83</v>
      </c>
      <c r="BK129" s="247">
        <f>ROUND(I129*H129,2)</f>
        <v>0</v>
      </c>
      <c r="BL129" s="25" t="s">
        <v>181</v>
      </c>
      <c r="BM129" s="25" t="s">
        <v>3993</v>
      </c>
    </row>
    <row r="130" s="12" customFormat="1">
      <c r="B130" s="251"/>
      <c r="C130" s="252"/>
      <c r="D130" s="248" t="s">
        <v>185</v>
      </c>
      <c r="E130" s="253" t="s">
        <v>21</v>
      </c>
      <c r="F130" s="254" t="s">
        <v>3986</v>
      </c>
      <c r="G130" s="252"/>
      <c r="H130" s="255">
        <v>8</v>
      </c>
      <c r="I130" s="256"/>
      <c r="J130" s="252"/>
      <c r="K130" s="252"/>
      <c r="L130" s="257"/>
      <c r="M130" s="258"/>
      <c r="N130" s="259"/>
      <c r="O130" s="259"/>
      <c r="P130" s="259"/>
      <c r="Q130" s="259"/>
      <c r="R130" s="259"/>
      <c r="S130" s="259"/>
      <c r="T130" s="260"/>
      <c r="AT130" s="261" t="s">
        <v>185</v>
      </c>
      <c r="AU130" s="261" t="s">
        <v>83</v>
      </c>
      <c r="AV130" s="12" t="s">
        <v>83</v>
      </c>
      <c r="AW130" s="12" t="s">
        <v>36</v>
      </c>
      <c r="AX130" s="12" t="s">
        <v>72</v>
      </c>
      <c r="AY130" s="261" t="s">
        <v>174</v>
      </c>
    </row>
    <row r="131" s="12" customFormat="1">
      <c r="B131" s="251"/>
      <c r="C131" s="252"/>
      <c r="D131" s="248" t="s">
        <v>185</v>
      </c>
      <c r="E131" s="253" t="s">
        <v>21</v>
      </c>
      <c r="F131" s="254" t="s">
        <v>3987</v>
      </c>
      <c r="G131" s="252"/>
      <c r="H131" s="255">
        <v>114.7</v>
      </c>
      <c r="I131" s="256"/>
      <c r="J131" s="252"/>
      <c r="K131" s="252"/>
      <c r="L131" s="257"/>
      <c r="M131" s="258"/>
      <c r="N131" s="259"/>
      <c r="O131" s="259"/>
      <c r="P131" s="259"/>
      <c r="Q131" s="259"/>
      <c r="R131" s="259"/>
      <c r="S131" s="259"/>
      <c r="T131" s="260"/>
      <c r="AT131" s="261" t="s">
        <v>185</v>
      </c>
      <c r="AU131" s="261" t="s">
        <v>83</v>
      </c>
      <c r="AV131" s="12" t="s">
        <v>83</v>
      </c>
      <c r="AW131" s="12" t="s">
        <v>36</v>
      </c>
      <c r="AX131" s="12" t="s">
        <v>72</v>
      </c>
      <c r="AY131" s="261" t="s">
        <v>174</v>
      </c>
    </row>
    <row r="132" s="13" customFormat="1">
      <c r="B132" s="272"/>
      <c r="C132" s="273"/>
      <c r="D132" s="248" t="s">
        <v>185</v>
      </c>
      <c r="E132" s="274" t="s">
        <v>21</v>
      </c>
      <c r="F132" s="275" t="s">
        <v>264</v>
      </c>
      <c r="G132" s="273"/>
      <c r="H132" s="276">
        <v>122.7</v>
      </c>
      <c r="I132" s="277"/>
      <c r="J132" s="273"/>
      <c r="K132" s="273"/>
      <c r="L132" s="278"/>
      <c r="M132" s="279"/>
      <c r="N132" s="280"/>
      <c r="O132" s="280"/>
      <c r="P132" s="280"/>
      <c r="Q132" s="280"/>
      <c r="R132" s="280"/>
      <c r="S132" s="280"/>
      <c r="T132" s="281"/>
      <c r="AT132" s="282" t="s">
        <v>185</v>
      </c>
      <c r="AU132" s="282" t="s">
        <v>83</v>
      </c>
      <c r="AV132" s="13" t="s">
        <v>181</v>
      </c>
      <c r="AW132" s="13" t="s">
        <v>36</v>
      </c>
      <c r="AX132" s="13" t="s">
        <v>76</v>
      </c>
      <c r="AY132" s="282" t="s">
        <v>174</v>
      </c>
    </row>
    <row r="133" s="1" customFormat="1" ht="25.5" customHeight="1">
      <c r="B133" s="47"/>
      <c r="C133" s="236" t="s">
        <v>10</v>
      </c>
      <c r="D133" s="236" t="s">
        <v>176</v>
      </c>
      <c r="E133" s="237" t="s">
        <v>3941</v>
      </c>
      <c r="F133" s="238" t="s">
        <v>3942</v>
      </c>
      <c r="G133" s="239" t="s">
        <v>179</v>
      </c>
      <c r="H133" s="240">
        <v>233.69999999999999</v>
      </c>
      <c r="I133" s="241"/>
      <c r="J133" s="242">
        <f>ROUND(I133*H133,2)</f>
        <v>0</v>
      </c>
      <c r="K133" s="238" t="s">
        <v>180</v>
      </c>
      <c r="L133" s="73"/>
      <c r="M133" s="243" t="s">
        <v>21</v>
      </c>
      <c r="N133" s="244" t="s">
        <v>44</v>
      </c>
      <c r="O133" s="48"/>
      <c r="P133" s="245">
        <f>O133*H133</f>
        <v>0</v>
      </c>
      <c r="Q133" s="245">
        <v>0</v>
      </c>
      <c r="R133" s="245">
        <f>Q133*H133</f>
        <v>0</v>
      </c>
      <c r="S133" s="245">
        <v>0</v>
      </c>
      <c r="T133" s="246">
        <f>S133*H133</f>
        <v>0</v>
      </c>
      <c r="AR133" s="25" t="s">
        <v>181</v>
      </c>
      <c r="AT133" s="25" t="s">
        <v>176</v>
      </c>
      <c r="AU133" s="25" t="s">
        <v>83</v>
      </c>
      <c r="AY133" s="25" t="s">
        <v>174</v>
      </c>
      <c r="BE133" s="247">
        <f>IF(N133="základní",J133,0)</f>
        <v>0</v>
      </c>
      <c r="BF133" s="247">
        <f>IF(N133="snížená",J133,0)</f>
        <v>0</v>
      </c>
      <c r="BG133" s="247">
        <f>IF(N133="zákl. přenesená",J133,0)</f>
        <v>0</v>
      </c>
      <c r="BH133" s="247">
        <f>IF(N133="sníž. přenesená",J133,0)</f>
        <v>0</v>
      </c>
      <c r="BI133" s="247">
        <f>IF(N133="nulová",J133,0)</f>
        <v>0</v>
      </c>
      <c r="BJ133" s="25" t="s">
        <v>83</v>
      </c>
      <c r="BK133" s="247">
        <f>ROUND(I133*H133,2)</f>
        <v>0</v>
      </c>
      <c r="BL133" s="25" t="s">
        <v>181</v>
      </c>
      <c r="BM133" s="25" t="s">
        <v>3994</v>
      </c>
    </row>
    <row r="134" s="12" customFormat="1">
      <c r="B134" s="251"/>
      <c r="C134" s="252"/>
      <c r="D134" s="248" t="s">
        <v>185</v>
      </c>
      <c r="E134" s="253" t="s">
        <v>21</v>
      </c>
      <c r="F134" s="254" t="s">
        <v>3986</v>
      </c>
      <c r="G134" s="252"/>
      <c r="H134" s="255">
        <v>8</v>
      </c>
      <c r="I134" s="256"/>
      <c r="J134" s="252"/>
      <c r="K134" s="252"/>
      <c r="L134" s="257"/>
      <c r="M134" s="258"/>
      <c r="N134" s="259"/>
      <c r="O134" s="259"/>
      <c r="P134" s="259"/>
      <c r="Q134" s="259"/>
      <c r="R134" s="259"/>
      <c r="S134" s="259"/>
      <c r="T134" s="260"/>
      <c r="AT134" s="261" t="s">
        <v>185</v>
      </c>
      <c r="AU134" s="261" t="s">
        <v>83</v>
      </c>
      <c r="AV134" s="12" t="s">
        <v>83</v>
      </c>
      <c r="AW134" s="12" t="s">
        <v>36</v>
      </c>
      <c r="AX134" s="12" t="s">
        <v>72</v>
      </c>
      <c r="AY134" s="261" t="s">
        <v>174</v>
      </c>
    </row>
    <row r="135" s="12" customFormat="1">
      <c r="B135" s="251"/>
      <c r="C135" s="252"/>
      <c r="D135" s="248" t="s">
        <v>185</v>
      </c>
      <c r="E135" s="253" t="s">
        <v>21</v>
      </c>
      <c r="F135" s="254" t="s">
        <v>3987</v>
      </c>
      <c r="G135" s="252"/>
      <c r="H135" s="255">
        <v>114.7</v>
      </c>
      <c r="I135" s="256"/>
      <c r="J135" s="252"/>
      <c r="K135" s="252"/>
      <c r="L135" s="257"/>
      <c r="M135" s="258"/>
      <c r="N135" s="259"/>
      <c r="O135" s="259"/>
      <c r="P135" s="259"/>
      <c r="Q135" s="259"/>
      <c r="R135" s="259"/>
      <c r="S135" s="259"/>
      <c r="T135" s="260"/>
      <c r="AT135" s="261" t="s">
        <v>185</v>
      </c>
      <c r="AU135" s="261" t="s">
        <v>83</v>
      </c>
      <c r="AV135" s="12" t="s">
        <v>83</v>
      </c>
      <c r="AW135" s="12" t="s">
        <v>36</v>
      </c>
      <c r="AX135" s="12" t="s">
        <v>72</v>
      </c>
      <c r="AY135" s="261" t="s">
        <v>174</v>
      </c>
    </row>
    <row r="136" s="12" customFormat="1">
      <c r="B136" s="251"/>
      <c r="C136" s="252"/>
      <c r="D136" s="248" t="s">
        <v>185</v>
      </c>
      <c r="E136" s="253" t="s">
        <v>21</v>
      </c>
      <c r="F136" s="254" t="s">
        <v>3988</v>
      </c>
      <c r="G136" s="252"/>
      <c r="H136" s="255">
        <v>111</v>
      </c>
      <c r="I136" s="256"/>
      <c r="J136" s="252"/>
      <c r="K136" s="252"/>
      <c r="L136" s="257"/>
      <c r="M136" s="258"/>
      <c r="N136" s="259"/>
      <c r="O136" s="259"/>
      <c r="P136" s="259"/>
      <c r="Q136" s="259"/>
      <c r="R136" s="259"/>
      <c r="S136" s="259"/>
      <c r="T136" s="260"/>
      <c r="AT136" s="261" t="s">
        <v>185</v>
      </c>
      <c r="AU136" s="261" t="s">
        <v>83</v>
      </c>
      <c r="AV136" s="12" t="s">
        <v>83</v>
      </c>
      <c r="AW136" s="12" t="s">
        <v>36</v>
      </c>
      <c r="AX136" s="12" t="s">
        <v>72</v>
      </c>
      <c r="AY136" s="261" t="s">
        <v>174</v>
      </c>
    </row>
    <row r="137" s="13" customFormat="1">
      <c r="B137" s="272"/>
      <c r="C137" s="273"/>
      <c r="D137" s="248" t="s">
        <v>185</v>
      </c>
      <c r="E137" s="274" t="s">
        <v>21</v>
      </c>
      <c r="F137" s="275" t="s">
        <v>264</v>
      </c>
      <c r="G137" s="273"/>
      <c r="H137" s="276">
        <v>233.69999999999999</v>
      </c>
      <c r="I137" s="277"/>
      <c r="J137" s="273"/>
      <c r="K137" s="273"/>
      <c r="L137" s="278"/>
      <c r="M137" s="279"/>
      <c r="N137" s="280"/>
      <c r="O137" s="280"/>
      <c r="P137" s="280"/>
      <c r="Q137" s="280"/>
      <c r="R137" s="280"/>
      <c r="S137" s="280"/>
      <c r="T137" s="281"/>
      <c r="AT137" s="282" t="s">
        <v>185</v>
      </c>
      <c r="AU137" s="282" t="s">
        <v>83</v>
      </c>
      <c r="AV137" s="13" t="s">
        <v>181</v>
      </c>
      <c r="AW137" s="13" t="s">
        <v>36</v>
      </c>
      <c r="AX137" s="13" t="s">
        <v>76</v>
      </c>
      <c r="AY137" s="282" t="s">
        <v>174</v>
      </c>
    </row>
    <row r="138" s="1" customFormat="1" ht="25.5" customHeight="1">
      <c r="B138" s="47"/>
      <c r="C138" s="236" t="s">
        <v>266</v>
      </c>
      <c r="D138" s="236" t="s">
        <v>176</v>
      </c>
      <c r="E138" s="237" t="s">
        <v>3995</v>
      </c>
      <c r="F138" s="238" t="s">
        <v>3996</v>
      </c>
      <c r="G138" s="239" t="s">
        <v>179</v>
      </c>
      <c r="H138" s="240">
        <v>47.5</v>
      </c>
      <c r="I138" s="241"/>
      <c r="J138" s="242">
        <f>ROUND(I138*H138,2)</f>
        <v>0</v>
      </c>
      <c r="K138" s="238" t="s">
        <v>803</v>
      </c>
      <c r="L138" s="73"/>
      <c r="M138" s="243" t="s">
        <v>21</v>
      </c>
      <c r="N138" s="244" t="s">
        <v>44</v>
      </c>
      <c r="O138" s="48"/>
      <c r="P138" s="245">
        <f>O138*H138</f>
        <v>0</v>
      </c>
      <c r="Q138" s="245">
        <v>0.093410000000000007</v>
      </c>
      <c r="R138" s="245">
        <f>Q138*H138</f>
        <v>4.4369750000000003</v>
      </c>
      <c r="S138" s="245">
        <v>0</v>
      </c>
      <c r="T138" s="246">
        <f>S138*H138</f>
        <v>0</v>
      </c>
      <c r="AR138" s="25" t="s">
        <v>181</v>
      </c>
      <c r="AT138" s="25" t="s">
        <v>176</v>
      </c>
      <c r="AU138" s="25" t="s">
        <v>83</v>
      </c>
      <c r="AY138" s="25" t="s">
        <v>174</v>
      </c>
      <c r="BE138" s="247">
        <f>IF(N138="základní",J138,0)</f>
        <v>0</v>
      </c>
      <c r="BF138" s="247">
        <f>IF(N138="snížená",J138,0)</f>
        <v>0</v>
      </c>
      <c r="BG138" s="247">
        <f>IF(N138="zákl. přenesená",J138,0)</f>
        <v>0</v>
      </c>
      <c r="BH138" s="247">
        <f>IF(N138="sníž. přenesená",J138,0)</f>
        <v>0</v>
      </c>
      <c r="BI138" s="247">
        <f>IF(N138="nulová",J138,0)</f>
        <v>0</v>
      </c>
      <c r="BJ138" s="25" t="s">
        <v>83</v>
      </c>
      <c r="BK138" s="247">
        <f>ROUND(I138*H138,2)</f>
        <v>0</v>
      </c>
      <c r="BL138" s="25" t="s">
        <v>181</v>
      </c>
      <c r="BM138" s="25" t="s">
        <v>3997</v>
      </c>
    </row>
    <row r="139" s="12" customFormat="1">
      <c r="B139" s="251"/>
      <c r="C139" s="252"/>
      <c r="D139" s="248" t="s">
        <v>185</v>
      </c>
      <c r="E139" s="253" t="s">
        <v>21</v>
      </c>
      <c r="F139" s="254" t="s">
        <v>3998</v>
      </c>
      <c r="G139" s="252"/>
      <c r="H139" s="255">
        <v>47.5</v>
      </c>
      <c r="I139" s="256"/>
      <c r="J139" s="252"/>
      <c r="K139" s="252"/>
      <c r="L139" s="257"/>
      <c r="M139" s="258"/>
      <c r="N139" s="259"/>
      <c r="O139" s="259"/>
      <c r="P139" s="259"/>
      <c r="Q139" s="259"/>
      <c r="R139" s="259"/>
      <c r="S139" s="259"/>
      <c r="T139" s="260"/>
      <c r="AT139" s="261" t="s">
        <v>185</v>
      </c>
      <c r="AU139" s="261" t="s">
        <v>83</v>
      </c>
      <c r="AV139" s="12" t="s">
        <v>83</v>
      </c>
      <c r="AW139" s="12" t="s">
        <v>36</v>
      </c>
      <c r="AX139" s="12" t="s">
        <v>76</v>
      </c>
      <c r="AY139" s="261" t="s">
        <v>174</v>
      </c>
    </row>
    <row r="140" s="1" customFormat="1" ht="16.5" customHeight="1">
      <c r="B140" s="47"/>
      <c r="C140" s="236" t="s">
        <v>273</v>
      </c>
      <c r="D140" s="236" t="s">
        <v>176</v>
      </c>
      <c r="E140" s="237" t="s">
        <v>3999</v>
      </c>
      <c r="F140" s="238" t="s">
        <v>4000</v>
      </c>
      <c r="G140" s="239" t="s">
        <v>179</v>
      </c>
      <c r="H140" s="240">
        <v>47.5</v>
      </c>
      <c r="I140" s="241"/>
      <c r="J140" s="242">
        <f>ROUND(I140*H140,2)</f>
        <v>0</v>
      </c>
      <c r="K140" s="238" t="s">
        <v>803</v>
      </c>
      <c r="L140" s="73"/>
      <c r="M140" s="243" t="s">
        <v>21</v>
      </c>
      <c r="N140" s="244" t="s">
        <v>44</v>
      </c>
      <c r="O140" s="48"/>
      <c r="P140" s="245">
        <f>O140*H140</f>
        <v>0</v>
      </c>
      <c r="Q140" s="245">
        <v>0.00040000000000000002</v>
      </c>
      <c r="R140" s="245">
        <f>Q140*H140</f>
        <v>0.019</v>
      </c>
      <c r="S140" s="245">
        <v>0</v>
      </c>
      <c r="T140" s="246">
        <f>S140*H140</f>
        <v>0</v>
      </c>
      <c r="AR140" s="25" t="s">
        <v>181</v>
      </c>
      <c r="AT140" s="25" t="s">
        <v>176</v>
      </c>
      <c r="AU140" s="25" t="s">
        <v>83</v>
      </c>
      <c r="AY140" s="25" t="s">
        <v>174</v>
      </c>
      <c r="BE140" s="247">
        <f>IF(N140="základní",J140,0)</f>
        <v>0</v>
      </c>
      <c r="BF140" s="247">
        <f>IF(N140="snížená",J140,0)</f>
        <v>0</v>
      </c>
      <c r="BG140" s="247">
        <f>IF(N140="zákl. přenesená",J140,0)</f>
        <v>0</v>
      </c>
      <c r="BH140" s="247">
        <f>IF(N140="sníž. přenesená",J140,0)</f>
        <v>0</v>
      </c>
      <c r="BI140" s="247">
        <f>IF(N140="nulová",J140,0)</f>
        <v>0</v>
      </c>
      <c r="BJ140" s="25" t="s">
        <v>83</v>
      </c>
      <c r="BK140" s="247">
        <f>ROUND(I140*H140,2)</f>
        <v>0</v>
      </c>
      <c r="BL140" s="25" t="s">
        <v>181</v>
      </c>
      <c r="BM140" s="25" t="s">
        <v>4001</v>
      </c>
    </row>
    <row r="141" s="1" customFormat="1" ht="51" customHeight="1">
      <c r="B141" s="47"/>
      <c r="C141" s="236" t="s">
        <v>277</v>
      </c>
      <c r="D141" s="236" t="s">
        <v>176</v>
      </c>
      <c r="E141" s="237" t="s">
        <v>3944</v>
      </c>
      <c r="F141" s="238" t="s">
        <v>3945</v>
      </c>
      <c r="G141" s="239" t="s">
        <v>179</v>
      </c>
      <c r="H141" s="240">
        <v>8</v>
      </c>
      <c r="I141" s="241"/>
      <c r="J141" s="242">
        <f>ROUND(I141*H141,2)</f>
        <v>0</v>
      </c>
      <c r="K141" s="238" t="s">
        <v>803</v>
      </c>
      <c r="L141" s="73"/>
      <c r="M141" s="243" t="s">
        <v>21</v>
      </c>
      <c r="N141" s="244" t="s">
        <v>44</v>
      </c>
      <c r="O141" s="48"/>
      <c r="P141" s="245">
        <f>O141*H141</f>
        <v>0</v>
      </c>
      <c r="Q141" s="245">
        <v>0.084250000000000005</v>
      </c>
      <c r="R141" s="245">
        <f>Q141*H141</f>
        <v>0.67400000000000004</v>
      </c>
      <c r="S141" s="245">
        <v>0</v>
      </c>
      <c r="T141" s="246">
        <f>S141*H141</f>
        <v>0</v>
      </c>
      <c r="AR141" s="25" t="s">
        <v>181</v>
      </c>
      <c r="AT141" s="25" t="s">
        <v>176</v>
      </c>
      <c r="AU141" s="25" t="s">
        <v>83</v>
      </c>
      <c r="AY141" s="25" t="s">
        <v>174</v>
      </c>
      <c r="BE141" s="247">
        <f>IF(N141="základní",J141,0)</f>
        <v>0</v>
      </c>
      <c r="BF141" s="247">
        <f>IF(N141="snížená",J141,0)</f>
        <v>0</v>
      </c>
      <c r="BG141" s="247">
        <f>IF(N141="zákl. přenesená",J141,0)</f>
        <v>0</v>
      </c>
      <c r="BH141" s="247">
        <f>IF(N141="sníž. přenesená",J141,0)</f>
        <v>0</v>
      </c>
      <c r="BI141" s="247">
        <f>IF(N141="nulová",J141,0)</f>
        <v>0</v>
      </c>
      <c r="BJ141" s="25" t="s">
        <v>83</v>
      </c>
      <c r="BK141" s="247">
        <f>ROUND(I141*H141,2)</f>
        <v>0</v>
      </c>
      <c r="BL141" s="25" t="s">
        <v>181</v>
      </c>
      <c r="BM141" s="25" t="s">
        <v>4002</v>
      </c>
    </row>
    <row r="142" s="12" customFormat="1">
      <c r="B142" s="251"/>
      <c r="C142" s="252"/>
      <c r="D142" s="248" t="s">
        <v>185</v>
      </c>
      <c r="E142" s="253" t="s">
        <v>21</v>
      </c>
      <c r="F142" s="254" t="s">
        <v>4003</v>
      </c>
      <c r="G142" s="252"/>
      <c r="H142" s="255">
        <v>8</v>
      </c>
      <c r="I142" s="256"/>
      <c r="J142" s="252"/>
      <c r="K142" s="252"/>
      <c r="L142" s="257"/>
      <c r="M142" s="258"/>
      <c r="N142" s="259"/>
      <c r="O142" s="259"/>
      <c r="P142" s="259"/>
      <c r="Q142" s="259"/>
      <c r="R142" s="259"/>
      <c r="S142" s="259"/>
      <c r="T142" s="260"/>
      <c r="AT142" s="261" t="s">
        <v>185</v>
      </c>
      <c r="AU142" s="261" t="s">
        <v>83</v>
      </c>
      <c r="AV142" s="12" t="s">
        <v>83</v>
      </c>
      <c r="AW142" s="12" t="s">
        <v>36</v>
      </c>
      <c r="AX142" s="12" t="s">
        <v>76</v>
      </c>
      <c r="AY142" s="261" t="s">
        <v>174</v>
      </c>
    </row>
    <row r="143" s="1" customFormat="1" ht="25.5" customHeight="1">
      <c r="B143" s="47"/>
      <c r="C143" s="262" t="s">
        <v>282</v>
      </c>
      <c r="D143" s="262" t="s">
        <v>248</v>
      </c>
      <c r="E143" s="263" t="s">
        <v>3947</v>
      </c>
      <c r="F143" s="264" t="s">
        <v>3948</v>
      </c>
      <c r="G143" s="265" t="s">
        <v>179</v>
      </c>
      <c r="H143" s="266">
        <v>8.0800000000000001</v>
      </c>
      <c r="I143" s="267"/>
      <c r="J143" s="268">
        <f>ROUND(I143*H143,2)</f>
        <v>0</v>
      </c>
      <c r="K143" s="264" t="s">
        <v>803</v>
      </c>
      <c r="L143" s="269"/>
      <c r="M143" s="270" t="s">
        <v>21</v>
      </c>
      <c r="N143" s="271" t="s">
        <v>44</v>
      </c>
      <c r="O143" s="48"/>
      <c r="P143" s="245">
        <f>O143*H143</f>
        <v>0</v>
      </c>
      <c r="Q143" s="245">
        <v>0.14000000000000001</v>
      </c>
      <c r="R143" s="245">
        <f>Q143*H143</f>
        <v>1.1312000000000002</v>
      </c>
      <c r="S143" s="245">
        <v>0</v>
      </c>
      <c r="T143" s="246">
        <f>S143*H143</f>
        <v>0</v>
      </c>
      <c r="AR143" s="25" t="s">
        <v>217</v>
      </c>
      <c r="AT143" s="25" t="s">
        <v>248</v>
      </c>
      <c r="AU143" s="25" t="s">
        <v>83</v>
      </c>
      <c r="AY143" s="25" t="s">
        <v>174</v>
      </c>
      <c r="BE143" s="247">
        <f>IF(N143="základní",J143,0)</f>
        <v>0</v>
      </c>
      <c r="BF143" s="247">
        <f>IF(N143="snížená",J143,0)</f>
        <v>0</v>
      </c>
      <c r="BG143" s="247">
        <f>IF(N143="zákl. přenesená",J143,0)</f>
        <v>0</v>
      </c>
      <c r="BH143" s="247">
        <f>IF(N143="sníž. přenesená",J143,0)</f>
        <v>0</v>
      </c>
      <c r="BI143" s="247">
        <f>IF(N143="nulová",J143,0)</f>
        <v>0</v>
      </c>
      <c r="BJ143" s="25" t="s">
        <v>83</v>
      </c>
      <c r="BK143" s="247">
        <f>ROUND(I143*H143,2)</f>
        <v>0</v>
      </c>
      <c r="BL143" s="25" t="s">
        <v>181</v>
      </c>
      <c r="BM143" s="25" t="s">
        <v>4004</v>
      </c>
    </row>
    <row r="144" s="12" customFormat="1">
      <c r="B144" s="251"/>
      <c r="C144" s="252"/>
      <c r="D144" s="248" t="s">
        <v>185</v>
      </c>
      <c r="E144" s="253" t="s">
        <v>21</v>
      </c>
      <c r="F144" s="254" t="s">
        <v>4005</v>
      </c>
      <c r="G144" s="252"/>
      <c r="H144" s="255">
        <v>8.0800000000000001</v>
      </c>
      <c r="I144" s="256"/>
      <c r="J144" s="252"/>
      <c r="K144" s="252"/>
      <c r="L144" s="257"/>
      <c r="M144" s="258"/>
      <c r="N144" s="259"/>
      <c r="O144" s="259"/>
      <c r="P144" s="259"/>
      <c r="Q144" s="259"/>
      <c r="R144" s="259"/>
      <c r="S144" s="259"/>
      <c r="T144" s="260"/>
      <c r="AT144" s="261" t="s">
        <v>185</v>
      </c>
      <c r="AU144" s="261" t="s">
        <v>83</v>
      </c>
      <c r="AV144" s="12" t="s">
        <v>83</v>
      </c>
      <c r="AW144" s="12" t="s">
        <v>36</v>
      </c>
      <c r="AX144" s="12" t="s">
        <v>76</v>
      </c>
      <c r="AY144" s="261" t="s">
        <v>174</v>
      </c>
    </row>
    <row r="145" s="1" customFormat="1" ht="51" customHeight="1">
      <c r="B145" s="47"/>
      <c r="C145" s="236" t="s">
        <v>287</v>
      </c>
      <c r="D145" s="236" t="s">
        <v>176</v>
      </c>
      <c r="E145" s="237" t="s">
        <v>4006</v>
      </c>
      <c r="F145" s="238" t="s">
        <v>4007</v>
      </c>
      <c r="G145" s="239" t="s">
        <v>179</v>
      </c>
      <c r="H145" s="240">
        <v>225.69999999999999</v>
      </c>
      <c r="I145" s="241"/>
      <c r="J145" s="242">
        <f>ROUND(I145*H145,2)</f>
        <v>0</v>
      </c>
      <c r="K145" s="238" t="s">
        <v>803</v>
      </c>
      <c r="L145" s="73"/>
      <c r="M145" s="243" t="s">
        <v>21</v>
      </c>
      <c r="N145" s="244" t="s">
        <v>44</v>
      </c>
      <c r="O145" s="48"/>
      <c r="P145" s="245">
        <f>O145*H145</f>
        <v>0</v>
      </c>
      <c r="Q145" s="245">
        <v>0.085650000000000004</v>
      </c>
      <c r="R145" s="245">
        <f>Q145*H145</f>
        <v>19.331205000000001</v>
      </c>
      <c r="S145" s="245">
        <v>0</v>
      </c>
      <c r="T145" s="246">
        <f>S145*H145</f>
        <v>0</v>
      </c>
      <c r="AR145" s="25" t="s">
        <v>181</v>
      </c>
      <c r="AT145" s="25" t="s">
        <v>176</v>
      </c>
      <c r="AU145" s="25" t="s">
        <v>83</v>
      </c>
      <c r="AY145" s="25" t="s">
        <v>174</v>
      </c>
      <c r="BE145" s="247">
        <f>IF(N145="základní",J145,0)</f>
        <v>0</v>
      </c>
      <c r="BF145" s="247">
        <f>IF(N145="snížená",J145,0)</f>
        <v>0</v>
      </c>
      <c r="BG145" s="247">
        <f>IF(N145="zákl. přenesená",J145,0)</f>
        <v>0</v>
      </c>
      <c r="BH145" s="247">
        <f>IF(N145="sníž. přenesená",J145,0)</f>
        <v>0</v>
      </c>
      <c r="BI145" s="247">
        <f>IF(N145="nulová",J145,0)</f>
        <v>0</v>
      </c>
      <c r="BJ145" s="25" t="s">
        <v>83</v>
      </c>
      <c r="BK145" s="247">
        <f>ROUND(I145*H145,2)</f>
        <v>0</v>
      </c>
      <c r="BL145" s="25" t="s">
        <v>181</v>
      </c>
      <c r="BM145" s="25" t="s">
        <v>4008</v>
      </c>
    </row>
    <row r="146" s="12" customFormat="1">
      <c r="B146" s="251"/>
      <c r="C146" s="252"/>
      <c r="D146" s="248" t="s">
        <v>185</v>
      </c>
      <c r="E146" s="253" t="s">
        <v>21</v>
      </c>
      <c r="F146" s="254" t="s">
        <v>4009</v>
      </c>
      <c r="G146" s="252"/>
      <c r="H146" s="255">
        <v>114.7</v>
      </c>
      <c r="I146" s="256"/>
      <c r="J146" s="252"/>
      <c r="K146" s="252"/>
      <c r="L146" s="257"/>
      <c r="M146" s="258"/>
      <c r="N146" s="259"/>
      <c r="O146" s="259"/>
      <c r="P146" s="259"/>
      <c r="Q146" s="259"/>
      <c r="R146" s="259"/>
      <c r="S146" s="259"/>
      <c r="T146" s="260"/>
      <c r="AT146" s="261" t="s">
        <v>185</v>
      </c>
      <c r="AU146" s="261" t="s">
        <v>83</v>
      </c>
      <c r="AV146" s="12" t="s">
        <v>83</v>
      </c>
      <c r="AW146" s="12" t="s">
        <v>36</v>
      </c>
      <c r="AX146" s="12" t="s">
        <v>72</v>
      </c>
      <c r="AY146" s="261" t="s">
        <v>174</v>
      </c>
    </row>
    <row r="147" s="12" customFormat="1">
      <c r="B147" s="251"/>
      <c r="C147" s="252"/>
      <c r="D147" s="248" t="s">
        <v>185</v>
      </c>
      <c r="E147" s="253" t="s">
        <v>21</v>
      </c>
      <c r="F147" s="254" t="s">
        <v>3988</v>
      </c>
      <c r="G147" s="252"/>
      <c r="H147" s="255">
        <v>111</v>
      </c>
      <c r="I147" s="256"/>
      <c r="J147" s="252"/>
      <c r="K147" s="252"/>
      <c r="L147" s="257"/>
      <c r="M147" s="258"/>
      <c r="N147" s="259"/>
      <c r="O147" s="259"/>
      <c r="P147" s="259"/>
      <c r="Q147" s="259"/>
      <c r="R147" s="259"/>
      <c r="S147" s="259"/>
      <c r="T147" s="260"/>
      <c r="AT147" s="261" t="s">
        <v>185</v>
      </c>
      <c r="AU147" s="261" t="s">
        <v>83</v>
      </c>
      <c r="AV147" s="12" t="s">
        <v>83</v>
      </c>
      <c r="AW147" s="12" t="s">
        <v>36</v>
      </c>
      <c r="AX147" s="12" t="s">
        <v>72</v>
      </c>
      <c r="AY147" s="261" t="s">
        <v>174</v>
      </c>
    </row>
    <row r="148" s="13" customFormat="1">
      <c r="B148" s="272"/>
      <c r="C148" s="273"/>
      <c r="D148" s="248" t="s">
        <v>185</v>
      </c>
      <c r="E148" s="274" t="s">
        <v>21</v>
      </c>
      <c r="F148" s="275" t="s">
        <v>264</v>
      </c>
      <c r="G148" s="273"/>
      <c r="H148" s="276">
        <v>225.69999999999999</v>
      </c>
      <c r="I148" s="277"/>
      <c r="J148" s="273"/>
      <c r="K148" s="273"/>
      <c r="L148" s="278"/>
      <c r="M148" s="279"/>
      <c r="N148" s="280"/>
      <c r="O148" s="280"/>
      <c r="P148" s="280"/>
      <c r="Q148" s="280"/>
      <c r="R148" s="280"/>
      <c r="S148" s="280"/>
      <c r="T148" s="281"/>
      <c r="AT148" s="282" t="s">
        <v>185</v>
      </c>
      <c r="AU148" s="282" t="s">
        <v>83</v>
      </c>
      <c r="AV148" s="13" t="s">
        <v>181</v>
      </c>
      <c r="AW148" s="13" t="s">
        <v>36</v>
      </c>
      <c r="AX148" s="13" t="s">
        <v>76</v>
      </c>
      <c r="AY148" s="282" t="s">
        <v>174</v>
      </c>
    </row>
    <row r="149" s="1" customFormat="1" ht="25.5" customHeight="1">
      <c r="B149" s="47"/>
      <c r="C149" s="262" t="s">
        <v>9</v>
      </c>
      <c r="D149" s="262" t="s">
        <v>248</v>
      </c>
      <c r="E149" s="263" t="s">
        <v>4010</v>
      </c>
      <c r="F149" s="264" t="s">
        <v>4011</v>
      </c>
      <c r="G149" s="265" t="s">
        <v>179</v>
      </c>
      <c r="H149" s="266">
        <v>115.84699999999999</v>
      </c>
      <c r="I149" s="267"/>
      <c r="J149" s="268">
        <f>ROUND(I149*H149,2)</f>
        <v>0</v>
      </c>
      <c r="K149" s="264" t="s">
        <v>803</v>
      </c>
      <c r="L149" s="269"/>
      <c r="M149" s="270" t="s">
        <v>21</v>
      </c>
      <c r="N149" s="271" t="s">
        <v>44</v>
      </c>
      <c r="O149" s="48"/>
      <c r="P149" s="245">
        <f>O149*H149</f>
        <v>0</v>
      </c>
      <c r="Q149" s="245">
        <v>0.17999999999999999</v>
      </c>
      <c r="R149" s="245">
        <f>Q149*H149</f>
        <v>20.852459999999997</v>
      </c>
      <c r="S149" s="245">
        <v>0</v>
      </c>
      <c r="T149" s="246">
        <f>S149*H149</f>
        <v>0</v>
      </c>
      <c r="AR149" s="25" t="s">
        <v>217</v>
      </c>
      <c r="AT149" s="25" t="s">
        <v>248</v>
      </c>
      <c r="AU149" s="25" t="s">
        <v>83</v>
      </c>
      <c r="AY149" s="25" t="s">
        <v>174</v>
      </c>
      <c r="BE149" s="247">
        <f>IF(N149="základní",J149,0)</f>
        <v>0</v>
      </c>
      <c r="BF149" s="247">
        <f>IF(N149="snížená",J149,0)</f>
        <v>0</v>
      </c>
      <c r="BG149" s="247">
        <f>IF(N149="zákl. přenesená",J149,0)</f>
        <v>0</v>
      </c>
      <c r="BH149" s="247">
        <f>IF(N149="sníž. přenesená",J149,0)</f>
        <v>0</v>
      </c>
      <c r="BI149" s="247">
        <f>IF(N149="nulová",J149,0)</f>
        <v>0</v>
      </c>
      <c r="BJ149" s="25" t="s">
        <v>83</v>
      </c>
      <c r="BK149" s="247">
        <f>ROUND(I149*H149,2)</f>
        <v>0</v>
      </c>
      <c r="BL149" s="25" t="s">
        <v>181</v>
      </c>
      <c r="BM149" s="25" t="s">
        <v>4012</v>
      </c>
    </row>
    <row r="150" s="12" customFormat="1">
      <c r="B150" s="251"/>
      <c r="C150" s="252"/>
      <c r="D150" s="248" t="s">
        <v>185</v>
      </c>
      <c r="E150" s="253" t="s">
        <v>21</v>
      </c>
      <c r="F150" s="254" t="s">
        <v>4013</v>
      </c>
      <c r="G150" s="252"/>
      <c r="H150" s="255">
        <v>115.84699999999999</v>
      </c>
      <c r="I150" s="256"/>
      <c r="J150" s="252"/>
      <c r="K150" s="252"/>
      <c r="L150" s="257"/>
      <c r="M150" s="258"/>
      <c r="N150" s="259"/>
      <c r="O150" s="259"/>
      <c r="P150" s="259"/>
      <c r="Q150" s="259"/>
      <c r="R150" s="259"/>
      <c r="S150" s="259"/>
      <c r="T150" s="260"/>
      <c r="AT150" s="261" t="s">
        <v>185</v>
      </c>
      <c r="AU150" s="261" t="s">
        <v>83</v>
      </c>
      <c r="AV150" s="12" t="s">
        <v>83</v>
      </c>
      <c r="AW150" s="12" t="s">
        <v>36</v>
      </c>
      <c r="AX150" s="12" t="s">
        <v>76</v>
      </c>
      <c r="AY150" s="261" t="s">
        <v>174</v>
      </c>
    </row>
    <row r="151" s="1" customFormat="1" ht="25.5" customHeight="1">
      <c r="B151" s="47"/>
      <c r="C151" s="262" t="s">
        <v>298</v>
      </c>
      <c r="D151" s="262" t="s">
        <v>248</v>
      </c>
      <c r="E151" s="263" t="s">
        <v>4014</v>
      </c>
      <c r="F151" s="264" t="s">
        <v>4011</v>
      </c>
      <c r="G151" s="265" t="s">
        <v>179</v>
      </c>
      <c r="H151" s="266">
        <v>112.11</v>
      </c>
      <c r="I151" s="267"/>
      <c r="J151" s="268">
        <f>ROUND(I151*H151,2)</f>
        <v>0</v>
      </c>
      <c r="K151" s="264" t="s">
        <v>21</v>
      </c>
      <c r="L151" s="269"/>
      <c r="M151" s="270" t="s">
        <v>21</v>
      </c>
      <c r="N151" s="271" t="s">
        <v>44</v>
      </c>
      <c r="O151" s="48"/>
      <c r="P151" s="245">
        <f>O151*H151</f>
        <v>0</v>
      </c>
      <c r="Q151" s="245">
        <v>0.17999999999999999</v>
      </c>
      <c r="R151" s="245">
        <f>Q151*H151</f>
        <v>20.1798</v>
      </c>
      <c r="S151" s="245">
        <v>0</v>
      </c>
      <c r="T151" s="246">
        <f>S151*H151</f>
        <v>0</v>
      </c>
      <c r="AR151" s="25" t="s">
        <v>217</v>
      </c>
      <c r="AT151" s="25" t="s">
        <v>248</v>
      </c>
      <c r="AU151" s="25" t="s">
        <v>83</v>
      </c>
      <c r="AY151" s="25" t="s">
        <v>174</v>
      </c>
      <c r="BE151" s="247">
        <f>IF(N151="základní",J151,0)</f>
        <v>0</v>
      </c>
      <c r="BF151" s="247">
        <f>IF(N151="snížená",J151,0)</f>
        <v>0</v>
      </c>
      <c r="BG151" s="247">
        <f>IF(N151="zákl. přenesená",J151,0)</f>
        <v>0</v>
      </c>
      <c r="BH151" s="247">
        <f>IF(N151="sníž. přenesená",J151,0)</f>
        <v>0</v>
      </c>
      <c r="BI151" s="247">
        <f>IF(N151="nulová",J151,0)</f>
        <v>0</v>
      </c>
      <c r="BJ151" s="25" t="s">
        <v>83</v>
      </c>
      <c r="BK151" s="247">
        <f>ROUND(I151*H151,2)</f>
        <v>0</v>
      </c>
      <c r="BL151" s="25" t="s">
        <v>181</v>
      </c>
      <c r="BM151" s="25" t="s">
        <v>4015</v>
      </c>
    </row>
    <row r="152" s="12" customFormat="1">
      <c r="B152" s="251"/>
      <c r="C152" s="252"/>
      <c r="D152" s="248" t="s">
        <v>185</v>
      </c>
      <c r="E152" s="253" t="s">
        <v>21</v>
      </c>
      <c r="F152" s="254" t="s">
        <v>4016</v>
      </c>
      <c r="G152" s="252"/>
      <c r="H152" s="255">
        <v>112.11</v>
      </c>
      <c r="I152" s="256"/>
      <c r="J152" s="252"/>
      <c r="K152" s="252"/>
      <c r="L152" s="257"/>
      <c r="M152" s="258"/>
      <c r="N152" s="259"/>
      <c r="O152" s="259"/>
      <c r="P152" s="259"/>
      <c r="Q152" s="259"/>
      <c r="R152" s="259"/>
      <c r="S152" s="259"/>
      <c r="T152" s="260"/>
      <c r="AT152" s="261" t="s">
        <v>185</v>
      </c>
      <c r="AU152" s="261" t="s">
        <v>83</v>
      </c>
      <c r="AV152" s="12" t="s">
        <v>83</v>
      </c>
      <c r="AW152" s="12" t="s">
        <v>36</v>
      </c>
      <c r="AX152" s="12" t="s">
        <v>76</v>
      </c>
      <c r="AY152" s="261" t="s">
        <v>174</v>
      </c>
    </row>
    <row r="153" s="11" customFormat="1" ht="29.88" customHeight="1">
      <c r="B153" s="220"/>
      <c r="C153" s="221"/>
      <c r="D153" s="222" t="s">
        <v>71</v>
      </c>
      <c r="E153" s="234" t="s">
        <v>206</v>
      </c>
      <c r="F153" s="234" t="s">
        <v>4017</v>
      </c>
      <c r="G153" s="221"/>
      <c r="H153" s="221"/>
      <c r="I153" s="224"/>
      <c r="J153" s="235">
        <f>BK153</f>
        <v>0</v>
      </c>
      <c r="K153" s="221"/>
      <c r="L153" s="226"/>
      <c r="M153" s="227"/>
      <c r="N153" s="228"/>
      <c r="O153" s="228"/>
      <c r="P153" s="229">
        <f>SUM(P154:P155)</f>
        <v>0</v>
      </c>
      <c r="Q153" s="228"/>
      <c r="R153" s="229">
        <f>SUM(R154:R155)</f>
        <v>4.6362399999999999</v>
      </c>
      <c r="S153" s="228"/>
      <c r="T153" s="230">
        <f>SUM(T154:T155)</f>
        <v>0</v>
      </c>
      <c r="AR153" s="231" t="s">
        <v>76</v>
      </c>
      <c r="AT153" s="232" t="s">
        <v>71</v>
      </c>
      <c r="AU153" s="232" t="s">
        <v>76</v>
      </c>
      <c r="AY153" s="231" t="s">
        <v>174</v>
      </c>
      <c r="BK153" s="233">
        <f>SUM(BK154:BK155)</f>
        <v>0</v>
      </c>
    </row>
    <row r="154" s="1" customFormat="1" ht="25.5" customHeight="1">
      <c r="B154" s="47"/>
      <c r="C154" s="236" t="s">
        <v>306</v>
      </c>
      <c r="D154" s="236" t="s">
        <v>176</v>
      </c>
      <c r="E154" s="237" t="s">
        <v>4018</v>
      </c>
      <c r="F154" s="238" t="s">
        <v>4019</v>
      </c>
      <c r="G154" s="239" t="s">
        <v>179</v>
      </c>
      <c r="H154" s="240">
        <v>17</v>
      </c>
      <c r="I154" s="241"/>
      <c r="J154" s="242">
        <f>ROUND(I154*H154,2)</f>
        <v>0</v>
      </c>
      <c r="K154" s="238" t="s">
        <v>803</v>
      </c>
      <c r="L154" s="73"/>
      <c r="M154" s="243" t="s">
        <v>21</v>
      </c>
      <c r="N154" s="244" t="s">
        <v>44</v>
      </c>
      <c r="O154" s="48"/>
      <c r="P154" s="245">
        <f>O154*H154</f>
        <v>0</v>
      </c>
      <c r="Q154" s="245">
        <v>0.27272000000000002</v>
      </c>
      <c r="R154" s="245">
        <f>Q154*H154</f>
        <v>4.6362399999999999</v>
      </c>
      <c r="S154" s="245">
        <v>0</v>
      </c>
      <c r="T154" s="246">
        <f>S154*H154</f>
        <v>0</v>
      </c>
      <c r="AR154" s="25" t="s">
        <v>181</v>
      </c>
      <c r="AT154" s="25" t="s">
        <v>176</v>
      </c>
      <c r="AU154" s="25" t="s">
        <v>83</v>
      </c>
      <c r="AY154" s="25" t="s">
        <v>174</v>
      </c>
      <c r="BE154" s="247">
        <f>IF(N154="základní",J154,0)</f>
        <v>0</v>
      </c>
      <c r="BF154" s="247">
        <f>IF(N154="snížená",J154,0)</f>
        <v>0</v>
      </c>
      <c r="BG154" s="247">
        <f>IF(N154="zákl. přenesená",J154,0)</f>
        <v>0</v>
      </c>
      <c r="BH154" s="247">
        <f>IF(N154="sníž. přenesená",J154,0)</f>
        <v>0</v>
      </c>
      <c r="BI154" s="247">
        <f>IF(N154="nulová",J154,0)</f>
        <v>0</v>
      </c>
      <c r="BJ154" s="25" t="s">
        <v>83</v>
      </c>
      <c r="BK154" s="247">
        <f>ROUND(I154*H154,2)</f>
        <v>0</v>
      </c>
      <c r="BL154" s="25" t="s">
        <v>181</v>
      </c>
      <c r="BM154" s="25" t="s">
        <v>4020</v>
      </c>
    </row>
    <row r="155" s="12" customFormat="1">
      <c r="B155" s="251"/>
      <c r="C155" s="252"/>
      <c r="D155" s="248" t="s">
        <v>185</v>
      </c>
      <c r="E155" s="253" t="s">
        <v>21</v>
      </c>
      <c r="F155" s="254" t="s">
        <v>273</v>
      </c>
      <c r="G155" s="252"/>
      <c r="H155" s="255">
        <v>17</v>
      </c>
      <c r="I155" s="256"/>
      <c r="J155" s="252"/>
      <c r="K155" s="252"/>
      <c r="L155" s="257"/>
      <c r="M155" s="258"/>
      <c r="N155" s="259"/>
      <c r="O155" s="259"/>
      <c r="P155" s="259"/>
      <c r="Q155" s="259"/>
      <c r="R155" s="259"/>
      <c r="S155" s="259"/>
      <c r="T155" s="260"/>
      <c r="AT155" s="261" t="s">
        <v>185</v>
      </c>
      <c r="AU155" s="261" t="s">
        <v>83</v>
      </c>
      <c r="AV155" s="12" t="s">
        <v>83</v>
      </c>
      <c r="AW155" s="12" t="s">
        <v>36</v>
      </c>
      <c r="AX155" s="12" t="s">
        <v>76</v>
      </c>
      <c r="AY155" s="261" t="s">
        <v>174</v>
      </c>
    </row>
    <row r="156" s="11" customFormat="1" ht="29.88" customHeight="1">
      <c r="B156" s="220"/>
      <c r="C156" s="221"/>
      <c r="D156" s="222" t="s">
        <v>71</v>
      </c>
      <c r="E156" s="234" t="s">
        <v>217</v>
      </c>
      <c r="F156" s="234" t="s">
        <v>4021</v>
      </c>
      <c r="G156" s="221"/>
      <c r="H156" s="221"/>
      <c r="I156" s="224"/>
      <c r="J156" s="235">
        <f>BK156</f>
        <v>0</v>
      </c>
      <c r="K156" s="221"/>
      <c r="L156" s="226"/>
      <c r="M156" s="227"/>
      <c r="N156" s="228"/>
      <c r="O156" s="228"/>
      <c r="P156" s="229">
        <f>SUM(P157:P167)</f>
        <v>0</v>
      </c>
      <c r="Q156" s="228"/>
      <c r="R156" s="229">
        <f>SUM(R157:R167)</f>
        <v>3.9845800000000002</v>
      </c>
      <c r="S156" s="228"/>
      <c r="T156" s="230">
        <f>SUM(T157:T167)</f>
        <v>0</v>
      </c>
      <c r="AR156" s="231" t="s">
        <v>76</v>
      </c>
      <c r="AT156" s="232" t="s">
        <v>71</v>
      </c>
      <c r="AU156" s="232" t="s">
        <v>76</v>
      </c>
      <c r="AY156" s="231" t="s">
        <v>174</v>
      </c>
      <c r="BK156" s="233">
        <f>SUM(BK157:BK167)</f>
        <v>0</v>
      </c>
    </row>
    <row r="157" s="1" customFormat="1" ht="25.5" customHeight="1">
      <c r="B157" s="47"/>
      <c r="C157" s="236" t="s">
        <v>312</v>
      </c>
      <c r="D157" s="236" t="s">
        <v>176</v>
      </c>
      <c r="E157" s="237" t="s">
        <v>4022</v>
      </c>
      <c r="F157" s="238" t="s">
        <v>4023</v>
      </c>
      <c r="G157" s="239" t="s">
        <v>256</v>
      </c>
      <c r="H157" s="240">
        <v>28</v>
      </c>
      <c r="I157" s="241"/>
      <c r="J157" s="242">
        <f>ROUND(I157*H157,2)</f>
        <v>0</v>
      </c>
      <c r="K157" s="238" t="s">
        <v>21</v>
      </c>
      <c r="L157" s="73"/>
      <c r="M157" s="243" t="s">
        <v>21</v>
      </c>
      <c r="N157" s="244" t="s">
        <v>44</v>
      </c>
      <c r="O157" s="48"/>
      <c r="P157" s="245">
        <f>O157*H157</f>
        <v>0</v>
      </c>
      <c r="Q157" s="245">
        <v>0</v>
      </c>
      <c r="R157" s="245">
        <f>Q157*H157</f>
        <v>0</v>
      </c>
      <c r="S157" s="245">
        <v>0</v>
      </c>
      <c r="T157" s="246">
        <f>S157*H157</f>
        <v>0</v>
      </c>
      <c r="AR157" s="25" t="s">
        <v>181</v>
      </c>
      <c r="AT157" s="25" t="s">
        <v>176</v>
      </c>
      <c r="AU157" s="25" t="s">
        <v>83</v>
      </c>
      <c r="AY157" s="25" t="s">
        <v>174</v>
      </c>
      <c r="BE157" s="247">
        <f>IF(N157="základní",J157,0)</f>
        <v>0</v>
      </c>
      <c r="BF157" s="247">
        <f>IF(N157="snížená",J157,0)</f>
        <v>0</v>
      </c>
      <c r="BG157" s="247">
        <f>IF(N157="zákl. přenesená",J157,0)</f>
        <v>0</v>
      </c>
      <c r="BH157" s="247">
        <f>IF(N157="sníž. přenesená",J157,0)</f>
        <v>0</v>
      </c>
      <c r="BI157" s="247">
        <f>IF(N157="nulová",J157,0)</f>
        <v>0</v>
      </c>
      <c r="BJ157" s="25" t="s">
        <v>83</v>
      </c>
      <c r="BK157" s="247">
        <f>ROUND(I157*H157,2)</f>
        <v>0</v>
      </c>
      <c r="BL157" s="25" t="s">
        <v>181</v>
      </c>
      <c r="BM157" s="25" t="s">
        <v>4024</v>
      </c>
    </row>
    <row r="158" s="12" customFormat="1">
      <c r="B158" s="251"/>
      <c r="C158" s="252"/>
      <c r="D158" s="248" t="s">
        <v>185</v>
      </c>
      <c r="E158" s="253" t="s">
        <v>21</v>
      </c>
      <c r="F158" s="254" t="s">
        <v>4025</v>
      </c>
      <c r="G158" s="252"/>
      <c r="H158" s="255">
        <v>28</v>
      </c>
      <c r="I158" s="256"/>
      <c r="J158" s="252"/>
      <c r="K158" s="252"/>
      <c r="L158" s="257"/>
      <c r="M158" s="258"/>
      <c r="N158" s="259"/>
      <c r="O158" s="259"/>
      <c r="P158" s="259"/>
      <c r="Q158" s="259"/>
      <c r="R158" s="259"/>
      <c r="S158" s="259"/>
      <c r="T158" s="260"/>
      <c r="AT158" s="261" t="s">
        <v>185</v>
      </c>
      <c r="AU158" s="261" t="s">
        <v>83</v>
      </c>
      <c r="AV158" s="12" t="s">
        <v>83</v>
      </c>
      <c r="AW158" s="12" t="s">
        <v>36</v>
      </c>
      <c r="AX158" s="12" t="s">
        <v>76</v>
      </c>
      <c r="AY158" s="261" t="s">
        <v>174</v>
      </c>
    </row>
    <row r="159" s="1" customFormat="1" ht="25.5" customHeight="1">
      <c r="B159" s="47"/>
      <c r="C159" s="236" t="s">
        <v>317</v>
      </c>
      <c r="D159" s="236" t="s">
        <v>176</v>
      </c>
      <c r="E159" s="237" t="s">
        <v>4026</v>
      </c>
      <c r="F159" s="238" t="s">
        <v>4023</v>
      </c>
      <c r="G159" s="239" t="s">
        <v>256</v>
      </c>
      <c r="H159" s="240">
        <v>11</v>
      </c>
      <c r="I159" s="241"/>
      <c r="J159" s="242">
        <f>ROUND(I159*H159,2)</f>
        <v>0</v>
      </c>
      <c r="K159" s="238" t="s">
        <v>21</v>
      </c>
      <c r="L159" s="73"/>
      <c r="M159" s="243" t="s">
        <v>21</v>
      </c>
      <c r="N159" s="244" t="s">
        <v>44</v>
      </c>
      <c r="O159" s="48"/>
      <c r="P159" s="245">
        <f>O159*H159</f>
        <v>0</v>
      </c>
      <c r="Q159" s="245">
        <v>0</v>
      </c>
      <c r="R159" s="245">
        <f>Q159*H159</f>
        <v>0</v>
      </c>
      <c r="S159" s="245">
        <v>0</v>
      </c>
      <c r="T159" s="246">
        <f>S159*H159</f>
        <v>0</v>
      </c>
      <c r="AR159" s="25" t="s">
        <v>181</v>
      </c>
      <c r="AT159" s="25" t="s">
        <v>176</v>
      </c>
      <c r="AU159" s="25" t="s">
        <v>83</v>
      </c>
      <c r="AY159" s="25" t="s">
        <v>174</v>
      </c>
      <c r="BE159" s="247">
        <f>IF(N159="základní",J159,0)</f>
        <v>0</v>
      </c>
      <c r="BF159" s="247">
        <f>IF(N159="snížená",J159,0)</f>
        <v>0</v>
      </c>
      <c r="BG159" s="247">
        <f>IF(N159="zákl. přenesená",J159,0)</f>
        <v>0</v>
      </c>
      <c r="BH159" s="247">
        <f>IF(N159="sníž. přenesená",J159,0)</f>
        <v>0</v>
      </c>
      <c r="BI159" s="247">
        <f>IF(N159="nulová",J159,0)</f>
        <v>0</v>
      </c>
      <c r="BJ159" s="25" t="s">
        <v>83</v>
      </c>
      <c r="BK159" s="247">
        <f>ROUND(I159*H159,2)</f>
        <v>0</v>
      </c>
      <c r="BL159" s="25" t="s">
        <v>181</v>
      </c>
      <c r="BM159" s="25" t="s">
        <v>4027</v>
      </c>
    </row>
    <row r="160" s="12" customFormat="1">
      <c r="B160" s="251"/>
      <c r="C160" s="252"/>
      <c r="D160" s="248" t="s">
        <v>185</v>
      </c>
      <c r="E160" s="253" t="s">
        <v>21</v>
      </c>
      <c r="F160" s="254" t="s">
        <v>235</v>
      </c>
      <c r="G160" s="252"/>
      <c r="H160" s="255">
        <v>11</v>
      </c>
      <c r="I160" s="256"/>
      <c r="J160" s="252"/>
      <c r="K160" s="252"/>
      <c r="L160" s="257"/>
      <c r="M160" s="258"/>
      <c r="N160" s="259"/>
      <c r="O160" s="259"/>
      <c r="P160" s="259"/>
      <c r="Q160" s="259"/>
      <c r="R160" s="259"/>
      <c r="S160" s="259"/>
      <c r="T160" s="260"/>
      <c r="AT160" s="261" t="s">
        <v>185</v>
      </c>
      <c r="AU160" s="261" t="s">
        <v>83</v>
      </c>
      <c r="AV160" s="12" t="s">
        <v>83</v>
      </c>
      <c r="AW160" s="12" t="s">
        <v>36</v>
      </c>
      <c r="AX160" s="12" t="s">
        <v>76</v>
      </c>
      <c r="AY160" s="261" t="s">
        <v>174</v>
      </c>
    </row>
    <row r="161" s="1" customFormat="1" ht="38.25" customHeight="1">
      <c r="B161" s="47"/>
      <c r="C161" s="236" t="s">
        <v>321</v>
      </c>
      <c r="D161" s="236" t="s">
        <v>176</v>
      </c>
      <c r="E161" s="237" t="s">
        <v>4028</v>
      </c>
      <c r="F161" s="238" t="s">
        <v>4029</v>
      </c>
      <c r="G161" s="239" t="s">
        <v>269</v>
      </c>
      <c r="H161" s="240">
        <v>1</v>
      </c>
      <c r="I161" s="241"/>
      <c r="J161" s="242">
        <f>ROUND(I161*H161,2)</f>
        <v>0</v>
      </c>
      <c r="K161" s="238" t="s">
        <v>180</v>
      </c>
      <c r="L161" s="73"/>
      <c r="M161" s="243" t="s">
        <v>21</v>
      </c>
      <c r="N161" s="244" t="s">
        <v>44</v>
      </c>
      <c r="O161" s="48"/>
      <c r="P161" s="245">
        <f>O161*H161</f>
        <v>0</v>
      </c>
      <c r="Q161" s="245">
        <v>0</v>
      </c>
      <c r="R161" s="245">
        <f>Q161*H161</f>
        <v>0</v>
      </c>
      <c r="S161" s="245">
        <v>0</v>
      </c>
      <c r="T161" s="246">
        <f>S161*H161</f>
        <v>0</v>
      </c>
      <c r="AR161" s="25" t="s">
        <v>181</v>
      </c>
      <c r="AT161" s="25" t="s">
        <v>176</v>
      </c>
      <c r="AU161" s="25" t="s">
        <v>83</v>
      </c>
      <c r="AY161" s="25" t="s">
        <v>174</v>
      </c>
      <c r="BE161" s="247">
        <f>IF(N161="základní",J161,0)</f>
        <v>0</v>
      </c>
      <c r="BF161" s="247">
        <f>IF(N161="snížená",J161,0)</f>
        <v>0</v>
      </c>
      <c r="BG161" s="247">
        <f>IF(N161="zákl. přenesená",J161,0)</f>
        <v>0</v>
      </c>
      <c r="BH161" s="247">
        <f>IF(N161="sníž. přenesená",J161,0)</f>
        <v>0</v>
      </c>
      <c r="BI161" s="247">
        <f>IF(N161="nulová",J161,0)</f>
        <v>0</v>
      </c>
      <c r="BJ161" s="25" t="s">
        <v>83</v>
      </c>
      <c r="BK161" s="247">
        <f>ROUND(I161*H161,2)</f>
        <v>0</v>
      </c>
      <c r="BL161" s="25" t="s">
        <v>181</v>
      </c>
      <c r="BM161" s="25" t="s">
        <v>4030</v>
      </c>
    </row>
    <row r="162" s="1" customFormat="1">
      <c r="B162" s="47"/>
      <c r="C162" s="75"/>
      <c r="D162" s="248" t="s">
        <v>183</v>
      </c>
      <c r="E162" s="75"/>
      <c r="F162" s="249" t="s">
        <v>4031</v>
      </c>
      <c r="G162" s="75"/>
      <c r="H162" s="75"/>
      <c r="I162" s="204"/>
      <c r="J162" s="75"/>
      <c r="K162" s="75"/>
      <c r="L162" s="73"/>
      <c r="M162" s="250"/>
      <c r="N162" s="48"/>
      <c r="O162" s="48"/>
      <c r="P162" s="48"/>
      <c r="Q162" s="48"/>
      <c r="R162" s="48"/>
      <c r="S162" s="48"/>
      <c r="T162" s="96"/>
      <c r="AT162" s="25" t="s">
        <v>183</v>
      </c>
      <c r="AU162" s="25" t="s">
        <v>83</v>
      </c>
    </row>
    <row r="163" s="1" customFormat="1" ht="16.5" customHeight="1">
      <c r="B163" s="47"/>
      <c r="C163" s="262" t="s">
        <v>325</v>
      </c>
      <c r="D163" s="262" t="s">
        <v>248</v>
      </c>
      <c r="E163" s="263" t="s">
        <v>4032</v>
      </c>
      <c r="F163" s="264" t="s">
        <v>4033</v>
      </c>
      <c r="G163" s="265" t="s">
        <v>269</v>
      </c>
      <c r="H163" s="266">
        <v>1</v>
      </c>
      <c r="I163" s="267"/>
      <c r="J163" s="268">
        <f>ROUND(I163*H163,2)</f>
        <v>0</v>
      </c>
      <c r="K163" s="264" t="s">
        <v>180</v>
      </c>
      <c r="L163" s="269"/>
      <c r="M163" s="270" t="s">
        <v>21</v>
      </c>
      <c r="N163" s="271" t="s">
        <v>44</v>
      </c>
      <c r="O163" s="48"/>
      <c r="P163" s="245">
        <f>O163*H163</f>
        <v>0</v>
      </c>
      <c r="Q163" s="245">
        <v>0.0071999999999999998</v>
      </c>
      <c r="R163" s="245">
        <f>Q163*H163</f>
        <v>0.0071999999999999998</v>
      </c>
      <c r="S163" s="245">
        <v>0</v>
      </c>
      <c r="T163" s="246">
        <f>S163*H163</f>
        <v>0</v>
      </c>
      <c r="AR163" s="25" t="s">
        <v>217</v>
      </c>
      <c r="AT163" s="25" t="s">
        <v>248</v>
      </c>
      <c r="AU163" s="25" t="s">
        <v>83</v>
      </c>
      <c r="AY163" s="25" t="s">
        <v>174</v>
      </c>
      <c r="BE163" s="247">
        <f>IF(N163="základní",J163,0)</f>
        <v>0</v>
      </c>
      <c r="BF163" s="247">
        <f>IF(N163="snížená",J163,0)</f>
        <v>0</v>
      </c>
      <c r="BG163" s="247">
        <f>IF(N163="zákl. přenesená",J163,0)</f>
        <v>0</v>
      </c>
      <c r="BH163" s="247">
        <f>IF(N163="sníž. přenesená",J163,0)</f>
        <v>0</v>
      </c>
      <c r="BI163" s="247">
        <f>IF(N163="nulová",J163,0)</f>
        <v>0</v>
      </c>
      <c r="BJ163" s="25" t="s">
        <v>83</v>
      </c>
      <c r="BK163" s="247">
        <f>ROUND(I163*H163,2)</f>
        <v>0</v>
      </c>
      <c r="BL163" s="25" t="s">
        <v>181</v>
      </c>
      <c r="BM163" s="25" t="s">
        <v>4034</v>
      </c>
    </row>
    <row r="164" s="1" customFormat="1" ht="38.25" customHeight="1">
      <c r="B164" s="47"/>
      <c r="C164" s="236" t="s">
        <v>330</v>
      </c>
      <c r="D164" s="236" t="s">
        <v>176</v>
      </c>
      <c r="E164" s="237" t="s">
        <v>4035</v>
      </c>
      <c r="F164" s="238" t="s">
        <v>4036</v>
      </c>
      <c r="G164" s="239" t="s">
        <v>269</v>
      </c>
      <c r="H164" s="240">
        <v>1</v>
      </c>
      <c r="I164" s="241"/>
      <c r="J164" s="242">
        <f>ROUND(I164*H164,2)</f>
        <v>0</v>
      </c>
      <c r="K164" s="238" t="s">
        <v>180</v>
      </c>
      <c r="L164" s="73"/>
      <c r="M164" s="243" t="s">
        <v>21</v>
      </c>
      <c r="N164" s="244" t="s">
        <v>44</v>
      </c>
      <c r="O164" s="48"/>
      <c r="P164" s="245">
        <f>O164*H164</f>
        <v>0</v>
      </c>
      <c r="Q164" s="245">
        <v>0</v>
      </c>
      <c r="R164" s="245">
        <f>Q164*H164</f>
        <v>0</v>
      </c>
      <c r="S164" s="245">
        <v>0</v>
      </c>
      <c r="T164" s="246">
        <f>S164*H164</f>
        <v>0</v>
      </c>
      <c r="AR164" s="25" t="s">
        <v>181</v>
      </c>
      <c r="AT164" s="25" t="s">
        <v>176</v>
      </c>
      <c r="AU164" s="25" t="s">
        <v>83</v>
      </c>
      <c r="AY164" s="25" t="s">
        <v>174</v>
      </c>
      <c r="BE164" s="247">
        <f>IF(N164="základní",J164,0)</f>
        <v>0</v>
      </c>
      <c r="BF164" s="247">
        <f>IF(N164="snížená",J164,0)</f>
        <v>0</v>
      </c>
      <c r="BG164" s="247">
        <f>IF(N164="zákl. přenesená",J164,0)</f>
        <v>0</v>
      </c>
      <c r="BH164" s="247">
        <f>IF(N164="sníž. přenesená",J164,0)</f>
        <v>0</v>
      </c>
      <c r="BI164" s="247">
        <f>IF(N164="nulová",J164,0)</f>
        <v>0</v>
      </c>
      <c r="BJ164" s="25" t="s">
        <v>83</v>
      </c>
      <c r="BK164" s="247">
        <f>ROUND(I164*H164,2)</f>
        <v>0</v>
      </c>
      <c r="BL164" s="25" t="s">
        <v>181</v>
      </c>
      <c r="BM164" s="25" t="s">
        <v>4037</v>
      </c>
    </row>
    <row r="165" s="1" customFormat="1">
      <c r="B165" s="47"/>
      <c r="C165" s="75"/>
      <c r="D165" s="248" t="s">
        <v>183</v>
      </c>
      <c r="E165" s="75"/>
      <c r="F165" s="249" t="s">
        <v>4031</v>
      </c>
      <c r="G165" s="75"/>
      <c r="H165" s="75"/>
      <c r="I165" s="204"/>
      <c r="J165" s="75"/>
      <c r="K165" s="75"/>
      <c r="L165" s="73"/>
      <c r="M165" s="250"/>
      <c r="N165" s="48"/>
      <c r="O165" s="48"/>
      <c r="P165" s="48"/>
      <c r="Q165" s="48"/>
      <c r="R165" s="48"/>
      <c r="S165" s="48"/>
      <c r="T165" s="96"/>
      <c r="AT165" s="25" t="s">
        <v>183</v>
      </c>
      <c r="AU165" s="25" t="s">
        <v>83</v>
      </c>
    </row>
    <row r="166" s="1" customFormat="1" ht="16.5" customHeight="1">
      <c r="B166" s="47"/>
      <c r="C166" s="262" t="s">
        <v>336</v>
      </c>
      <c r="D166" s="262" t="s">
        <v>248</v>
      </c>
      <c r="E166" s="263" t="s">
        <v>4038</v>
      </c>
      <c r="F166" s="264" t="s">
        <v>4039</v>
      </c>
      <c r="G166" s="265" t="s">
        <v>269</v>
      </c>
      <c r="H166" s="266">
        <v>1</v>
      </c>
      <c r="I166" s="267"/>
      <c r="J166" s="268">
        <f>ROUND(I166*H166,2)</f>
        <v>0</v>
      </c>
      <c r="K166" s="264" t="s">
        <v>21</v>
      </c>
      <c r="L166" s="269"/>
      <c r="M166" s="270" t="s">
        <v>21</v>
      </c>
      <c r="N166" s="271" t="s">
        <v>44</v>
      </c>
      <c r="O166" s="48"/>
      <c r="P166" s="245">
        <f>O166*H166</f>
        <v>0</v>
      </c>
      <c r="Q166" s="245">
        <v>0.0040000000000000001</v>
      </c>
      <c r="R166" s="245">
        <f>Q166*H166</f>
        <v>0.0040000000000000001</v>
      </c>
      <c r="S166" s="245">
        <v>0</v>
      </c>
      <c r="T166" s="246">
        <f>S166*H166</f>
        <v>0</v>
      </c>
      <c r="AR166" s="25" t="s">
        <v>217</v>
      </c>
      <c r="AT166" s="25" t="s">
        <v>248</v>
      </c>
      <c r="AU166" s="25" t="s">
        <v>83</v>
      </c>
      <c r="AY166" s="25" t="s">
        <v>174</v>
      </c>
      <c r="BE166" s="247">
        <f>IF(N166="základní",J166,0)</f>
        <v>0</v>
      </c>
      <c r="BF166" s="247">
        <f>IF(N166="snížená",J166,0)</f>
        <v>0</v>
      </c>
      <c r="BG166" s="247">
        <f>IF(N166="zákl. přenesená",J166,0)</f>
        <v>0</v>
      </c>
      <c r="BH166" s="247">
        <f>IF(N166="sníž. přenesená",J166,0)</f>
        <v>0</v>
      </c>
      <c r="BI166" s="247">
        <f>IF(N166="nulová",J166,0)</f>
        <v>0</v>
      </c>
      <c r="BJ166" s="25" t="s">
        <v>83</v>
      </c>
      <c r="BK166" s="247">
        <f>ROUND(I166*H166,2)</f>
        <v>0</v>
      </c>
      <c r="BL166" s="25" t="s">
        <v>181</v>
      </c>
      <c r="BM166" s="25" t="s">
        <v>4040</v>
      </c>
    </row>
    <row r="167" s="1" customFormat="1" ht="25.5" customHeight="1">
      <c r="B167" s="47"/>
      <c r="C167" s="236" t="s">
        <v>344</v>
      </c>
      <c r="D167" s="236" t="s">
        <v>176</v>
      </c>
      <c r="E167" s="237" t="s">
        <v>4041</v>
      </c>
      <c r="F167" s="238" t="s">
        <v>4042</v>
      </c>
      <c r="G167" s="239" t="s">
        <v>269</v>
      </c>
      <c r="H167" s="240">
        <v>1</v>
      </c>
      <c r="I167" s="241"/>
      <c r="J167" s="242">
        <f>ROUND(I167*H167,2)</f>
        <v>0</v>
      </c>
      <c r="K167" s="238" t="s">
        <v>21</v>
      </c>
      <c r="L167" s="73"/>
      <c r="M167" s="243" t="s">
        <v>21</v>
      </c>
      <c r="N167" s="244" t="s">
        <v>44</v>
      </c>
      <c r="O167" s="48"/>
      <c r="P167" s="245">
        <f>O167*H167</f>
        <v>0</v>
      </c>
      <c r="Q167" s="245">
        <v>3.9733800000000001</v>
      </c>
      <c r="R167" s="245">
        <f>Q167*H167</f>
        <v>3.9733800000000001</v>
      </c>
      <c r="S167" s="245">
        <v>0</v>
      </c>
      <c r="T167" s="246">
        <f>S167*H167</f>
        <v>0</v>
      </c>
      <c r="AR167" s="25" t="s">
        <v>181</v>
      </c>
      <c r="AT167" s="25" t="s">
        <v>176</v>
      </c>
      <c r="AU167" s="25" t="s">
        <v>83</v>
      </c>
      <c r="AY167" s="25" t="s">
        <v>174</v>
      </c>
      <c r="BE167" s="247">
        <f>IF(N167="základní",J167,0)</f>
        <v>0</v>
      </c>
      <c r="BF167" s="247">
        <f>IF(N167="snížená",J167,0)</f>
        <v>0</v>
      </c>
      <c r="BG167" s="247">
        <f>IF(N167="zákl. přenesená",J167,0)</f>
        <v>0</v>
      </c>
      <c r="BH167" s="247">
        <f>IF(N167="sníž. přenesená",J167,0)</f>
        <v>0</v>
      </c>
      <c r="BI167" s="247">
        <f>IF(N167="nulová",J167,0)</f>
        <v>0</v>
      </c>
      <c r="BJ167" s="25" t="s">
        <v>83</v>
      </c>
      <c r="BK167" s="247">
        <f>ROUND(I167*H167,2)</f>
        <v>0</v>
      </c>
      <c r="BL167" s="25" t="s">
        <v>181</v>
      </c>
      <c r="BM167" s="25" t="s">
        <v>4043</v>
      </c>
    </row>
    <row r="168" s="11" customFormat="1" ht="29.88" customHeight="1">
      <c r="B168" s="220"/>
      <c r="C168" s="221"/>
      <c r="D168" s="222" t="s">
        <v>71</v>
      </c>
      <c r="E168" s="234" t="s">
        <v>223</v>
      </c>
      <c r="F168" s="234" t="s">
        <v>746</v>
      </c>
      <c r="G168" s="221"/>
      <c r="H168" s="221"/>
      <c r="I168" s="224"/>
      <c r="J168" s="235">
        <f>BK168</f>
        <v>0</v>
      </c>
      <c r="K168" s="221"/>
      <c r="L168" s="226"/>
      <c r="M168" s="227"/>
      <c r="N168" s="228"/>
      <c r="O168" s="228"/>
      <c r="P168" s="229">
        <f>SUM(P169:P178)</f>
        <v>0</v>
      </c>
      <c r="Q168" s="228"/>
      <c r="R168" s="229">
        <f>SUM(R169:R178)</f>
        <v>24.06512</v>
      </c>
      <c r="S168" s="228"/>
      <c r="T168" s="230">
        <f>SUM(T169:T178)</f>
        <v>0</v>
      </c>
      <c r="AR168" s="231" t="s">
        <v>76</v>
      </c>
      <c r="AT168" s="232" t="s">
        <v>71</v>
      </c>
      <c r="AU168" s="232" t="s">
        <v>76</v>
      </c>
      <c r="AY168" s="231" t="s">
        <v>174</v>
      </c>
      <c r="BK168" s="233">
        <f>SUM(BK169:BK178)</f>
        <v>0</v>
      </c>
    </row>
    <row r="169" s="1" customFormat="1" ht="38.25" customHeight="1">
      <c r="B169" s="47"/>
      <c r="C169" s="236" t="s">
        <v>342</v>
      </c>
      <c r="D169" s="236" t="s">
        <v>176</v>
      </c>
      <c r="E169" s="237" t="s">
        <v>4044</v>
      </c>
      <c r="F169" s="238" t="s">
        <v>4045</v>
      </c>
      <c r="G169" s="239" t="s">
        <v>256</v>
      </c>
      <c r="H169" s="240">
        <v>90.5</v>
      </c>
      <c r="I169" s="241"/>
      <c r="J169" s="242">
        <f>ROUND(I169*H169,2)</f>
        <v>0</v>
      </c>
      <c r="K169" s="238" t="s">
        <v>803</v>
      </c>
      <c r="L169" s="73"/>
      <c r="M169" s="243" t="s">
        <v>21</v>
      </c>
      <c r="N169" s="244" t="s">
        <v>44</v>
      </c>
      <c r="O169" s="48"/>
      <c r="P169" s="245">
        <f>O169*H169</f>
        <v>0</v>
      </c>
      <c r="Q169" s="245">
        <v>0.15540000000000001</v>
      </c>
      <c r="R169" s="245">
        <f>Q169*H169</f>
        <v>14.063700000000001</v>
      </c>
      <c r="S169" s="245">
        <v>0</v>
      </c>
      <c r="T169" s="246">
        <f>S169*H169</f>
        <v>0</v>
      </c>
      <c r="AR169" s="25" t="s">
        <v>181</v>
      </c>
      <c r="AT169" s="25" t="s">
        <v>176</v>
      </c>
      <c r="AU169" s="25" t="s">
        <v>83</v>
      </c>
      <c r="AY169" s="25" t="s">
        <v>174</v>
      </c>
      <c r="BE169" s="247">
        <f>IF(N169="základní",J169,0)</f>
        <v>0</v>
      </c>
      <c r="BF169" s="247">
        <f>IF(N169="snížená",J169,0)</f>
        <v>0</v>
      </c>
      <c r="BG169" s="247">
        <f>IF(N169="zákl. přenesená",J169,0)</f>
        <v>0</v>
      </c>
      <c r="BH169" s="247">
        <f>IF(N169="sníž. přenesená",J169,0)</f>
        <v>0</v>
      </c>
      <c r="BI169" s="247">
        <f>IF(N169="nulová",J169,0)</f>
        <v>0</v>
      </c>
      <c r="BJ169" s="25" t="s">
        <v>83</v>
      </c>
      <c r="BK169" s="247">
        <f>ROUND(I169*H169,2)</f>
        <v>0</v>
      </c>
      <c r="BL169" s="25" t="s">
        <v>181</v>
      </c>
      <c r="BM169" s="25" t="s">
        <v>4046</v>
      </c>
    </row>
    <row r="170" s="12" customFormat="1">
      <c r="B170" s="251"/>
      <c r="C170" s="252"/>
      <c r="D170" s="248" t="s">
        <v>185</v>
      </c>
      <c r="E170" s="253" t="s">
        <v>21</v>
      </c>
      <c r="F170" s="254" t="s">
        <v>4047</v>
      </c>
      <c r="G170" s="252"/>
      <c r="H170" s="255">
        <v>90.5</v>
      </c>
      <c r="I170" s="256"/>
      <c r="J170" s="252"/>
      <c r="K170" s="252"/>
      <c r="L170" s="257"/>
      <c r="M170" s="258"/>
      <c r="N170" s="259"/>
      <c r="O170" s="259"/>
      <c r="P170" s="259"/>
      <c r="Q170" s="259"/>
      <c r="R170" s="259"/>
      <c r="S170" s="259"/>
      <c r="T170" s="260"/>
      <c r="AT170" s="261" t="s">
        <v>185</v>
      </c>
      <c r="AU170" s="261" t="s">
        <v>83</v>
      </c>
      <c r="AV170" s="12" t="s">
        <v>83</v>
      </c>
      <c r="AW170" s="12" t="s">
        <v>36</v>
      </c>
      <c r="AX170" s="12" t="s">
        <v>76</v>
      </c>
      <c r="AY170" s="261" t="s">
        <v>174</v>
      </c>
    </row>
    <row r="171" s="1" customFormat="1" ht="25.5" customHeight="1">
      <c r="B171" s="47"/>
      <c r="C171" s="262" t="s">
        <v>364</v>
      </c>
      <c r="D171" s="262" t="s">
        <v>248</v>
      </c>
      <c r="E171" s="263" t="s">
        <v>4048</v>
      </c>
      <c r="F171" s="264" t="s">
        <v>4049</v>
      </c>
      <c r="G171" s="265" t="s">
        <v>269</v>
      </c>
      <c r="H171" s="266">
        <v>91.405000000000001</v>
      </c>
      <c r="I171" s="267"/>
      <c r="J171" s="268">
        <f>ROUND(I171*H171,2)</f>
        <v>0</v>
      </c>
      <c r="K171" s="264" t="s">
        <v>803</v>
      </c>
      <c r="L171" s="269"/>
      <c r="M171" s="270" t="s">
        <v>21</v>
      </c>
      <c r="N171" s="271" t="s">
        <v>44</v>
      </c>
      <c r="O171" s="48"/>
      <c r="P171" s="245">
        <f>O171*H171</f>
        <v>0</v>
      </c>
      <c r="Q171" s="245">
        <v>0.058000000000000003</v>
      </c>
      <c r="R171" s="245">
        <f>Q171*H171</f>
        <v>5.3014900000000003</v>
      </c>
      <c r="S171" s="245">
        <v>0</v>
      </c>
      <c r="T171" s="246">
        <f>S171*H171</f>
        <v>0</v>
      </c>
      <c r="AR171" s="25" t="s">
        <v>217</v>
      </c>
      <c r="AT171" s="25" t="s">
        <v>248</v>
      </c>
      <c r="AU171" s="25" t="s">
        <v>83</v>
      </c>
      <c r="AY171" s="25" t="s">
        <v>174</v>
      </c>
      <c r="BE171" s="247">
        <f>IF(N171="základní",J171,0)</f>
        <v>0</v>
      </c>
      <c r="BF171" s="247">
        <f>IF(N171="snížená",J171,0)</f>
        <v>0</v>
      </c>
      <c r="BG171" s="247">
        <f>IF(N171="zákl. přenesená",J171,0)</f>
        <v>0</v>
      </c>
      <c r="BH171" s="247">
        <f>IF(N171="sníž. přenesená",J171,0)</f>
        <v>0</v>
      </c>
      <c r="BI171" s="247">
        <f>IF(N171="nulová",J171,0)</f>
        <v>0</v>
      </c>
      <c r="BJ171" s="25" t="s">
        <v>83</v>
      </c>
      <c r="BK171" s="247">
        <f>ROUND(I171*H171,2)</f>
        <v>0</v>
      </c>
      <c r="BL171" s="25" t="s">
        <v>181</v>
      </c>
      <c r="BM171" s="25" t="s">
        <v>4050</v>
      </c>
    </row>
    <row r="172" s="12" customFormat="1">
      <c r="B172" s="251"/>
      <c r="C172" s="252"/>
      <c r="D172" s="248" t="s">
        <v>185</v>
      </c>
      <c r="E172" s="253" t="s">
        <v>21</v>
      </c>
      <c r="F172" s="254" t="s">
        <v>4051</v>
      </c>
      <c r="G172" s="252"/>
      <c r="H172" s="255">
        <v>91.405000000000001</v>
      </c>
      <c r="I172" s="256"/>
      <c r="J172" s="252"/>
      <c r="K172" s="252"/>
      <c r="L172" s="257"/>
      <c r="M172" s="258"/>
      <c r="N172" s="259"/>
      <c r="O172" s="259"/>
      <c r="P172" s="259"/>
      <c r="Q172" s="259"/>
      <c r="R172" s="259"/>
      <c r="S172" s="259"/>
      <c r="T172" s="260"/>
      <c r="AT172" s="261" t="s">
        <v>185</v>
      </c>
      <c r="AU172" s="261" t="s">
        <v>83</v>
      </c>
      <c r="AV172" s="12" t="s">
        <v>83</v>
      </c>
      <c r="AW172" s="12" t="s">
        <v>36</v>
      </c>
      <c r="AX172" s="12" t="s">
        <v>76</v>
      </c>
      <c r="AY172" s="261" t="s">
        <v>174</v>
      </c>
    </row>
    <row r="173" s="1" customFormat="1" ht="38.25" customHeight="1">
      <c r="B173" s="47"/>
      <c r="C173" s="236" t="s">
        <v>369</v>
      </c>
      <c r="D173" s="236" t="s">
        <v>176</v>
      </c>
      <c r="E173" s="237" t="s">
        <v>4052</v>
      </c>
      <c r="F173" s="238" t="s">
        <v>4053</v>
      </c>
      <c r="G173" s="239" t="s">
        <v>256</v>
      </c>
      <c r="H173" s="240">
        <v>15</v>
      </c>
      <c r="I173" s="241"/>
      <c r="J173" s="242">
        <f>ROUND(I173*H173,2)</f>
        <v>0</v>
      </c>
      <c r="K173" s="238" t="s">
        <v>803</v>
      </c>
      <c r="L173" s="73"/>
      <c r="M173" s="243" t="s">
        <v>21</v>
      </c>
      <c r="N173" s="244" t="s">
        <v>44</v>
      </c>
      <c r="O173" s="48"/>
      <c r="P173" s="245">
        <f>O173*H173</f>
        <v>0</v>
      </c>
      <c r="Q173" s="245">
        <v>0.10095</v>
      </c>
      <c r="R173" s="245">
        <f>Q173*H173</f>
        <v>1.5142499999999999</v>
      </c>
      <c r="S173" s="245">
        <v>0</v>
      </c>
      <c r="T173" s="246">
        <f>S173*H173</f>
        <v>0</v>
      </c>
      <c r="AR173" s="25" t="s">
        <v>181</v>
      </c>
      <c r="AT173" s="25" t="s">
        <v>176</v>
      </c>
      <c r="AU173" s="25" t="s">
        <v>83</v>
      </c>
      <c r="AY173" s="25" t="s">
        <v>174</v>
      </c>
      <c r="BE173" s="247">
        <f>IF(N173="základní",J173,0)</f>
        <v>0</v>
      </c>
      <c r="BF173" s="247">
        <f>IF(N173="snížená",J173,0)</f>
        <v>0</v>
      </c>
      <c r="BG173" s="247">
        <f>IF(N173="zákl. přenesená",J173,0)</f>
        <v>0</v>
      </c>
      <c r="BH173" s="247">
        <f>IF(N173="sníž. přenesená",J173,0)</f>
        <v>0</v>
      </c>
      <c r="BI173" s="247">
        <f>IF(N173="nulová",J173,0)</f>
        <v>0</v>
      </c>
      <c r="BJ173" s="25" t="s">
        <v>83</v>
      </c>
      <c r="BK173" s="247">
        <f>ROUND(I173*H173,2)</f>
        <v>0</v>
      </c>
      <c r="BL173" s="25" t="s">
        <v>181</v>
      </c>
      <c r="BM173" s="25" t="s">
        <v>4054</v>
      </c>
    </row>
    <row r="174" s="12" customFormat="1">
      <c r="B174" s="251"/>
      <c r="C174" s="252"/>
      <c r="D174" s="248" t="s">
        <v>185</v>
      </c>
      <c r="E174" s="253" t="s">
        <v>21</v>
      </c>
      <c r="F174" s="254" t="s">
        <v>10</v>
      </c>
      <c r="G174" s="252"/>
      <c r="H174" s="255">
        <v>15</v>
      </c>
      <c r="I174" s="256"/>
      <c r="J174" s="252"/>
      <c r="K174" s="252"/>
      <c r="L174" s="257"/>
      <c r="M174" s="258"/>
      <c r="N174" s="259"/>
      <c r="O174" s="259"/>
      <c r="P174" s="259"/>
      <c r="Q174" s="259"/>
      <c r="R174" s="259"/>
      <c r="S174" s="259"/>
      <c r="T174" s="260"/>
      <c r="AT174" s="261" t="s">
        <v>185</v>
      </c>
      <c r="AU174" s="261" t="s">
        <v>83</v>
      </c>
      <c r="AV174" s="12" t="s">
        <v>83</v>
      </c>
      <c r="AW174" s="12" t="s">
        <v>36</v>
      </c>
      <c r="AX174" s="12" t="s">
        <v>76</v>
      </c>
      <c r="AY174" s="261" t="s">
        <v>174</v>
      </c>
    </row>
    <row r="175" s="1" customFormat="1" ht="25.5" customHeight="1">
      <c r="B175" s="47"/>
      <c r="C175" s="262" t="s">
        <v>376</v>
      </c>
      <c r="D175" s="262" t="s">
        <v>248</v>
      </c>
      <c r="E175" s="263" t="s">
        <v>4055</v>
      </c>
      <c r="F175" s="264" t="s">
        <v>4056</v>
      </c>
      <c r="G175" s="265" t="s">
        <v>269</v>
      </c>
      <c r="H175" s="266">
        <v>15.15</v>
      </c>
      <c r="I175" s="267"/>
      <c r="J175" s="268">
        <f>ROUND(I175*H175,2)</f>
        <v>0</v>
      </c>
      <c r="K175" s="264" t="s">
        <v>803</v>
      </c>
      <c r="L175" s="269"/>
      <c r="M175" s="270" t="s">
        <v>21</v>
      </c>
      <c r="N175" s="271" t="s">
        <v>44</v>
      </c>
      <c r="O175" s="48"/>
      <c r="P175" s="245">
        <f>O175*H175</f>
        <v>0</v>
      </c>
      <c r="Q175" s="245">
        <v>0.028000000000000001</v>
      </c>
      <c r="R175" s="245">
        <f>Q175*H175</f>
        <v>0.42420000000000002</v>
      </c>
      <c r="S175" s="245">
        <v>0</v>
      </c>
      <c r="T175" s="246">
        <f>S175*H175</f>
        <v>0</v>
      </c>
      <c r="AR175" s="25" t="s">
        <v>217</v>
      </c>
      <c r="AT175" s="25" t="s">
        <v>248</v>
      </c>
      <c r="AU175" s="25" t="s">
        <v>83</v>
      </c>
      <c r="AY175" s="25" t="s">
        <v>174</v>
      </c>
      <c r="BE175" s="247">
        <f>IF(N175="základní",J175,0)</f>
        <v>0</v>
      </c>
      <c r="BF175" s="247">
        <f>IF(N175="snížená",J175,0)</f>
        <v>0</v>
      </c>
      <c r="BG175" s="247">
        <f>IF(N175="zákl. přenesená",J175,0)</f>
        <v>0</v>
      </c>
      <c r="BH175" s="247">
        <f>IF(N175="sníž. přenesená",J175,0)</f>
        <v>0</v>
      </c>
      <c r="BI175" s="247">
        <f>IF(N175="nulová",J175,0)</f>
        <v>0</v>
      </c>
      <c r="BJ175" s="25" t="s">
        <v>83</v>
      </c>
      <c r="BK175" s="247">
        <f>ROUND(I175*H175,2)</f>
        <v>0</v>
      </c>
      <c r="BL175" s="25" t="s">
        <v>181</v>
      </c>
      <c r="BM175" s="25" t="s">
        <v>4057</v>
      </c>
    </row>
    <row r="176" s="12" customFormat="1">
      <c r="B176" s="251"/>
      <c r="C176" s="252"/>
      <c r="D176" s="248" t="s">
        <v>185</v>
      </c>
      <c r="E176" s="253" t="s">
        <v>21</v>
      </c>
      <c r="F176" s="254" t="s">
        <v>4058</v>
      </c>
      <c r="G176" s="252"/>
      <c r="H176" s="255">
        <v>15.15</v>
      </c>
      <c r="I176" s="256"/>
      <c r="J176" s="252"/>
      <c r="K176" s="252"/>
      <c r="L176" s="257"/>
      <c r="M176" s="258"/>
      <c r="N176" s="259"/>
      <c r="O176" s="259"/>
      <c r="P176" s="259"/>
      <c r="Q176" s="259"/>
      <c r="R176" s="259"/>
      <c r="S176" s="259"/>
      <c r="T176" s="260"/>
      <c r="AT176" s="261" t="s">
        <v>185</v>
      </c>
      <c r="AU176" s="261" t="s">
        <v>83</v>
      </c>
      <c r="AV176" s="12" t="s">
        <v>83</v>
      </c>
      <c r="AW176" s="12" t="s">
        <v>36</v>
      </c>
      <c r="AX176" s="12" t="s">
        <v>76</v>
      </c>
      <c r="AY176" s="261" t="s">
        <v>174</v>
      </c>
    </row>
    <row r="177" s="1" customFormat="1" ht="38.25" customHeight="1">
      <c r="B177" s="47"/>
      <c r="C177" s="236" t="s">
        <v>381</v>
      </c>
      <c r="D177" s="236" t="s">
        <v>176</v>
      </c>
      <c r="E177" s="237" t="s">
        <v>4059</v>
      </c>
      <c r="F177" s="238" t="s">
        <v>4060</v>
      </c>
      <c r="G177" s="239" t="s">
        <v>256</v>
      </c>
      <c r="H177" s="240">
        <v>4</v>
      </c>
      <c r="I177" s="241"/>
      <c r="J177" s="242">
        <f>ROUND(I177*H177,2)</f>
        <v>0</v>
      </c>
      <c r="K177" s="238" t="s">
        <v>180</v>
      </c>
      <c r="L177" s="73"/>
      <c r="M177" s="243" t="s">
        <v>21</v>
      </c>
      <c r="N177" s="244" t="s">
        <v>44</v>
      </c>
      <c r="O177" s="48"/>
      <c r="P177" s="245">
        <f>O177*H177</f>
        <v>0</v>
      </c>
      <c r="Q177" s="245">
        <v>0.69037000000000004</v>
      </c>
      <c r="R177" s="245">
        <f>Q177*H177</f>
        <v>2.7614800000000002</v>
      </c>
      <c r="S177" s="245">
        <v>0</v>
      </c>
      <c r="T177" s="246">
        <f>S177*H177</f>
        <v>0</v>
      </c>
      <c r="AR177" s="25" t="s">
        <v>181</v>
      </c>
      <c r="AT177" s="25" t="s">
        <v>176</v>
      </c>
      <c r="AU177" s="25" t="s">
        <v>83</v>
      </c>
      <c r="AY177" s="25" t="s">
        <v>174</v>
      </c>
      <c r="BE177" s="247">
        <f>IF(N177="základní",J177,0)</f>
        <v>0</v>
      </c>
      <c r="BF177" s="247">
        <f>IF(N177="snížená",J177,0)</f>
        <v>0</v>
      </c>
      <c r="BG177" s="247">
        <f>IF(N177="zákl. přenesená",J177,0)</f>
        <v>0</v>
      </c>
      <c r="BH177" s="247">
        <f>IF(N177="sníž. přenesená",J177,0)</f>
        <v>0</v>
      </c>
      <c r="BI177" s="247">
        <f>IF(N177="nulová",J177,0)</f>
        <v>0</v>
      </c>
      <c r="BJ177" s="25" t="s">
        <v>83</v>
      </c>
      <c r="BK177" s="247">
        <f>ROUND(I177*H177,2)</f>
        <v>0</v>
      </c>
      <c r="BL177" s="25" t="s">
        <v>181</v>
      </c>
      <c r="BM177" s="25" t="s">
        <v>4061</v>
      </c>
    </row>
    <row r="178" s="1" customFormat="1">
      <c r="B178" s="47"/>
      <c r="C178" s="75"/>
      <c r="D178" s="248" t="s">
        <v>183</v>
      </c>
      <c r="E178" s="75"/>
      <c r="F178" s="249" t="s">
        <v>4062</v>
      </c>
      <c r="G178" s="75"/>
      <c r="H178" s="75"/>
      <c r="I178" s="204"/>
      <c r="J178" s="75"/>
      <c r="K178" s="75"/>
      <c r="L178" s="73"/>
      <c r="M178" s="250"/>
      <c r="N178" s="48"/>
      <c r="O178" s="48"/>
      <c r="P178" s="48"/>
      <c r="Q178" s="48"/>
      <c r="R178" s="48"/>
      <c r="S178" s="48"/>
      <c r="T178" s="96"/>
      <c r="AT178" s="25" t="s">
        <v>183</v>
      </c>
      <c r="AU178" s="25" t="s">
        <v>83</v>
      </c>
    </row>
    <row r="179" s="11" customFormat="1" ht="29.88" customHeight="1">
      <c r="B179" s="220"/>
      <c r="C179" s="221"/>
      <c r="D179" s="222" t="s">
        <v>71</v>
      </c>
      <c r="E179" s="234" t="s">
        <v>1102</v>
      </c>
      <c r="F179" s="234" t="s">
        <v>1103</v>
      </c>
      <c r="G179" s="221"/>
      <c r="H179" s="221"/>
      <c r="I179" s="224"/>
      <c r="J179" s="235">
        <f>BK179</f>
        <v>0</v>
      </c>
      <c r="K179" s="221"/>
      <c r="L179" s="226"/>
      <c r="M179" s="227"/>
      <c r="N179" s="228"/>
      <c r="O179" s="228"/>
      <c r="P179" s="229">
        <f>P180</f>
        <v>0</v>
      </c>
      <c r="Q179" s="228"/>
      <c r="R179" s="229">
        <f>R180</f>
        <v>0</v>
      </c>
      <c r="S179" s="228"/>
      <c r="T179" s="230">
        <f>T180</f>
        <v>0</v>
      </c>
      <c r="AR179" s="231" t="s">
        <v>76</v>
      </c>
      <c r="AT179" s="232" t="s">
        <v>71</v>
      </c>
      <c r="AU179" s="232" t="s">
        <v>76</v>
      </c>
      <c r="AY179" s="231" t="s">
        <v>174</v>
      </c>
      <c r="BK179" s="233">
        <f>BK180</f>
        <v>0</v>
      </c>
    </row>
    <row r="180" s="1" customFormat="1" ht="25.5" customHeight="1">
      <c r="B180" s="47"/>
      <c r="C180" s="236" t="s">
        <v>388</v>
      </c>
      <c r="D180" s="236" t="s">
        <v>176</v>
      </c>
      <c r="E180" s="237" t="s">
        <v>3951</v>
      </c>
      <c r="F180" s="238" t="s">
        <v>3952</v>
      </c>
      <c r="G180" s="239" t="s">
        <v>220</v>
      </c>
      <c r="H180" s="240">
        <v>99.447000000000003</v>
      </c>
      <c r="I180" s="241"/>
      <c r="J180" s="242">
        <f>ROUND(I180*H180,2)</f>
        <v>0</v>
      </c>
      <c r="K180" s="238" t="s">
        <v>803</v>
      </c>
      <c r="L180" s="73"/>
      <c r="M180" s="243" t="s">
        <v>21</v>
      </c>
      <c r="N180" s="308" t="s">
        <v>44</v>
      </c>
      <c r="O180" s="309"/>
      <c r="P180" s="310">
        <f>O180*H180</f>
        <v>0</v>
      </c>
      <c r="Q180" s="310">
        <v>0</v>
      </c>
      <c r="R180" s="310">
        <f>Q180*H180</f>
        <v>0</v>
      </c>
      <c r="S180" s="310">
        <v>0</v>
      </c>
      <c r="T180" s="311">
        <f>S180*H180</f>
        <v>0</v>
      </c>
      <c r="AR180" s="25" t="s">
        <v>181</v>
      </c>
      <c r="AT180" s="25" t="s">
        <v>176</v>
      </c>
      <c r="AU180" s="25" t="s">
        <v>83</v>
      </c>
      <c r="AY180" s="25" t="s">
        <v>174</v>
      </c>
      <c r="BE180" s="247">
        <f>IF(N180="základní",J180,0)</f>
        <v>0</v>
      </c>
      <c r="BF180" s="247">
        <f>IF(N180="snížená",J180,0)</f>
        <v>0</v>
      </c>
      <c r="BG180" s="247">
        <f>IF(N180="zákl. přenesená",J180,0)</f>
        <v>0</v>
      </c>
      <c r="BH180" s="247">
        <f>IF(N180="sníž. přenesená",J180,0)</f>
        <v>0</v>
      </c>
      <c r="BI180" s="247">
        <f>IF(N180="nulová",J180,0)</f>
        <v>0</v>
      </c>
      <c r="BJ180" s="25" t="s">
        <v>83</v>
      </c>
      <c r="BK180" s="247">
        <f>ROUND(I180*H180,2)</f>
        <v>0</v>
      </c>
      <c r="BL180" s="25" t="s">
        <v>181</v>
      </c>
      <c r="BM180" s="25" t="s">
        <v>4063</v>
      </c>
    </row>
    <row r="181" s="1" customFormat="1" ht="6.96" customHeight="1">
      <c r="B181" s="68"/>
      <c r="C181" s="69"/>
      <c r="D181" s="69"/>
      <c r="E181" s="69"/>
      <c r="F181" s="69"/>
      <c r="G181" s="69"/>
      <c r="H181" s="69"/>
      <c r="I181" s="179"/>
      <c r="J181" s="69"/>
      <c r="K181" s="69"/>
      <c r="L181" s="73"/>
    </row>
  </sheetData>
  <sheetProtection sheet="1" autoFilter="0" formatColumns="0" formatRows="0" objects="1" scenarios="1" spinCount="100000" saltValue="itAQke3IxoD0p5QNcmTig06K7e5hLiOLOJ84/ZOpyySA4Jbx70b89ZXfKQZU5siQklL0Ee6oRkpGwFMw1HqtCA==" hashValue="ZcSK32GDNYEO0y7VdNxbhiS9PSclrFQeP675T5XuZ8B1ULPMRaBcn7DaCfVHl3zd/5QnZSSChRoHgqD1tC5GgA==" algorithmName="SHA-512" password="CC35"/>
  <autoFilter ref="C90:K180"/>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12" customWidth="1"/>
    <col min="2" max="2" width="1.664063" style="312" customWidth="1"/>
    <col min="3" max="4" width="5" style="312" customWidth="1"/>
    <col min="5" max="5" width="11.67" style="312" customWidth="1"/>
    <col min="6" max="6" width="9.17" style="312" customWidth="1"/>
    <col min="7" max="7" width="5" style="312" customWidth="1"/>
    <col min="8" max="8" width="77.83" style="312" customWidth="1"/>
    <col min="9" max="10" width="20" style="312" customWidth="1"/>
    <col min="11" max="11" width="1.664063" style="312" customWidth="1"/>
  </cols>
  <sheetData>
    <row r="1" ht="37.5" customHeight="1"/>
    <row r="2" ht="7.5" customHeight="1">
      <c r="B2" s="313"/>
      <c r="C2" s="314"/>
      <c r="D2" s="314"/>
      <c r="E2" s="314"/>
      <c r="F2" s="314"/>
      <c r="G2" s="314"/>
      <c r="H2" s="314"/>
      <c r="I2" s="314"/>
      <c r="J2" s="314"/>
      <c r="K2" s="315"/>
    </row>
    <row r="3" s="16" customFormat="1" ht="45" customHeight="1">
      <c r="B3" s="316"/>
      <c r="C3" s="317" t="s">
        <v>4064</v>
      </c>
      <c r="D3" s="317"/>
      <c r="E3" s="317"/>
      <c r="F3" s="317"/>
      <c r="G3" s="317"/>
      <c r="H3" s="317"/>
      <c r="I3" s="317"/>
      <c r="J3" s="317"/>
      <c r="K3" s="318"/>
    </row>
    <row r="4" ht="25.5" customHeight="1">
      <c r="B4" s="319"/>
      <c r="C4" s="320" t="s">
        <v>4065</v>
      </c>
      <c r="D4" s="320"/>
      <c r="E4" s="320"/>
      <c r="F4" s="320"/>
      <c r="G4" s="320"/>
      <c r="H4" s="320"/>
      <c r="I4" s="320"/>
      <c r="J4" s="320"/>
      <c r="K4" s="321"/>
    </row>
    <row r="5" ht="5.25" customHeight="1">
      <c r="B5" s="319"/>
      <c r="C5" s="322"/>
      <c r="D5" s="322"/>
      <c r="E5" s="322"/>
      <c r="F5" s="322"/>
      <c r="G5" s="322"/>
      <c r="H5" s="322"/>
      <c r="I5" s="322"/>
      <c r="J5" s="322"/>
      <c r="K5" s="321"/>
    </row>
    <row r="6" ht="15" customHeight="1">
      <c r="B6" s="319"/>
      <c r="C6" s="323" t="s">
        <v>4066</v>
      </c>
      <c r="D6" s="323"/>
      <c r="E6" s="323"/>
      <c r="F6" s="323"/>
      <c r="G6" s="323"/>
      <c r="H6" s="323"/>
      <c r="I6" s="323"/>
      <c r="J6" s="323"/>
      <c r="K6" s="321"/>
    </row>
    <row r="7" ht="15" customHeight="1">
      <c r="B7" s="324"/>
      <c r="C7" s="323" t="s">
        <v>4067</v>
      </c>
      <c r="D7" s="323"/>
      <c r="E7" s="323"/>
      <c r="F7" s="323"/>
      <c r="G7" s="323"/>
      <c r="H7" s="323"/>
      <c r="I7" s="323"/>
      <c r="J7" s="323"/>
      <c r="K7" s="321"/>
    </row>
    <row r="8" ht="12.75" customHeight="1">
      <c r="B8" s="324"/>
      <c r="C8" s="323"/>
      <c r="D8" s="323"/>
      <c r="E8" s="323"/>
      <c r="F8" s="323"/>
      <c r="G8" s="323"/>
      <c r="H8" s="323"/>
      <c r="I8" s="323"/>
      <c r="J8" s="323"/>
      <c r="K8" s="321"/>
    </row>
    <row r="9" ht="15" customHeight="1">
      <c r="B9" s="324"/>
      <c r="C9" s="323" t="s">
        <v>4068</v>
      </c>
      <c r="D9" s="323"/>
      <c r="E9" s="323"/>
      <c r="F9" s="323"/>
      <c r="G9" s="323"/>
      <c r="H9" s="323"/>
      <c r="I9" s="323"/>
      <c r="J9" s="323"/>
      <c r="K9" s="321"/>
    </row>
    <row r="10" ht="15" customHeight="1">
      <c r="B10" s="324"/>
      <c r="C10" s="323"/>
      <c r="D10" s="323" t="s">
        <v>4069</v>
      </c>
      <c r="E10" s="323"/>
      <c r="F10" s="323"/>
      <c r="G10" s="323"/>
      <c r="H10" s="323"/>
      <c r="I10" s="323"/>
      <c r="J10" s="323"/>
      <c r="K10" s="321"/>
    </row>
    <row r="11" ht="15" customHeight="1">
      <c r="B11" s="324"/>
      <c r="C11" s="325"/>
      <c r="D11" s="323" t="s">
        <v>4070</v>
      </c>
      <c r="E11" s="323"/>
      <c r="F11" s="323"/>
      <c r="G11" s="323"/>
      <c r="H11" s="323"/>
      <c r="I11" s="323"/>
      <c r="J11" s="323"/>
      <c r="K11" s="321"/>
    </row>
    <row r="12" ht="12.75" customHeight="1">
      <c r="B12" s="324"/>
      <c r="C12" s="325"/>
      <c r="D12" s="325"/>
      <c r="E12" s="325"/>
      <c r="F12" s="325"/>
      <c r="G12" s="325"/>
      <c r="H12" s="325"/>
      <c r="I12" s="325"/>
      <c r="J12" s="325"/>
      <c r="K12" s="321"/>
    </row>
    <row r="13" ht="15" customHeight="1">
      <c r="B13" s="324"/>
      <c r="C13" s="325"/>
      <c r="D13" s="323" t="s">
        <v>4071</v>
      </c>
      <c r="E13" s="323"/>
      <c r="F13" s="323"/>
      <c r="G13" s="323"/>
      <c r="H13" s="323"/>
      <c r="I13" s="323"/>
      <c r="J13" s="323"/>
      <c r="K13" s="321"/>
    </row>
    <row r="14" ht="15" customHeight="1">
      <c r="B14" s="324"/>
      <c r="C14" s="325"/>
      <c r="D14" s="323" t="s">
        <v>4072</v>
      </c>
      <c r="E14" s="323"/>
      <c r="F14" s="323"/>
      <c r="G14" s="323"/>
      <c r="H14" s="323"/>
      <c r="I14" s="323"/>
      <c r="J14" s="323"/>
      <c r="K14" s="321"/>
    </row>
    <row r="15" ht="15" customHeight="1">
      <c r="B15" s="324"/>
      <c r="C15" s="325"/>
      <c r="D15" s="323" t="s">
        <v>4073</v>
      </c>
      <c r="E15" s="323"/>
      <c r="F15" s="323"/>
      <c r="G15" s="323"/>
      <c r="H15" s="323"/>
      <c r="I15" s="323"/>
      <c r="J15" s="323"/>
      <c r="K15" s="321"/>
    </row>
    <row r="16" ht="15" customHeight="1">
      <c r="B16" s="324"/>
      <c r="C16" s="325"/>
      <c r="D16" s="325"/>
      <c r="E16" s="326" t="s">
        <v>78</v>
      </c>
      <c r="F16" s="323" t="s">
        <v>4074</v>
      </c>
      <c r="G16" s="323"/>
      <c r="H16" s="323"/>
      <c r="I16" s="323"/>
      <c r="J16" s="323"/>
      <c r="K16" s="321"/>
    </row>
    <row r="17" ht="15" customHeight="1">
      <c r="B17" s="324"/>
      <c r="C17" s="325"/>
      <c r="D17" s="325"/>
      <c r="E17" s="326" t="s">
        <v>4075</v>
      </c>
      <c r="F17" s="323" t="s">
        <v>4076</v>
      </c>
      <c r="G17" s="323"/>
      <c r="H17" s="323"/>
      <c r="I17" s="323"/>
      <c r="J17" s="323"/>
      <c r="K17" s="321"/>
    </row>
    <row r="18" ht="15" customHeight="1">
      <c r="B18" s="324"/>
      <c r="C18" s="325"/>
      <c r="D18" s="325"/>
      <c r="E18" s="326" t="s">
        <v>4077</v>
      </c>
      <c r="F18" s="323" t="s">
        <v>4078</v>
      </c>
      <c r="G18" s="323"/>
      <c r="H18" s="323"/>
      <c r="I18" s="323"/>
      <c r="J18" s="323"/>
      <c r="K18" s="321"/>
    </row>
    <row r="19" ht="15" customHeight="1">
      <c r="B19" s="324"/>
      <c r="C19" s="325"/>
      <c r="D19" s="325"/>
      <c r="E19" s="326" t="s">
        <v>4079</v>
      </c>
      <c r="F19" s="323" t="s">
        <v>4080</v>
      </c>
      <c r="G19" s="323"/>
      <c r="H19" s="323"/>
      <c r="I19" s="323"/>
      <c r="J19" s="323"/>
      <c r="K19" s="321"/>
    </row>
    <row r="20" ht="15" customHeight="1">
      <c r="B20" s="324"/>
      <c r="C20" s="325"/>
      <c r="D20" s="325"/>
      <c r="E20" s="326" t="s">
        <v>4081</v>
      </c>
      <c r="F20" s="323" t="s">
        <v>4082</v>
      </c>
      <c r="G20" s="323"/>
      <c r="H20" s="323"/>
      <c r="I20" s="323"/>
      <c r="J20" s="323"/>
      <c r="K20" s="321"/>
    </row>
    <row r="21" ht="15" customHeight="1">
      <c r="B21" s="324"/>
      <c r="C21" s="325"/>
      <c r="D21" s="325"/>
      <c r="E21" s="326" t="s">
        <v>82</v>
      </c>
      <c r="F21" s="323" t="s">
        <v>4083</v>
      </c>
      <c r="G21" s="323"/>
      <c r="H21" s="323"/>
      <c r="I21" s="323"/>
      <c r="J21" s="323"/>
      <c r="K21" s="321"/>
    </row>
    <row r="22" ht="12.75" customHeight="1">
      <c r="B22" s="324"/>
      <c r="C22" s="325"/>
      <c r="D22" s="325"/>
      <c r="E22" s="325"/>
      <c r="F22" s="325"/>
      <c r="G22" s="325"/>
      <c r="H22" s="325"/>
      <c r="I22" s="325"/>
      <c r="J22" s="325"/>
      <c r="K22" s="321"/>
    </row>
    <row r="23" ht="15" customHeight="1">
      <c r="B23" s="324"/>
      <c r="C23" s="323" t="s">
        <v>4084</v>
      </c>
      <c r="D23" s="323"/>
      <c r="E23" s="323"/>
      <c r="F23" s="323"/>
      <c r="G23" s="323"/>
      <c r="H23" s="323"/>
      <c r="I23" s="323"/>
      <c r="J23" s="323"/>
      <c r="K23" s="321"/>
    </row>
    <row r="24" ht="15" customHeight="1">
      <c r="B24" s="324"/>
      <c r="C24" s="323" t="s">
        <v>4085</v>
      </c>
      <c r="D24" s="323"/>
      <c r="E24" s="323"/>
      <c r="F24" s="323"/>
      <c r="G24" s="323"/>
      <c r="H24" s="323"/>
      <c r="I24" s="323"/>
      <c r="J24" s="323"/>
      <c r="K24" s="321"/>
    </row>
    <row r="25" ht="15" customHeight="1">
      <c r="B25" s="324"/>
      <c r="C25" s="323"/>
      <c r="D25" s="323" t="s">
        <v>4086</v>
      </c>
      <c r="E25" s="323"/>
      <c r="F25" s="323"/>
      <c r="G25" s="323"/>
      <c r="H25" s="323"/>
      <c r="I25" s="323"/>
      <c r="J25" s="323"/>
      <c r="K25" s="321"/>
    </row>
    <row r="26" ht="15" customHeight="1">
      <c r="B26" s="324"/>
      <c r="C26" s="325"/>
      <c r="D26" s="323" t="s">
        <v>4087</v>
      </c>
      <c r="E26" s="323"/>
      <c r="F26" s="323"/>
      <c r="G26" s="323"/>
      <c r="H26" s="323"/>
      <c r="I26" s="323"/>
      <c r="J26" s="323"/>
      <c r="K26" s="321"/>
    </row>
    <row r="27" ht="12.75" customHeight="1">
      <c r="B27" s="324"/>
      <c r="C27" s="325"/>
      <c r="D27" s="325"/>
      <c r="E27" s="325"/>
      <c r="F27" s="325"/>
      <c r="G27" s="325"/>
      <c r="H27" s="325"/>
      <c r="I27" s="325"/>
      <c r="J27" s="325"/>
      <c r="K27" s="321"/>
    </row>
    <row r="28" ht="15" customHeight="1">
      <c r="B28" s="324"/>
      <c r="C28" s="325"/>
      <c r="D28" s="323" t="s">
        <v>4088</v>
      </c>
      <c r="E28" s="323"/>
      <c r="F28" s="323"/>
      <c r="G28" s="323"/>
      <c r="H28" s="323"/>
      <c r="I28" s="323"/>
      <c r="J28" s="323"/>
      <c r="K28" s="321"/>
    </row>
    <row r="29" ht="15" customHeight="1">
      <c r="B29" s="324"/>
      <c r="C29" s="325"/>
      <c r="D29" s="323" t="s">
        <v>4089</v>
      </c>
      <c r="E29" s="323"/>
      <c r="F29" s="323"/>
      <c r="G29" s="323"/>
      <c r="H29" s="323"/>
      <c r="I29" s="323"/>
      <c r="J29" s="323"/>
      <c r="K29" s="321"/>
    </row>
    <row r="30" ht="12.75" customHeight="1">
      <c r="B30" s="324"/>
      <c r="C30" s="325"/>
      <c r="D30" s="325"/>
      <c r="E30" s="325"/>
      <c r="F30" s="325"/>
      <c r="G30" s="325"/>
      <c r="H30" s="325"/>
      <c r="I30" s="325"/>
      <c r="J30" s="325"/>
      <c r="K30" s="321"/>
    </row>
    <row r="31" ht="15" customHeight="1">
      <c r="B31" s="324"/>
      <c r="C31" s="325"/>
      <c r="D31" s="323" t="s">
        <v>4090</v>
      </c>
      <c r="E31" s="323"/>
      <c r="F31" s="323"/>
      <c r="G31" s="323"/>
      <c r="H31" s="323"/>
      <c r="I31" s="323"/>
      <c r="J31" s="323"/>
      <c r="K31" s="321"/>
    </row>
    <row r="32" ht="15" customHeight="1">
      <c r="B32" s="324"/>
      <c r="C32" s="325"/>
      <c r="D32" s="323" t="s">
        <v>4091</v>
      </c>
      <c r="E32" s="323"/>
      <c r="F32" s="323"/>
      <c r="G32" s="323"/>
      <c r="H32" s="323"/>
      <c r="I32" s="323"/>
      <c r="J32" s="323"/>
      <c r="K32" s="321"/>
    </row>
    <row r="33" ht="15" customHeight="1">
      <c r="B33" s="324"/>
      <c r="C33" s="325"/>
      <c r="D33" s="323" t="s">
        <v>4092</v>
      </c>
      <c r="E33" s="323"/>
      <c r="F33" s="323"/>
      <c r="G33" s="323"/>
      <c r="H33" s="323"/>
      <c r="I33" s="323"/>
      <c r="J33" s="323"/>
      <c r="K33" s="321"/>
    </row>
    <row r="34" ht="15" customHeight="1">
      <c r="B34" s="324"/>
      <c r="C34" s="325"/>
      <c r="D34" s="323"/>
      <c r="E34" s="327" t="s">
        <v>159</v>
      </c>
      <c r="F34" s="323"/>
      <c r="G34" s="323" t="s">
        <v>4093</v>
      </c>
      <c r="H34" s="323"/>
      <c r="I34" s="323"/>
      <c r="J34" s="323"/>
      <c r="K34" s="321"/>
    </row>
    <row r="35" ht="30.75" customHeight="1">
      <c r="B35" s="324"/>
      <c r="C35" s="325"/>
      <c r="D35" s="323"/>
      <c r="E35" s="327" t="s">
        <v>4094</v>
      </c>
      <c r="F35" s="323"/>
      <c r="G35" s="323" t="s">
        <v>4095</v>
      </c>
      <c r="H35" s="323"/>
      <c r="I35" s="323"/>
      <c r="J35" s="323"/>
      <c r="K35" s="321"/>
    </row>
    <row r="36" ht="15" customHeight="1">
      <c r="B36" s="324"/>
      <c r="C36" s="325"/>
      <c r="D36" s="323"/>
      <c r="E36" s="327" t="s">
        <v>53</v>
      </c>
      <c r="F36" s="323"/>
      <c r="G36" s="323" t="s">
        <v>4096</v>
      </c>
      <c r="H36" s="323"/>
      <c r="I36" s="323"/>
      <c r="J36" s="323"/>
      <c r="K36" s="321"/>
    </row>
    <row r="37" ht="15" customHeight="1">
      <c r="B37" s="324"/>
      <c r="C37" s="325"/>
      <c r="D37" s="323"/>
      <c r="E37" s="327" t="s">
        <v>160</v>
      </c>
      <c r="F37" s="323"/>
      <c r="G37" s="323" t="s">
        <v>4097</v>
      </c>
      <c r="H37" s="323"/>
      <c r="I37" s="323"/>
      <c r="J37" s="323"/>
      <c r="K37" s="321"/>
    </row>
    <row r="38" ht="15" customHeight="1">
      <c r="B38" s="324"/>
      <c r="C38" s="325"/>
      <c r="D38" s="323"/>
      <c r="E38" s="327" t="s">
        <v>161</v>
      </c>
      <c r="F38" s="323"/>
      <c r="G38" s="323" t="s">
        <v>4098</v>
      </c>
      <c r="H38" s="323"/>
      <c r="I38" s="323"/>
      <c r="J38" s="323"/>
      <c r="K38" s="321"/>
    </row>
    <row r="39" ht="15" customHeight="1">
      <c r="B39" s="324"/>
      <c r="C39" s="325"/>
      <c r="D39" s="323"/>
      <c r="E39" s="327" t="s">
        <v>162</v>
      </c>
      <c r="F39" s="323"/>
      <c r="G39" s="323" t="s">
        <v>4099</v>
      </c>
      <c r="H39" s="323"/>
      <c r="I39" s="323"/>
      <c r="J39" s="323"/>
      <c r="K39" s="321"/>
    </row>
    <row r="40" ht="15" customHeight="1">
      <c r="B40" s="324"/>
      <c r="C40" s="325"/>
      <c r="D40" s="323"/>
      <c r="E40" s="327" t="s">
        <v>4100</v>
      </c>
      <c r="F40" s="323"/>
      <c r="G40" s="323" t="s">
        <v>4101</v>
      </c>
      <c r="H40" s="323"/>
      <c r="I40" s="323"/>
      <c r="J40" s="323"/>
      <c r="K40" s="321"/>
    </row>
    <row r="41" ht="15" customHeight="1">
      <c r="B41" s="324"/>
      <c r="C41" s="325"/>
      <c r="D41" s="323"/>
      <c r="E41" s="327"/>
      <c r="F41" s="323"/>
      <c r="G41" s="323" t="s">
        <v>4102</v>
      </c>
      <c r="H41" s="323"/>
      <c r="I41" s="323"/>
      <c r="J41" s="323"/>
      <c r="K41" s="321"/>
    </row>
    <row r="42" ht="15" customHeight="1">
      <c r="B42" s="324"/>
      <c r="C42" s="325"/>
      <c r="D42" s="323"/>
      <c r="E42" s="327" t="s">
        <v>4103</v>
      </c>
      <c r="F42" s="323"/>
      <c r="G42" s="323" t="s">
        <v>4104</v>
      </c>
      <c r="H42" s="323"/>
      <c r="I42" s="323"/>
      <c r="J42" s="323"/>
      <c r="K42" s="321"/>
    </row>
    <row r="43" ht="15" customHeight="1">
      <c r="B43" s="324"/>
      <c r="C43" s="325"/>
      <c r="D43" s="323"/>
      <c r="E43" s="327" t="s">
        <v>164</v>
      </c>
      <c r="F43" s="323"/>
      <c r="G43" s="323" t="s">
        <v>4105</v>
      </c>
      <c r="H43" s="323"/>
      <c r="I43" s="323"/>
      <c r="J43" s="323"/>
      <c r="K43" s="321"/>
    </row>
    <row r="44" ht="12.75" customHeight="1">
      <c r="B44" s="324"/>
      <c r="C44" s="325"/>
      <c r="D44" s="323"/>
      <c r="E44" s="323"/>
      <c r="F44" s="323"/>
      <c r="G44" s="323"/>
      <c r="H44" s="323"/>
      <c r="I44" s="323"/>
      <c r="J44" s="323"/>
      <c r="K44" s="321"/>
    </row>
    <row r="45" ht="15" customHeight="1">
      <c r="B45" s="324"/>
      <c r="C45" s="325"/>
      <c r="D45" s="323" t="s">
        <v>4106</v>
      </c>
      <c r="E45" s="323"/>
      <c r="F45" s="323"/>
      <c r="G45" s="323"/>
      <c r="H45" s="323"/>
      <c r="I45" s="323"/>
      <c r="J45" s="323"/>
      <c r="K45" s="321"/>
    </row>
    <row r="46" ht="15" customHeight="1">
      <c r="B46" s="324"/>
      <c r="C46" s="325"/>
      <c r="D46" s="325"/>
      <c r="E46" s="323" t="s">
        <v>4107</v>
      </c>
      <c r="F46" s="323"/>
      <c r="G46" s="323"/>
      <c r="H46" s="323"/>
      <c r="I46" s="323"/>
      <c r="J46" s="323"/>
      <c r="K46" s="321"/>
    </row>
    <row r="47" ht="15" customHeight="1">
      <c r="B47" s="324"/>
      <c r="C47" s="325"/>
      <c r="D47" s="325"/>
      <c r="E47" s="323" t="s">
        <v>4108</v>
      </c>
      <c r="F47" s="323"/>
      <c r="G47" s="323"/>
      <c r="H47" s="323"/>
      <c r="I47" s="323"/>
      <c r="J47" s="323"/>
      <c r="K47" s="321"/>
    </row>
    <row r="48" ht="15" customHeight="1">
      <c r="B48" s="324"/>
      <c r="C48" s="325"/>
      <c r="D48" s="325"/>
      <c r="E48" s="323" t="s">
        <v>4109</v>
      </c>
      <c r="F48" s="323"/>
      <c r="G48" s="323"/>
      <c r="H48" s="323"/>
      <c r="I48" s="323"/>
      <c r="J48" s="323"/>
      <c r="K48" s="321"/>
    </row>
    <row r="49" ht="15" customHeight="1">
      <c r="B49" s="324"/>
      <c r="C49" s="325"/>
      <c r="D49" s="323" t="s">
        <v>4110</v>
      </c>
      <c r="E49" s="323"/>
      <c r="F49" s="323"/>
      <c r="G49" s="323"/>
      <c r="H49" s="323"/>
      <c r="I49" s="323"/>
      <c r="J49" s="323"/>
      <c r="K49" s="321"/>
    </row>
    <row r="50" ht="25.5" customHeight="1">
      <c r="B50" s="319"/>
      <c r="C50" s="320" t="s">
        <v>4111</v>
      </c>
      <c r="D50" s="320"/>
      <c r="E50" s="320"/>
      <c r="F50" s="320"/>
      <c r="G50" s="320"/>
      <c r="H50" s="320"/>
      <c r="I50" s="320"/>
      <c r="J50" s="320"/>
      <c r="K50" s="321"/>
    </row>
    <row r="51" ht="5.25" customHeight="1">
      <c r="B51" s="319"/>
      <c r="C51" s="322"/>
      <c r="D51" s="322"/>
      <c r="E51" s="322"/>
      <c r="F51" s="322"/>
      <c r="G51" s="322"/>
      <c r="H51" s="322"/>
      <c r="I51" s="322"/>
      <c r="J51" s="322"/>
      <c r="K51" s="321"/>
    </row>
    <row r="52" ht="15" customHeight="1">
      <c r="B52" s="319"/>
      <c r="C52" s="323" t="s">
        <v>4112</v>
      </c>
      <c r="D52" s="323"/>
      <c r="E52" s="323"/>
      <c r="F52" s="323"/>
      <c r="G52" s="323"/>
      <c r="H52" s="323"/>
      <c r="I52" s="323"/>
      <c r="J52" s="323"/>
      <c r="K52" s="321"/>
    </row>
    <row r="53" ht="15" customHeight="1">
      <c r="B53" s="319"/>
      <c r="C53" s="323" t="s">
        <v>4113</v>
      </c>
      <c r="D53" s="323"/>
      <c r="E53" s="323"/>
      <c r="F53" s="323"/>
      <c r="G53" s="323"/>
      <c r="H53" s="323"/>
      <c r="I53" s="323"/>
      <c r="J53" s="323"/>
      <c r="K53" s="321"/>
    </row>
    <row r="54" ht="12.75" customHeight="1">
      <c r="B54" s="319"/>
      <c r="C54" s="323"/>
      <c r="D54" s="323"/>
      <c r="E54" s="323"/>
      <c r="F54" s="323"/>
      <c r="G54" s="323"/>
      <c r="H54" s="323"/>
      <c r="I54" s="323"/>
      <c r="J54" s="323"/>
      <c r="K54" s="321"/>
    </row>
    <row r="55" ht="15" customHeight="1">
      <c r="B55" s="319"/>
      <c r="C55" s="323" t="s">
        <v>4114</v>
      </c>
      <c r="D55" s="323"/>
      <c r="E55" s="323"/>
      <c r="F55" s="323"/>
      <c r="G55" s="323"/>
      <c r="H55" s="323"/>
      <c r="I55" s="323"/>
      <c r="J55" s="323"/>
      <c r="K55" s="321"/>
    </row>
    <row r="56" ht="15" customHeight="1">
      <c r="B56" s="319"/>
      <c r="C56" s="325"/>
      <c r="D56" s="323" t="s">
        <v>4115</v>
      </c>
      <c r="E56" s="323"/>
      <c r="F56" s="323"/>
      <c r="G56" s="323"/>
      <c r="H56" s="323"/>
      <c r="I56" s="323"/>
      <c r="J56" s="323"/>
      <c r="K56" s="321"/>
    </row>
    <row r="57" ht="15" customHeight="1">
      <c r="B57" s="319"/>
      <c r="C57" s="325"/>
      <c r="D57" s="323" t="s">
        <v>4116</v>
      </c>
      <c r="E57" s="323"/>
      <c r="F57" s="323"/>
      <c r="G57" s="323"/>
      <c r="H57" s="323"/>
      <c r="I57" s="323"/>
      <c r="J57" s="323"/>
      <c r="K57" s="321"/>
    </row>
    <row r="58" ht="15" customHeight="1">
      <c r="B58" s="319"/>
      <c r="C58" s="325"/>
      <c r="D58" s="323" t="s">
        <v>4117</v>
      </c>
      <c r="E58" s="323"/>
      <c r="F58" s="323"/>
      <c r="G58" s="323"/>
      <c r="H58" s="323"/>
      <c r="I58" s="323"/>
      <c r="J58" s="323"/>
      <c r="K58" s="321"/>
    </row>
    <row r="59" ht="15" customHeight="1">
      <c r="B59" s="319"/>
      <c r="C59" s="325"/>
      <c r="D59" s="323" t="s">
        <v>4118</v>
      </c>
      <c r="E59" s="323"/>
      <c r="F59" s="323"/>
      <c r="G59" s="323"/>
      <c r="H59" s="323"/>
      <c r="I59" s="323"/>
      <c r="J59" s="323"/>
      <c r="K59" s="321"/>
    </row>
    <row r="60" ht="15" customHeight="1">
      <c r="B60" s="319"/>
      <c r="C60" s="325"/>
      <c r="D60" s="328" t="s">
        <v>4119</v>
      </c>
      <c r="E60" s="328"/>
      <c r="F60" s="328"/>
      <c r="G60" s="328"/>
      <c r="H60" s="328"/>
      <c r="I60" s="328"/>
      <c r="J60" s="328"/>
      <c r="K60" s="321"/>
    </row>
    <row r="61" ht="15" customHeight="1">
      <c r="B61" s="319"/>
      <c r="C61" s="325"/>
      <c r="D61" s="323" t="s">
        <v>4120</v>
      </c>
      <c r="E61" s="323"/>
      <c r="F61" s="323"/>
      <c r="G61" s="323"/>
      <c r="H61" s="323"/>
      <c r="I61" s="323"/>
      <c r="J61" s="323"/>
      <c r="K61" s="321"/>
    </row>
    <row r="62" ht="12.75" customHeight="1">
      <c r="B62" s="319"/>
      <c r="C62" s="325"/>
      <c r="D62" s="325"/>
      <c r="E62" s="329"/>
      <c r="F62" s="325"/>
      <c r="G62" s="325"/>
      <c r="H62" s="325"/>
      <c r="I62" s="325"/>
      <c r="J62" s="325"/>
      <c r="K62" s="321"/>
    </row>
    <row r="63" ht="15" customHeight="1">
      <c r="B63" s="319"/>
      <c r="C63" s="325"/>
      <c r="D63" s="323" t="s">
        <v>4121</v>
      </c>
      <c r="E63" s="323"/>
      <c r="F63" s="323"/>
      <c r="G63" s="323"/>
      <c r="H63" s="323"/>
      <c r="I63" s="323"/>
      <c r="J63" s="323"/>
      <c r="K63" s="321"/>
    </row>
    <row r="64" ht="15" customHeight="1">
      <c r="B64" s="319"/>
      <c r="C64" s="325"/>
      <c r="D64" s="328" t="s">
        <v>4122</v>
      </c>
      <c r="E64" s="328"/>
      <c r="F64" s="328"/>
      <c r="G64" s="328"/>
      <c r="H64" s="328"/>
      <c r="I64" s="328"/>
      <c r="J64" s="328"/>
      <c r="K64" s="321"/>
    </row>
    <row r="65" ht="15" customHeight="1">
      <c r="B65" s="319"/>
      <c r="C65" s="325"/>
      <c r="D65" s="323" t="s">
        <v>4123</v>
      </c>
      <c r="E65" s="323"/>
      <c r="F65" s="323"/>
      <c r="G65" s="323"/>
      <c r="H65" s="323"/>
      <c r="I65" s="323"/>
      <c r="J65" s="323"/>
      <c r="K65" s="321"/>
    </row>
    <row r="66" ht="15" customHeight="1">
      <c r="B66" s="319"/>
      <c r="C66" s="325"/>
      <c r="D66" s="323" t="s">
        <v>4124</v>
      </c>
      <c r="E66" s="323"/>
      <c r="F66" s="323"/>
      <c r="G66" s="323"/>
      <c r="H66" s="323"/>
      <c r="I66" s="323"/>
      <c r="J66" s="323"/>
      <c r="K66" s="321"/>
    </row>
    <row r="67" ht="15" customHeight="1">
      <c r="B67" s="319"/>
      <c r="C67" s="325"/>
      <c r="D67" s="323" t="s">
        <v>4125</v>
      </c>
      <c r="E67" s="323"/>
      <c r="F67" s="323"/>
      <c r="G67" s="323"/>
      <c r="H67" s="323"/>
      <c r="I67" s="323"/>
      <c r="J67" s="323"/>
      <c r="K67" s="321"/>
    </row>
    <row r="68" ht="15" customHeight="1">
      <c r="B68" s="319"/>
      <c r="C68" s="325"/>
      <c r="D68" s="323" t="s">
        <v>4126</v>
      </c>
      <c r="E68" s="323"/>
      <c r="F68" s="323"/>
      <c r="G68" s="323"/>
      <c r="H68" s="323"/>
      <c r="I68" s="323"/>
      <c r="J68" s="323"/>
      <c r="K68" s="321"/>
    </row>
    <row r="69" ht="12.75" customHeight="1">
      <c r="B69" s="330"/>
      <c r="C69" s="331"/>
      <c r="D69" s="331"/>
      <c r="E69" s="331"/>
      <c r="F69" s="331"/>
      <c r="G69" s="331"/>
      <c r="H69" s="331"/>
      <c r="I69" s="331"/>
      <c r="J69" s="331"/>
      <c r="K69" s="332"/>
    </row>
    <row r="70" ht="18.75" customHeight="1">
      <c r="B70" s="333"/>
      <c r="C70" s="333"/>
      <c r="D70" s="333"/>
      <c r="E70" s="333"/>
      <c r="F70" s="333"/>
      <c r="G70" s="333"/>
      <c r="H70" s="333"/>
      <c r="I70" s="333"/>
      <c r="J70" s="333"/>
      <c r="K70" s="334"/>
    </row>
    <row r="71" ht="18.75" customHeight="1">
      <c r="B71" s="334"/>
      <c r="C71" s="334"/>
      <c r="D71" s="334"/>
      <c r="E71" s="334"/>
      <c r="F71" s="334"/>
      <c r="G71" s="334"/>
      <c r="H71" s="334"/>
      <c r="I71" s="334"/>
      <c r="J71" s="334"/>
      <c r="K71" s="334"/>
    </row>
    <row r="72" ht="7.5" customHeight="1">
      <c r="B72" s="335"/>
      <c r="C72" s="336"/>
      <c r="D72" s="336"/>
      <c r="E72" s="336"/>
      <c r="F72" s="336"/>
      <c r="G72" s="336"/>
      <c r="H72" s="336"/>
      <c r="I72" s="336"/>
      <c r="J72" s="336"/>
      <c r="K72" s="337"/>
    </row>
    <row r="73" ht="45" customHeight="1">
      <c r="B73" s="338"/>
      <c r="C73" s="339" t="s">
        <v>106</v>
      </c>
      <c r="D73" s="339"/>
      <c r="E73" s="339"/>
      <c r="F73" s="339"/>
      <c r="G73" s="339"/>
      <c r="H73" s="339"/>
      <c r="I73" s="339"/>
      <c r="J73" s="339"/>
      <c r="K73" s="340"/>
    </row>
    <row r="74" ht="17.25" customHeight="1">
      <c r="B74" s="338"/>
      <c r="C74" s="341" t="s">
        <v>4127</v>
      </c>
      <c r="D74" s="341"/>
      <c r="E74" s="341"/>
      <c r="F74" s="341" t="s">
        <v>4128</v>
      </c>
      <c r="G74" s="342"/>
      <c r="H74" s="341" t="s">
        <v>160</v>
      </c>
      <c r="I74" s="341" t="s">
        <v>57</v>
      </c>
      <c r="J74" s="341" t="s">
        <v>4129</v>
      </c>
      <c r="K74" s="340"/>
    </row>
    <row r="75" ht="17.25" customHeight="1">
      <c r="B75" s="338"/>
      <c r="C75" s="343" t="s">
        <v>4130</v>
      </c>
      <c r="D75" s="343"/>
      <c r="E75" s="343"/>
      <c r="F75" s="344" t="s">
        <v>4131</v>
      </c>
      <c r="G75" s="345"/>
      <c r="H75" s="343"/>
      <c r="I75" s="343"/>
      <c r="J75" s="343" t="s">
        <v>4132</v>
      </c>
      <c r="K75" s="340"/>
    </row>
    <row r="76" ht="5.25" customHeight="1">
      <c r="B76" s="338"/>
      <c r="C76" s="346"/>
      <c r="D76" s="346"/>
      <c r="E76" s="346"/>
      <c r="F76" s="346"/>
      <c r="G76" s="347"/>
      <c r="H76" s="346"/>
      <c r="I76" s="346"/>
      <c r="J76" s="346"/>
      <c r="K76" s="340"/>
    </row>
    <row r="77" ht="15" customHeight="1">
      <c r="B77" s="338"/>
      <c r="C77" s="327" t="s">
        <v>53</v>
      </c>
      <c r="D77" s="346"/>
      <c r="E77" s="346"/>
      <c r="F77" s="348" t="s">
        <v>4133</v>
      </c>
      <c r="G77" s="347"/>
      <c r="H77" s="327" t="s">
        <v>4134</v>
      </c>
      <c r="I77" s="327" t="s">
        <v>4135</v>
      </c>
      <c r="J77" s="327">
        <v>20</v>
      </c>
      <c r="K77" s="340"/>
    </row>
    <row r="78" ht="15" customHeight="1">
      <c r="B78" s="338"/>
      <c r="C78" s="327" t="s">
        <v>4136</v>
      </c>
      <c r="D78" s="327"/>
      <c r="E78" s="327"/>
      <c r="F78" s="348" t="s">
        <v>4133</v>
      </c>
      <c r="G78" s="347"/>
      <c r="H78" s="327" t="s">
        <v>4137</v>
      </c>
      <c r="I78" s="327" t="s">
        <v>4135</v>
      </c>
      <c r="J78" s="327">
        <v>120</v>
      </c>
      <c r="K78" s="340"/>
    </row>
    <row r="79" ht="15" customHeight="1">
      <c r="B79" s="349"/>
      <c r="C79" s="327" t="s">
        <v>4138</v>
      </c>
      <c r="D79" s="327"/>
      <c r="E79" s="327"/>
      <c r="F79" s="348" t="s">
        <v>4139</v>
      </c>
      <c r="G79" s="347"/>
      <c r="H79" s="327" t="s">
        <v>4140</v>
      </c>
      <c r="I79" s="327" t="s">
        <v>4135</v>
      </c>
      <c r="J79" s="327">
        <v>50</v>
      </c>
      <c r="K79" s="340"/>
    </row>
    <row r="80" ht="15" customHeight="1">
      <c r="B80" s="349"/>
      <c r="C80" s="327" t="s">
        <v>4141</v>
      </c>
      <c r="D80" s="327"/>
      <c r="E80" s="327"/>
      <c r="F80" s="348" t="s">
        <v>4133</v>
      </c>
      <c r="G80" s="347"/>
      <c r="H80" s="327" t="s">
        <v>4142</v>
      </c>
      <c r="I80" s="327" t="s">
        <v>4143</v>
      </c>
      <c r="J80" s="327"/>
      <c r="K80" s="340"/>
    </row>
    <row r="81" ht="15" customHeight="1">
      <c r="B81" s="349"/>
      <c r="C81" s="350" t="s">
        <v>4144</v>
      </c>
      <c r="D81" s="350"/>
      <c r="E81" s="350"/>
      <c r="F81" s="351" t="s">
        <v>4139</v>
      </c>
      <c r="G81" s="350"/>
      <c r="H81" s="350" t="s">
        <v>4145</v>
      </c>
      <c r="I81" s="350" t="s">
        <v>4135</v>
      </c>
      <c r="J81" s="350">
        <v>15</v>
      </c>
      <c r="K81" s="340"/>
    </row>
    <row r="82" ht="15" customHeight="1">
      <c r="B82" s="349"/>
      <c r="C82" s="350" t="s">
        <v>4146</v>
      </c>
      <c r="D82" s="350"/>
      <c r="E82" s="350"/>
      <c r="F82" s="351" t="s">
        <v>4139</v>
      </c>
      <c r="G82" s="350"/>
      <c r="H82" s="350" t="s">
        <v>4147</v>
      </c>
      <c r="I82" s="350" t="s">
        <v>4135</v>
      </c>
      <c r="J82" s="350">
        <v>15</v>
      </c>
      <c r="K82" s="340"/>
    </row>
    <row r="83" ht="15" customHeight="1">
      <c r="B83" s="349"/>
      <c r="C83" s="350" t="s">
        <v>4148</v>
      </c>
      <c r="D83" s="350"/>
      <c r="E83" s="350"/>
      <c r="F83" s="351" t="s">
        <v>4139</v>
      </c>
      <c r="G83" s="350"/>
      <c r="H83" s="350" t="s">
        <v>4149</v>
      </c>
      <c r="I83" s="350" t="s">
        <v>4135</v>
      </c>
      <c r="J83" s="350">
        <v>20</v>
      </c>
      <c r="K83" s="340"/>
    </row>
    <row r="84" ht="15" customHeight="1">
      <c r="B84" s="349"/>
      <c r="C84" s="350" t="s">
        <v>4150</v>
      </c>
      <c r="D84" s="350"/>
      <c r="E84" s="350"/>
      <c r="F84" s="351" t="s">
        <v>4139</v>
      </c>
      <c r="G84" s="350"/>
      <c r="H84" s="350" t="s">
        <v>4151</v>
      </c>
      <c r="I84" s="350" t="s">
        <v>4135</v>
      </c>
      <c r="J84" s="350">
        <v>20</v>
      </c>
      <c r="K84" s="340"/>
    </row>
    <row r="85" ht="15" customHeight="1">
      <c r="B85" s="349"/>
      <c r="C85" s="327" t="s">
        <v>4152</v>
      </c>
      <c r="D85" s="327"/>
      <c r="E85" s="327"/>
      <c r="F85" s="348" t="s">
        <v>4139</v>
      </c>
      <c r="G85" s="347"/>
      <c r="H85" s="327" t="s">
        <v>4153</v>
      </c>
      <c r="I85" s="327" t="s">
        <v>4135</v>
      </c>
      <c r="J85" s="327">
        <v>50</v>
      </c>
      <c r="K85" s="340"/>
    </row>
    <row r="86" ht="15" customHeight="1">
      <c r="B86" s="349"/>
      <c r="C86" s="327" t="s">
        <v>4154</v>
      </c>
      <c r="D86" s="327"/>
      <c r="E86" s="327"/>
      <c r="F86" s="348" t="s">
        <v>4139</v>
      </c>
      <c r="G86" s="347"/>
      <c r="H86" s="327" t="s">
        <v>4155</v>
      </c>
      <c r="I86" s="327" t="s">
        <v>4135</v>
      </c>
      <c r="J86" s="327">
        <v>20</v>
      </c>
      <c r="K86" s="340"/>
    </row>
    <row r="87" ht="15" customHeight="1">
      <c r="B87" s="349"/>
      <c r="C87" s="327" t="s">
        <v>4156</v>
      </c>
      <c r="D87" s="327"/>
      <c r="E87" s="327"/>
      <c r="F87" s="348" t="s">
        <v>4139</v>
      </c>
      <c r="G87" s="347"/>
      <c r="H87" s="327" t="s">
        <v>4157</v>
      </c>
      <c r="I87" s="327" t="s">
        <v>4135</v>
      </c>
      <c r="J87" s="327">
        <v>20</v>
      </c>
      <c r="K87" s="340"/>
    </row>
    <row r="88" ht="15" customHeight="1">
      <c r="B88" s="349"/>
      <c r="C88" s="327" t="s">
        <v>4158</v>
      </c>
      <c r="D88" s="327"/>
      <c r="E88" s="327"/>
      <c r="F88" s="348" t="s">
        <v>4139</v>
      </c>
      <c r="G88" s="347"/>
      <c r="H88" s="327" t="s">
        <v>4159</v>
      </c>
      <c r="I88" s="327" t="s">
        <v>4135</v>
      </c>
      <c r="J88" s="327">
        <v>50</v>
      </c>
      <c r="K88" s="340"/>
    </row>
    <row r="89" ht="15" customHeight="1">
      <c r="B89" s="349"/>
      <c r="C89" s="327" t="s">
        <v>4160</v>
      </c>
      <c r="D89" s="327"/>
      <c r="E89" s="327"/>
      <c r="F89" s="348" t="s">
        <v>4139</v>
      </c>
      <c r="G89" s="347"/>
      <c r="H89" s="327" t="s">
        <v>4160</v>
      </c>
      <c r="I89" s="327" t="s">
        <v>4135</v>
      </c>
      <c r="J89" s="327">
        <v>50</v>
      </c>
      <c r="K89" s="340"/>
    </row>
    <row r="90" ht="15" customHeight="1">
      <c r="B90" s="349"/>
      <c r="C90" s="327" t="s">
        <v>165</v>
      </c>
      <c r="D90" s="327"/>
      <c r="E90" s="327"/>
      <c r="F90" s="348" t="s">
        <v>4139</v>
      </c>
      <c r="G90" s="347"/>
      <c r="H90" s="327" t="s">
        <v>4161</v>
      </c>
      <c r="I90" s="327" t="s">
        <v>4135</v>
      </c>
      <c r="J90" s="327">
        <v>255</v>
      </c>
      <c r="K90" s="340"/>
    </row>
    <row r="91" ht="15" customHeight="1">
      <c r="B91" s="349"/>
      <c r="C91" s="327" t="s">
        <v>4162</v>
      </c>
      <c r="D91" s="327"/>
      <c r="E91" s="327"/>
      <c r="F91" s="348" t="s">
        <v>4133</v>
      </c>
      <c r="G91" s="347"/>
      <c r="H91" s="327" t="s">
        <v>4163</v>
      </c>
      <c r="I91" s="327" t="s">
        <v>4164</v>
      </c>
      <c r="J91" s="327"/>
      <c r="K91" s="340"/>
    </row>
    <row r="92" ht="15" customHeight="1">
      <c r="B92" s="349"/>
      <c r="C92" s="327" t="s">
        <v>4165</v>
      </c>
      <c r="D92" s="327"/>
      <c r="E92" s="327"/>
      <c r="F92" s="348" t="s">
        <v>4133</v>
      </c>
      <c r="G92" s="347"/>
      <c r="H92" s="327" t="s">
        <v>4166</v>
      </c>
      <c r="I92" s="327" t="s">
        <v>4167</v>
      </c>
      <c r="J92" s="327"/>
      <c r="K92" s="340"/>
    </row>
    <row r="93" ht="15" customHeight="1">
      <c r="B93" s="349"/>
      <c r="C93" s="327" t="s">
        <v>4168</v>
      </c>
      <c r="D93" s="327"/>
      <c r="E93" s="327"/>
      <c r="F93" s="348" t="s">
        <v>4133</v>
      </c>
      <c r="G93" s="347"/>
      <c r="H93" s="327" t="s">
        <v>4168</v>
      </c>
      <c r="I93" s="327" t="s">
        <v>4167</v>
      </c>
      <c r="J93" s="327"/>
      <c r="K93" s="340"/>
    </row>
    <row r="94" ht="15" customHeight="1">
      <c r="B94" s="349"/>
      <c r="C94" s="327" t="s">
        <v>38</v>
      </c>
      <c r="D94" s="327"/>
      <c r="E94" s="327"/>
      <c r="F94" s="348" t="s">
        <v>4133</v>
      </c>
      <c r="G94" s="347"/>
      <c r="H94" s="327" t="s">
        <v>4169</v>
      </c>
      <c r="I94" s="327" t="s">
        <v>4167</v>
      </c>
      <c r="J94" s="327"/>
      <c r="K94" s="340"/>
    </row>
    <row r="95" ht="15" customHeight="1">
      <c r="B95" s="349"/>
      <c r="C95" s="327" t="s">
        <v>48</v>
      </c>
      <c r="D95" s="327"/>
      <c r="E95" s="327"/>
      <c r="F95" s="348" t="s">
        <v>4133</v>
      </c>
      <c r="G95" s="347"/>
      <c r="H95" s="327" t="s">
        <v>4170</v>
      </c>
      <c r="I95" s="327" t="s">
        <v>4167</v>
      </c>
      <c r="J95" s="327"/>
      <c r="K95" s="340"/>
    </row>
    <row r="96" ht="15" customHeight="1">
      <c r="B96" s="352"/>
      <c r="C96" s="353"/>
      <c r="D96" s="353"/>
      <c r="E96" s="353"/>
      <c r="F96" s="353"/>
      <c r="G96" s="353"/>
      <c r="H96" s="353"/>
      <c r="I96" s="353"/>
      <c r="J96" s="353"/>
      <c r="K96" s="354"/>
    </row>
    <row r="97" ht="18.75" customHeight="1">
      <c r="B97" s="355"/>
      <c r="C97" s="356"/>
      <c r="D97" s="356"/>
      <c r="E97" s="356"/>
      <c r="F97" s="356"/>
      <c r="G97" s="356"/>
      <c r="H97" s="356"/>
      <c r="I97" s="356"/>
      <c r="J97" s="356"/>
      <c r="K97" s="355"/>
    </row>
    <row r="98" ht="18.75" customHeight="1">
      <c r="B98" s="334"/>
      <c r="C98" s="334"/>
      <c r="D98" s="334"/>
      <c r="E98" s="334"/>
      <c r="F98" s="334"/>
      <c r="G98" s="334"/>
      <c r="H98" s="334"/>
      <c r="I98" s="334"/>
      <c r="J98" s="334"/>
      <c r="K98" s="334"/>
    </row>
    <row r="99" ht="7.5" customHeight="1">
      <c r="B99" s="335"/>
      <c r="C99" s="336"/>
      <c r="D99" s="336"/>
      <c r="E99" s="336"/>
      <c r="F99" s="336"/>
      <c r="G99" s="336"/>
      <c r="H99" s="336"/>
      <c r="I99" s="336"/>
      <c r="J99" s="336"/>
      <c r="K99" s="337"/>
    </row>
    <row r="100" ht="45" customHeight="1">
      <c r="B100" s="338"/>
      <c r="C100" s="339" t="s">
        <v>4171</v>
      </c>
      <c r="D100" s="339"/>
      <c r="E100" s="339"/>
      <c r="F100" s="339"/>
      <c r="G100" s="339"/>
      <c r="H100" s="339"/>
      <c r="I100" s="339"/>
      <c r="J100" s="339"/>
      <c r="K100" s="340"/>
    </row>
    <row r="101" ht="17.25" customHeight="1">
      <c r="B101" s="338"/>
      <c r="C101" s="341" t="s">
        <v>4127</v>
      </c>
      <c r="D101" s="341"/>
      <c r="E101" s="341"/>
      <c r="F101" s="341" t="s">
        <v>4128</v>
      </c>
      <c r="G101" s="342"/>
      <c r="H101" s="341" t="s">
        <v>160</v>
      </c>
      <c r="I101" s="341" t="s">
        <v>57</v>
      </c>
      <c r="J101" s="341" t="s">
        <v>4129</v>
      </c>
      <c r="K101" s="340"/>
    </row>
    <row r="102" ht="17.25" customHeight="1">
      <c r="B102" s="338"/>
      <c r="C102" s="343" t="s">
        <v>4130</v>
      </c>
      <c r="D102" s="343"/>
      <c r="E102" s="343"/>
      <c r="F102" s="344" t="s">
        <v>4131</v>
      </c>
      <c r="G102" s="345"/>
      <c r="H102" s="343"/>
      <c r="I102" s="343"/>
      <c r="J102" s="343" t="s">
        <v>4132</v>
      </c>
      <c r="K102" s="340"/>
    </row>
    <row r="103" ht="5.25" customHeight="1">
      <c r="B103" s="338"/>
      <c r="C103" s="341"/>
      <c r="D103" s="341"/>
      <c r="E103" s="341"/>
      <c r="F103" s="341"/>
      <c r="G103" s="357"/>
      <c r="H103" s="341"/>
      <c r="I103" s="341"/>
      <c r="J103" s="341"/>
      <c r="K103" s="340"/>
    </row>
    <row r="104" ht="15" customHeight="1">
      <c r="B104" s="338"/>
      <c r="C104" s="327" t="s">
        <v>53</v>
      </c>
      <c r="D104" s="346"/>
      <c r="E104" s="346"/>
      <c r="F104" s="348" t="s">
        <v>4133</v>
      </c>
      <c r="G104" s="357"/>
      <c r="H104" s="327" t="s">
        <v>4172</v>
      </c>
      <c r="I104" s="327" t="s">
        <v>4135</v>
      </c>
      <c r="J104" s="327">
        <v>20</v>
      </c>
      <c r="K104" s="340"/>
    </row>
    <row r="105" ht="15" customHeight="1">
      <c r="B105" s="338"/>
      <c r="C105" s="327" t="s">
        <v>4136</v>
      </c>
      <c r="D105" s="327"/>
      <c r="E105" s="327"/>
      <c r="F105" s="348" t="s">
        <v>4133</v>
      </c>
      <c r="G105" s="327"/>
      <c r="H105" s="327" t="s">
        <v>4172</v>
      </c>
      <c r="I105" s="327" t="s">
        <v>4135</v>
      </c>
      <c r="J105" s="327">
        <v>120</v>
      </c>
      <c r="K105" s="340"/>
    </row>
    <row r="106" ht="15" customHeight="1">
      <c r="B106" s="349"/>
      <c r="C106" s="327" t="s">
        <v>4138</v>
      </c>
      <c r="D106" s="327"/>
      <c r="E106" s="327"/>
      <c r="F106" s="348" t="s">
        <v>4139</v>
      </c>
      <c r="G106" s="327"/>
      <c r="H106" s="327" t="s">
        <v>4172</v>
      </c>
      <c r="I106" s="327" t="s">
        <v>4135</v>
      </c>
      <c r="J106" s="327">
        <v>50</v>
      </c>
      <c r="K106" s="340"/>
    </row>
    <row r="107" ht="15" customHeight="1">
      <c r="B107" s="349"/>
      <c r="C107" s="327" t="s">
        <v>4141</v>
      </c>
      <c r="D107" s="327"/>
      <c r="E107" s="327"/>
      <c r="F107" s="348" t="s">
        <v>4133</v>
      </c>
      <c r="G107" s="327"/>
      <c r="H107" s="327" t="s">
        <v>4172</v>
      </c>
      <c r="I107" s="327" t="s">
        <v>4143</v>
      </c>
      <c r="J107" s="327"/>
      <c r="K107" s="340"/>
    </row>
    <row r="108" ht="15" customHeight="1">
      <c r="B108" s="349"/>
      <c r="C108" s="327" t="s">
        <v>4152</v>
      </c>
      <c r="D108" s="327"/>
      <c r="E108" s="327"/>
      <c r="F108" s="348" t="s">
        <v>4139</v>
      </c>
      <c r="G108" s="327"/>
      <c r="H108" s="327" t="s">
        <v>4172</v>
      </c>
      <c r="I108" s="327" t="s">
        <v>4135</v>
      </c>
      <c r="J108" s="327">
        <v>50</v>
      </c>
      <c r="K108" s="340"/>
    </row>
    <row r="109" ht="15" customHeight="1">
      <c r="B109" s="349"/>
      <c r="C109" s="327" t="s">
        <v>4160</v>
      </c>
      <c r="D109" s="327"/>
      <c r="E109" s="327"/>
      <c r="F109" s="348" t="s">
        <v>4139</v>
      </c>
      <c r="G109" s="327"/>
      <c r="H109" s="327" t="s">
        <v>4172</v>
      </c>
      <c r="I109" s="327" t="s">
        <v>4135</v>
      </c>
      <c r="J109" s="327">
        <v>50</v>
      </c>
      <c r="K109" s="340"/>
    </row>
    <row r="110" ht="15" customHeight="1">
      <c r="B110" s="349"/>
      <c r="C110" s="327" t="s">
        <v>4158</v>
      </c>
      <c r="D110" s="327"/>
      <c r="E110" s="327"/>
      <c r="F110" s="348" t="s">
        <v>4139</v>
      </c>
      <c r="G110" s="327"/>
      <c r="H110" s="327" t="s">
        <v>4172</v>
      </c>
      <c r="I110" s="327" t="s">
        <v>4135</v>
      </c>
      <c r="J110" s="327">
        <v>50</v>
      </c>
      <c r="K110" s="340"/>
    </row>
    <row r="111" ht="15" customHeight="1">
      <c r="B111" s="349"/>
      <c r="C111" s="327" t="s">
        <v>53</v>
      </c>
      <c r="D111" s="327"/>
      <c r="E111" s="327"/>
      <c r="F111" s="348" t="s">
        <v>4133</v>
      </c>
      <c r="G111" s="327"/>
      <c r="H111" s="327" t="s">
        <v>4173</v>
      </c>
      <c r="I111" s="327" t="s">
        <v>4135</v>
      </c>
      <c r="J111" s="327">
        <v>20</v>
      </c>
      <c r="K111" s="340"/>
    </row>
    <row r="112" ht="15" customHeight="1">
      <c r="B112" s="349"/>
      <c r="C112" s="327" t="s">
        <v>4174</v>
      </c>
      <c r="D112" s="327"/>
      <c r="E112" s="327"/>
      <c r="F112" s="348" t="s">
        <v>4133</v>
      </c>
      <c r="G112" s="327"/>
      <c r="H112" s="327" t="s">
        <v>4175</v>
      </c>
      <c r="I112" s="327" t="s">
        <v>4135</v>
      </c>
      <c r="J112" s="327">
        <v>120</v>
      </c>
      <c r="K112" s="340"/>
    </row>
    <row r="113" ht="15" customHeight="1">
      <c r="B113" s="349"/>
      <c r="C113" s="327" t="s">
        <v>38</v>
      </c>
      <c r="D113" s="327"/>
      <c r="E113" s="327"/>
      <c r="F113" s="348" t="s">
        <v>4133</v>
      </c>
      <c r="G113" s="327"/>
      <c r="H113" s="327" t="s">
        <v>4176</v>
      </c>
      <c r="I113" s="327" t="s">
        <v>4167</v>
      </c>
      <c r="J113" s="327"/>
      <c r="K113" s="340"/>
    </row>
    <row r="114" ht="15" customHeight="1">
      <c r="B114" s="349"/>
      <c r="C114" s="327" t="s">
        <v>48</v>
      </c>
      <c r="D114" s="327"/>
      <c r="E114" s="327"/>
      <c r="F114" s="348" t="s">
        <v>4133</v>
      </c>
      <c r="G114" s="327"/>
      <c r="H114" s="327" t="s">
        <v>4177</v>
      </c>
      <c r="I114" s="327" t="s">
        <v>4167</v>
      </c>
      <c r="J114" s="327"/>
      <c r="K114" s="340"/>
    </row>
    <row r="115" ht="15" customHeight="1">
      <c r="B115" s="349"/>
      <c r="C115" s="327" t="s">
        <v>57</v>
      </c>
      <c r="D115" s="327"/>
      <c r="E115" s="327"/>
      <c r="F115" s="348" t="s">
        <v>4133</v>
      </c>
      <c r="G115" s="327"/>
      <c r="H115" s="327" t="s">
        <v>4178</v>
      </c>
      <c r="I115" s="327" t="s">
        <v>4179</v>
      </c>
      <c r="J115" s="327"/>
      <c r="K115" s="340"/>
    </row>
    <row r="116" ht="15" customHeight="1">
      <c r="B116" s="352"/>
      <c r="C116" s="358"/>
      <c r="D116" s="358"/>
      <c r="E116" s="358"/>
      <c r="F116" s="358"/>
      <c r="G116" s="358"/>
      <c r="H116" s="358"/>
      <c r="I116" s="358"/>
      <c r="J116" s="358"/>
      <c r="K116" s="354"/>
    </row>
    <row r="117" ht="18.75" customHeight="1">
      <c r="B117" s="359"/>
      <c r="C117" s="323"/>
      <c r="D117" s="323"/>
      <c r="E117" s="323"/>
      <c r="F117" s="360"/>
      <c r="G117" s="323"/>
      <c r="H117" s="323"/>
      <c r="I117" s="323"/>
      <c r="J117" s="323"/>
      <c r="K117" s="359"/>
    </row>
    <row r="118" ht="18.75" customHeight="1">
      <c r="B118" s="334"/>
      <c r="C118" s="334"/>
      <c r="D118" s="334"/>
      <c r="E118" s="334"/>
      <c r="F118" s="334"/>
      <c r="G118" s="334"/>
      <c r="H118" s="334"/>
      <c r="I118" s="334"/>
      <c r="J118" s="334"/>
      <c r="K118" s="334"/>
    </row>
    <row r="119" ht="7.5" customHeight="1">
      <c r="B119" s="361"/>
      <c r="C119" s="362"/>
      <c r="D119" s="362"/>
      <c r="E119" s="362"/>
      <c r="F119" s="362"/>
      <c r="G119" s="362"/>
      <c r="H119" s="362"/>
      <c r="I119" s="362"/>
      <c r="J119" s="362"/>
      <c r="K119" s="363"/>
    </row>
    <row r="120" ht="45" customHeight="1">
      <c r="B120" s="364"/>
      <c r="C120" s="317" t="s">
        <v>4180</v>
      </c>
      <c r="D120" s="317"/>
      <c r="E120" s="317"/>
      <c r="F120" s="317"/>
      <c r="G120" s="317"/>
      <c r="H120" s="317"/>
      <c r="I120" s="317"/>
      <c r="J120" s="317"/>
      <c r="K120" s="365"/>
    </row>
    <row r="121" ht="17.25" customHeight="1">
      <c r="B121" s="366"/>
      <c r="C121" s="341" t="s">
        <v>4127</v>
      </c>
      <c r="D121" s="341"/>
      <c r="E121" s="341"/>
      <c r="F121" s="341" t="s">
        <v>4128</v>
      </c>
      <c r="G121" s="342"/>
      <c r="H121" s="341" t="s">
        <v>160</v>
      </c>
      <c r="I121" s="341" t="s">
        <v>57</v>
      </c>
      <c r="J121" s="341" t="s">
        <v>4129</v>
      </c>
      <c r="K121" s="367"/>
    </row>
    <row r="122" ht="17.25" customHeight="1">
      <c r="B122" s="366"/>
      <c r="C122" s="343" t="s">
        <v>4130</v>
      </c>
      <c r="D122" s="343"/>
      <c r="E122" s="343"/>
      <c r="F122" s="344" t="s">
        <v>4131</v>
      </c>
      <c r="G122" s="345"/>
      <c r="H122" s="343"/>
      <c r="I122" s="343"/>
      <c r="J122" s="343" t="s">
        <v>4132</v>
      </c>
      <c r="K122" s="367"/>
    </row>
    <row r="123" ht="5.25" customHeight="1">
      <c r="B123" s="368"/>
      <c r="C123" s="346"/>
      <c r="D123" s="346"/>
      <c r="E123" s="346"/>
      <c r="F123" s="346"/>
      <c r="G123" s="327"/>
      <c r="H123" s="346"/>
      <c r="I123" s="346"/>
      <c r="J123" s="346"/>
      <c r="K123" s="369"/>
    </row>
    <row r="124" ht="15" customHeight="1">
      <c r="B124" s="368"/>
      <c r="C124" s="327" t="s">
        <v>4136</v>
      </c>
      <c r="D124" s="346"/>
      <c r="E124" s="346"/>
      <c r="F124" s="348" t="s">
        <v>4133</v>
      </c>
      <c r="G124" s="327"/>
      <c r="H124" s="327" t="s">
        <v>4172</v>
      </c>
      <c r="I124" s="327" t="s">
        <v>4135</v>
      </c>
      <c r="J124" s="327">
        <v>120</v>
      </c>
      <c r="K124" s="370"/>
    </row>
    <row r="125" ht="15" customHeight="1">
      <c r="B125" s="368"/>
      <c r="C125" s="327" t="s">
        <v>4181</v>
      </c>
      <c r="D125" s="327"/>
      <c r="E125" s="327"/>
      <c r="F125" s="348" t="s">
        <v>4133</v>
      </c>
      <c r="G125" s="327"/>
      <c r="H125" s="327" t="s">
        <v>4182</v>
      </c>
      <c r="I125" s="327" t="s">
        <v>4135</v>
      </c>
      <c r="J125" s="327" t="s">
        <v>4183</v>
      </c>
      <c r="K125" s="370"/>
    </row>
    <row r="126" ht="15" customHeight="1">
      <c r="B126" s="368"/>
      <c r="C126" s="327" t="s">
        <v>82</v>
      </c>
      <c r="D126" s="327"/>
      <c r="E126" s="327"/>
      <c r="F126" s="348" t="s">
        <v>4133</v>
      </c>
      <c r="G126" s="327"/>
      <c r="H126" s="327" t="s">
        <v>4184</v>
      </c>
      <c r="I126" s="327" t="s">
        <v>4135</v>
      </c>
      <c r="J126" s="327" t="s">
        <v>4183</v>
      </c>
      <c r="K126" s="370"/>
    </row>
    <row r="127" ht="15" customHeight="1">
      <c r="B127" s="368"/>
      <c r="C127" s="327" t="s">
        <v>4144</v>
      </c>
      <c r="D127" s="327"/>
      <c r="E127" s="327"/>
      <c r="F127" s="348" t="s">
        <v>4139</v>
      </c>
      <c r="G127" s="327"/>
      <c r="H127" s="327" t="s">
        <v>4145</v>
      </c>
      <c r="I127" s="327" t="s">
        <v>4135</v>
      </c>
      <c r="J127" s="327">
        <v>15</v>
      </c>
      <c r="K127" s="370"/>
    </row>
    <row r="128" ht="15" customHeight="1">
      <c r="B128" s="368"/>
      <c r="C128" s="350" t="s">
        <v>4146</v>
      </c>
      <c r="D128" s="350"/>
      <c r="E128" s="350"/>
      <c r="F128" s="351" t="s">
        <v>4139</v>
      </c>
      <c r="G128" s="350"/>
      <c r="H128" s="350" t="s">
        <v>4147</v>
      </c>
      <c r="I128" s="350" t="s">
        <v>4135</v>
      </c>
      <c r="J128" s="350">
        <v>15</v>
      </c>
      <c r="K128" s="370"/>
    </row>
    <row r="129" ht="15" customHeight="1">
      <c r="B129" s="368"/>
      <c r="C129" s="350" t="s">
        <v>4148</v>
      </c>
      <c r="D129" s="350"/>
      <c r="E129" s="350"/>
      <c r="F129" s="351" t="s">
        <v>4139</v>
      </c>
      <c r="G129" s="350"/>
      <c r="H129" s="350" t="s">
        <v>4149</v>
      </c>
      <c r="I129" s="350" t="s">
        <v>4135</v>
      </c>
      <c r="J129" s="350">
        <v>20</v>
      </c>
      <c r="K129" s="370"/>
    </row>
    <row r="130" ht="15" customHeight="1">
      <c r="B130" s="368"/>
      <c r="C130" s="350" t="s">
        <v>4150</v>
      </c>
      <c r="D130" s="350"/>
      <c r="E130" s="350"/>
      <c r="F130" s="351" t="s">
        <v>4139</v>
      </c>
      <c r="G130" s="350"/>
      <c r="H130" s="350" t="s">
        <v>4151</v>
      </c>
      <c r="I130" s="350" t="s">
        <v>4135</v>
      </c>
      <c r="J130" s="350">
        <v>20</v>
      </c>
      <c r="K130" s="370"/>
    </row>
    <row r="131" ht="15" customHeight="1">
      <c r="B131" s="368"/>
      <c r="C131" s="327" t="s">
        <v>4138</v>
      </c>
      <c r="D131" s="327"/>
      <c r="E131" s="327"/>
      <c r="F131" s="348" t="s">
        <v>4139</v>
      </c>
      <c r="G131" s="327"/>
      <c r="H131" s="327" t="s">
        <v>4172</v>
      </c>
      <c r="I131" s="327" t="s">
        <v>4135</v>
      </c>
      <c r="J131" s="327">
        <v>50</v>
      </c>
      <c r="K131" s="370"/>
    </row>
    <row r="132" ht="15" customHeight="1">
      <c r="B132" s="368"/>
      <c r="C132" s="327" t="s">
        <v>4152</v>
      </c>
      <c r="D132" s="327"/>
      <c r="E132" s="327"/>
      <c r="F132" s="348" t="s">
        <v>4139</v>
      </c>
      <c r="G132" s="327"/>
      <c r="H132" s="327" t="s">
        <v>4172</v>
      </c>
      <c r="I132" s="327" t="s">
        <v>4135</v>
      </c>
      <c r="J132" s="327">
        <v>50</v>
      </c>
      <c r="K132" s="370"/>
    </row>
    <row r="133" ht="15" customHeight="1">
      <c r="B133" s="368"/>
      <c r="C133" s="327" t="s">
        <v>4158</v>
      </c>
      <c r="D133" s="327"/>
      <c r="E133" s="327"/>
      <c r="F133" s="348" t="s">
        <v>4139</v>
      </c>
      <c r="G133" s="327"/>
      <c r="H133" s="327" t="s">
        <v>4172</v>
      </c>
      <c r="I133" s="327" t="s">
        <v>4135</v>
      </c>
      <c r="J133" s="327">
        <v>50</v>
      </c>
      <c r="K133" s="370"/>
    </row>
    <row r="134" ht="15" customHeight="1">
      <c r="B134" s="368"/>
      <c r="C134" s="327" t="s">
        <v>4160</v>
      </c>
      <c r="D134" s="327"/>
      <c r="E134" s="327"/>
      <c r="F134" s="348" t="s">
        <v>4139</v>
      </c>
      <c r="G134" s="327"/>
      <c r="H134" s="327" t="s">
        <v>4172</v>
      </c>
      <c r="I134" s="327" t="s">
        <v>4135</v>
      </c>
      <c r="J134" s="327">
        <v>50</v>
      </c>
      <c r="K134" s="370"/>
    </row>
    <row r="135" ht="15" customHeight="1">
      <c r="B135" s="368"/>
      <c r="C135" s="327" t="s">
        <v>165</v>
      </c>
      <c r="D135" s="327"/>
      <c r="E135" s="327"/>
      <c r="F135" s="348" t="s">
        <v>4139</v>
      </c>
      <c r="G135" s="327"/>
      <c r="H135" s="327" t="s">
        <v>4185</v>
      </c>
      <c r="I135" s="327" t="s">
        <v>4135</v>
      </c>
      <c r="J135" s="327">
        <v>255</v>
      </c>
      <c r="K135" s="370"/>
    </row>
    <row r="136" ht="15" customHeight="1">
      <c r="B136" s="368"/>
      <c r="C136" s="327" t="s">
        <v>4162</v>
      </c>
      <c r="D136" s="327"/>
      <c r="E136" s="327"/>
      <c r="F136" s="348" t="s">
        <v>4133</v>
      </c>
      <c r="G136" s="327"/>
      <c r="H136" s="327" t="s">
        <v>4186</v>
      </c>
      <c r="I136" s="327" t="s">
        <v>4164</v>
      </c>
      <c r="J136" s="327"/>
      <c r="K136" s="370"/>
    </row>
    <row r="137" ht="15" customHeight="1">
      <c r="B137" s="368"/>
      <c r="C137" s="327" t="s">
        <v>4165</v>
      </c>
      <c r="D137" s="327"/>
      <c r="E137" s="327"/>
      <c r="F137" s="348" t="s">
        <v>4133</v>
      </c>
      <c r="G137" s="327"/>
      <c r="H137" s="327" t="s">
        <v>4187</v>
      </c>
      <c r="I137" s="327" t="s">
        <v>4167</v>
      </c>
      <c r="J137" s="327"/>
      <c r="K137" s="370"/>
    </row>
    <row r="138" ht="15" customHeight="1">
      <c r="B138" s="368"/>
      <c r="C138" s="327" t="s">
        <v>4168</v>
      </c>
      <c r="D138" s="327"/>
      <c r="E138" s="327"/>
      <c r="F138" s="348" t="s">
        <v>4133</v>
      </c>
      <c r="G138" s="327"/>
      <c r="H138" s="327" t="s">
        <v>4168</v>
      </c>
      <c r="I138" s="327" t="s">
        <v>4167</v>
      </c>
      <c r="J138" s="327"/>
      <c r="K138" s="370"/>
    </row>
    <row r="139" ht="15" customHeight="1">
      <c r="B139" s="368"/>
      <c r="C139" s="327" t="s">
        <v>38</v>
      </c>
      <c r="D139" s="327"/>
      <c r="E139" s="327"/>
      <c r="F139" s="348" t="s">
        <v>4133</v>
      </c>
      <c r="G139" s="327"/>
      <c r="H139" s="327" t="s">
        <v>4188</v>
      </c>
      <c r="I139" s="327" t="s">
        <v>4167</v>
      </c>
      <c r="J139" s="327"/>
      <c r="K139" s="370"/>
    </row>
    <row r="140" ht="15" customHeight="1">
      <c r="B140" s="368"/>
      <c r="C140" s="327" t="s">
        <v>4189</v>
      </c>
      <c r="D140" s="327"/>
      <c r="E140" s="327"/>
      <c r="F140" s="348" t="s">
        <v>4133</v>
      </c>
      <c r="G140" s="327"/>
      <c r="H140" s="327" t="s">
        <v>4190</v>
      </c>
      <c r="I140" s="327" t="s">
        <v>4167</v>
      </c>
      <c r="J140" s="327"/>
      <c r="K140" s="370"/>
    </row>
    <row r="141" ht="15" customHeight="1">
      <c r="B141" s="371"/>
      <c r="C141" s="372"/>
      <c r="D141" s="372"/>
      <c r="E141" s="372"/>
      <c r="F141" s="372"/>
      <c r="G141" s="372"/>
      <c r="H141" s="372"/>
      <c r="I141" s="372"/>
      <c r="J141" s="372"/>
      <c r="K141" s="373"/>
    </row>
    <row r="142" ht="18.75" customHeight="1">
      <c r="B142" s="323"/>
      <c r="C142" s="323"/>
      <c r="D142" s="323"/>
      <c r="E142" s="323"/>
      <c r="F142" s="360"/>
      <c r="G142" s="323"/>
      <c r="H142" s="323"/>
      <c r="I142" s="323"/>
      <c r="J142" s="323"/>
      <c r="K142" s="323"/>
    </row>
    <row r="143" ht="18.75" customHeight="1">
      <c r="B143" s="334"/>
      <c r="C143" s="334"/>
      <c r="D143" s="334"/>
      <c r="E143" s="334"/>
      <c r="F143" s="334"/>
      <c r="G143" s="334"/>
      <c r="H143" s="334"/>
      <c r="I143" s="334"/>
      <c r="J143" s="334"/>
      <c r="K143" s="334"/>
    </row>
    <row r="144" ht="7.5" customHeight="1">
      <c r="B144" s="335"/>
      <c r="C144" s="336"/>
      <c r="D144" s="336"/>
      <c r="E144" s="336"/>
      <c r="F144" s="336"/>
      <c r="G144" s="336"/>
      <c r="H144" s="336"/>
      <c r="I144" s="336"/>
      <c r="J144" s="336"/>
      <c r="K144" s="337"/>
    </row>
    <row r="145" ht="45" customHeight="1">
      <c r="B145" s="338"/>
      <c r="C145" s="339" t="s">
        <v>4191</v>
      </c>
      <c r="D145" s="339"/>
      <c r="E145" s="339"/>
      <c r="F145" s="339"/>
      <c r="G145" s="339"/>
      <c r="H145" s="339"/>
      <c r="I145" s="339"/>
      <c r="J145" s="339"/>
      <c r="K145" s="340"/>
    </row>
    <row r="146" ht="17.25" customHeight="1">
      <c r="B146" s="338"/>
      <c r="C146" s="341" t="s">
        <v>4127</v>
      </c>
      <c r="D146" s="341"/>
      <c r="E146" s="341"/>
      <c r="F146" s="341" t="s">
        <v>4128</v>
      </c>
      <c r="G146" s="342"/>
      <c r="H146" s="341" t="s">
        <v>160</v>
      </c>
      <c r="I146" s="341" t="s">
        <v>57</v>
      </c>
      <c r="J146" s="341" t="s">
        <v>4129</v>
      </c>
      <c r="K146" s="340"/>
    </row>
    <row r="147" ht="17.25" customHeight="1">
      <c r="B147" s="338"/>
      <c r="C147" s="343" t="s">
        <v>4130</v>
      </c>
      <c r="D147" s="343"/>
      <c r="E147" s="343"/>
      <c r="F147" s="344" t="s">
        <v>4131</v>
      </c>
      <c r="G147" s="345"/>
      <c r="H147" s="343"/>
      <c r="I147" s="343"/>
      <c r="J147" s="343" t="s">
        <v>4132</v>
      </c>
      <c r="K147" s="340"/>
    </row>
    <row r="148" ht="5.25" customHeight="1">
      <c r="B148" s="349"/>
      <c r="C148" s="346"/>
      <c r="D148" s="346"/>
      <c r="E148" s="346"/>
      <c r="F148" s="346"/>
      <c r="G148" s="347"/>
      <c r="H148" s="346"/>
      <c r="I148" s="346"/>
      <c r="J148" s="346"/>
      <c r="K148" s="370"/>
    </row>
    <row r="149" ht="15" customHeight="1">
      <c r="B149" s="349"/>
      <c r="C149" s="374" t="s">
        <v>4136</v>
      </c>
      <c r="D149" s="327"/>
      <c r="E149" s="327"/>
      <c r="F149" s="375" t="s">
        <v>4133</v>
      </c>
      <c r="G149" s="327"/>
      <c r="H149" s="374" t="s">
        <v>4172</v>
      </c>
      <c r="I149" s="374" t="s">
        <v>4135</v>
      </c>
      <c r="J149" s="374">
        <v>120</v>
      </c>
      <c r="K149" s="370"/>
    </row>
    <row r="150" ht="15" customHeight="1">
      <c r="B150" s="349"/>
      <c r="C150" s="374" t="s">
        <v>4181</v>
      </c>
      <c r="D150" s="327"/>
      <c r="E150" s="327"/>
      <c r="F150" s="375" t="s">
        <v>4133</v>
      </c>
      <c r="G150" s="327"/>
      <c r="H150" s="374" t="s">
        <v>4192</v>
      </c>
      <c r="I150" s="374" t="s">
        <v>4135</v>
      </c>
      <c r="J150" s="374" t="s">
        <v>4183</v>
      </c>
      <c r="K150" s="370"/>
    </row>
    <row r="151" ht="15" customHeight="1">
      <c r="B151" s="349"/>
      <c r="C151" s="374" t="s">
        <v>82</v>
      </c>
      <c r="D151" s="327"/>
      <c r="E151" s="327"/>
      <c r="F151" s="375" t="s">
        <v>4133</v>
      </c>
      <c r="G151" s="327"/>
      <c r="H151" s="374" t="s">
        <v>4193</v>
      </c>
      <c r="I151" s="374" t="s">
        <v>4135</v>
      </c>
      <c r="J151" s="374" t="s">
        <v>4183</v>
      </c>
      <c r="K151" s="370"/>
    </row>
    <row r="152" ht="15" customHeight="1">
      <c r="B152" s="349"/>
      <c r="C152" s="374" t="s">
        <v>4138</v>
      </c>
      <c r="D152" s="327"/>
      <c r="E152" s="327"/>
      <c r="F152" s="375" t="s">
        <v>4139</v>
      </c>
      <c r="G152" s="327"/>
      <c r="H152" s="374" t="s">
        <v>4172</v>
      </c>
      <c r="I152" s="374" t="s">
        <v>4135</v>
      </c>
      <c r="J152" s="374">
        <v>50</v>
      </c>
      <c r="K152" s="370"/>
    </row>
    <row r="153" ht="15" customHeight="1">
      <c r="B153" s="349"/>
      <c r="C153" s="374" t="s">
        <v>4141</v>
      </c>
      <c r="D153" s="327"/>
      <c r="E153" s="327"/>
      <c r="F153" s="375" t="s">
        <v>4133</v>
      </c>
      <c r="G153" s="327"/>
      <c r="H153" s="374" t="s">
        <v>4172</v>
      </c>
      <c r="I153" s="374" t="s">
        <v>4143</v>
      </c>
      <c r="J153" s="374"/>
      <c r="K153" s="370"/>
    </row>
    <row r="154" ht="15" customHeight="1">
      <c r="B154" s="349"/>
      <c r="C154" s="374" t="s">
        <v>4152</v>
      </c>
      <c r="D154" s="327"/>
      <c r="E154" s="327"/>
      <c r="F154" s="375" t="s">
        <v>4139</v>
      </c>
      <c r="G154" s="327"/>
      <c r="H154" s="374" t="s">
        <v>4172</v>
      </c>
      <c r="I154" s="374" t="s">
        <v>4135</v>
      </c>
      <c r="J154" s="374">
        <v>50</v>
      </c>
      <c r="K154" s="370"/>
    </row>
    <row r="155" ht="15" customHeight="1">
      <c r="B155" s="349"/>
      <c r="C155" s="374" t="s">
        <v>4160</v>
      </c>
      <c r="D155" s="327"/>
      <c r="E155" s="327"/>
      <c r="F155" s="375" t="s">
        <v>4139</v>
      </c>
      <c r="G155" s="327"/>
      <c r="H155" s="374" t="s">
        <v>4172</v>
      </c>
      <c r="I155" s="374" t="s">
        <v>4135</v>
      </c>
      <c r="J155" s="374">
        <v>50</v>
      </c>
      <c r="K155" s="370"/>
    </row>
    <row r="156" ht="15" customHeight="1">
      <c r="B156" s="349"/>
      <c r="C156" s="374" t="s">
        <v>4158</v>
      </c>
      <c r="D156" s="327"/>
      <c r="E156" s="327"/>
      <c r="F156" s="375" t="s">
        <v>4139</v>
      </c>
      <c r="G156" s="327"/>
      <c r="H156" s="374" t="s">
        <v>4172</v>
      </c>
      <c r="I156" s="374" t="s">
        <v>4135</v>
      </c>
      <c r="J156" s="374">
        <v>50</v>
      </c>
      <c r="K156" s="370"/>
    </row>
    <row r="157" ht="15" customHeight="1">
      <c r="B157" s="349"/>
      <c r="C157" s="374" t="s">
        <v>113</v>
      </c>
      <c r="D157" s="327"/>
      <c r="E157" s="327"/>
      <c r="F157" s="375" t="s">
        <v>4133</v>
      </c>
      <c r="G157" s="327"/>
      <c r="H157" s="374" t="s">
        <v>4194</v>
      </c>
      <c r="I157" s="374" t="s">
        <v>4135</v>
      </c>
      <c r="J157" s="374" t="s">
        <v>4195</v>
      </c>
      <c r="K157" s="370"/>
    </row>
    <row r="158" ht="15" customHeight="1">
      <c r="B158" s="349"/>
      <c r="C158" s="374" t="s">
        <v>4196</v>
      </c>
      <c r="D158" s="327"/>
      <c r="E158" s="327"/>
      <c r="F158" s="375" t="s">
        <v>4133</v>
      </c>
      <c r="G158" s="327"/>
      <c r="H158" s="374" t="s">
        <v>4197</v>
      </c>
      <c r="I158" s="374" t="s">
        <v>4167</v>
      </c>
      <c r="J158" s="374"/>
      <c r="K158" s="370"/>
    </row>
    <row r="159" ht="15" customHeight="1">
      <c r="B159" s="376"/>
      <c r="C159" s="358"/>
      <c r="D159" s="358"/>
      <c r="E159" s="358"/>
      <c r="F159" s="358"/>
      <c r="G159" s="358"/>
      <c r="H159" s="358"/>
      <c r="I159" s="358"/>
      <c r="J159" s="358"/>
      <c r="K159" s="377"/>
    </row>
    <row r="160" ht="18.75" customHeight="1">
      <c r="B160" s="323"/>
      <c r="C160" s="327"/>
      <c r="D160" s="327"/>
      <c r="E160" s="327"/>
      <c r="F160" s="348"/>
      <c r="G160" s="327"/>
      <c r="H160" s="327"/>
      <c r="I160" s="327"/>
      <c r="J160" s="327"/>
      <c r="K160" s="323"/>
    </row>
    <row r="161" ht="18.75" customHeight="1">
      <c r="B161" s="334"/>
      <c r="C161" s="334"/>
      <c r="D161" s="334"/>
      <c r="E161" s="334"/>
      <c r="F161" s="334"/>
      <c r="G161" s="334"/>
      <c r="H161" s="334"/>
      <c r="I161" s="334"/>
      <c r="J161" s="334"/>
      <c r="K161" s="334"/>
    </row>
    <row r="162" ht="7.5" customHeight="1">
      <c r="B162" s="313"/>
      <c r="C162" s="314"/>
      <c r="D162" s="314"/>
      <c r="E162" s="314"/>
      <c r="F162" s="314"/>
      <c r="G162" s="314"/>
      <c r="H162" s="314"/>
      <c r="I162" s="314"/>
      <c r="J162" s="314"/>
      <c r="K162" s="315"/>
    </row>
    <row r="163" ht="45" customHeight="1">
      <c r="B163" s="316"/>
      <c r="C163" s="317" t="s">
        <v>4198</v>
      </c>
      <c r="D163" s="317"/>
      <c r="E163" s="317"/>
      <c r="F163" s="317"/>
      <c r="G163" s="317"/>
      <c r="H163" s="317"/>
      <c r="I163" s="317"/>
      <c r="J163" s="317"/>
      <c r="K163" s="318"/>
    </row>
    <row r="164" ht="17.25" customHeight="1">
      <c r="B164" s="316"/>
      <c r="C164" s="341" t="s">
        <v>4127</v>
      </c>
      <c r="D164" s="341"/>
      <c r="E164" s="341"/>
      <c r="F164" s="341" t="s">
        <v>4128</v>
      </c>
      <c r="G164" s="378"/>
      <c r="H164" s="379" t="s">
        <v>160</v>
      </c>
      <c r="I164" s="379" t="s">
        <v>57</v>
      </c>
      <c r="J164" s="341" t="s">
        <v>4129</v>
      </c>
      <c r="K164" s="318"/>
    </row>
    <row r="165" ht="17.25" customHeight="1">
      <c r="B165" s="319"/>
      <c r="C165" s="343" t="s">
        <v>4130</v>
      </c>
      <c r="D165" s="343"/>
      <c r="E165" s="343"/>
      <c r="F165" s="344" t="s">
        <v>4131</v>
      </c>
      <c r="G165" s="380"/>
      <c r="H165" s="381"/>
      <c r="I165" s="381"/>
      <c r="J165" s="343" t="s">
        <v>4132</v>
      </c>
      <c r="K165" s="321"/>
    </row>
    <row r="166" ht="5.25" customHeight="1">
      <c r="B166" s="349"/>
      <c r="C166" s="346"/>
      <c r="D166" s="346"/>
      <c r="E166" s="346"/>
      <c r="F166" s="346"/>
      <c r="G166" s="347"/>
      <c r="H166" s="346"/>
      <c r="I166" s="346"/>
      <c r="J166" s="346"/>
      <c r="K166" s="370"/>
    </row>
    <row r="167" ht="15" customHeight="1">
      <c r="B167" s="349"/>
      <c r="C167" s="327" t="s">
        <v>4136</v>
      </c>
      <c r="D167" s="327"/>
      <c r="E167" s="327"/>
      <c r="F167" s="348" t="s">
        <v>4133</v>
      </c>
      <c r="G167" s="327"/>
      <c r="H167" s="327" t="s">
        <v>4172</v>
      </c>
      <c r="I167" s="327" t="s">
        <v>4135</v>
      </c>
      <c r="J167" s="327">
        <v>120</v>
      </c>
      <c r="K167" s="370"/>
    </row>
    <row r="168" ht="15" customHeight="1">
      <c r="B168" s="349"/>
      <c r="C168" s="327" t="s">
        <v>4181</v>
      </c>
      <c r="D168" s="327"/>
      <c r="E168" s="327"/>
      <c r="F168" s="348" t="s">
        <v>4133</v>
      </c>
      <c r="G168" s="327"/>
      <c r="H168" s="327" t="s">
        <v>4182</v>
      </c>
      <c r="I168" s="327" t="s">
        <v>4135</v>
      </c>
      <c r="J168" s="327" t="s">
        <v>4183</v>
      </c>
      <c r="K168" s="370"/>
    </row>
    <row r="169" ht="15" customHeight="1">
      <c r="B169" s="349"/>
      <c r="C169" s="327" t="s">
        <v>82</v>
      </c>
      <c r="D169" s="327"/>
      <c r="E169" s="327"/>
      <c r="F169" s="348" t="s">
        <v>4133</v>
      </c>
      <c r="G169" s="327"/>
      <c r="H169" s="327" t="s">
        <v>4199</v>
      </c>
      <c r="I169" s="327" t="s">
        <v>4135</v>
      </c>
      <c r="J169" s="327" t="s">
        <v>4183</v>
      </c>
      <c r="K169" s="370"/>
    </row>
    <row r="170" ht="15" customHeight="1">
      <c r="B170" s="349"/>
      <c r="C170" s="327" t="s">
        <v>4138</v>
      </c>
      <c r="D170" s="327"/>
      <c r="E170" s="327"/>
      <c r="F170" s="348" t="s">
        <v>4139</v>
      </c>
      <c r="G170" s="327"/>
      <c r="H170" s="327" t="s">
        <v>4199</v>
      </c>
      <c r="I170" s="327" t="s">
        <v>4135</v>
      </c>
      <c r="J170" s="327">
        <v>50</v>
      </c>
      <c r="K170" s="370"/>
    </row>
    <row r="171" ht="15" customHeight="1">
      <c r="B171" s="349"/>
      <c r="C171" s="327" t="s">
        <v>4141</v>
      </c>
      <c r="D171" s="327"/>
      <c r="E171" s="327"/>
      <c r="F171" s="348" t="s">
        <v>4133</v>
      </c>
      <c r="G171" s="327"/>
      <c r="H171" s="327" t="s">
        <v>4199</v>
      </c>
      <c r="I171" s="327" t="s">
        <v>4143</v>
      </c>
      <c r="J171" s="327"/>
      <c r="K171" s="370"/>
    </row>
    <row r="172" ht="15" customHeight="1">
      <c r="B172" s="349"/>
      <c r="C172" s="327" t="s">
        <v>4152</v>
      </c>
      <c r="D172" s="327"/>
      <c r="E172" s="327"/>
      <c r="F172" s="348" t="s">
        <v>4139</v>
      </c>
      <c r="G172" s="327"/>
      <c r="H172" s="327" t="s">
        <v>4199</v>
      </c>
      <c r="I172" s="327" t="s">
        <v>4135</v>
      </c>
      <c r="J172" s="327">
        <v>50</v>
      </c>
      <c r="K172" s="370"/>
    </row>
    <row r="173" ht="15" customHeight="1">
      <c r="B173" s="349"/>
      <c r="C173" s="327" t="s">
        <v>4160</v>
      </c>
      <c r="D173" s="327"/>
      <c r="E173" s="327"/>
      <c r="F173" s="348" t="s">
        <v>4139</v>
      </c>
      <c r="G173" s="327"/>
      <c r="H173" s="327" t="s">
        <v>4199</v>
      </c>
      <c r="I173" s="327" t="s">
        <v>4135</v>
      </c>
      <c r="J173" s="327">
        <v>50</v>
      </c>
      <c r="K173" s="370"/>
    </row>
    <row r="174" ht="15" customHeight="1">
      <c r="B174" s="349"/>
      <c r="C174" s="327" t="s">
        <v>4158</v>
      </c>
      <c r="D174" s="327"/>
      <c r="E174" s="327"/>
      <c r="F174" s="348" t="s">
        <v>4139</v>
      </c>
      <c r="G174" s="327"/>
      <c r="H174" s="327" t="s">
        <v>4199</v>
      </c>
      <c r="I174" s="327" t="s">
        <v>4135</v>
      </c>
      <c r="J174" s="327">
        <v>50</v>
      </c>
      <c r="K174" s="370"/>
    </row>
    <row r="175" ht="15" customHeight="1">
      <c r="B175" s="349"/>
      <c r="C175" s="327" t="s">
        <v>159</v>
      </c>
      <c r="D175" s="327"/>
      <c r="E175" s="327"/>
      <c r="F175" s="348" t="s">
        <v>4133</v>
      </c>
      <c r="G175" s="327"/>
      <c r="H175" s="327" t="s">
        <v>4200</v>
      </c>
      <c r="I175" s="327" t="s">
        <v>4201</v>
      </c>
      <c r="J175" s="327"/>
      <c r="K175" s="370"/>
    </row>
    <row r="176" ht="15" customHeight="1">
      <c r="B176" s="349"/>
      <c r="C176" s="327" t="s">
        <v>57</v>
      </c>
      <c r="D176" s="327"/>
      <c r="E176" s="327"/>
      <c r="F176" s="348" t="s">
        <v>4133</v>
      </c>
      <c r="G176" s="327"/>
      <c r="H176" s="327" t="s">
        <v>4202</v>
      </c>
      <c r="I176" s="327" t="s">
        <v>4203</v>
      </c>
      <c r="J176" s="327">
        <v>1</v>
      </c>
      <c r="K176" s="370"/>
    </row>
    <row r="177" ht="15" customHeight="1">
      <c r="B177" s="349"/>
      <c r="C177" s="327" t="s">
        <v>53</v>
      </c>
      <c r="D177" s="327"/>
      <c r="E177" s="327"/>
      <c r="F177" s="348" t="s">
        <v>4133</v>
      </c>
      <c r="G177" s="327"/>
      <c r="H177" s="327" t="s">
        <v>4204</v>
      </c>
      <c r="I177" s="327" t="s">
        <v>4135</v>
      </c>
      <c r="J177" s="327">
        <v>20</v>
      </c>
      <c r="K177" s="370"/>
    </row>
    <row r="178" ht="15" customHeight="1">
      <c r="B178" s="349"/>
      <c r="C178" s="327" t="s">
        <v>160</v>
      </c>
      <c r="D178" s="327"/>
      <c r="E178" s="327"/>
      <c r="F178" s="348" t="s">
        <v>4133</v>
      </c>
      <c r="G178" s="327"/>
      <c r="H178" s="327" t="s">
        <v>4205</v>
      </c>
      <c r="I178" s="327" t="s">
        <v>4135</v>
      </c>
      <c r="J178" s="327">
        <v>255</v>
      </c>
      <c r="K178" s="370"/>
    </row>
    <row r="179" ht="15" customHeight="1">
      <c r="B179" s="349"/>
      <c r="C179" s="327" t="s">
        <v>161</v>
      </c>
      <c r="D179" s="327"/>
      <c r="E179" s="327"/>
      <c r="F179" s="348" t="s">
        <v>4133</v>
      </c>
      <c r="G179" s="327"/>
      <c r="H179" s="327" t="s">
        <v>4098</v>
      </c>
      <c r="I179" s="327" t="s">
        <v>4135</v>
      </c>
      <c r="J179" s="327">
        <v>10</v>
      </c>
      <c r="K179" s="370"/>
    </row>
    <row r="180" ht="15" customHeight="1">
      <c r="B180" s="349"/>
      <c r="C180" s="327" t="s">
        <v>162</v>
      </c>
      <c r="D180" s="327"/>
      <c r="E180" s="327"/>
      <c r="F180" s="348" t="s">
        <v>4133</v>
      </c>
      <c r="G180" s="327"/>
      <c r="H180" s="327" t="s">
        <v>4206</v>
      </c>
      <c r="I180" s="327" t="s">
        <v>4167</v>
      </c>
      <c r="J180" s="327"/>
      <c r="K180" s="370"/>
    </row>
    <row r="181" ht="15" customHeight="1">
      <c r="B181" s="349"/>
      <c r="C181" s="327" t="s">
        <v>4207</v>
      </c>
      <c r="D181" s="327"/>
      <c r="E181" s="327"/>
      <c r="F181" s="348" t="s">
        <v>4133</v>
      </c>
      <c r="G181" s="327"/>
      <c r="H181" s="327" t="s">
        <v>4208</v>
      </c>
      <c r="I181" s="327" t="s">
        <v>4167</v>
      </c>
      <c r="J181" s="327"/>
      <c r="K181" s="370"/>
    </row>
    <row r="182" ht="15" customHeight="1">
      <c r="B182" s="349"/>
      <c r="C182" s="327" t="s">
        <v>4196</v>
      </c>
      <c r="D182" s="327"/>
      <c r="E182" s="327"/>
      <c r="F182" s="348" t="s">
        <v>4133</v>
      </c>
      <c r="G182" s="327"/>
      <c r="H182" s="327" t="s">
        <v>4209</v>
      </c>
      <c r="I182" s="327" t="s">
        <v>4167</v>
      </c>
      <c r="J182" s="327"/>
      <c r="K182" s="370"/>
    </row>
    <row r="183" ht="15" customHeight="1">
      <c r="B183" s="349"/>
      <c r="C183" s="327" t="s">
        <v>164</v>
      </c>
      <c r="D183" s="327"/>
      <c r="E183" s="327"/>
      <c r="F183" s="348" t="s">
        <v>4139</v>
      </c>
      <c r="G183" s="327"/>
      <c r="H183" s="327" t="s">
        <v>4210</v>
      </c>
      <c r="I183" s="327" t="s">
        <v>4135</v>
      </c>
      <c r="J183" s="327">
        <v>50</v>
      </c>
      <c r="K183" s="370"/>
    </row>
    <row r="184" ht="15" customHeight="1">
      <c r="B184" s="349"/>
      <c r="C184" s="327" t="s">
        <v>4211</v>
      </c>
      <c r="D184" s="327"/>
      <c r="E184" s="327"/>
      <c r="F184" s="348" t="s">
        <v>4139</v>
      </c>
      <c r="G184" s="327"/>
      <c r="H184" s="327" t="s">
        <v>4212</v>
      </c>
      <c r="I184" s="327" t="s">
        <v>4213</v>
      </c>
      <c r="J184" s="327"/>
      <c r="K184" s="370"/>
    </row>
    <row r="185" ht="15" customHeight="1">
      <c r="B185" s="349"/>
      <c r="C185" s="327" t="s">
        <v>4214</v>
      </c>
      <c r="D185" s="327"/>
      <c r="E185" s="327"/>
      <c r="F185" s="348" t="s">
        <v>4139</v>
      </c>
      <c r="G185" s="327"/>
      <c r="H185" s="327" t="s">
        <v>4215</v>
      </c>
      <c r="I185" s="327" t="s">
        <v>4213</v>
      </c>
      <c r="J185" s="327"/>
      <c r="K185" s="370"/>
    </row>
    <row r="186" ht="15" customHeight="1">
      <c r="B186" s="349"/>
      <c r="C186" s="327" t="s">
        <v>4216</v>
      </c>
      <c r="D186" s="327"/>
      <c r="E186" s="327"/>
      <c r="F186" s="348" t="s">
        <v>4139</v>
      </c>
      <c r="G186" s="327"/>
      <c r="H186" s="327" t="s">
        <v>4217</v>
      </c>
      <c r="I186" s="327" t="s">
        <v>4213</v>
      </c>
      <c r="J186" s="327"/>
      <c r="K186" s="370"/>
    </row>
    <row r="187" ht="15" customHeight="1">
      <c r="B187" s="349"/>
      <c r="C187" s="382" t="s">
        <v>4218</v>
      </c>
      <c r="D187" s="327"/>
      <c r="E187" s="327"/>
      <c r="F187" s="348" t="s">
        <v>4139</v>
      </c>
      <c r="G187" s="327"/>
      <c r="H187" s="327" t="s">
        <v>4219</v>
      </c>
      <c r="I187" s="327" t="s">
        <v>4220</v>
      </c>
      <c r="J187" s="383" t="s">
        <v>4221</v>
      </c>
      <c r="K187" s="370"/>
    </row>
    <row r="188" ht="15" customHeight="1">
      <c r="B188" s="349"/>
      <c r="C188" s="333" t="s">
        <v>42</v>
      </c>
      <c r="D188" s="327"/>
      <c r="E188" s="327"/>
      <c r="F188" s="348" t="s">
        <v>4133</v>
      </c>
      <c r="G188" s="327"/>
      <c r="H188" s="323" t="s">
        <v>4222</v>
      </c>
      <c r="I188" s="327" t="s">
        <v>4223</v>
      </c>
      <c r="J188" s="327"/>
      <c r="K188" s="370"/>
    </row>
    <row r="189" ht="15" customHeight="1">
      <c r="B189" s="349"/>
      <c r="C189" s="333" t="s">
        <v>4224</v>
      </c>
      <c r="D189" s="327"/>
      <c r="E189" s="327"/>
      <c r="F189" s="348" t="s">
        <v>4133</v>
      </c>
      <c r="G189" s="327"/>
      <c r="H189" s="327" t="s">
        <v>4225</v>
      </c>
      <c r="I189" s="327" t="s">
        <v>4167</v>
      </c>
      <c r="J189" s="327"/>
      <c r="K189" s="370"/>
    </row>
    <row r="190" ht="15" customHeight="1">
      <c r="B190" s="349"/>
      <c r="C190" s="333" t="s">
        <v>4226</v>
      </c>
      <c r="D190" s="327"/>
      <c r="E190" s="327"/>
      <c r="F190" s="348" t="s">
        <v>4133</v>
      </c>
      <c r="G190" s="327"/>
      <c r="H190" s="327" t="s">
        <v>4227</v>
      </c>
      <c r="I190" s="327" t="s">
        <v>4167</v>
      </c>
      <c r="J190" s="327"/>
      <c r="K190" s="370"/>
    </row>
    <row r="191" ht="15" customHeight="1">
      <c r="B191" s="349"/>
      <c r="C191" s="333" t="s">
        <v>4228</v>
      </c>
      <c r="D191" s="327"/>
      <c r="E191" s="327"/>
      <c r="F191" s="348" t="s">
        <v>4139</v>
      </c>
      <c r="G191" s="327"/>
      <c r="H191" s="327" t="s">
        <v>4229</v>
      </c>
      <c r="I191" s="327" t="s">
        <v>4167</v>
      </c>
      <c r="J191" s="327"/>
      <c r="K191" s="370"/>
    </row>
    <row r="192" ht="15" customHeight="1">
      <c r="B192" s="376"/>
      <c r="C192" s="384"/>
      <c r="D192" s="358"/>
      <c r="E192" s="358"/>
      <c r="F192" s="358"/>
      <c r="G192" s="358"/>
      <c r="H192" s="358"/>
      <c r="I192" s="358"/>
      <c r="J192" s="358"/>
      <c r="K192" s="377"/>
    </row>
    <row r="193" ht="18.75" customHeight="1">
      <c r="B193" s="323"/>
      <c r="C193" s="327"/>
      <c r="D193" s="327"/>
      <c r="E193" s="327"/>
      <c r="F193" s="348"/>
      <c r="G193" s="327"/>
      <c r="H193" s="327"/>
      <c r="I193" s="327"/>
      <c r="J193" s="327"/>
      <c r="K193" s="323"/>
    </row>
    <row r="194" ht="18.75" customHeight="1">
      <c r="B194" s="323"/>
      <c r="C194" s="327"/>
      <c r="D194" s="327"/>
      <c r="E194" s="327"/>
      <c r="F194" s="348"/>
      <c r="G194" s="327"/>
      <c r="H194" s="327"/>
      <c r="I194" s="327"/>
      <c r="J194" s="327"/>
      <c r="K194" s="323"/>
    </row>
    <row r="195" ht="18.75" customHeight="1">
      <c r="B195" s="334"/>
      <c r="C195" s="334"/>
      <c r="D195" s="334"/>
      <c r="E195" s="334"/>
      <c r="F195" s="334"/>
      <c r="G195" s="334"/>
      <c r="H195" s="334"/>
      <c r="I195" s="334"/>
      <c r="J195" s="334"/>
      <c r="K195" s="334"/>
    </row>
    <row r="196" ht="13.5">
      <c r="B196" s="313"/>
      <c r="C196" s="314"/>
      <c r="D196" s="314"/>
      <c r="E196" s="314"/>
      <c r="F196" s="314"/>
      <c r="G196" s="314"/>
      <c r="H196" s="314"/>
      <c r="I196" s="314"/>
      <c r="J196" s="314"/>
      <c r="K196" s="315"/>
    </row>
    <row r="197" ht="21">
      <c r="B197" s="316"/>
      <c r="C197" s="317" t="s">
        <v>4230</v>
      </c>
      <c r="D197" s="317"/>
      <c r="E197" s="317"/>
      <c r="F197" s="317"/>
      <c r="G197" s="317"/>
      <c r="H197" s="317"/>
      <c r="I197" s="317"/>
      <c r="J197" s="317"/>
      <c r="K197" s="318"/>
    </row>
    <row r="198" ht="25.5" customHeight="1">
      <c r="B198" s="316"/>
      <c r="C198" s="385" t="s">
        <v>4231</v>
      </c>
      <c r="D198" s="385"/>
      <c r="E198" s="385"/>
      <c r="F198" s="385" t="s">
        <v>4232</v>
      </c>
      <c r="G198" s="386"/>
      <c r="H198" s="385" t="s">
        <v>4233</v>
      </c>
      <c r="I198" s="385"/>
      <c r="J198" s="385"/>
      <c r="K198" s="318"/>
    </row>
    <row r="199" ht="5.25" customHeight="1">
      <c r="B199" s="349"/>
      <c r="C199" s="346"/>
      <c r="D199" s="346"/>
      <c r="E199" s="346"/>
      <c r="F199" s="346"/>
      <c r="G199" s="327"/>
      <c r="H199" s="346"/>
      <c r="I199" s="346"/>
      <c r="J199" s="346"/>
      <c r="K199" s="370"/>
    </row>
    <row r="200" ht="15" customHeight="1">
      <c r="B200" s="349"/>
      <c r="C200" s="327" t="s">
        <v>4223</v>
      </c>
      <c r="D200" s="327"/>
      <c r="E200" s="327"/>
      <c r="F200" s="348" t="s">
        <v>43</v>
      </c>
      <c r="G200" s="327"/>
      <c r="H200" s="327" t="s">
        <v>4234</v>
      </c>
      <c r="I200" s="327"/>
      <c r="J200" s="327"/>
      <c r="K200" s="370"/>
    </row>
    <row r="201" ht="15" customHeight="1">
      <c r="B201" s="349"/>
      <c r="C201" s="355"/>
      <c r="D201" s="327"/>
      <c r="E201" s="327"/>
      <c r="F201" s="348" t="s">
        <v>44</v>
      </c>
      <c r="G201" s="327"/>
      <c r="H201" s="327" t="s">
        <v>4235</v>
      </c>
      <c r="I201" s="327"/>
      <c r="J201" s="327"/>
      <c r="K201" s="370"/>
    </row>
    <row r="202" ht="15" customHeight="1">
      <c r="B202" s="349"/>
      <c r="C202" s="355"/>
      <c r="D202" s="327"/>
      <c r="E202" s="327"/>
      <c r="F202" s="348" t="s">
        <v>47</v>
      </c>
      <c r="G202" s="327"/>
      <c r="H202" s="327" t="s">
        <v>4236</v>
      </c>
      <c r="I202" s="327"/>
      <c r="J202" s="327"/>
      <c r="K202" s="370"/>
    </row>
    <row r="203" ht="15" customHeight="1">
      <c r="B203" s="349"/>
      <c r="C203" s="327"/>
      <c r="D203" s="327"/>
      <c r="E203" s="327"/>
      <c r="F203" s="348" t="s">
        <v>45</v>
      </c>
      <c r="G203" s="327"/>
      <c r="H203" s="327" t="s">
        <v>4237</v>
      </c>
      <c r="I203" s="327"/>
      <c r="J203" s="327"/>
      <c r="K203" s="370"/>
    </row>
    <row r="204" ht="15" customHeight="1">
      <c r="B204" s="349"/>
      <c r="C204" s="327"/>
      <c r="D204" s="327"/>
      <c r="E204" s="327"/>
      <c r="F204" s="348" t="s">
        <v>46</v>
      </c>
      <c r="G204" s="327"/>
      <c r="H204" s="327" t="s">
        <v>4238</v>
      </c>
      <c r="I204" s="327"/>
      <c r="J204" s="327"/>
      <c r="K204" s="370"/>
    </row>
    <row r="205" ht="15" customHeight="1">
      <c r="B205" s="349"/>
      <c r="C205" s="327"/>
      <c r="D205" s="327"/>
      <c r="E205" s="327"/>
      <c r="F205" s="348"/>
      <c r="G205" s="327"/>
      <c r="H205" s="327"/>
      <c r="I205" s="327"/>
      <c r="J205" s="327"/>
      <c r="K205" s="370"/>
    </row>
    <row r="206" ht="15" customHeight="1">
      <c r="B206" s="349"/>
      <c r="C206" s="327" t="s">
        <v>4179</v>
      </c>
      <c r="D206" s="327"/>
      <c r="E206" s="327"/>
      <c r="F206" s="348" t="s">
        <v>78</v>
      </c>
      <c r="G206" s="327"/>
      <c r="H206" s="327" t="s">
        <v>4239</v>
      </c>
      <c r="I206" s="327"/>
      <c r="J206" s="327"/>
      <c r="K206" s="370"/>
    </row>
    <row r="207" ht="15" customHeight="1">
      <c r="B207" s="349"/>
      <c r="C207" s="355"/>
      <c r="D207" s="327"/>
      <c r="E207" s="327"/>
      <c r="F207" s="348" t="s">
        <v>4077</v>
      </c>
      <c r="G207" s="327"/>
      <c r="H207" s="327" t="s">
        <v>4078</v>
      </c>
      <c r="I207" s="327"/>
      <c r="J207" s="327"/>
      <c r="K207" s="370"/>
    </row>
    <row r="208" ht="15" customHeight="1">
      <c r="B208" s="349"/>
      <c r="C208" s="327"/>
      <c r="D208" s="327"/>
      <c r="E208" s="327"/>
      <c r="F208" s="348" t="s">
        <v>4075</v>
      </c>
      <c r="G208" s="327"/>
      <c r="H208" s="327" t="s">
        <v>4240</v>
      </c>
      <c r="I208" s="327"/>
      <c r="J208" s="327"/>
      <c r="K208" s="370"/>
    </row>
    <row r="209" ht="15" customHeight="1">
      <c r="B209" s="387"/>
      <c r="C209" s="355"/>
      <c r="D209" s="355"/>
      <c r="E209" s="355"/>
      <c r="F209" s="348" t="s">
        <v>4079</v>
      </c>
      <c r="G209" s="333"/>
      <c r="H209" s="374" t="s">
        <v>4080</v>
      </c>
      <c r="I209" s="374"/>
      <c r="J209" s="374"/>
      <c r="K209" s="388"/>
    </row>
    <row r="210" ht="15" customHeight="1">
      <c r="B210" s="387"/>
      <c r="C210" s="355"/>
      <c r="D210" s="355"/>
      <c r="E210" s="355"/>
      <c r="F210" s="348" t="s">
        <v>4081</v>
      </c>
      <c r="G210" s="333"/>
      <c r="H210" s="374" t="s">
        <v>4241</v>
      </c>
      <c r="I210" s="374"/>
      <c r="J210" s="374"/>
      <c r="K210" s="388"/>
    </row>
    <row r="211" ht="15" customHeight="1">
      <c r="B211" s="387"/>
      <c r="C211" s="355"/>
      <c r="D211" s="355"/>
      <c r="E211" s="355"/>
      <c r="F211" s="389"/>
      <c r="G211" s="333"/>
      <c r="H211" s="390"/>
      <c r="I211" s="390"/>
      <c r="J211" s="390"/>
      <c r="K211" s="388"/>
    </row>
    <row r="212" ht="15" customHeight="1">
      <c r="B212" s="387"/>
      <c r="C212" s="327" t="s">
        <v>4203</v>
      </c>
      <c r="D212" s="355"/>
      <c r="E212" s="355"/>
      <c r="F212" s="348">
        <v>1</v>
      </c>
      <c r="G212" s="333"/>
      <c r="H212" s="374" t="s">
        <v>4242</v>
      </c>
      <c r="I212" s="374"/>
      <c r="J212" s="374"/>
      <c r="K212" s="388"/>
    </row>
    <row r="213" ht="15" customHeight="1">
      <c r="B213" s="387"/>
      <c r="C213" s="355"/>
      <c r="D213" s="355"/>
      <c r="E213" s="355"/>
      <c r="F213" s="348">
        <v>2</v>
      </c>
      <c r="G213" s="333"/>
      <c r="H213" s="374" t="s">
        <v>4243</v>
      </c>
      <c r="I213" s="374"/>
      <c r="J213" s="374"/>
      <c r="K213" s="388"/>
    </row>
    <row r="214" ht="15" customHeight="1">
      <c r="B214" s="387"/>
      <c r="C214" s="355"/>
      <c r="D214" s="355"/>
      <c r="E214" s="355"/>
      <c r="F214" s="348">
        <v>3</v>
      </c>
      <c r="G214" s="333"/>
      <c r="H214" s="374" t="s">
        <v>4244</v>
      </c>
      <c r="I214" s="374"/>
      <c r="J214" s="374"/>
      <c r="K214" s="388"/>
    </row>
    <row r="215" ht="15" customHeight="1">
      <c r="B215" s="387"/>
      <c r="C215" s="355"/>
      <c r="D215" s="355"/>
      <c r="E215" s="355"/>
      <c r="F215" s="348">
        <v>4</v>
      </c>
      <c r="G215" s="333"/>
      <c r="H215" s="374" t="s">
        <v>4245</v>
      </c>
      <c r="I215" s="374"/>
      <c r="J215" s="374"/>
      <c r="K215" s="388"/>
    </row>
    <row r="216" ht="12.75" customHeight="1">
      <c r="B216" s="391"/>
      <c r="C216" s="392"/>
      <c r="D216" s="392"/>
      <c r="E216" s="392"/>
      <c r="F216" s="392"/>
      <c r="G216" s="392"/>
      <c r="H216" s="392"/>
      <c r="I216" s="392"/>
      <c r="J216" s="392"/>
      <c r="K216" s="393"/>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Malec</dc:creator>
  <cp:lastModifiedBy>Malec</cp:lastModifiedBy>
  <dcterms:created xsi:type="dcterms:W3CDTF">2018-06-22T12:45:36Z</dcterms:created>
  <dcterms:modified xsi:type="dcterms:W3CDTF">2018-06-22T12:45:59Z</dcterms:modified>
</cp:coreProperties>
</file>