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LBC\2018\Odhady\OD2018_070 Krematorium Liberec - stavební úpravy malé obřadní síně\Rozpočty\"/>
    </mc:Choice>
  </mc:AlternateContent>
  <xr:revisionPtr revIDLastSave="0" documentId="13_ncr:11_{78F52769-1C19-43C0-8B0E-1E3F07C82E75}" xr6:coauthVersionLast="34" xr6:coauthVersionMax="34" xr10:uidLastSave="{00000000-0000-0000-0000-000000000000}"/>
  <bookViews>
    <workbookView xWindow="360" yWindow="270" windowWidth="18735" windowHeight="1221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1 1.0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 1.04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 1.04 Pol'!$A$1:$W$186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790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H41" i="1" s="1"/>
  <c r="I41" i="1" s="1"/>
  <c r="F41" i="1"/>
  <c r="G40" i="1"/>
  <c r="F40" i="1"/>
  <c r="G39" i="1"/>
  <c r="F39" i="1"/>
  <c r="G185" i="12"/>
  <c r="BA181" i="12"/>
  <c r="BA177" i="12"/>
  <c r="BA174" i="12"/>
  <c r="BA172" i="12"/>
  <c r="BA160" i="12"/>
  <c r="BA108" i="12"/>
  <c r="BA70" i="12"/>
  <c r="BA66" i="12"/>
  <c r="BA30" i="12"/>
  <c r="BA26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K8" i="12" s="1"/>
  <c r="O12" i="12"/>
  <c r="O8" i="12" s="1"/>
  <c r="Q12" i="12"/>
  <c r="V12" i="12"/>
  <c r="V8" i="12" s="1"/>
  <c r="G13" i="12"/>
  <c r="I13" i="12"/>
  <c r="K13" i="12"/>
  <c r="M13" i="12"/>
  <c r="O13" i="12"/>
  <c r="Q13" i="12"/>
  <c r="V13" i="12"/>
  <c r="G18" i="12"/>
  <c r="I18" i="12"/>
  <c r="I17" i="12" s="1"/>
  <c r="K18" i="12"/>
  <c r="M18" i="12"/>
  <c r="O18" i="12"/>
  <c r="Q18" i="12"/>
  <c r="Q17" i="12" s="1"/>
  <c r="V18" i="12"/>
  <c r="G21" i="12"/>
  <c r="G17" i="12" s="1"/>
  <c r="I21" i="12"/>
  <c r="K21" i="12"/>
  <c r="K17" i="12" s="1"/>
  <c r="O21" i="12"/>
  <c r="O17" i="12" s="1"/>
  <c r="Q21" i="12"/>
  <c r="V21" i="12"/>
  <c r="V17" i="12" s="1"/>
  <c r="G25" i="12"/>
  <c r="G24" i="12" s="1"/>
  <c r="I25" i="12"/>
  <c r="K25" i="12"/>
  <c r="K24" i="12" s="1"/>
  <c r="O25" i="12"/>
  <c r="O24" i="12" s="1"/>
  <c r="Q25" i="12"/>
  <c r="V25" i="12"/>
  <c r="V24" i="12" s="1"/>
  <c r="G29" i="12"/>
  <c r="I29" i="12"/>
  <c r="I24" i="12" s="1"/>
  <c r="K29" i="12"/>
  <c r="M29" i="12"/>
  <c r="O29" i="12"/>
  <c r="Q29" i="12"/>
  <c r="Q24" i="12" s="1"/>
  <c r="V29" i="12"/>
  <c r="G32" i="12"/>
  <c r="M32" i="12" s="1"/>
  <c r="I32" i="12"/>
  <c r="K32" i="12"/>
  <c r="O32" i="12"/>
  <c r="Q32" i="12"/>
  <c r="V32" i="12"/>
  <c r="G37" i="12"/>
  <c r="I37" i="12"/>
  <c r="K37" i="12"/>
  <c r="M37" i="12"/>
  <c r="O37" i="12"/>
  <c r="Q37" i="12"/>
  <c r="V37" i="12"/>
  <c r="G41" i="12"/>
  <c r="M41" i="12" s="1"/>
  <c r="I41" i="12"/>
  <c r="K41" i="12"/>
  <c r="O41" i="12"/>
  <c r="Q41" i="12"/>
  <c r="V41" i="12"/>
  <c r="G45" i="12"/>
  <c r="G44" i="12" s="1"/>
  <c r="I45" i="12"/>
  <c r="K45" i="12"/>
  <c r="K44" i="12" s="1"/>
  <c r="O45" i="12"/>
  <c r="O44" i="12" s="1"/>
  <c r="Q45" i="12"/>
  <c r="V45" i="12"/>
  <c r="V44" i="12" s="1"/>
  <c r="G47" i="12"/>
  <c r="I47" i="12"/>
  <c r="I44" i="12" s="1"/>
  <c r="K47" i="12"/>
  <c r="M47" i="12"/>
  <c r="O47" i="12"/>
  <c r="Q47" i="12"/>
  <c r="Q44" i="12" s="1"/>
  <c r="V47" i="12"/>
  <c r="G50" i="12"/>
  <c r="I50" i="12"/>
  <c r="I49" i="12" s="1"/>
  <c r="K50" i="12"/>
  <c r="M50" i="12"/>
  <c r="O50" i="12"/>
  <c r="Q50" i="12"/>
  <c r="Q49" i="12" s="1"/>
  <c r="V50" i="12"/>
  <c r="G55" i="12"/>
  <c r="G49" i="12" s="1"/>
  <c r="I55" i="12"/>
  <c r="K55" i="12"/>
  <c r="K49" i="12" s="1"/>
  <c r="O55" i="12"/>
  <c r="O49" i="12" s="1"/>
  <c r="Q55" i="12"/>
  <c r="V55" i="12"/>
  <c r="V49" i="12" s="1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9" i="12"/>
  <c r="G58" i="12" s="1"/>
  <c r="I59" i="12"/>
  <c r="K59" i="12"/>
  <c r="K58" i="12" s="1"/>
  <c r="O59" i="12"/>
  <c r="O58" i="12" s="1"/>
  <c r="Q59" i="12"/>
  <c r="V59" i="12"/>
  <c r="V58" i="12" s="1"/>
  <c r="G62" i="12"/>
  <c r="I62" i="12"/>
  <c r="I58" i="12" s="1"/>
  <c r="K62" i="12"/>
  <c r="M62" i="12"/>
  <c r="O62" i="12"/>
  <c r="Q62" i="12"/>
  <c r="Q58" i="12" s="1"/>
  <c r="V62" i="12"/>
  <c r="G65" i="12"/>
  <c r="I65" i="12"/>
  <c r="I64" i="12" s="1"/>
  <c r="K65" i="12"/>
  <c r="M65" i="12"/>
  <c r="O65" i="12"/>
  <c r="Q65" i="12"/>
  <c r="Q64" i="12" s="1"/>
  <c r="V65" i="12"/>
  <c r="G69" i="12"/>
  <c r="G64" i="12" s="1"/>
  <c r="I69" i="12"/>
  <c r="K69" i="12"/>
  <c r="K64" i="12" s="1"/>
  <c r="O69" i="12"/>
  <c r="O64" i="12" s="1"/>
  <c r="Q69" i="12"/>
  <c r="V69" i="12"/>
  <c r="V64" i="12" s="1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9" i="12"/>
  <c r="I79" i="12"/>
  <c r="K79" i="12"/>
  <c r="M79" i="12"/>
  <c r="O79" i="12"/>
  <c r="Q79" i="12"/>
  <c r="V79" i="12"/>
  <c r="G81" i="12"/>
  <c r="M81" i="12" s="1"/>
  <c r="I81" i="12"/>
  <c r="K81" i="12"/>
  <c r="O81" i="12"/>
  <c r="Q81" i="12"/>
  <c r="V81" i="12"/>
  <c r="G84" i="12"/>
  <c r="I84" i="12"/>
  <c r="K84" i="12"/>
  <c r="M84" i="12"/>
  <c r="O84" i="12"/>
  <c r="Q84" i="12"/>
  <c r="V84" i="12"/>
  <c r="G87" i="12"/>
  <c r="M87" i="12" s="1"/>
  <c r="I87" i="12"/>
  <c r="K87" i="12"/>
  <c r="O87" i="12"/>
  <c r="Q87" i="12"/>
  <c r="V87" i="12"/>
  <c r="I89" i="12"/>
  <c r="Q89" i="12"/>
  <c r="G90" i="12"/>
  <c r="G89" i="12" s="1"/>
  <c r="I90" i="12"/>
  <c r="K90" i="12"/>
  <c r="K89" i="12" s="1"/>
  <c r="O90" i="12"/>
  <c r="O89" i="12" s="1"/>
  <c r="Q90" i="12"/>
  <c r="V90" i="12"/>
  <c r="V89" i="12" s="1"/>
  <c r="G93" i="12"/>
  <c r="G92" i="12" s="1"/>
  <c r="I93" i="12"/>
  <c r="K93" i="12"/>
  <c r="K92" i="12" s="1"/>
  <c r="O93" i="12"/>
  <c r="O92" i="12" s="1"/>
  <c r="Q93" i="12"/>
  <c r="V93" i="12"/>
  <c r="V92" i="12" s="1"/>
  <c r="G94" i="12"/>
  <c r="I94" i="12"/>
  <c r="I92" i="12" s="1"/>
  <c r="K94" i="12"/>
  <c r="M94" i="12"/>
  <c r="O94" i="12"/>
  <c r="Q94" i="12"/>
  <c r="Q92" i="12" s="1"/>
  <c r="V94" i="12"/>
  <c r="G96" i="12"/>
  <c r="I96" i="12"/>
  <c r="I95" i="12" s="1"/>
  <c r="K96" i="12"/>
  <c r="M96" i="12"/>
  <c r="O96" i="12"/>
  <c r="Q96" i="12"/>
  <c r="Q95" i="12" s="1"/>
  <c r="V96" i="12"/>
  <c r="G98" i="12"/>
  <c r="G95" i="12" s="1"/>
  <c r="I98" i="12"/>
  <c r="K98" i="12"/>
  <c r="K95" i="12" s="1"/>
  <c r="O98" i="12"/>
  <c r="O95" i="12" s="1"/>
  <c r="Q98" i="12"/>
  <c r="V98" i="12"/>
  <c r="V95" i="12" s="1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I111" i="12"/>
  <c r="K111" i="12"/>
  <c r="M111" i="12"/>
  <c r="O111" i="12"/>
  <c r="Q111" i="12"/>
  <c r="V111" i="12"/>
  <c r="G114" i="12"/>
  <c r="M114" i="12" s="1"/>
  <c r="I114" i="12"/>
  <c r="K114" i="12"/>
  <c r="O114" i="12"/>
  <c r="Q114" i="12"/>
  <c r="V114" i="12"/>
  <c r="I116" i="12"/>
  <c r="Q116" i="12"/>
  <c r="G117" i="12"/>
  <c r="G116" i="12" s="1"/>
  <c r="I117" i="12"/>
  <c r="K117" i="12"/>
  <c r="K116" i="12" s="1"/>
  <c r="O117" i="12"/>
  <c r="O116" i="12" s="1"/>
  <c r="Q117" i="12"/>
  <c r="V117" i="12"/>
  <c r="V116" i="12" s="1"/>
  <c r="I119" i="12"/>
  <c r="Q119" i="12"/>
  <c r="G120" i="12"/>
  <c r="G119" i="12" s="1"/>
  <c r="I120" i="12"/>
  <c r="K120" i="12"/>
  <c r="K119" i="12" s="1"/>
  <c r="O120" i="12"/>
  <c r="O119" i="12" s="1"/>
  <c r="Q120" i="12"/>
  <c r="V120" i="12"/>
  <c r="V119" i="12" s="1"/>
  <c r="G123" i="12"/>
  <c r="G122" i="12" s="1"/>
  <c r="I123" i="12"/>
  <c r="K123" i="12"/>
  <c r="K122" i="12" s="1"/>
  <c r="O123" i="12"/>
  <c r="O122" i="12" s="1"/>
  <c r="Q123" i="12"/>
  <c r="V123" i="12"/>
  <c r="V122" i="12" s="1"/>
  <c r="G125" i="12"/>
  <c r="I125" i="12"/>
  <c r="I122" i="12" s="1"/>
  <c r="K125" i="12"/>
  <c r="M125" i="12"/>
  <c r="O125" i="12"/>
  <c r="Q125" i="12"/>
  <c r="Q122" i="12" s="1"/>
  <c r="V125" i="12"/>
  <c r="G127" i="12"/>
  <c r="M127" i="12" s="1"/>
  <c r="I127" i="12"/>
  <c r="K127" i="12"/>
  <c r="O127" i="12"/>
  <c r="Q127" i="12"/>
  <c r="V127" i="12"/>
  <c r="I129" i="12"/>
  <c r="Q129" i="12"/>
  <c r="G130" i="12"/>
  <c r="G129" i="12" s="1"/>
  <c r="I130" i="12"/>
  <c r="K130" i="12"/>
  <c r="K129" i="12" s="1"/>
  <c r="O130" i="12"/>
  <c r="O129" i="12" s="1"/>
  <c r="Q130" i="12"/>
  <c r="V130" i="12"/>
  <c r="V129" i="12" s="1"/>
  <c r="I131" i="12"/>
  <c r="Q131" i="12"/>
  <c r="G132" i="12"/>
  <c r="G131" i="12" s="1"/>
  <c r="I132" i="12"/>
  <c r="K132" i="12"/>
  <c r="K131" i="12" s="1"/>
  <c r="O132" i="12"/>
  <c r="O131" i="12" s="1"/>
  <c r="Q132" i="12"/>
  <c r="V132" i="12"/>
  <c r="V131" i="12" s="1"/>
  <c r="G136" i="12"/>
  <c r="I136" i="12"/>
  <c r="I135" i="12" s="1"/>
  <c r="K136" i="12"/>
  <c r="O136" i="12"/>
  <c r="Q136" i="12"/>
  <c r="Q135" i="12" s="1"/>
  <c r="V136" i="12"/>
  <c r="G138" i="12"/>
  <c r="I138" i="12"/>
  <c r="K138" i="12"/>
  <c r="M138" i="12"/>
  <c r="O138" i="12"/>
  <c r="Q138" i="12"/>
  <c r="V138" i="12"/>
  <c r="G140" i="12"/>
  <c r="M140" i="12" s="1"/>
  <c r="I140" i="12"/>
  <c r="K140" i="12"/>
  <c r="O140" i="12"/>
  <c r="Q140" i="12"/>
  <c r="V140" i="12"/>
  <c r="G143" i="12"/>
  <c r="G142" i="12" s="1"/>
  <c r="I143" i="12"/>
  <c r="K143" i="12"/>
  <c r="K142" i="12" s="1"/>
  <c r="O143" i="12"/>
  <c r="O142" i="12" s="1"/>
  <c r="Q143" i="12"/>
  <c r="V143" i="12"/>
  <c r="V142" i="12" s="1"/>
  <c r="G145" i="12"/>
  <c r="I145" i="12"/>
  <c r="I142" i="12" s="1"/>
  <c r="K145" i="12"/>
  <c r="M145" i="12"/>
  <c r="O145" i="12"/>
  <c r="Q145" i="12"/>
  <c r="Q142" i="12" s="1"/>
  <c r="V145" i="12"/>
  <c r="G147" i="12"/>
  <c r="M147" i="12" s="1"/>
  <c r="I147" i="12"/>
  <c r="K147" i="12"/>
  <c r="O147" i="12"/>
  <c r="Q147" i="12"/>
  <c r="V147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I153" i="12"/>
  <c r="K153" i="12"/>
  <c r="M153" i="12"/>
  <c r="O153" i="12"/>
  <c r="Q153" i="12"/>
  <c r="V153" i="12"/>
  <c r="G156" i="12"/>
  <c r="M156" i="12" s="1"/>
  <c r="I156" i="12"/>
  <c r="K156" i="12"/>
  <c r="O156" i="12"/>
  <c r="Q156" i="12"/>
  <c r="V156" i="12"/>
  <c r="I158" i="12"/>
  <c r="Q158" i="12"/>
  <c r="G159" i="12"/>
  <c r="G158" i="12" s="1"/>
  <c r="I159" i="12"/>
  <c r="K159" i="12"/>
  <c r="K158" i="12" s="1"/>
  <c r="O159" i="12"/>
  <c r="O158" i="12" s="1"/>
  <c r="Q159" i="12"/>
  <c r="V159" i="12"/>
  <c r="V158" i="12" s="1"/>
  <c r="G162" i="12"/>
  <c r="G161" i="12" s="1"/>
  <c r="I162" i="12"/>
  <c r="K162" i="12"/>
  <c r="K161" i="12" s="1"/>
  <c r="O162" i="12"/>
  <c r="O161" i="12" s="1"/>
  <c r="Q162" i="12"/>
  <c r="V162" i="12"/>
  <c r="V161" i="12" s="1"/>
  <c r="G164" i="12"/>
  <c r="I164" i="12"/>
  <c r="I161" i="12" s="1"/>
  <c r="K164" i="12"/>
  <c r="M164" i="12"/>
  <c r="O164" i="12"/>
  <c r="Q164" i="12"/>
  <c r="Q161" i="12" s="1"/>
  <c r="V164" i="12"/>
  <c r="G165" i="12"/>
  <c r="M165" i="12" s="1"/>
  <c r="I165" i="12"/>
  <c r="K165" i="12"/>
  <c r="O165" i="12"/>
  <c r="Q165" i="12"/>
  <c r="V165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9" i="12"/>
  <c r="G168" i="12" s="1"/>
  <c r="I169" i="12"/>
  <c r="K169" i="12"/>
  <c r="K168" i="12" s="1"/>
  <c r="O169" i="12"/>
  <c r="O168" i="12" s="1"/>
  <c r="Q169" i="12"/>
  <c r="V169" i="12"/>
  <c r="V168" i="12" s="1"/>
  <c r="G171" i="12"/>
  <c r="I171" i="12"/>
  <c r="I168" i="12" s="1"/>
  <c r="K171" i="12"/>
  <c r="M171" i="12"/>
  <c r="O171" i="12"/>
  <c r="Q171" i="12"/>
  <c r="Q168" i="12" s="1"/>
  <c r="V171" i="12"/>
  <c r="G173" i="12"/>
  <c r="M173" i="12" s="1"/>
  <c r="I173" i="12"/>
  <c r="K173" i="12"/>
  <c r="O173" i="12"/>
  <c r="Q173" i="12"/>
  <c r="V173" i="12"/>
  <c r="G176" i="12"/>
  <c r="G175" i="12" s="1"/>
  <c r="I176" i="12"/>
  <c r="K176" i="12"/>
  <c r="K175" i="12" s="1"/>
  <c r="O176" i="12"/>
  <c r="O175" i="12" s="1"/>
  <c r="Q176" i="12"/>
  <c r="V176" i="12"/>
  <c r="V175" i="12" s="1"/>
  <c r="G180" i="12"/>
  <c r="I180" i="12"/>
  <c r="I175" i="12" s="1"/>
  <c r="K180" i="12"/>
  <c r="M180" i="12"/>
  <c r="O180" i="12"/>
  <c r="Q180" i="12"/>
  <c r="Q175" i="12" s="1"/>
  <c r="V180" i="12"/>
  <c r="G182" i="12"/>
  <c r="M182" i="12" s="1"/>
  <c r="I182" i="12"/>
  <c r="K182" i="12"/>
  <c r="O182" i="12"/>
  <c r="Q182" i="12"/>
  <c r="V182" i="12"/>
  <c r="AE185" i="12"/>
  <c r="AF185" i="12"/>
  <c r="I20" i="1"/>
  <c r="I19" i="1"/>
  <c r="I18" i="1"/>
  <c r="I17" i="1"/>
  <c r="I16" i="1"/>
  <c r="I70" i="1"/>
  <c r="J69" i="1" s="1"/>
  <c r="J52" i="1"/>
  <c r="J50" i="1"/>
  <c r="F42" i="1"/>
  <c r="G42" i="1"/>
  <c r="G25" i="1" s="1"/>
  <c r="A25" i="1" s="1"/>
  <c r="A26" i="1" s="1"/>
  <c r="G26" i="1" s="1"/>
  <c r="H40" i="1"/>
  <c r="I40" i="1" s="1"/>
  <c r="H39" i="1"/>
  <c r="H42" i="1" s="1"/>
  <c r="J49" i="1" l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G28" i="1"/>
  <c r="G23" i="1"/>
  <c r="V135" i="12"/>
  <c r="O135" i="12"/>
  <c r="K135" i="12"/>
  <c r="G135" i="12"/>
  <c r="M176" i="12"/>
  <c r="M175" i="12" s="1"/>
  <c r="M169" i="12"/>
  <c r="M168" i="12" s="1"/>
  <c r="M162" i="12"/>
  <c r="M161" i="12" s="1"/>
  <c r="M159" i="12"/>
  <c r="M158" i="12" s="1"/>
  <c r="M143" i="12"/>
  <c r="M142" i="12" s="1"/>
  <c r="M136" i="12"/>
  <c r="M135" i="12" s="1"/>
  <c r="M64" i="12"/>
  <c r="M132" i="12"/>
  <c r="M131" i="12" s="1"/>
  <c r="M130" i="12"/>
  <c r="M129" i="12" s="1"/>
  <c r="M123" i="12"/>
  <c r="M122" i="12" s="1"/>
  <c r="M120" i="12"/>
  <c r="M119" i="12" s="1"/>
  <c r="M117" i="12"/>
  <c r="M116" i="12" s="1"/>
  <c r="M98" i="12"/>
  <c r="M95" i="12" s="1"/>
  <c r="M93" i="12"/>
  <c r="M92" i="12" s="1"/>
  <c r="M90" i="12"/>
  <c r="M89" i="12" s="1"/>
  <c r="M69" i="12"/>
  <c r="M59" i="12"/>
  <c r="M58" i="12" s="1"/>
  <c r="M55" i="12"/>
  <c r="M49" i="12" s="1"/>
  <c r="M45" i="12"/>
  <c r="M44" i="12" s="1"/>
  <c r="M25" i="12"/>
  <c r="M24" i="12" s="1"/>
  <c r="M21" i="12"/>
  <c r="M17" i="12" s="1"/>
  <c r="M12" i="12"/>
  <c r="M8" i="12" s="1"/>
  <c r="I39" i="1"/>
  <c r="I42" i="1" s="1"/>
  <c r="J41" i="1" s="1"/>
  <c r="I21" i="1"/>
  <c r="J28" i="1"/>
  <c r="J26" i="1"/>
  <c r="G38" i="1"/>
  <c r="F38" i="1"/>
  <c r="H32" i="1"/>
  <c r="J23" i="1"/>
  <c r="J24" i="1"/>
  <c r="J25" i="1"/>
  <c r="J27" i="1"/>
  <c r="E24" i="1"/>
  <c r="E26" i="1"/>
  <c r="J70" i="1" l="1"/>
  <c r="A23" i="1"/>
  <c r="A24" i="1" s="1"/>
  <c r="G24" i="1" s="1"/>
  <c r="A27" i="1" s="1"/>
  <c r="A29" i="1" s="1"/>
  <c r="G29" i="1" s="1"/>
  <c r="G27" i="1" s="1"/>
  <c r="J39" i="1"/>
  <c r="J42" i="1" s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Rozpoctylbc</author>
  </authors>
  <commentList>
    <comment ref="S6" authorId="0" shapeId="0" xr:uid="{72F27BAB-0FC8-4050-8D28-75AF7A5742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8532A6-6A93-4DBE-B9D6-F3D532A62A7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<sst xmlns="http://schemas.openxmlformats.org/spreadsheetml/2006/main" count="903" uniqueCount="385">
  <si>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</si>
  <si>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</si>
  <si>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</si>
  <si>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</si>
  <si>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</si>
  <si>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</si>
  <si>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</si>
  <si>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</si>
  <si>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</si>
  <si>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</si>
  <si>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</si>
  <si>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</si>
  <si>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</si>
  <si>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</si>
  <si>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</si>
  <si>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</si>
  <si>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</si>
  <si>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</si>
  <si>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</si>
  <si>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</si>
  <si>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</si>
  <si>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</si>
  <si>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</si>
  <si>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</si>
  <si>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</si>
  <si>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</si>
  <si>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</si>
  <si>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</si>
  <si>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</si>
  <si>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</si>
  <si>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</si>
  <si>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</si>
  <si>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</si>
  <si>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</si>
  <si>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</si>
  <si>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</si>
  <si>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</si>
  <si>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</si>
  <si>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</si>
  <si>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</si>
  <si>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</si>
  <si>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</si>
  <si>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</si>
  <si>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1.04</t>
  </si>
  <si>
    <t>Soupis prací, dodávek a služeb</t>
  </si>
  <si>
    <t>SO1</t>
  </si>
  <si>
    <t>Stavební část</t>
  </si>
  <si>
    <t>Objekt:</t>
  </si>
  <si>
    <t>Rozpočet:</t>
  </si>
  <si>
    <t>sdfsdf</t>
  </si>
  <si>
    <t>OD2018/070</t>
  </si>
  <si>
    <t>Krematorium Liberec - stavební úpravy malé obřadní síně</t>
  </si>
  <si>
    <t>STATUTÁRNÍ MĚSTO LIBEREC</t>
  </si>
  <si>
    <t>nám. Dr. E. Beneše 1/1</t>
  </si>
  <si>
    <t>Liberec-Liberec I-Staré Město</t>
  </si>
  <si>
    <t>46001</t>
  </si>
  <si>
    <t>00262978</t>
  </si>
  <si>
    <t>CZ00262978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</si>
  <si>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</si>
  <si>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</si>
  <si>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</si>
  <si>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</si>
  <si>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</si>
  <si>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</si>
  <si>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</si>
  <si>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</si>
  <si>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</si>
  <si>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</si>
  <si>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</si>
  <si>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</si>
  <si>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</si>
  <si>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</si>
  <si>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</si>
  <si>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</si>
  <si>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</si>
  <si>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</si>
  <si>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</si>
  <si>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</si>
  <si>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</si>
  <si>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730</t>
  </si>
  <si>
    <t>Ústřední vytápění</t>
  </si>
  <si>
    <t>766</t>
  </si>
  <si>
    <t>Konstrukce truhlářské</t>
  </si>
  <si>
    <t>769</t>
  </si>
  <si>
    <t>Otvorové prvky z plastu</t>
  </si>
  <si>
    <t>772</t>
  </si>
  <si>
    <t>Kamenné  dlažby</t>
  </si>
  <si>
    <t>776</t>
  </si>
  <si>
    <t>Podlahy povlakové</t>
  </si>
  <si>
    <t>782</t>
  </si>
  <si>
    <t>Konstrukce z přírodního kamene</t>
  </si>
  <si>
    <t>783</t>
  </si>
  <si>
    <t>Nátěry</t>
  </si>
  <si>
    <t>784</t>
  </si>
  <si>
    <t>Malby</t>
  </si>
  <si>
    <t>787</t>
  </si>
  <si>
    <t>Zasklívání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</si>
  <si>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</si>
  <si>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</si>
  <si>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</si>
  <si>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</si>
  <si>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</si>
  <si>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</si>
  <si>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</si>
  <si>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</si>
  <si>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</si>
  <si>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</si>
  <si>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</si>
  <si>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</si>
  <si>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</si>
  <si>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</si>
  <si>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</si>
  <si>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</si>
  <si>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</si>
  <si>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</si>
  <si>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</si>
  <si>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</si>
  <si>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</si>
  <si>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</si>
  <si>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</si>
  <si>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</si>
  <si>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</si>
  <si>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</si>
  <si>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</si>
  <si>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</si>
  <si>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</si>
  <si>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</si>
  <si>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</si>
  <si>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</si>
  <si>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</si>
  <si>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</si>
  <si>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311238112R00</t>
  </si>
  <si>
    <t xml:space="preserve">Zdivo nosné z cihel a tvarovek pálených tloušťky 175 mm,  , charakteristická pevnost v tlaku fk = 4,34 MPa,  ,  ,  </t>
  </si>
  <si>
    <t>m2</t>
  </si>
  <si>
    <t>801-1</t>
  </si>
  <si>
    <t>RTS 18/ II</t>
  </si>
  <si>
    <t>Indiv</t>
  </si>
  <si>
    <t>POL1_</t>
  </si>
  <si>
    <t>zrušení stávající chodby k WC : 2,10*2,70</t>
  </si>
  <si>
    <t>VV</t>
  </si>
  <si>
    <t>obřadní síň/sklad rakví a vybavení : 4,50*3,20-1,15*2,00</t>
  </si>
  <si>
    <t>317168132R00</t>
  </si>
  <si>
    <t>Překlady keramické montáž a dodávka nosné, délky 1500 mm, šířky 70 mm, výšky 238 mm</t>
  </si>
  <si>
    <t>kus</t>
  </si>
  <si>
    <t>342948111R00</t>
  </si>
  <si>
    <t>Kotvení příček ke konstrukci kotvami na hmoždinky</t>
  </si>
  <si>
    <t>m</t>
  </si>
  <si>
    <t>Včetně dodávky kotev a spojovacího materiálu.</t>
  </si>
  <si>
    <t>SPI</t>
  </si>
  <si>
    <t>Včetně dodávky kotev i spojovacího materiálu.</t>
  </si>
  <si>
    <t>POP</t>
  </si>
  <si>
    <t>napojení nového a stávajícího zdiva : 4*3,20</t>
  </si>
  <si>
    <t>416022121X00</t>
  </si>
  <si>
    <t>Podhledy SDK, pouze dod+mtž roštu</t>
  </si>
  <si>
    <t>Vlastní</t>
  </si>
  <si>
    <t>s úpravou rohů, koutů a hran konstrukcí, přebroušení a tmelení spár,</t>
  </si>
  <si>
    <t>Položka pořadí 5 : 86,40000</t>
  </si>
  <si>
    <t>765375111XT2</t>
  </si>
  <si>
    <t>Obložení podhledu termoizolačními polykarbonátovými deskami</t>
  </si>
  <si>
    <t>Dodávka a montáž krytiny, těsnění, kaloty včetně spojovacích prostředků.</t>
  </si>
  <si>
    <t>nad stávajícím dřevěným podhledem : 9,60*9,00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</si>
  <si>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</si>
  <si>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</si>
  <si>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</si>
  <si>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obložky, konstrukce : 40,00</t>
  </si>
  <si>
    <t>podlaha - kamenná dlažba : 9,60*9,00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</si>
  <si>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</si>
  <si>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</si>
  <si>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</t>
  </si>
  <si>
    <t>hrana zdiva : 3,50</t>
  </si>
  <si>
    <t>612474611R00</t>
  </si>
  <si>
    <t>Omítky stěn ze suchých směsí Omítka dvouvrstvá, vápenný štuk, ruční zpracování, na pálené cihly a tvarovky</t>
  </si>
  <si>
    <t>kompletní souvrství</t>
  </si>
  <si>
    <t xml:space="preserve">Malá obřadní síň - nová dispozice : </t>
  </si>
  <si>
    <t>plocha : 2*(9,60+9,00)*3,20</t>
  </si>
  <si>
    <t>odpočet otvorů : -3*1,70*1,80</t>
  </si>
  <si>
    <t>28323201R</t>
  </si>
  <si>
    <t>fólie ochranná separační; PE; čirá; tl = 0,05 mm; š = 2 000 mm; l = 50,000 m</t>
  </si>
  <si>
    <t>SPCM</t>
  </si>
  <si>
    <t>POL3_</t>
  </si>
  <si>
    <t xml:space="preserve">odpočet materiálu z normy položky "zakrývání konstrukcí" : </t>
  </si>
  <si>
    <t xml:space="preserve">podlaha - kamenná dlažba : </t>
  </si>
  <si>
    <t>Položka pořadí 10 : 103,68000*-1</t>
  </si>
  <si>
    <t>69366199R</t>
  </si>
  <si>
    <t>geotextilie PP; funkce separační, ochranná, výztužná, filtrační; plošná hmotnost 500 g/m2; zpevněná oboustranně</t>
  </si>
  <si>
    <t xml:space="preserve">přípočet materiálu k normě položky "zakrývání konstrukcí" : </t>
  </si>
  <si>
    <t>podlaha - kamenná dlažba : 9,60*9,00*1,20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</si>
  <si>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</si>
  <si>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</si>
  <si>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zvukotěsné dveře : 1,00</t>
  </si>
  <si>
    <t>553310615R</t>
  </si>
  <si>
    <t>zárubeň kovová světlíková; pro klasické zdění, pro zděné stěny, příčky; ústí 200 mm; š průchodu 1 100 mm; h průchodu 1 970 mm; L, P</t>
  </si>
  <si>
    <t>Položka pořadí 11 : 1,00000</t>
  </si>
  <si>
    <t>941955002R00</t>
  </si>
  <si>
    <t>Lešení lehké pracovní pomocné pomocné, o výšce lešeňové podlahy přes 1,2 do 1,9 m</t>
  </si>
  <si>
    <t>800-3</t>
  </si>
  <si>
    <t xml:space="preserve">pro omítky : </t>
  </si>
  <si>
    <t>Položka pořadí 8 : 109,86000*0,33</t>
  </si>
  <si>
    <t xml:space="preserve">demontáž SDK podhledu : </t>
  </si>
  <si>
    <t>Položka pořadí 21 : 49,85000</t>
  </si>
  <si>
    <t>946941102RT1</t>
  </si>
  <si>
    <t>Montáž sestavy pojízdného hliníkového lešení (věže) plochy 2,5 x 1,45 m, pracovní výšky do 4,3 m</t>
  </si>
  <si>
    <t>sada</t>
  </si>
  <si>
    <t>946941192RT1</t>
  </si>
  <si>
    <t>Montáž sestavy pojízdného hliníkového lešení (věže) nájemné sestavy pojízdného hliníkového lešení (věže)_x000D_
 plochy 2,5 x 1,45 m, pracovní výšky do 4,3 m</t>
  </si>
  <si>
    <t>den</t>
  </si>
  <si>
    <t>946941802RT1</t>
  </si>
  <si>
    <t>Demontáž sestavy pojízdného hliníkového lešení (věže) plochy 2,5 x 1,45 m, pracovní výšky do 4,3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</si>
  <si>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</si>
  <si>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</si>
  <si>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obřadní síň : 9,60*9,00</t>
  </si>
  <si>
    <t>chodby - vyvážení sutí, návoz materiálu : 45,00</t>
  </si>
  <si>
    <t>909      R00</t>
  </si>
  <si>
    <t>Hzs-nezmeritelne stavebni prace</t>
  </si>
  <si>
    <t>h</t>
  </si>
  <si>
    <t>Prav.M</t>
  </si>
  <si>
    <t>POL10_</t>
  </si>
  <si>
    <t>Stavební přípomoce profesím, prostupy, bourání a pod. : 35,00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</si>
  <si>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</si>
  <si>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</si>
  <si>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</si>
  <si>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</si>
  <si>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vybourání stávajících příček : (9,00+5,20+4,50+0,60)*3,20</t>
  </si>
  <si>
    <t>odpočet otvorů : -1*(1,15+0,90)*2,00</t>
  </si>
  <si>
    <t>962032231R00</t>
  </si>
  <si>
    <t>Bourání zdiva nadzákladového cihelného z cihel pálených nebo vápenopískových, na maltu vápenou nebo vápenocementovou</t>
  </si>
  <si>
    <t>m3</t>
  </si>
  <si>
    <t>nebo vybourání otvorů průřezové plochy přes 4 m2 ve zdivu nadzákladovém, včetně pomocného lešení o výšce podlahy do 1900 mm a pro zatížení do 1,5 kPa  (150 kg/m2)</t>
  </si>
  <si>
    <t>stávající pult : 2,90*1,00*0,30+2*0,30*0,30*1,00</t>
  </si>
  <si>
    <t>963016151R00</t>
  </si>
  <si>
    <t>Demontáž sádrokartonových a sádrovláknitých podhledů z desek bez minerální izolace, na dvouúrovňovém křížovém roštu, 1x opláštěné tl. 12,5 mm</t>
  </si>
  <si>
    <t>stávající malá obřadní síň : 4,75*6,00+(0,50+3,00)*6,10</t>
  </si>
  <si>
    <t>968061126R00</t>
  </si>
  <si>
    <t>Vyvěšení nebo zavěšení dřevěných křídel dveří, plochy přes 2 m2</t>
  </si>
  <si>
    <t>oken, dveří a vrat, s uložením a opětovným zavěšením po provedení stavebních změn,</t>
  </si>
  <si>
    <t xml:space="preserve">vyvěšení : </t>
  </si>
  <si>
    <t>obloukové dvoukřídlové dveře : 3*2,00</t>
  </si>
  <si>
    <t>jednokřídlové dveře : 2*1,00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</si>
  <si>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</si>
  <si>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</si>
  <si>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přesun zvukotěsných dveří : 1,20*2,00</t>
  </si>
  <si>
    <t>978013191R00</t>
  </si>
  <si>
    <t>Otlučení omítek vápenných nebo vápenocementových vnitřních s vyškrabáním spár, s očištěním zdiva stěn, v rozsahu do 100 %</t>
  </si>
  <si>
    <t>ponechané zdivo : (4,75+9,00+6,10+3,20+0,80+4,23+1,50)*3,20</t>
  </si>
  <si>
    <t>978059221R00</t>
  </si>
  <si>
    <t>Odsekání a odebrání obkladů stěn z umělého kamene, plochy do 2 m2</t>
  </si>
  <si>
    <t>včetně otlučení podkladní omítky až na zdivo,</t>
  </si>
  <si>
    <t>stávající pult : (2*0,45+2*0,30+2,90)*0,90+2,90*0,30+2*0,30*0,30</t>
  </si>
  <si>
    <t>900      RT1</t>
  </si>
  <si>
    <t>HZS, Práce v tarifní třídě 4</t>
  </si>
  <si>
    <t>demontáž nábytku, svíidel prahů a pod. : 35,00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</si>
  <si>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</si>
  <si>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</si>
  <si>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</si>
  <si>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801-4</t>
  </si>
  <si>
    <t>POL7_</t>
  </si>
  <si>
    <t>oborů 801, 803, 811 a 812</t>
  </si>
  <si>
    <t>730909001RAX</t>
  </si>
  <si>
    <t>Demontáž radiátoru, vypuštění a napuštění systému</t>
  </si>
  <si>
    <t>soub</t>
  </si>
  <si>
    <t>730909002RAX</t>
  </si>
  <si>
    <t>Dod+Mtž radiátorů, napojení na stávající systém ÚT</t>
  </si>
  <si>
    <t>762911125R00</t>
  </si>
  <si>
    <t xml:space="preserve">Impregnace řeziva tlakovakuová, ochrana proti dřevokazným houbám, plísním a dřevokaznému hmyzu </t>
  </si>
  <si>
    <t>800-762</t>
  </si>
  <si>
    <t>Položka pořadí 37 : 1,25000</t>
  </si>
  <si>
    <t>766423342R00</t>
  </si>
  <si>
    <t>Montáž obložení podhledů členitých, panely obkladovými, z aglomerovaných desek, velikosti přes 0,6 do 1,5 m2</t>
  </si>
  <si>
    <t>800-766</t>
  </si>
  <si>
    <t>766427112R00</t>
  </si>
  <si>
    <t>Montáž obložení podhledů doplňkové konstrukce_x000D_
 podkladový rošt</t>
  </si>
  <si>
    <t>Položka pořadí 31 : 86,40000</t>
  </si>
  <si>
    <t>766421811R00</t>
  </si>
  <si>
    <t>Demontáž obložení podhledů panely velikosti do 1,5 m2</t>
  </si>
  <si>
    <t>stávající dřevěné podhledy : 9,60*9,00</t>
  </si>
  <si>
    <t>766661122R00</t>
  </si>
  <si>
    <t>Montáž dveřních křídel kompletizovaných otevíravých ,  , do ocelové nebo fošnové zárubně, jednokřídlových, šířky přes 800 mm</t>
  </si>
  <si>
    <t>762495000X00</t>
  </si>
  <si>
    <t>Spojovací a ochranné prostř. obložení stěn, stropů</t>
  </si>
  <si>
    <t>766423342X00</t>
  </si>
  <si>
    <t>Příplatek k pol.766423342R00 za opravu podkladní konstrukce, vložkování dřevěných prvků</t>
  </si>
  <si>
    <t>revize nosných prvků zdobného trámového podhledu po zatečení, zpříložkování nebo výměna nosných trámků z 50%</t>
  </si>
  <si>
    <t>60515018R</t>
  </si>
  <si>
    <t>hranolek SM/JD; průřez 25 až 75 cm2; l = 4 000 až 6 000 mm; jakost II</t>
  </si>
  <si>
    <t>obřadní síň - truhlářský podhled : 1,25</t>
  </si>
  <si>
    <t>607219001X</t>
  </si>
  <si>
    <t>Deska DTD LAMINO COLOR</t>
  </si>
  <si>
    <t xml:space="preserve">materiál +25% k čisté výměře : </t>
  </si>
  <si>
    <t>Položka pořadí 31 : 86,40000*1,25</t>
  </si>
  <si>
    <t>998766101R00</t>
  </si>
  <si>
    <t>Přesun hmot pro konstrukce truhlářské v objektech výšky do 6 m</t>
  </si>
  <si>
    <t>50 m vodorovně</t>
  </si>
  <si>
    <t>769909001RAX</t>
  </si>
  <si>
    <t>Dod+Mtž výklopného plastového okna, rozměr 800/1200mm, pákový ovladač</t>
  </si>
  <si>
    <t>POL2_</t>
  </si>
  <si>
    <t>pilový světlík nad obřadní síní : 4,00</t>
  </si>
  <si>
    <t>772909001RAX</t>
  </si>
  <si>
    <t>Údržba a oprava stávající kamenné dlažby, doplnění poškozených míst</t>
  </si>
  <si>
    <t>plocha : 9,60*9,00</t>
  </si>
  <si>
    <t>776401800R00</t>
  </si>
  <si>
    <t>Demontáž soklíků nebo lišt pryžových nebo PVC odstranění a uložení na hromady</t>
  </si>
  <si>
    <t>800-775</t>
  </si>
  <si>
    <t>malá obřadní síň : 2*(6,10+9,00)-(2*1,00+2*1,70)</t>
  </si>
  <si>
    <t>776511810R00</t>
  </si>
  <si>
    <t>Odstranění povlakových podlah z nášlapné plochy lepených, bez podložky, z ploch přes 20 m2</t>
  </si>
  <si>
    <t>stávající vinylová podlaha : 4,75*6,00+3,00*6,10</t>
  </si>
  <si>
    <t>776511810X00</t>
  </si>
  <si>
    <t>Očištění stávající dlažby po demontáži vinylové podlahy, chemické + ruční očištění</t>
  </si>
  <si>
    <t>Položka pořadí 43 : 46,80000</t>
  </si>
  <si>
    <t>782909001RAX</t>
  </si>
  <si>
    <t>Dod+Mtž kamenný pult obřadní síně, kompletní provedení</t>
  </si>
  <si>
    <t>783224900R00</t>
  </si>
  <si>
    <t xml:space="preserve">Údržba nátěrů doplňkových konstrukcí, syntetické jednonásobné s 1x emailováním,  </t>
  </si>
  <si>
    <t>800-783</t>
  </si>
  <si>
    <t>na vzduchu schnoucích</t>
  </si>
  <si>
    <t>Zárubeň : (1,20+2*2,00)*0,25</t>
  </si>
  <si>
    <t>784411301R00</t>
  </si>
  <si>
    <t>Příprava povrchu Pačokování vápeným mlékem se začištěním v místnostech do 3,8m, jednonásobné s obroušenímk a přesádrováním</t>
  </si>
  <si>
    <t>800-784</t>
  </si>
  <si>
    <t>Položka pořadí 49 : 109,86000</t>
  </si>
  <si>
    <t>784161501R00</t>
  </si>
  <si>
    <t>Příprava povrchu Penetrace (napouštění) podkladu disperzní, jednonásobná</t>
  </si>
  <si>
    <t>784165612R00</t>
  </si>
  <si>
    <t>Malby z malířských směsí otěruvzdorných,  , bělost 95 %, dvojnásobné</t>
  </si>
  <si>
    <t>Položka pořadí 8 : 109,86000</t>
  </si>
  <si>
    <t>787600801R00</t>
  </si>
  <si>
    <t>Vysklení oken a dveří sklo ploché do 1 m2</t>
  </si>
  <si>
    <t>800-787</t>
  </si>
  <si>
    <t>pilový světlík nad obřadní síní : 4,00*0,80*1,20</t>
  </si>
  <si>
    <t>787601822R00</t>
  </si>
  <si>
    <t>Vysklení oken a dveří příplatek k ceně_x000D_
 za konstrukce s Al-lištami oboustrannými</t>
  </si>
  <si>
    <t>Položka pořadí 50 : 3,84000</t>
  </si>
  <si>
    <t>787800813R00</t>
  </si>
  <si>
    <t>Vysklení podhledů netmelených</t>
  </si>
  <si>
    <t>787892312R00</t>
  </si>
  <si>
    <t>Zasklení podhledů sklem bezpečnostním tloušťky přes 4 do 8 mmmm, s podtmelením</t>
  </si>
  <si>
    <t>Položka pořadí 52 : 86,40000</t>
  </si>
  <si>
    <t>787892312X00</t>
  </si>
  <si>
    <t>Příplatek k pol.787892312R00 za montážní a kotevní příslušenství</t>
  </si>
  <si>
    <t>Položka pořadí 53 : 86,40000</t>
  </si>
  <si>
    <t>63437146R</t>
  </si>
  <si>
    <t>sklo bezpečnostní vrstvené   h = 2 000,0 mm; š = 1 600 mm; tl. fólie 0,8 mm; tl = 8,8 mm</t>
  </si>
  <si>
    <t xml:space="preserve">materiál +20% k čisté výměře : </t>
  </si>
  <si>
    <t>Položka pořadí 53 : 86,40000*1,2</t>
  </si>
  <si>
    <t>998787101R00</t>
  </si>
  <si>
    <t>Přesun hmot pro zasklívání v objektech výšky do 6 m</t>
  </si>
  <si>
    <t>240909001RAX</t>
  </si>
  <si>
    <t>Dod+Mtž zařízení č.1 - ofukování nad podhledem, montáž</t>
  </si>
  <si>
    <t xml:space="preserve"> instalace obousměrného ventilátoru pro výměnu vzduchu a napojení na stávající rozvody VZT + nový přívod elektro pro VZT</t>
  </si>
  <si>
    <t>979081111R00</t>
  </si>
  <si>
    <t>Odvoz suti a vybouraných hmot na skládku do 1 km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</si>
  <si>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</si>
  <si>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</si>
  <si>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</si>
  <si>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</si>
  <si>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</si>
  <si>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</si>
  <si>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</si>
  <si>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</si>
  <si>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</si>
  <si>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</si>
  <si>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</si>
  <si>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</si>
  <si>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</si>
  <si>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</si>
  <si>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</si>
  <si>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</si>
  <si>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</si>
  <si>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</si>
  <si>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00524 R</t>
  </si>
  <si>
    <t>Předání a převzetí díla</t>
  </si>
  <si>
    <t>Náklady zhotovitele, které vzniknou v souvislosti s povinnostmi zhotovitele při předání a převzetí díla.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</si>
  <si>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</si>
  <si>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</si>
  <si>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</si>
  <si>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/>
  </si>
  <si>
    <t>- převzetí základové spáry (geolog)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</si>
  <si>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</si>
  <si>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</si>
  <si>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</si>
  <si>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005241010X</t>
  </si>
  <si>
    <t>Dílenská dokumentace</t>
  </si>
  <si>
    <t>Dořešení všech detailů a návazností, návrh dřevěného podhledu, VZT, Elektro, vytápění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</si>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</sst>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E10" sqref="E10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SgGOXlcAm7XOtMUuNgfzRxUXIRUD6mKrCoYA5W5KnyIYeDYnjY8Wf/wwY7H3hqB4GyL9xzSjQOzcC0oJ34GqBw==" saltValue="jnmbBPAxcAz4o9YmwbfAO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36</v>
      </c>
      <c r="B1" s="89" t="s">
        <v>41</v>
      </c>
      <c r="C1" s="90"/>
      <c r="D1" s="90"/>
      <c r="E1" s="90"/>
      <c r="F1" s="90"/>
      <c r="G1" s="90"/>
      <c r="H1" s="90"/>
      <c r="I1" s="90"/>
      <c r="J1" s="91"/>
    </row>
    <row r="2" spans="1:15" ht="36" customHeight="1" x14ac:dyDescent="0.2">
      <c r="A2" s="3"/>
      <c r="B2" s="105" t="s">
        <v>22</v>
      </c>
      <c r="C2" s="106"/>
      <c r="D2" s="107" t="s">
        <v>50</v>
      </c>
      <c r="E2" s="108" t="s">
        <v>51</v>
      </c>
      <c r="F2" s="109"/>
      <c r="G2" s="109"/>
      <c r="H2" s="109"/>
      <c r="I2" s="109"/>
      <c r="J2" s="110"/>
      <c r="O2" s="2"/>
    </row>
    <row r="3" spans="1:15" ht="27" customHeight="1" x14ac:dyDescent="0.2">
      <c r="A3" s="3"/>
      <c r="B3" s="111" t="s">
        <v>47</v>
      </c>
      <c r="C3" s="106"/>
      <c r="D3" s="112" t="s">
        <v>45</v>
      </c>
      <c r="E3" s="113" t="s">
        <v>46</v>
      </c>
      <c r="F3" s="114"/>
      <c r="G3" s="114"/>
      <c r="H3" s="114"/>
      <c r="I3" s="114"/>
      <c r="J3" s="115"/>
    </row>
    <row r="4" spans="1:15" ht="23.25" customHeight="1" x14ac:dyDescent="0.2">
      <c r="A4" s="103">
        <v>1093</v>
      </c>
      <c r="B4" s="116" t="s">
        <v>48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">
      <c r="A5" s="3"/>
      <c r="B5" s="44" t="s">
        <v>42</v>
      </c>
      <c r="C5" s="4"/>
      <c r="D5" s="122" t="s">
        <v>52</v>
      </c>
      <c r="E5" s="24"/>
      <c r="F5" s="24"/>
      <c r="G5" s="24"/>
      <c r="H5" s="26" t="s">
        <v>40</v>
      </c>
      <c r="I5" s="122" t="s">
        <v>56</v>
      </c>
      <c r="J5" s="10"/>
    </row>
    <row r="6" spans="1:15" ht="15.75" customHeight="1" x14ac:dyDescent="0.2">
      <c r="A6" s="3"/>
      <c r="B6" s="38"/>
      <c r="C6" s="24"/>
      <c r="D6" s="122" t="s">
        <v>53</v>
      </c>
      <c r="E6" s="24"/>
      <c r="F6" s="24"/>
      <c r="G6" s="24"/>
      <c r="H6" s="26" t="s">
        <v>34</v>
      </c>
      <c r="I6" s="122" t="s">
        <v>57</v>
      </c>
      <c r="J6" s="10"/>
    </row>
    <row r="7" spans="1:15" ht="15.75" customHeight="1" x14ac:dyDescent="0.2">
      <c r="A7" s="3"/>
      <c r="B7" s="39"/>
      <c r="C7" s="25"/>
      <c r="D7" s="104" t="s">
        <v>55</v>
      </c>
      <c r="E7" s="123" t="s">
        <v>54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20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19</v>
      </c>
      <c r="C11" s="4"/>
      <c r="D11" s="124"/>
      <c r="E11" s="124"/>
      <c r="F11" s="124"/>
      <c r="G11" s="124"/>
      <c r="H11" s="26" t="s">
        <v>40</v>
      </c>
      <c r="I11" s="129"/>
      <c r="J11" s="10"/>
    </row>
    <row r="12" spans="1:15" ht="15.75" customHeight="1" x14ac:dyDescent="0.2">
      <c r="A12" s="3"/>
      <c r="B12" s="38"/>
      <c r="C12" s="24"/>
      <c r="D12" s="125"/>
      <c r="E12" s="125"/>
      <c r="F12" s="125"/>
      <c r="G12" s="125"/>
      <c r="H12" s="26" t="s">
        <v>34</v>
      </c>
      <c r="I12" s="129"/>
      <c r="J12" s="10"/>
    </row>
    <row r="13" spans="1:15" ht="15.75" customHeight="1" x14ac:dyDescent="0.2">
      <c r="A13" s="3"/>
      <c r="B13" s="39"/>
      <c r="C13" s="25"/>
      <c r="D13" s="128"/>
      <c r="E13" s="126"/>
      <c r="F13" s="127"/>
      <c r="G13" s="127"/>
      <c r="H13" s="27"/>
      <c r="I13" s="31"/>
      <c r="J13" s="48"/>
    </row>
    <row r="14" spans="1:15" ht="24" hidden="1" customHeight="1" x14ac:dyDescent="0.2">
      <c r="A14" s="3"/>
      <c r="B14" s="63" t="s">
        <v>21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32</v>
      </c>
      <c r="C15" s="69"/>
      <c r="D15" s="50"/>
      <c r="E15" s="95"/>
      <c r="F15" s="95"/>
      <c r="G15" s="96"/>
      <c r="H15" s="96"/>
      <c r="I15" s="96" t="s">
        <v>29</v>
      </c>
      <c r="J15" s="97"/>
    </row>
    <row r="16" spans="1:15" ht="23.25" customHeight="1" x14ac:dyDescent="0.2">
      <c r="A16" s="192" t="s">
        <v>24</v>
      </c>
      <c r="B16" s="54" t="s">
        <v>24</v>
      </c>
      <c r="C16" s="55"/>
      <c r="D16" s="56"/>
      <c r="E16" s="82"/>
      <c r="F16" s="83"/>
      <c r="G16" s="82"/>
      <c r="H16" s="83"/>
      <c r="I16" s="82">
        <f>SUMIF(F49:F69,A16,I49:I69)+SUMIF(F49:F69,"PSU",I49:I69)</f>
        <v>0</v>
      </c>
      <c r="J16" s="84"/>
    </row>
    <row r="17" spans="1:10" ht="23.25" customHeight="1" x14ac:dyDescent="0.2">
      <c r="A17" s="192" t="s">
        <v>25</v>
      </c>
      <c r="B17" s="54" t="s">
        <v>25</v>
      </c>
      <c r="C17" s="55"/>
      <c r="D17" s="56"/>
      <c r="E17" s="82"/>
      <c r="F17" s="83"/>
      <c r="G17" s="82"/>
      <c r="H17" s="83"/>
      <c r="I17" s="82">
        <f>SUMIF(F49:F69,A17,I49:I69)</f>
        <v>0</v>
      </c>
      <c r="J17" s="84"/>
    </row>
    <row r="18" spans="1:10" ht="23.25" customHeight="1" x14ac:dyDescent="0.2">
      <c r="A18" s="192" t="s">
        <v>26</v>
      </c>
      <c r="B18" s="54" t="s">
        <v>26</v>
      </c>
      <c r="C18" s="55"/>
      <c r="D18" s="56"/>
      <c r="E18" s="82"/>
      <c r="F18" s="83"/>
      <c r="G18" s="82"/>
      <c r="H18" s="83"/>
      <c r="I18" s="82">
        <f>SUMIF(F49:F69,A18,I49:I69)</f>
        <v>0</v>
      </c>
      <c r="J18" s="84"/>
    </row>
    <row r="19" spans="1:10" ht="23.25" customHeight="1" x14ac:dyDescent="0.2">
      <c r="A19" s="192" t="s">
        <v>102</v>
      </c>
      <c r="B19" s="54" t="s">
        <v>27</v>
      </c>
      <c r="C19" s="55"/>
      <c r="D19" s="56"/>
      <c r="E19" s="82"/>
      <c r="F19" s="83"/>
      <c r="G19" s="82"/>
      <c r="H19" s="83"/>
      <c r="I19" s="82">
        <f>SUMIF(F49:F69,A19,I49:I69)</f>
        <v>0</v>
      </c>
      <c r="J19" s="84"/>
    </row>
    <row r="20" spans="1:10" ht="23.25" customHeight="1" x14ac:dyDescent="0.2">
      <c r="A20" s="192" t="s">
        <v>103</v>
      </c>
      <c r="B20" s="54" t="s">
        <v>28</v>
      </c>
      <c r="C20" s="55"/>
      <c r="D20" s="56"/>
      <c r="E20" s="82"/>
      <c r="F20" s="83"/>
      <c r="G20" s="82"/>
      <c r="H20" s="83"/>
      <c r="I20" s="82">
        <f>SUMIF(F49:F69,A20,I49:I69)</f>
        <v>0</v>
      </c>
      <c r="J20" s="84"/>
    </row>
    <row r="21" spans="1:10" ht="23.25" customHeight="1" x14ac:dyDescent="0.2">
      <c r="A21" s="3"/>
      <c r="B21" s="71" t="s">
        <v>29</v>
      </c>
      <c r="C21" s="72"/>
      <c r="D21" s="73"/>
      <c r="E21" s="85"/>
      <c r="F21" s="98"/>
      <c r="G21" s="85"/>
      <c r="H21" s="98"/>
      <c r="I21" s="85">
        <f>SUM(I16:J20)</f>
        <v>0</v>
      </c>
      <c r="J21" s="86"/>
    </row>
    <row r="22" spans="1:10" ht="33" customHeight="1" x14ac:dyDescent="0.2">
      <c r="A22" s="3"/>
      <c r="B22" s="62" t="s">
        <v>33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12</v>
      </c>
      <c r="C23" s="55"/>
      <c r="D23" s="56"/>
      <c r="E23" s="57">
        <v>15</v>
      </c>
      <c r="F23" s="58" t="s">
        <v>0</v>
      </c>
      <c r="G23" s="80">
        <f>ZakladDPHSniVypocet</f>
        <v>0</v>
      </c>
      <c r="H23" s="81"/>
      <c r="I23" s="81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13</v>
      </c>
      <c r="C24" s="55"/>
      <c r="D24" s="56"/>
      <c r="E24" s="57">
        <f>SazbaDPH1</f>
        <v>15</v>
      </c>
      <c r="F24" s="58" t="s">
        <v>0</v>
      </c>
      <c r="G24" s="78">
        <f>IF(A24&gt;50, ROUNDUP(A23, 0), ROUNDDOWN(A23, 0))</f>
        <v>0</v>
      </c>
      <c r="H24" s="79"/>
      <c r="I24" s="79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14</v>
      </c>
      <c r="C25" s="55"/>
      <c r="D25" s="56"/>
      <c r="E25" s="57">
        <v>21</v>
      </c>
      <c r="F25" s="58" t="s">
        <v>0</v>
      </c>
      <c r="G25" s="80">
        <f>ZakladDPHZaklVypocet</f>
        <v>0</v>
      </c>
      <c r="H25" s="81"/>
      <c r="I25" s="81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15</v>
      </c>
      <c r="C26" s="21"/>
      <c r="D26" s="17"/>
      <c r="E26" s="40">
        <f>SazbaDPH2</f>
        <v>21</v>
      </c>
      <c r="F26" s="41" t="s">
        <v>0</v>
      </c>
      <c r="G26" s="92">
        <f>IF(A26&gt;50, ROUNDUP(A25, 0), ROUNDDOWN(A25, 0))</f>
        <v>0</v>
      </c>
      <c r="H26" s="93"/>
      <c r="I26" s="93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4</v>
      </c>
      <c r="C27" s="19"/>
      <c r="D27" s="22"/>
      <c r="E27" s="19"/>
      <c r="F27" s="20"/>
      <c r="G27" s="94">
        <f>CenaCelkem-(ZakladDPHSni+DPHSni+ZakladDPHZakl+DPHZakl)</f>
        <v>0</v>
      </c>
      <c r="H27" s="94"/>
      <c r="I27" s="94"/>
      <c r="J27" s="60" t="str">
        <f t="shared" si="0"/>
        <v>CZK</v>
      </c>
    </row>
    <row r="28" spans="1:10" ht="27.75" hidden="1" customHeight="1" thickBot="1" x14ac:dyDescent="0.25">
      <c r="A28" s="3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5" t="s">
        <v>35</v>
      </c>
      <c r="C29" s="171"/>
      <c r="D29" s="171"/>
      <c r="E29" s="171"/>
      <c r="F29" s="171"/>
      <c r="G29" s="172">
        <f>IF(A29&gt;50, ROUNDUP(A27, 0), ROUNDDOWN(A27, 0))</f>
        <v>0</v>
      </c>
      <c r="H29" s="172"/>
      <c r="I29" s="172"/>
      <c r="J29" s="173" t="s">
        <v>60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43336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87" t="s">
        <v>49</v>
      </c>
      <c r="E34" s="88"/>
      <c r="F34" s="29"/>
      <c r="G34" s="87"/>
      <c r="H34" s="88"/>
      <c r="I34" s="88"/>
      <c r="J34" s="35"/>
    </row>
    <row r="35" spans="1:10" ht="12.75" customHeight="1" x14ac:dyDescent="0.2">
      <c r="A35" s="3"/>
      <c r="B35" s="3"/>
      <c r="C35" s="4"/>
      <c r="D35" s="77" t="s">
        <v>2</v>
      </c>
      <c r="E35" s="77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6"/>
    </row>
    <row r="38" spans="1:10" ht="25.5" hidden="1" customHeight="1" x14ac:dyDescent="0.2">
      <c r="A38" s="134" t="s">
        <v>37</v>
      </c>
      <c r="B38" s="138" t="s">
        <v>17</v>
      </c>
      <c r="C38" s="139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58</v>
      </c>
      <c r="C39" s="145"/>
      <c r="D39" s="146"/>
      <c r="E39" s="146"/>
      <c r="F39" s="147">
        <f>'SO1 1.04 Pol'!AE185</f>
        <v>0</v>
      </c>
      <c r="G39" s="148">
        <f>'SO1 1.04 Pol'!AF185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">
      <c r="A40" s="134">
        <v>2</v>
      </c>
      <c r="B40" s="151" t="s">
        <v>45</v>
      </c>
      <c r="C40" s="152" t="s">
        <v>46</v>
      </c>
      <c r="D40" s="153"/>
      <c r="E40" s="153"/>
      <c r="F40" s="154">
        <f>'SO1 1.04 Pol'!AE185</f>
        <v>0</v>
      </c>
      <c r="G40" s="155">
        <f>'SO1 1.04 Pol'!AF185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4">
        <v>3</v>
      </c>
      <c r="B41" s="157" t="s">
        <v>43</v>
      </c>
      <c r="C41" s="145" t="s">
        <v>44</v>
      </c>
      <c r="D41" s="146"/>
      <c r="E41" s="146"/>
      <c r="F41" s="158">
        <f>'SO1 1.04 Pol'!AE185</f>
        <v>0</v>
      </c>
      <c r="G41" s="149">
        <f>'SO1 1.04 Pol'!AF185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">
      <c r="A42" s="134"/>
      <c r="B42" s="159" t="s">
        <v>59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4" t="s">
        <v>61</v>
      </c>
    </row>
    <row r="48" spans="1:10" ht="25.5" customHeight="1" x14ac:dyDescent="0.2">
      <c r="A48" s="175"/>
      <c r="B48" s="178" t="s">
        <v>17</v>
      </c>
      <c r="C48" s="178" t="s">
        <v>5</v>
      </c>
      <c r="D48" s="179"/>
      <c r="E48" s="179"/>
      <c r="F48" s="180" t="s">
        <v>62</v>
      </c>
      <c r="G48" s="180"/>
      <c r="H48" s="180"/>
      <c r="I48" s="180" t="s">
        <v>29</v>
      </c>
      <c r="J48" s="180" t="s">
        <v>0</v>
      </c>
    </row>
    <row r="49" spans="1:10" ht="25.5" customHeight="1" x14ac:dyDescent="0.2">
      <c r="A49" s="176"/>
      <c r="B49" s="181" t="s">
        <v>63</v>
      </c>
      <c r="C49" s="182" t="s">
        <v>64</v>
      </c>
      <c r="D49" s="183"/>
      <c r="E49" s="183"/>
      <c r="F49" s="188" t="s">
        <v>24</v>
      </c>
      <c r="G49" s="189"/>
      <c r="H49" s="189"/>
      <c r="I49" s="189">
        <f>'SO1 1.04 Pol'!G8</f>
        <v>0</v>
      </c>
      <c r="J49" s="186" t="str">
        <f>IF(I70=0,"",I49/I70*100)</f>
        <v/>
      </c>
    </row>
    <row r="50" spans="1:10" ht="25.5" customHeight="1" x14ac:dyDescent="0.2">
      <c r="A50" s="176"/>
      <c r="B50" s="181" t="s">
        <v>65</v>
      </c>
      <c r="C50" s="182" t="s">
        <v>66</v>
      </c>
      <c r="D50" s="183"/>
      <c r="E50" s="183"/>
      <c r="F50" s="188" t="s">
        <v>24</v>
      </c>
      <c r="G50" s="189"/>
      <c r="H50" s="189"/>
      <c r="I50" s="189">
        <f>'SO1 1.04 Pol'!G17</f>
        <v>0</v>
      </c>
      <c r="J50" s="186" t="str">
        <f>IF(I70=0,"",I50/I70*100)</f>
        <v/>
      </c>
    </row>
    <row r="51" spans="1:10" ht="25.5" customHeight="1" x14ac:dyDescent="0.2">
      <c r="A51" s="176"/>
      <c r="B51" s="181" t="s">
        <v>67</v>
      </c>
      <c r="C51" s="182" t="s">
        <v>68</v>
      </c>
      <c r="D51" s="183"/>
      <c r="E51" s="183"/>
      <c r="F51" s="188" t="s">
        <v>24</v>
      </c>
      <c r="G51" s="189"/>
      <c r="H51" s="189"/>
      <c r="I51" s="189">
        <f>'SO1 1.04 Pol'!G24</f>
        <v>0</v>
      </c>
      <c r="J51" s="186" t="str">
        <f>IF(I70=0,"",I51/I70*100)</f>
        <v/>
      </c>
    </row>
    <row r="52" spans="1:10" ht="25.5" customHeight="1" x14ac:dyDescent="0.2">
      <c r="A52" s="176"/>
      <c r="B52" s="181" t="s">
        <v>69</v>
      </c>
      <c r="C52" s="182" t="s">
        <v>70</v>
      </c>
      <c r="D52" s="183"/>
      <c r="E52" s="183"/>
      <c r="F52" s="188" t="s">
        <v>24</v>
      </c>
      <c r="G52" s="189"/>
      <c r="H52" s="189"/>
      <c r="I52" s="189">
        <f>'SO1 1.04 Pol'!G44</f>
        <v>0</v>
      </c>
      <c r="J52" s="186" t="str">
        <f>IF(I70=0,"",I52/I70*100)</f>
        <v/>
      </c>
    </row>
    <row r="53" spans="1:10" ht="25.5" customHeight="1" x14ac:dyDescent="0.2">
      <c r="A53" s="176"/>
      <c r="B53" s="181" t="s">
        <v>71</v>
      </c>
      <c r="C53" s="182" t="s">
        <v>72</v>
      </c>
      <c r="D53" s="183"/>
      <c r="E53" s="183"/>
      <c r="F53" s="188" t="s">
        <v>24</v>
      </c>
      <c r="G53" s="189"/>
      <c r="H53" s="189"/>
      <c r="I53" s="189">
        <f>'SO1 1.04 Pol'!G49</f>
        <v>0</v>
      </c>
      <c r="J53" s="186" t="str">
        <f>IF(I70=0,"",I53/I70*100)</f>
        <v/>
      </c>
    </row>
    <row r="54" spans="1:10" ht="25.5" customHeight="1" x14ac:dyDescent="0.2">
      <c r="A54" s="176"/>
      <c r="B54" s="181" t="s">
        <v>73</v>
      </c>
      <c r="C54" s="182" t="s">
        <v>74</v>
      </c>
      <c r="D54" s="183"/>
      <c r="E54" s="183"/>
      <c r="F54" s="188" t="s">
        <v>24</v>
      </c>
      <c r="G54" s="189"/>
      <c r="H54" s="189"/>
      <c r="I54" s="189">
        <f>'SO1 1.04 Pol'!G58</f>
        <v>0</v>
      </c>
      <c r="J54" s="186" t="str">
        <f>IF(I70=0,"",I54/I70*100)</f>
        <v/>
      </c>
    </row>
    <row r="55" spans="1:10" ht="25.5" customHeight="1" x14ac:dyDescent="0.2">
      <c r="A55" s="176"/>
      <c r="B55" s="181" t="s">
        <v>75</v>
      </c>
      <c r="C55" s="182" t="s">
        <v>76</v>
      </c>
      <c r="D55" s="183"/>
      <c r="E55" s="183"/>
      <c r="F55" s="188" t="s">
        <v>24</v>
      </c>
      <c r="G55" s="189"/>
      <c r="H55" s="189"/>
      <c r="I55" s="189">
        <f>'SO1 1.04 Pol'!G64</f>
        <v>0</v>
      </c>
      <c r="J55" s="186" t="str">
        <f>IF(I70=0,"",I55/I70*100)</f>
        <v/>
      </c>
    </row>
    <row r="56" spans="1:10" ht="25.5" customHeight="1" x14ac:dyDescent="0.2">
      <c r="A56" s="176"/>
      <c r="B56" s="181" t="s">
        <v>77</v>
      </c>
      <c r="C56" s="182" t="s">
        <v>78</v>
      </c>
      <c r="D56" s="183"/>
      <c r="E56" s="183"/>
      <c r="F56" s="188" t="s">
        <v>24</v>
      </c>
      <c r="G56" s="189"/>
      <c r="H56" s="189"/>
      <c r="I56" s="189">
        <f>'SO1 1.04 Pol'!G89</f>
        <v>0</v>
      </c>
      <c r="J56" s="186" t="str">
        <f>IF(I70=0,"",I56/I70*100)</f>
        <v/>
      </c>
    </row>
    <row r="57" spans="1:10" ht="25.5" customHeight="1" x14ac:dyDescent="0.2">
      <c r="A57" s="176"/>
      <c r="B57" s="181" t="s">
        <v>79</v>
      </c>
      <c r="C57" s="182" t="s">
        <v>80</v>
      </c>
      <c r="D57" s="183"/>
      <c r="E57" s="183"/>
      <c r="F57" s="188" t="s">
        <v>25</v>
      </c>
      <c r="G57" s="189"/>
      <c r="H57" s="189"/>
      <c r="I57" s="189">
        <f>'SO1 1.04 Pol'!G92</f>
        <v>0</v>
      </c>
      <c r="J57" s="186" t="str">
        <f>IF(I70=0,"",I57/I70*100)</f>
        <v/>
      </c>
    </row>
    <row r="58" spans="1:10" ht="25.5" customHeight="1" x14ac:dyDescent="0.2">
      <c r="A58" s="176"/>
      <c r="B58" s="181" t="s">
        <v>81</v>
      </c>
      <c r="C58" s="182" t="s">
        <v>82</v>
      </c>
      <c r="D58" s="183"/>
      <c r="E58" s="183"/>
      <c r="F58" s="188" t="s">
        <v>25</v>
      </c>
      <c r="G58" s="189"/>
      <c r="H58" s="189"/>
      <c r="I58" s="189">
        <f>'SO1 1.04 Pol'!G95</f>
        <v>0</v>
      </c>
      <c r="J58" s="186" t="str">
        <f>IF(I70=0,"",I58/I70*100)</f>
        <v/>
      </c>
    </row>
    <row r="59" spans="1:10" ht="25.5" customHeight="1" x14ac:dyDescent="0.2">
      <c r="A59" s="176"/>
      <c r="B59" s="181" t="s">
        <v>83</v>
      </c>
      <c r="C59" s="182" t="s">
        <v>84</v>
      </c>
      <c r="D59" s="183"/>
      <c r="E59" s="183"/>
      <c r="F59" s="188" t="s">
        <v>25</v>
      </c>
      <c r="G59" s="189"/>
      <c r="H59" s="189"/>
      <c r="I59" s="189">
        <f>'SO1 1.04 Pol'!G116</f>
        <v>0</v>
      </c>
      <c r="J59" s="186" t="str">
        <f>IF(I70=0,"",I59/I70*100)</f>
        <v/>
      </c>
    </row>
    <row r="60" spans="1:10" ht="25.5" customHeight="1" x14ac:dyDescent="0.2">
      <c r="A60" s="176"/>
      <c r="B60" s="181" t="s">
        <v>85</v>
      </c>
      <c r="C60" s="182" t="s">
        <v>86</v>
      </c>
      <c r="D60" s="183"/>
      <c r="E60" s="183"/>
      <c r="F60" s="188" t="s">
        <v>25</v>
      </c>
      <c r="G60" s="189"/>
      <c r="H60" s="189"/>
      <c r="I60" s="189">
        <f>'SO1 1.04 Pol'!G119</f>
        <v>0</v>
      </c>
      <c r="J60" s="186" t="str">
        <f>IF(I70=0,"",I60/I70*100)</f>
        <v/>
      </c>
    </row>
    <row r="61" spans="1:10" ht="25.5" customHeight="1" x14ac:dyDescent="0.2">
      <c r="A61" s="176"/>
      <c r="B61" s="181" t="s">
        <v>87</v>
      </c>
      <c r="C61" s="182" t="s">
        <v>88</v>
      </c>
      <c r="D61" s="183"/>
      <c r="E61" s="183"/>
      <c r="F61" s="188" t="s">
        <v>25</v>
      </c>
      <c r="G61" s="189"/>
      <c r="H61" s="189"/>
      <c r="I61" s="189">
        <f>'SO1 1.04 Pol'!G122</f>
        <v>0</v>
      </c>
      <c r="J61" s="186" t="str">
        <f>IF(I70=0,"",I61/I70*100)</f>
        <v/>
      </c>
    </row>
    <row r="62" spans="1:10" ht="25.5" customHeight="1" x14ac:dyDescent="0.2">
      <c r="A62" s="176"/>
      <c r="B62" s="181" t="s">
        <v>89</v>
      </c>
      <c r="C62" s="182" t="s">
        <v>90</v>
      </c>
      <c r="D62" s="183"/>
      <c r="E62" s="183"/>
      <c r="F62" s="188" t="s">
        <v>25</v>
      </c>
      <c r="G62" s="189"/>
      <c r="H62" s="189"/>
      <c r="I62" s="189">
        <f>'SO1 1.04 Pol'!G129</f>
        <v>0</v>
      </c>
      <c r="J62" s="186" t="str">
        <f>IF(I70=0,"",I62/I70*100)</f>
        <v/>
      </c>
    </row>
    <row r="63" spans="1:10" ht="25.5" customHeight="1" x14ac:dyDescent="0.2">
      <c r="A63" s="176"/>
      <c r="B63" s="181" t="s">
        <v>91</v>
      </c>
      <c r="C63" s="182" t="s">
        <v>92</v>
      </c>
      <c r="D63" s="183"/>
      <c r="E63" s="183"/>
      <c r="F63" s="188" t="s">
        <v>25</v>
      </c>
      <c r="G63" s="189"/>
      <c r="H63" s="189"/>
      <c r="I63" s="189">
        <f>'SO1 1.04 Pol'!G131</f>
        <v>0</v>
      </c>
      <c r="J63" s="186" t="str">
        <f>IF(I70=0,"",I63/I70*100)</f>
        <v/>
      </c>
    </row>
    <row r="64" spans="1:10" ht="25.5" customHeight="1" x14ac:dyDescent="0.2">
      <c r="A64" s="176"/>
      <c r="B64" s="181" t="s">
        <v>93</v>
      </c>
      <c r="C64" s="182" t="s">
        <v>94</v>
      </c>
      <c r="D64" s="183"/>
      <c r="E64" s="183"/>
      <c r="F64" s="188" t="s">
        <v>25</v>
      </c>
      <c r="G64" s="189"/>
      <c r="H64" s="189"/>
      <c r="I64" s="189">
        <f>'SO1 1.04 Pol'!G135</f>
        <v>0</v>
      </c>
      <c r="J64" s="186" t="str">
        <f>IF(I70=0,"",I64/I70*100)</f>
        <v/>
      </c>
    </row>
    <row r="65" spans="1:10" ht="25.5" customHeight="1" x14ac:dyDescent="0.2">
      <c r="A65" s="176"/>
      <c r="B65" s="181" t="s">
        <v>95</v>
      </c>
      <c r="C65" s="182" t="s">
        <v>96</v>
      </c>
      <c r="D65" s="183"/>
      <c r="E65" s="183"/>
      <c r="F65" s="188" t="s">
        <v>25</v>
      </c>
      <c r="G65" s="189"/>
      <c r="H65" s="189"/>
      <c r="I65" s="189">
        <f>'SO1 1.04 Pol'!G142</f>
        <v>0</v>
      </c>
      <c r="J65" s="186" t="str">
        <f>IF(I70=0,"",I65/I70*100)</f>
        <v/>
      </c>
    </row>
    <row r="66" spans="1:10" ht="25.5" customHeight="1" x14ac:dyDescent="0.2">
      <c r="A66" s="176"/>
      <c r="B66" s="181" t="s">
        <v>97</v>
      </c>
      <c r="C66" s="182" t="s">
        <v>98</v>
      </c>
      <c r="D66" s="183"/>
      <c r="E66" s="183"/>
      <c r="F66" s="188" t="s">
        <v>26</v>
      </c>
      <c r="G66" s="189"/>
      <c r="H66" s="189"/>
      <c r="I66" s="189">
        <f>'SO1 1.04 Pol'!G158</f>
        <v>0</v>
      </c>
      <c r="J66" s="186" t="str">
        <f>IF(I70=0,"",I66/I70*100)</f>
        <v/>
      </c>
    </row>
    <row r="67" spans="1:10" ht="25.5" customHeight="1" x14ac:dyDescent="0.2">
      <c r="A67" s="176"/>
      <c r="B67" s="181" t="s">
        <v>99</v>
      </c>
      <c r="C67" s="182" t="s">
        <v>100</v>
      </c>
      <c r="D67" s="183"/>
      <c r="E67" s="183"/>
      <c r="F67" s="188" t="s">
        <v>101</v>
      </c>
      <c r="G67" s="189"/>
      <c r="H67" s="189"/>
      <c r="I67" s="189">
        <f>'SO1 1.04 Pol'!G161</f>
        <v>0</v>
      </c>
      <c r="J67" s="186" t="str">
        <f>IF(I70=0,"",I67/I70*100)</f>
        <v/>
      </c>
    </row>
    <row r="68" spans="1:10" ht="25.5" customHeight="1" x14ac:dyDescent="0.2">
      <c r="A68" s="176"/>
      <c r="B68" s="181" t="s">
        <v>102</v>
      </c>
      <c r="C68" s="182" t="s">
        <v>27</v>
      </c>
      <c r="D68" s="183"/>
      <c r="E68" s="183"/>
      <c r="F68" s="188" t="s">
        <v>102</v>
      </c>
      <c r="G68" s="189"/>
      <c r="H68" s="189"/>
      <c r="I68" s="189">
        <f>'SO1 1.04 Pol'!G168</f>
        <v>0</v>
      </c>
      <c r="J68" s="186" t="str">
        <f>IF(I70=0,"",I68/I70*100)</f>
        <v/>
      </c>
    </row>
    <row r="69" spans="1:10" ht="25.5" customHeight="1" x14ac:dyDescent="0.2">
      <c r="A69" s="176"/>
      <c r="B69" s="181" t="s">
        <v>103</v>
      </c>
      <c r="C69" s="182" t="s">
        <v>28</v>
      </c>
      <c r="D69" s="183"/>
      <c r="E69" s="183"/>
      <c r="F69" s="188" t="s">
        <v>103</v>
      </c>
      <c r="G69" s="189"/>
      <c r="H69" s="189"/>
      <c r="I69" s="189">
        <f>'SO1 1.04 Pol'!G175</f>
        <v>0</v>
      </c>
      <c r="J69" s="186" t="str">
        <f>IF(I70=0,"",I69/I70*100)</f>
        <v/>
      </c>
    </row>
    <row r="70" spans="1:10" ht="25.5" customHeight="1" x14ac:dyDescent="0.2">
      <c r="A70" s="177"/>
      <c r="B70" s="184" t="s">
        <v>1</v>
      </c>
      <c r="C70" s="184"/>
      <c r="D70" s="185"/>
      <c r="E70" s="185"/>
      <c r="F70" s="190"/>
      <c r="G70" s="191"/>
      <c r="H70" s="191"/>
      <c r="I70" s="191">
        <f>SUM(I49:I69)</f>
        <v>0</v>
      </c>
      <c r="J70" s="187">
        <f>SUM(J49:J69)</f>
        <v>0</v>
      </c>
    </row>
    <row r="71" spans="1:10" x14ac:dyDescent="0.2">
      <c r="F71" s="132"/>
      <c r="G71" s="131"/>
      <c r="H71" s="132"/>
      <c r="I71" s="131"/>
      <c r="J71" s="133"/>
    </row>
    <row r="72" spans="1:10" x14ac:dyDescent="0.2">
      <c r="F72" s="132"/>
      <c r="G72" s="131"/>
      <c r="H72" s="132"/>
      <c r="I72" s="131"/>
      <c r="J72" s="133"/>
    </row>
    <row r="73" spans="1:10" x14ac:dyDescent="0.2">
      <c r="F73" s="132"/>
      <c r="G73" s="131"/>
      <c r="H73" s="132"/>
      <c r="I73" s="131"/>
      <c r="J73" s="133"/>
    </row>
  </sheetData>
  <sheetProtection algorithmName="SHA-512" hashValue="jm3W9ZJWu2qCkH43F71ilWbR+ycuAkprMftJcpUr/D6rJEggbnD53XRvydquMkDHUglWrb7pxgSsO7MBaWCuEg==" saltValue="FRpePns4xF6Bd/gm2t6Ln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9" t="s">
        <v>6</v>
      </c>
      <c r="B1" s="99"/>
      <c r="C1" s="100"/>
      <c r="D1" s="99"/>
      <c r="E1" s="99"/>
      <c r="F1" s="99"/>
      <c r="G1" s="99"/>
    </row>
    <row r="2" spans="1:7" ht="24.95" customHeight="1" x14ac:dyDescent="0.2">
      <c r="A2" s="75" t="s">
        <v>7</v>
      </c>
      <c r="B2" s="74"/>
      <c r="C2" s="101"/>
      <c r="D2" s="101"/>
      <c r="E2" s="101"/>
      <c r="F2" s="101"/>
      <c r="G2" s="102"/>
    </row>
    <row r="3" spans="1:7" ht="24.95" customHeight="1" x14ac:dyDescent="0.2">
      <c r="A3" s="75" t="s">
        <v>8</v>
      </c>
      <c r="B3" s="74"/>
      <c r="C3" s="101"/>
      <c r="D3" s="101"/>
      <c r="E3" s="101"/>
      <c r="F3" s="101"/>
      <c r="G3" s="102"/>
    </row>
    <row r="4" spans="1:7" ht="24.95" customHeight="1" x14ac:dyDescent="0.2">
      <c r="A4" s="75" t="s">
        <v>9</v>
      </c>
      <c r="B4" s="74"/>
      <c r="C4" s="101"/>
      <c r="D4" s="101"/>
      <c r="E4" s="101"/>
      <c r="F4" s="101"/>
      <c r="G4" s="102"/>
    </row>
    <row r="5" spans="1:7" x14ac:dyDescent="0.2">
      <c r="B5" s="6"/>
      <c r="C5" s="7"/>
      <c r="D5" s="8"/>
    </row>
  </sheetData>
  <sheetProtection algorithmName="SHA-512" hashValue="pV8rRysvg1Ht8CfzyG4N2/lLtiVWf1l7S7do5bK+Hu1wTfOLQPePIbirvQjPT3CBh6Tw9AJusAOAjjL4QFy29Q==" saltValue="mUTj7mr/ebNLEbtkt0srC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3806-0397-4D78-B04A-D7ADEE2D44CC}">
  <sheetPr>
    <outlinePr summaryBelow="0"/>
  </sheetPr>
  <dimension ref="A1:BH5000"/>
  <sheetViews>
    <sheetView workbookViewId="0">
      <pane ySplit="7" topLeftCell="A176" activePane="bottomLeft" state="frozen"/>
      <selection pane="bottomLeft" activeCell="Y16" sqref="Y16"/>
    </sheetView>
  </sheetViews>
  <sheetFormatPr defaultRowHeight="12.75" outlineLevelRow="1" x14ac:dyDescent="0.2"/>
  <cols>
    <col min="1" max="1" width="3.42578125" customWidth="1"/>
    <col min="2" max="2" width="12.5703125" style="130" customWidth="1"/>
    <col min="3" max="3" width="63.28515625" style="13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104</v>
      </c>
      <c r="B1" s="194"/>
      <c r="C1" s="194"/>
      <c r="D1" s="194"/>
      <c r="E1" s="194"/>
      <c r="F1" s="194"/>
      <c r="G1" s="194"/>
      <c r="AG1" t="s">
        <v>105</v>
      </c>
    </row>
    <row r="2" spans="1:60" ht="24.95" customHeight="1" x14ac:dyDescent="0.2">
      <c r="A2" s="195" t="s">
        <v>7</v>
      </c>
      <c r="B2" s="74" t="s">
        <v>50</v>
      </c>
      <c r="C2" s="198" t="s">
        <v>51</v>
      </c>
      <c r="D2" s="196"/>
      <c r="E2" s="196"/>
      <c r="F2" s="196"/>
      <c r="G2" s="197"/>
      <c r="AG2" t="s">
        <v>106</v>
      </c>
    </row>
    <row r="3" spans="1:60" ht="24.95" customHeight="1" x14ac:dyDescent="0.2">
      <c r="A3" s="195" t="s">
        <v>8</v>
      </c>
      <c r="B3" s="74" t="s">
        <v>45</v>
      </c>
      <c r="C3" s="198" t="s">
        <v>46</v>
      </c>
      <c r="D3" s="196"/>
      <c r="E3" s="196"/>
      <c r="F3" s="196"/>
      <c r="G3" s="197"/>
      <c r="AC3" s="130" t="s">
        <v>106</v>
      </c>
      <c r="AG3" t="s">
        <v>107</v>
      </c>
    </row>
    <row r="4" spans="1:60" ht="24.95" customHeight="1" x14ac:dyDescent="0.2">
      <c r="A4" s="199" t="s">
        <v>9</v>
      </c>
      <c r="B4" s="200" t="s">
        <v>43</v>
      </c>
      <c r="C4" s="201" t="s">
        <v>44</v>
      </c>
      <c r="D4" s="202"/>
      <c r="E4" s="202"/>
      <c r="F4" s="202"/>
      <c r="G4" s="203"/>
      <c r="AG4" t="s">
        <v>108</v>
      </c>
    </row>
    <row r="5" spans="1:60" x14ac:dyDescent="0.2">
      <c r="D5" s="193"/>
    </row>
    <row r="6" spans="1:60" ht="38.25" x14ac:dyDescent="0.2">
      <c r="A6" s="205" t="s">
        <v>109</v>
      </c>
      <c r="B6" s="207" t="s">
        <v>110</v>
      </c>
      <c r="C6" s="207" t="s">
        <v>111</v>
      </c>
      <c r="D6" s="206" t="s">
        <v>112</v>
      </c>
      <c r="E6" s="205" t="s">
        <v>113</v>
      </c>
      <c r="F6" s="204" t="s">
        <v>114</v>
      </c>
      <c r="G6" s="205" t="s">
        <v>29</v>
      </c>
      <c r="H6" s="208" t="s">
        <v>30</v>
      </c>
      <c r="I6" s="208" t="s">
        <v>115</v>
      </c>
      <c r="J6" s="208" t="s">
        <v>31</v>
      </c>
      <c r="K6" s="208" t="s">
        <v>116</v>
      </c>
      <c r="L6" s="208" t="s">
        <v>117</v>
      </c>
      <c r="M6" s="208" t="s">
        <v>118</v>
      </c>
      <c r="N6" s="208" t="s">
        <v>119</v>
      </c>
      <c r="O6" s="208" t="s">
        <v>120</v>
      </c>
      <c r="P6" s="208" t="s">
        <v>121</v>
      </c>
      <c r="Q6" s="208" t="s">
        <v>122</v>
      </c>
      <c r="R6" s="208" t="s">
        <v>123</v>
      </c>
      <c r="S6" s="208" t="s">
        <v>124</v>
      </c>
      <c r="T6" s="208" t="s">
        <v>125</v>
      </c>
      <c r="U6" s="208" t="s">
        <v>126</v>
      </c>
      <c r="V6" s="208" t="s">
        <v>127</v>
      </c>
      <c r="W6" s="208" t="s">
        <v>128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</row>
    <row r="8" spans="1:60" x14ac:dyDescent="0.2">
      <c r="A8" s="225" t="s">
        <v>129</v>
      </c>
      <c r="B8" s="226" t="s">
        <v>63</v>
      </c>
      <c r="C8" s="250" t="s">
        <v>64</v>
      </c>
      <c r="D8" s="227"/>
      <c r="E8" s="228"/>
      <c r="F8" s="229"/>
      <c r="G8" s="229">
        <f>SUMIF(AG9:AG16,"&lt;&gt;NOR",G9:G16)</f>
        <v>0</v>
      </c>
      <c r="H8" s="229"/>
      <c r="I8" s="229">
        <f>SUM(I9:I16)</f>
        <v>0</v>
      </c>
      <c r="J8" s="229"/>
      <c r="K8" s="229">
        <f>SUM(K9:K16)</f>
        <v>0</v>
      </c>
      <c r="L8" s="229"/>
      <c r="M8" s="229">
        <f>SUM(M9:M16)</f>
        <v>0</v>
      </c>
      <c r="N8" s="229"/>
      <c r="O8" s="229">
        <f>SUM(O9:O16)</f>
        <v>3.27</v>
      </c>
      <c r="P8" s="229"/>
      <c r="Q8" s="229">
        <f>SUM(Q9:Q16)</f>
        <v>0</v>
      </c>
      <c r="R8" s="229"/>
      <c r="S8" s="229"/>
      <c r="T8" s="230"/>
      <c r="U8" s="224"/>
      <c r="V8" s="224">
        <f>SUM(V9:V16)</f>
        <v>15.78</v>
      </c>
      <c r="W8" s="224"/>
      <c r="AG8" t="s">
        <v>130</v>
      </c>
    </row>
    <row r="9" spans="1:60" ht="22.5" outlineLevel="1" x14ac:dyDescent="0.2">
      <c r="A9" s="231">
        <v>1</v>
      </c>
      <c r="B9" s="232" t="s">
        <v>131</v>
      </c>
      <c r="C9" s="251" t="s">
        <v>132</v>
      </c>
      <c r="D9" s="233" t="s">
        <v>133</v>
      </c>
      <c r="E9" s="234">
        <v>17.770000000000003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0.17471</v>
      </c>
      <c r="O9" s="236">
        <f>ROUND(E9*N9,2)</f>
        <v>3.1</v>
      </c>
      <c r="P9" s="236">
        <v>0</v>
      </c>
      <c r="Q9" s="236">
        <f>ROUND(E9*P9,2)</f>
        <v>0</v>
      </c>
      <c r="R9" s="236" t="s">
        <v>134</v>
      </c>
      <c r="S9" s="236" t="s">
        <v>135</v>
      </c>
      <c r="T9" s="237" t="s">
        <v>136</v>
      </c>
      <c r="U9" s="218">
        <v>0.68390000000000006</v>
      </c>
      <c r="V9" s="218">
        <f>ROUND(E9*U9,2)</f>
        <v>12.15</v>
      </c>
      <c r="W9" s="218"/>
      <c r="X9" s="209"/>
      <c r="Y9" s="209"/>
      <c r="Z9" s="209"/>
      <c r="AA9" s="209"/>
      <c r="AB9" s="209"/>
      <c r="AC9" s="209"/>
      <c r="AD9" s="209"/>
      <c r="AE9" s="209"/>
      <c r="AF9" s="209"/>
      <c r="AG9" s="209" t="s">
        <v>137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2" t="s">
        <v>138</v>
      </c>
      <c r="D10" s="219"/>
      <c r="E10" s="220">
        <v>5.6700000000000008</v>
      </c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09"/>
      <c r="Y10" s="209"/>
      <c r="Z10" s="209"/>
      <c r="AA10" s="209"/>
      <c r="AB10" s="209"/>
      <c r="AC10" s="209"/>
      <c r="AD10" s="209"/>
      <c r="AE10" s="209"/>
      <c r="AF10" s="209"/>
      <c r="AG10" s="209" t="s">
        <v>139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2" t="s">
        <v>140</v>
      </c>
      <c r="D11" s="219"/>
      <c r="E11" s="220">
        <v>12.100000000000001</v>
      </c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09"/>
      <c r="Y11" s="209"/>
      <c r="Z11" s="209"/>
      <c r="AA11" s="209"/>
      <c r="AB11" s="209"/>
      <c r="AC11" s="209"/>
      <c r="AD11" s="209"/>
      <c r="AE11" s="209"/>
      <c r="AF11" s="209"/>
      <c r="AG11" s="209" t="s">
        <v>139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38">
        <v>2</v>
      </c>
      <c r="B12" s="239" t="s">
        <v>141</v>
      </c>
      <c r="C12" s="253" t="s">
        <v>142</v>
      </c>
      <c r="D12" s="240" t="s">
        <v>143</v>
      </c>
      <c r="E12" s="241">
        <v>3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3">
        <v>5.4220000000000004E-2</v>
      </c>
      <c r="O12" s="243">
        <f>ROUND(E12*N12,2)</f>
        <v>0.16</v>
      </c>
      <c r="P12" s="243">
        <v>0</v>
      </c>
      <c r="Q12" s="243">
        <f>ROUND(E12*P12,2)</f>
        <v>0</v>
      </c>
      <c r="R12" s="243" t="s">
        <v>134</v>
      </c>
      <c r="S12" s="243" t="s">
        <v>135</v>
      </c>
      <c r="T12" s="244" t="s">
        <v>136</v>
      </c>
      <c r="U12" s="218">
        <v>0.26</v>
      </c>
      <c r="V12" s="218">
        <f>ROUND(E12*U12,2)</f>
        <v>0.78</v>
      </c>
      <c r="W12" s="218"/>
      <c r="X12" s="209"/>
      <c r="Y12" s="209"/>
      <c r="Z12" s="209"/>
      <c r="AA12" s="209"/>
      <c r="AB12" s="209"/>
      <c r="AC12" s="209"/>
      <c r="AD12" s="209"/>
      <c r="AE12" s="209"/>
      <c r="AF12" s="209"/>
      <c r="AG12" s="209" t="s">
        <v>137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31">
        <v>3</v>
      </c>
      <c r="B13" s="232" t="s">
        <v>144</v>
      </c>
      <c r="C13" s="251" t="s">
        <v>145</v>
      </c>
      <c r="D13" s="233" t="s">
        <v>146</v>
      </c>
      <c r="E13" s="234">
        <v>12.8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1.0200000000000001E-3</v>
      </c>
      <c r="O13" s="236">
        <f>ROUND(E13*N13,2)</f>
        <v>0.01</v>
      </c>
      <c r="P13" s="236">
        <v>0</v>
      </c>
      <c r="Q13" s="236">
        <f>ROUND(E13*P13,2)</f>
        <v>0</v>
      </c>
      <c r="R13" s="236" t="s">
        <v>134</v>
      </c>
      <c r="S13" s="236" t="s">
        <v>135</v>
      </c>
      <c r="T13" s="237" t="s">
        <v>136</v>
      </c>
      <c r="U13" s="218">
        <v>0.223</v>
      </c>
      <c r="V13" s="218">
        <f>ROUND(E13*U13,2)</f>
        <v>2.85</v>
      </c>
      <c r="W13" s="218"/>
      <c r="X13" s="209"/>
      <c r="Y13" s="209"/>
      <c r="Z13" s="209"/>
      <c r="AA13" s="209"/>
      <c r="AB13" s="209"/>
      <c r="AC13" s="209"/>
      <c r="AD13" s="209"/>
      <c r="AE13" s="209"/>
      <c r="AF13" s="209"/>
      <c r="AG13" s="209" t="s">
        <v>137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4" t="s">
        <v>147</v>
      </c>
      <c r="D14" s="245"/>
      <c r="E14" s="245"/>
      <c r="F14" s="245"/>
      <c r="G14" s="245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09"/>
      <c r="Y14" s="209"/>
      <c r="Z14" s="209"/>
      <c r="AA14" s="209"/>
      <c r="AB14" s="209"/>
      <c r="AC14" s="209"/>
      <c r="AD14" s="209"/>
      <c r="AE14" s="209"/>
      <c r="AF14" s="209"/>
      <c r="AG14" s="209" t="s">
        <v>148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5" t="s">
        <v>149</v>
      </c>
      <c r="D15" s="246"/>
      <c r="E15" s="246"/>
      <c r="F15" s="246"/>
      <c r="G15" s="246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09"/>
      <c r="Y15" s="209"/>
      <c r="Z15" s="209"/>
      <c r="AA15" s="209"/>
      <c r="AB15" s="209"/>
      <c r="AC15" s="209"/>
      <c r="AD15" s="209"/>
      <c r="AE15" s="209"/>
      <c r="AF15" s="209"/>
      <c r="AG15" s="209" t="s">
        <v>150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2" t="s">
        <v>151</v>
      </c>
      <c r="D16" s="219"/>
      <c r="E16" s="220">
        <v>12.8</v>
      </c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09"/>
      <c r="Y16" s="209"/>
      <c r="Z16" s="209"/>
      <c r="AA16" s="209"/>
      <c r="AB16" s="209"/>
      <c r="AC16" s="209"/>
      <c r="AD16" s="209"/>
      <c r="AE16" s="209"/>
      <c r="AF16" s="209"/>
      <c r="AG16" s="209" t="s">
        <v>139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x14ac:dyDescent="0.2">
      <c r="A17" s="225" t="s">
        <v>129</v>
      </c>
      <c r="B17" s="226" t="s">
        <v>65</v>
      </c>
      <c r="C17" s="250" t="s">
        <v>66</v>
      </c>
      <c r="D17" s="227"/>
      <c r="E17" s="228"/>
      <c r="F17" s="229"/>
      <c r="G17" s="229">
        <f>SUMIF(AG18:AG23,"&lt;&gt;NOR",G18:G23)</f>
        <v>0</v>
      </c>
      <c r="H17" s="229"/>
      <c r="I17" s="229">
        <f>SUM(I18:I23)</f>
        <v>0</v>
      </c>
      <c r="J17" s="229"/>
      <c r="K17" s="229">
        <f>SUM(K18:K23)</f>
        <v>0</v>
      </c>
      <c r="L17" s="229"/>
      <c r="M17" s="229">
        <f>SUM(M18:M23)</f>
        <v>0</v>
      </c>
      <c r="N17" s="229"/>
      <c r="O17" s="229">
        <f>SUM(O18:O23)</f>
        <v>1.24</v>
      </c>
      <c r="P17" s="229"/>
      <c r="Q17" s="229">
        <f>SUM(Q18:Q23)</f>
        <v>0</v>
      </c>
      <c r="R17" s="229"/>
      <c r="S17" s="229"/>
      <c r="T17" s="230"/>
      <c r="U17" s="224"/>
      <c r="V17" s="224">
        <f>SUM(V18:V23)</f>
        <v>105.15</v>
      </c>
      <c r="W17" s="224"/>
      <c r="AG17" t="s">
        <v>130</v>
      </c>
    </row>
    <row r="18" spans="1:60" outlineLevel="1" x14ac:dyDescent="0.2">
      <c r="A18" s="231">
        <v>4</v>
      </c>
      <c r="B18" s="232" t="s">
        <v>152</v>
      </c>
      <c r="C18" s="251" t="s">
        <v>153</v>
      </c>
      <c r="D18" s="233" t="s">
        <v>133</v>
      </c>
      <c r="E18" s="234">
        <v>86.4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1.2360000000000001E-2</v>
      </c>
      <c r="O18" s="236">
        <f>ROUND(E18*N18,2)</f>
        <v>1.07</v>
      </c>
      <c r="P18" s="236">
        <v>0</v>
      </c>
      <c r="Q18" s="236">
        <f>ROUND(E18*P18,2)</f>
        <v>0</v>
      </c>
      <c r="R18" s="236"/>
      <c r="S18" s="236" t="s">
        <v>154</v>
      </c>
      <c r="T18" s="237" t="s">
        <v>136</v>
      </c>
      <c r="U18" s="218">
        <v>0.95000000000000007</v>
      </c>
      <c r="V18" s="218">
        <f>ROUND(E18*U18,2)</f>
        <v>82.08</v>
      </c>
      <c r="W18" s="218"/>
      <c r="X18" s="209"/>
      <c r="Y18" s="209"/>
      <c r="Z18" s="209"/>
      <c r="AA18" s="209"/>
      <c r="AB18" s="209"/>
      <c r="AC18" s="209"/>
      <c r="AD18" s="209"/>
      <c r="AE18" s="209"/>
      <c r="AF18" s="209"/>
      <c r="AG18" s="209" t="s">
        <v>137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6" t="s">
        <v>155</v>
      </c>
      <c r="D19" s="247"/>
      <c r="E19" s="247"/>
      <c r="F19" s="247"/>
      <c r="G19" s="247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09"/>
      <c r="Y19" s="209"/>
      <c r="Z19" s="209"/>
      <c r="AA19" s="209"/>
      <c r="AB19" s="209"/>
      <c r="AC19" s="209"/>
      <c r="AD19" s="209"/>
      <c r="AE19" s="209"/>
      <c r="AF19" s="209"/>
      <c r="AG19" s="209" t="s">
        <v>150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2" t="s">
        <v>156</v>
      </c>
      <c r="D20" s="219"/>
      <c r="E20" s="220">
        <v>86.4</v>
      </c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09"/>
      <c r="Y20" s="209"/>
      <c r="Z20" s="209"/>
      <c r="AA20" s="209"/>
      <c r="AB20" s="209"/>
      <c r="AC20" s="209"/>
      <c r="AD20" s="209"/>
      <c r="AE20" s="209"/>
      <c r="AF20" s="209"/>
      <c r="AG20" s="209" t="s">
        <v>139</v>
      </c>
      <c r="AH20" s="209">
        <v>5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31">
        <v>5</v>
      </c>
      <c r="B21" s="232" t="s">
        <v>157</v>
      </c>
      <c r="C21" s="251" t="s">
        <v>158</v>
      </c>
      <c r="D21" s="233" t="s">
        <v>133</v>
      </c>
      <c r="E21" s="234">
        <v>86.4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2.0200000000000001E-3</v>
      </c>
      <c r="O21" s="236">
        <f>ROUND(E21*N21,2)</f>
        <v>0.17</v>
      </c>
      <c r="P21" s="236">
        <v>0</v>
      </c>
      <c r="Q21" s="236">
        <f>ROUND(E21*P21,2)</f>
        <v>0</v>
      </c>
      <c r="R21" s="236"/>
      <c r="S21" s="236" t="s">
        <v>154</v>
      </c>
      <c r="T21" s="237" t="s">
        <v>136</v>
      </c>
      <c r="U21" s="218">
        <v>0.26700000000000002</v>
      </c>
      <c r="V21" s="218">
        <f>ROUND(E21*U21,2)</f>
        <v>23.07</v>
      </c>
      <c r="W21" s="218"/>
      <c r="X21" s="209"/>
      <c r="Y21" s="209"/>
      <c r="Z21" s="209"/>
      <c r="AA21" s="209"/>
      <c r="AB21" s="209"/>
      <c r="AC21" s="209"/>
      <c r="AD21" s="209"/>
      <c r="AE21" s="209"/>
      <c r="AF21" s="209"/>
      <c r="AG21" s="209" t="s">
        <v>137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6" t="s">
        <v>159</v>
      </c>
      <c r="D22" s="247"/>
      <c r="E22" s="247"/>
      <c r="F22" s="247"/>
      <c r="G22" s="247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09"/>
      <c r="Y22" s="209"/>
      <c r="Z22" s="209"/>
      <c r="AA22" s="209"/>
      <c r="AB22" s="209"/>
      <c r="AC22" s="209"/>
      <c r="AD22" s="209"/>
      <c r="AE22" s="209"/>
      <c r="AF22" s="209"/>
      <c r="AG22" s="209" t="s">
        <v>150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2" t="s">
        <v>160</v>
      </c>
      <c r="D23" s="219"/>
      <c r="E23" s="220">
        <v>86.4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09"/>
      <c r="Y23" s="209"/>
      <c r="Z23" s="209"/>
      <c r="AA23" s="209"/>
      <c r="AB23" s="209"/>
      <c r="AC23" s="209"/>
      <c r="AD23" s="209"/>
      <c r="AE23" s="209"/>
      <c r="AF23" s="209"/>
      <c r="AG23" s="209" t="s">
        <v>139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x14ac:dyDescent="0.2">
      <c r="A24" s="225" t="s">
        <v>129</v>
      </c>
      <c r="B24" s="226" t="s">
        <v>67</v>
      </c>
      <c r="C24" s="250" t="s">
        <v>68</v>
      </c>
      <c r="D24" s="227"/>
      <c r="E24" s="228"/>
      <c r="F24" s="229"/>
      <c r="G24" s="229">
        <f>SUMIF(AG25:AG43,"&lt;&gt;NOR",G25:G43)</f>
        <v>0</v>
      </c>
      <c r="H24" s="229"/>
      <c r="I24" s="229">
        <f>SUM(I25:I43)</f>
        <v>0</v>
      </c>
      <c r="J24" s="229"/>
      <c r="K24" s="229">
        <f>SUM(K25:K43)</f>
        <v>0</v>
      </c>
      <c r="L24" s="229"/>
      <c r="M24" s="229">
        <f>SUM(M25:M43)</f>
        <v>0</v>
      </c>
      <c r="N24" s="229"/>
      <c r="O24" s="229">
        <f>SUM(O25:O43)</f>
        <v>3.5799999999999996</v>
      </c>
      <c r="P24" s="229"/>
      <c r="Q24" s="229">
        <f>SUM(Q25:Q43)</f>
        <v>0</v>
      </c>
      <c r="R24" s="229"/>
      <c r="S24" s="229"/>
      <c r="T24" s="230"/>
      <c r="U24" s="224"/>
      <c r="V24" s="224">
        <f>SUM(V25:V43)</f>
        <v>99.51</v>
      </c>
      <c r="W24" s="224"/>
      <c r="AG24" t="s">
        <v>130</v>
      </c>
    </row>
    <row r="25" spans="1:60" outlineLevel="1" x14ac:dyDescent="0.2">
      <c r="A25" s="231">
        <v>6</v>
      </c>
      <c r="B25" s="232" t="s">
        <v>161</v>
      </c>
      <c r="C25" s="251" t="s">
        <v>162</v>
      </c>
      <c r="D25" s="233" t="s">
        <v>133</v>
      </c>
      <c r="E25" s="234">
        <v>126.4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4.0000000000000003E-5</v>
      </c>
      <c r="O25" s="236">
        <f>ROUND(E25*N25,2)</f>
        <v>0.01</v>
      </c>
      <c r="P25" s="236">
        <v>0</v>
      </c>
      <c r="Q25" s="236">
        <f>ROUND(E25*P25,2)</f>
        <v>0</v>
      </c>
      <c r="R25" s="236" t="s">
        <v>134</v>
      </c>
      <c r="S25" s="236" t="s">
        <v>135</v>
      </c>
      <c r="T25" s="237" t="s">
        <v>136</v>
      </c>
      <c r="U25" s="218">
        <v>7.8000000000000014E-2</v>
      </c>
      <c r="V25" s="218">
        <f>ROUND(E25*U25,2)</f>
        <v>9.86</v>
      </c>
      <c r="W25" s="218"/>
      <c r="X25" s="209"/>
      <c r="Y25" s="209"/>
      <c r="Z25" s="209"/>
      <c r="AA25" s="209"/>
      <c r="AB25" s="209"/>
      <c r="AC25" s="209"/>
      <c r="AD25" s="209"/>
      <c r="AE25" s="209"/>
      <c r="AF25" s="209"/>
      <c r="AG25" s="209" t="s">
        <v>137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ht="22.5" outlineLevel="1" x14ac:dyDescent="0.2">
      <c r="A26" s="216"/>
      <c r="B26" s="217"/>
      <c r="C26" s="254" t="s">
        <v>163</v>
      </c>
      <c r="D26" s="245"/>
      <c r="E26" s="245"/>
      <c r="F26" s="245"/>
      <c r="G26" s="245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09"/>
      <c r="Y26" s="209"/>
      <c r="Z26" s="209"/>
      <c r="AA26" s="209"/>
      <c r="AB26" s="209"/>
      <c r="AC26" s="209"/>
      <c r="AD26" s="209"/>
      <c r="AE26" s="209"/>
      <c r="AF26" s="209"/>
      <c r="AG26" s="209" t="s">
        <v>148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48" t="str">
        <f>C26</f>
        <v>které se zřizují před úpravami povrchu, a obalení osazených dveřních zárubní před znečištěním při úpravách povrchu nástřikem plastických maltovin včetně pozdějšího odkrytí,</v>
      </c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2" t="s">
        <v>164</v>
      </c>
      <c r="D27" s="219"/>
      <c r="E27" s="220">
        <v>40</v>
      </c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09"/>
      <c r="Y27" s="209"/>
      <c r="Z27" s="209"/>
      <c r="AA27" s="209"/>
      <c r="AB27" s="209"/>
      <c r="AC27" s="209"/>
      <c r="AD27" s="209"/>
      <c r="AE27" s="209"/>
      <c r="AF27" s="209"/>
      <c r="AG27" s="209" t="s">
        <v>139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2" t="s">
        <v>165</v>
      </c>
      <c r="D28" s="219"/>
      <c r="E28" s="220">
        <v>86.4</v>
      </c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09"/>
      <c r="Y28" s="209"/>
      <c r="Z28" s="209"/>
      <c r="AA28" s="209"/>
      <c r="AB28" s="209"/>
      <c r="AC28" s="209"/>
      <c r="AD28" s="209"/>
      <c r="AE28" s="209"/>
      <c r="AF28" s="209"/>
      <c r="AG28" s="209" t="s">
        <v>139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31">
        <v>7</v>
      </c>
      <c r="B29" s="232" t="s">
        <v>166</v>
      </c>
      <c r="C29" s="251" t="s">
        <v>167</v>
      </c>
      <c r="D29" s="233" t="s">
        <v>146</v>
      </c>
      <c r="E29" s="234">
        <v>3.5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4.6000000000000001E-4</v>
      </c>
      <c r="O29" s="236">
        <f>ROUND(E29*N29,2)</f>
        <v>0</v>
      </c>
      <c r="P29" s="236">
        <v>0</v>
      </c>
      <c r="Q29" s="236">
        <f>ROUND(E29*P29,2)</f>
        <v>0</v>
      </c>
      <c r="R29" s="236" t="s">
        <v>134</v>
      </c>
      <c r="S29" s="236" t="s">
        <v>135</v>
      </c>
      <c r="T29" s="237" t="s">
        <v>136</v>
      </c>
      <c r="U29" s="218">
        <v>0</v>
      </c>
      <c r="V29" s="218">
        <f>ROUND(E29*U29,2)</f>
        <v>0</v>
      </c>
      <c r="W29" s="218"/>
      <c r="X29" s="209"/>
      <c r="Y29" s="209"/>
      <c r="Z29" s="209"/>
      <c r="AA29" s="209"/>
      <c r="AB29" s="209"/>
      <c r="AC29" s="209"/>
      <c r="AD29" s="209"/>
      <c r="AE29" s="209"/>
      <c r="AF29" s="209"/>
      <c r="AG29" s="209" t="s">
        <v>137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4" t="s">
        <v>168</v>
      </c>
      <c r="D30" s="245"/>
      <c r="E30" s="245"/>
      <c r="F30" s="245"/>
      <c r="G30" s="245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09"/>
      <c r="Y30" s="209"/>
      <c r="Z30" s="209"/>
      <c r="AA30" s="209"/>
      <c r="AB30" s="209"/>
      <c r="AC30" s="209"/>
      <c r="AD30" s="209"/>
      <c r="AE30" s="209"/>
      <c r="AF30" s="209"/>
      <c r="AG30" s="209" t="s">
        <v>148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48" t="str">
        <f>C30</f>
        <v>omítka vápenocementová, strojně nebo ručně nanášená v podlaží i ve schodišti na jakýkoliv druh podkladu,</v>
      </c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2" t="s">
        <v>169</v>
      </c>
      <c r="D31" s="219"/>
      <c r="E31" s="220">
        <v>3.5</v>
      </c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09"/>
      <c r="Y31" s="209"/>
      <c r="Z31" s="209"/>
      <c r="AA31" s="209"/>
      <c r="AB31" s="209"/>
      <c r="AC31" s="209"/>
      <c r="AD31" s="209"/>
      <c r="AE31" s="209"/>
      <c r="AF31" s="209"/>
      <c r="AG31" s="209" t="s">
        <v>139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31">
        <v>8</v>
      </c>
      <c r="B32" s="232" t="s">
        <v>170</v>
      </c>
      <c r="C32" s="251" t="s">
        <v>171</v>
      </c>
      <c r="D32" s="233" t="s">
        <v>133</v>
      </c>
      <c r="E32" s="234">
        <v>109.86000000000001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3.2030000000000003E-2</v>
      </c>
      <c r="O32" s="236">
        <f>ROUND(E32*N32,2)</f>
        <v>3.52</v>
      </c>
      <c r="P32" s="236">
        <v>0</v>
      </c>
      <c r="Q32" s="236">
        <f>ROUND(E32*P32,2)</f>
        <v>0</v>
      </c>
      <c r="R32" s="236" t="s">
        <v>134</v>
      </c>
      <c r="S32" s="236" t="s">
        <v>135</v>
      </c>
      <c r="T32" s="237" t="s">
        <v>136</v>
      </c>
      <c r="U32" s="218">
        <v>0.81600000000000006</v>
      </c>
      <c r="V32" s="218">
        <f>ROUND(E32*U32,2)</f>
        <v>89.65</v>
      </c>
      <c r="W32" s="218"/>
      <c r="X32" s="209"/>
      <c r="Y32" s="209"/>
      <c r="Z32" s="209"/>
      <c r="AA32" s="209"/>
      <c r="AB32" s="209"/>
      <c r="AC32" s="209"/>
      <c r="AD32" s="209"/>
      <c r="AE32" s="209"/>
      <c r="AF32" s="209"/>
      <c r="AG32" s="209" t="s">
        <v>137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4" t="s">
        <v>172</v>
      </c>
      <c r="D33" s="245"/>
      <c r="E33" s="245"/>
      <c r="F33" s="245"/>
      <c r="G33" s="245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09"/>
      <c r="Y33" s="209"/>
      <c r="Z33" s="209"/>
      <c r="AA33" s="209"/>
      <c r="AB33" s="209"/>
      <c r="AC33" s="209"/>
      <c r="AD33" s="209"/>
      <c r="AE33" s="209"/>
      <c r="AF33" s="209"/>
      <c r="AG33" s="209" t="s">
        <v>148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2" t="s">
        <v>173</v>
      </c>
      <c r="D34" s="219"/>
      <c r="E34" s="220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09"/>
      <c r="Y34" s="209"/>
      <c r="Z34" s="209"/>
      <c r="AA34" s="209"/>
      <c r="AB34" s="209"/>
      <c r="AC34" s="209"/>
      <c r="AD34" s="209"/>
      <c r="AE34" s="209"/>
      <c r="AF34" s="209"/>
      <c r="AG34" s="209" t="s">
        <v>139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2" t="s">
        <v>174</v>
      </c>
      <c r="D35" s="219"/>
      <c r="E35" s="220">
        <v>119.04</v>
      </c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09"/>
      <c r="Y35" s="209"/>
      <c r="Z35" s="209"/>
      <c r="AA35" s="209"/>
      <c r="AB35" s="209"/>
      <c r="AC35" s="209"/>
      <c r="AD35" s="209"/>
      <c r="AE35" s="209"/>
      <c r="AF35" s="209"/>
      <c r="AG35" s="209" t="s">
        <v>139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2" t="s">
        <v>175</v>
      </c>
      <c r="D36" s="219"/>
      <c r="E36" s="220">
        <v>-9.18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09"/>
      <c r="Y36" s="209"/>
      <c r="Z36" s="209"/>
      <c r="AA36" s="209"/>
      <c r="AB36" s="209"/>
      <c r="AC36" s="209"/>
      <c r="AD36" s="209"/>
      <c r="AE36" s="209"/>
      <c r="AF36" s="209"/>
      <c r="AG36" s="209" t="s">
        <v>139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1">
        <v>9</v>
      </c>
      <c r="B37" s="232" t="s">
        <v>176</v>
      </c>
      <c r="C37" s="251" t="s">
        <v>177</v>
      </c>
      <c r="D37" s="233" t="s">
        <v>133</v>
      </c>
      <c r="E37" s="234">
        <v>-103.67999999999999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1.0000000000000001E-5</v>
      </c>
      <c r="O37" s="236">
        <f>ROUND(E37*N37,2)</f>
        <v>0</v>
      </c>
      <c r="P37" s="236">
        <v>0</v>
      </c>
      <c r="Q37" s="236">
        <f>ROUND(E37*P37,2)</f>
        <v>0</v>
      </c>
      <c r="R37" s="236" t="s">
        <v>178</v>
      </c>
      <c r="S37" s="236" t="s">
        <v>135</v>
      </c>
      <c r="T37" s="237" t="s">
        <v>136</v>
      </c>
      <c r="U37" s="218">
        <v>0</v>
      </c>
      <c r="V37" s="218">
        <f>ROUND(E37*U37,2)</f>
        <v>0</v>
      </c>
      <c r="W37" s="218"/>
      <c r="X37" s="209"/>
      <c r="Y37" s="209"/>
      <c r="Z37" s="209"/>
      <c r="AA37" s="209"/>
      <c r="AB37" s="209"/>
      <c r="AC37" s="209"/>
      <c r="AD37" s="209"/>
      <c r="AE37" s="209"/>
      <c r="AF37" s="209"/>
      <c r="AG37" s="209" t="s">
        <v>179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2" t="s">
        <v>180</v>
      </c>
      <c r="D38" s="219"/>
      <c r="E38" s="220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09"/>
      <c r="Y38" s="209"/>
      <c r="Z38" s="209"/>
      <c r="AA38" s="209"/>
      <c r="AB38" s="209"/>
      <c r="AC38" s="209"/>
      <c r="AD38" s="209"/>
      <c r="AE38" s="209"/>
      <c r="AF38" s="209"/>
      <c r="AG38" s="209" t="s">
        <v>139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2" t="s">
        <v>181</v>
      </c>
      <c r="D39" s="219"/>
      <c r="E39" s="220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09"/>
      <c r="Y39" s="209"/>
      <c r="Z39" s="209"/>
      <c r="AA39" s="209"/>
      <c r="AB39" s="209"/>
      <c r="AC39" s="209"/>
      <c r="AD39" s="209"/>
      <c r="AE39" s="209"/>
      <c r="AF39" s="209"/>
      <c r="AG39" s="209" t="s">
        <v>139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2" t="s">
        <v>182</v>
      </c>
      <c r="D40" s="219"/>
      <c r="E40" s="220">
        <v>-103.67999999999999</v>
      </c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09"/>
      <c r="Y40" s="209"/>
      <c r="Z40" s="209"/>
      <c r="AA40" s="209"/>
      <c r="AB40" s="209"/>
      <c r="AC40" s="209"/>
      <c r="AD40" s="209"/>
      <c r="AE40" s="209"/>
      <c r="AF40" s="209"/>
      <c r="AG40" s="209" t="s">
        <v>139</v>
      </c>
      <c r="AH40" s="209">
        <v>5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ht="22.5" outlineLevel="1" x14ac:dyDescent="0.2">
      <c r="A41" s="231">
        <v>10</v>
      </c>
      <c r="B41" s="232" t="s">
        <v>183</v>
      </c>
      <c r="C41" s="251" t="s">
        <v>184</v>
      </c>
      <c r="D41" s="233" t="s">
        <v>133</v>
      </c>
      <c r="E41" s="234">
        <v>103.68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5.0000000000000001E-4</v>
      </c>
      <c r="O41" s="236">
        <f>ROUND(E41*N41,2)</f>
        <v>0.05</v>
      </c>
      <c r="P41" s="236">
        <v>0</v>
      </c>
      <c r="Q41" s="236">
        <f>ROUND(E41*P41,2)</f>
        <v>0</v>
      </c>
      <c r="R41" s="236" t="s">
        <v>178</v>
      </c>
      <c r="S41" s="236" t="s">
        <v>135</v>
      </c>
      <c r="T41" s="237" t="s">
        <v>136</v>
      </c>
      <c r="U41" s="218">
        <v>0</v>
      </c>
      <c r="V41" s="218">
        <f>ROUND(E41*U41,2)</f>
        <v>0</v>
      </c>
      <c r="W41" s="218"/>
      <c r="X41" s="209"/>
      <c r="Y41" s="209"/>
      <c r="Z41" s="209"/>
      <c r="AA41" s="209"/>
      <c r="AB41" s="209"/>
      <c r="AC41" s="209"/>
      <c r="AD41" s="209"/>
      <c r="AE41" s="209"/>
      <c r="AF41" s="209"/>
      <c r="AG41" s="209" t="s">
        <v>179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2" t="s">
        <v>185</v>
      </c>
      <c r="D42" s="219"/>
      <c r="E42" s="220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09"/>
      <c r="Y42" s="209"/>
      <c r="Z42" s="209"/>
      <c r="AA42" s="209"/>
      <c r="AB42" s="209"/>
      <c r="AC42" s="209"/>
      <c r="AD42" s="209"/>
      <c r="AE42" s="209"/>
      <c r="AF42" s="209"/>
      <c r="AG42" s="209" t="s">
        <v>139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2" t="s">
        <v>186</v>
      </c>
      <c r="D43" s="219"/>
      <c r="E43" s="220">
        <v>103.68</v>
      </c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09"/>
      <c r="Y43" s="209"/>
      <c r="Z43" s="209"/>
      <c r="AA43" s="209"/>
      <c r="AB43" s="209"/>
      <c r="AC43" s="209"/>
      <c r="AD43" s="209"/>
      <c r="AE43" s="209"/>
      <c r="AF43" s="209"/>
      <c r="AG43" s="209" t="s">
        <v>139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x14ac:dyDescent="0.2">
      <c r="A44" s="225" t="s">
        <v>129</v>
      </c>
      <c r="B44" s="226" t="s">
        <v>69</v>
      </c>
      <c r="C44" s="250" t="s">
        <v>70</v>
      </c>
      <c r="D44" s="227"/>
      <c r="E44" s="228"/>
      <c r="F44" s="229"/>
      <c r="G44" s="229">
        <f>SUMIF(AG45:AG48,"&lt;&gt;NOR",G45:G48)</f>
        <v>0</v>
      </c>
      <c r="H44" s="229"/>
      <c r="I44" s="229">
        <f>SUM(I45:I48)</f>
        <v>0</v>
      </c>
      <c r="J44" s="229"/>
      <c r="K44" s="229">
        <f>SUM(K45:K48)</f>
        <v>0</v>
      </c>
      <c r="L44" s="229"/>
      <c r="M44" s="229">
        <f>SUM(M45:M48)</f>
        <v>0</v>
      </c>
      <c r="N44" s="229"/>
      <c r="O44" s="229">
        <f>SUM(O45:O48)</f>
        <v>0.04</v>
      </c>
      <c r="P44" s="229"/>
      <c r="Q44" s="229">
        <f>SUM(Q45:Q48)</f>
        <v>0</v>
      </c>
      <c r="R44" s="229"/>
      <c r="S44" s="229"/>
      <c r="T44" s="230"/>
      <c r="U44" s="224"/>
      <c r="V44" s="224">
        <f>SUM(V45:V48)</f>
        <v>1.86</v>
      </c>
      <c r="W44" s="224"/>
      <c r="AG44" t="s">
        <v>130</v>
      </c>
    </row>
    <row r="45" spans="1:60" ht="45" outlineLevel="1" x14ac:dyDescent="0.2">
      <c r="A45" s="231">
        <v>11</v>
      </c>
      <c r="B45" s="232" t="s">
        <v>187</v>
      </c>
      <c r="C45" s="251" t="s">
        <v>188</v>
      </c>
      <c r="D45" s="233" t="s">
        <v>143</v>
      </c>
      <c r="E45" s="234">
        <v>1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1.8970000000000001E-2</v>
      </c>
      <c r="O45" s="236">
        <f>ROUND(E45*N45,2)</f>
        <v>0.02</v>
      </c>
      <c r="P45" s="236">
        <v>0</v>
      </c>
      <c r="Q45" s="236">
        <f>ROUND(E45*P45,2)</f>
        <v>0</v>
      </c>
      <c r="R45" s="236" t="s">
        <v>134</v>
      </c>
      <c r="S45" s="236" t="s">
        <v>135</v>
      </c>
      <c r="T45" s="237" t="s">
        <v>136</v>
      </c>
      <c r="U45" s="218">
        <v>1.86</v>
      </c>
      <c r="V45" s="218">
        <f>ROUND(E45*U45,2)</f>
        <v>1.86</v>
      </c>
      <c r="W45" s="218"/>
      <c r="X45" s="209"/>
      <c r="Y45" s="209"/>
      <c r="Z45" s="209"/>
      <c r="AA45" s="209"/>
      <c r="AB45" s="209"/>
      <c r="AC45" s="209"/>
      <c r="AD45" s="209"/>
      <c r="AE45" s="209"/>
      <c r="AF45" s="209"/>
      <c r="AG45" s="209" t="s">
        <v>137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2" t="s">
        <v>189</v>
      </c>
      <c r="D46" s="219"/>
      <c r="E46" s="220">
        <v>1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09"/>
      <c r="Y46" s="209"/>
      <c r="Z46" s="209"/>
      <c r="AA46" s="209"/>
      <c r="AB46" s="209"/>
      <c r="AC46" s="209"/>
      <c r="AD46" s="209"/>
      <c r="AE46" s="209"/>
      <c r="AF46" s="209"/>
      <c r="AG46" s="209" t="s">
        <v>139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ht="22.5" outlineLevel="1" x14ac:dyDescent="0.2">
      <c r="A47" s="231">
        <v>12</v>
      </c>
      <c r="B47" s="232" t="s">
        <v>190</v>
      </c>
      <c r="C47" s="251" t="s">
        <v>191</v>
      </c>
      <c r="D47" s="233" t="s">
        <v>143</v>
      </c>
      <c r="E47" s="234">
        <v>1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1.9200000000000002E-2</v>
      </c>
      <c r="O47" s="236">
        <f>ROUND(E47*N47,2)</f>
        <v>0.02</v>
      </c>
      <c r="P47" s="236">
        <v>0</v>
      </c>
      <c r="Q47" s="236">
        <f>ROUND(E47*P47,2)</f>
        <v>0</v>
      </c>
      <c r="R47" s="236" t="s">
        <v>178</v>
      </c>
      <c r="S47" s="236" t="s">
        <v>135</v>
      </c>
      <c r="T47" s="237" t="s">
        <v>136</v>
      </c>
      <c r="U47" s="218">
        <v>0</v>
      </c>
      <c r="V47" s="218">
        <f>ROUND(E47*U47,2)</f>
        <v>0</v>
      </c>
      <c r="W47" s="218"/>
      <c r="X47" s="209"/>
      <c r="Y47" s="209"/>
      <c r="Z47" s="209"/>
      <c r="AA47" s="209"/>
      <c r="AB47" s="209"/>
      <c r="AC47" s="209"/>
      <c r="AD47" s="209"/>
      <c r="AE47" s="209"/>
      <c r="AF47" s="209"/>
      <c r="AG47" s="209" t="s">
        <v>179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2" t="s">
        <v>192</v>
      </c>
      <c r="D48" s="219"/>
      <c r="E48" s="220">
        <v>1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09"/>
      <c r="Y48" s="209"/>
      <c r="Z48" s="209"/>
      <c r="AA48" s="209"/>
      <c r="AB48" s="209"/>
      <c r="AC48" s="209"/>
      <c r="AD48" s="209"/>
      <c r="AE48" s="209"/>
      <c r="AF48" s="209"/>
      <c r="AG48" s="209" t="s">
        <v>139</v>
      </c>
      <c r="AH48" s="209">
        <v>5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x14ac:dyDescent="0.2">
      <c r="A49" s="225" t="s">
        <v>129</v>
      </c>
      <c r="B49" s="226" t="s">
        <v>71</v>
      </c>
      <c r="C49" s="250" t="s">
        <v>72</v>
      </c>
      <c r="D49" s="227"/>
      <c r="E49" s="228"/>
      <c r="F49" s="229"/>
      <c r="G49" s="229">
        <f>SUMIF(AG50:AG57,"&lt;&gt;NOR",G50:G57)</f>
        <v>0</v>
      </c>
      <c r="H49" s="229"/>
      <c r="I49" s="229">
        <f>SUM(I50:I57)</f>
        <v>0</v>
      </c>
      <c r="J49" s="229"/>
      <c r="K49" s="229">
        <f>SUM(K50:K57)</f>
        <v>0</v>
      </c>
      <c r="L49" s="229"/>
      <c r="M49" s="229">
        <f>SUM(M50:M57)</f>
        <v>0</v>
      </c>
      <c r="N49" s="229"/>
      <c r="O49" s="229">
        <f>SUM(O50:O57)</f>
        <v>0.14000000000000001</v>
      </c>
      <c r="P49" s="229"/>
      <c r="Q49" s="229">
        <f>SUM(Q50:Q57)</f>
        <v>0</v>
      </c>
      <c r="R49" s="229"/>
      <c r="S49" s="229"/>
      <c r="T49" s="230"/>
      <c r="U49" s="224"/>
      <c r="V49" s="224">
        <f>SUM(V50:V57)</f>
        <v>21.18</v>
      </c>
      <c r="W49" s="224"/>
      <c r="AG49" t="s">
        <v>130</v>
      </c>
    </row>
    <row r="50" spans="1:60" outlineLevel="1" x14ac:dyDescent="0.2">
      <c r="A50" s="231">
        <v>13</v>
      </c>
      <c r="B50" s="232" t="s">
        <v>193</v>
      </c>
      <c r="C50" s="251" t="s">
        <v>194</v>
      </c>
      <c r="D50" s="233" t="s">
        <v>133</v>
      </c>
      <c r="E50" s="234">
        <v>86.103800000000007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1.58E-3</v>
      </c>
      <c r="O50" s="236">
        <f>ROUND(E50*N50,2)</f>
        <v>0.14000000000000001</v>
      </c>
      <c r="P50" s="236">
        <v>0</v>
      </c>
      <c r="Q50" s="236">
        <f>ROUND(E50*P50,2)</f>
        <v>0</v>
      </c>
      <c r="R50" s="236" t="s">
        <v>195</v>
      </c>
      <c r="S50" s="236" t="s">
        <v>135</v>
      </c>
      <c r="T50" s="237" t="s">
        <v>136</v>
      </c>
      <c r="U50" s="218">
        <v>0.21400000000000002</v>
      </c>
      <c r="V50" s="218">
        <f>ROUND(E50*U50,2)</f>
        <v>18.43</v>
      </c>
      <c r="W50" s="218"/>
      <c r="X50" s="209"/>
      <c r="Y50" s="209"/>
      <c r="Z50" s="209"/>
      <c r="AA50" s="209"/>
      <c r="AB50" s="209"/>
      <c r="AC50" s="209"/>
      <c r="AD50" s="209"/>
      <c r="AE50" s="209"/>
      <c r="AF50" s="209"/>
      <c r="AG50" s="209" t="s">
        <v>137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2" t="s">
        <v>196</v>
      </c>
      <c r="D51" s="219"/>
      <c r="E51" s="220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09"/>
      <c r="Y51" s="209"/>
      <c r="Z51" s="209"/>
      <c r="AA51" s="209"/>
      <c r="AB51" s="209"/>
      <c r="AC51" s="209"/>
      <c r="AD51" s="209"/>
      <c r="AE51" s="209"/>
      <c r="AF51" s="209"/>
      <c r="AG51" s="209" t="s">
        <v>139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2" t="s">
        <v>197</v>
      </c>
      <c r="D52" s="219"/>
      <c r="E52" s="220">
        <v>36.253800000000005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09"/>
      <c r="Y52" s="209"/>
      <c r="Z52" s="209"/>
      <c r="AA52" s="209"/>
      <c r="AB52" s="209"/>
      <c r="AC52" s="209"/>
      <c r="AD52" s="209"/>
      <c r="AE52" s="209"/>
      <c r="AF52" s="209"/>
      <c r="AG52" s="209" t="s">
        <v>139</v>
      </c>
      <c r="AH52" s="209">
        <v>5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2" t="s">
        <v>198</v>
      </c>
      <c r="D53" s="219"/>
      <c r="E53" s="220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09"/>
      <c r="Y53" s="209"/>
      <c r="Z53" s="209"/>
      <c r="AA53" s="209"/>
      <c r="AB53" s="209"/>
      <c r="AC53" s="209"/>
      <c r="AD53" s="209"/>
      <c r="AE53" s="209"/>
      <c r="AF53" s="209"/>
      <c r="AG53" s="209" t="s">
        <v>139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2" t="s">
        <v>199</v>
      </c>
      <c r="D54" s="219"/>
      <c r="E54" s="220">
        <v>49.85</v>
      </c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09"/>
      <c r="Y54" s="209"/>
      <c r="Z54" s="209"/>
      <c r="AA54" s="209"/>
      <c r="AB54" s="209"/>
      <c r="AC54" s="209"/>
      <c r="AD54" s="209"/>
      <c r="AE54" s="209"/>
      <c r="AF54" s="209"/>
      <c r="AG54" s="209" t="s">
        <v>139</v>
      </c>
      <c r="AH54" s="209">
        <v>5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ht="22.5" outlineLevel="1" x14ac:dyDescent="0.2">
      <c r="A55" s="238">
        <v>14</v>
      </c>
      <c r="B55" s="239" t="s">
        <v>200</v>
      </c>
      <c r="C55" s="253" t="s">
        <v>201</v>
      </c>
      <c r="D55" s="240" t="s">
        <v>202</v>
      </c>
      <c r="E55" s="241">
        <v>1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3">
        <v>0</v>
      </c>
      <c r="O55" s="243">
        <f>ROUND(E55*N55,2)</f>
        <v>0</v>
      </c>
      <c r="P55" s="243">
        <v>0</v>
      </c>
      <c r="Q55" s="243">
        <f>ROUND(E55*P55,2)</f>
        <v>0</v>
      </c>
      <c r="R55" s="243" t="s">
        <v>195</v>
      </c>
      <c r="S55" s="243" t="s">
        <v>135</v>
      </c>
      <c r="T55" s="244" t="s">
        <v>136</v>
      </c>
      <c r="U55" s="218">
        <v>1.6</v>
      </c>
      <c r="V55" s="218">
        <f>ROUND(E55*U55,2)</f>
        <v>1.6</v>
      </c>
      <c r="W55" s="218"/>
      <c r="X55" s="209"/>
      <c r="Y55" s="209"/>
      <c r="Z55" s="209"/>
      <c r="AA55" s="209"/>
      <c r="AB55" s="209"/>
      <c r="AC55" s="209"/>
      <c r="AD55" s="209"/>
      <c r="AE55" s="209"/>
      <c r="AF55" s="209"/>
      <c r="AG55" s="209" t="s">
        <v>137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33.75" outlineLevel="1" x14ac:dyDescent="0.2">
      <c r="A56" s="238">
        <v>15</v>
      </c>
      <c r="B56" s="239" t="s">
        <v>203</v>
      </c>
      <c r="C56" s="253" t="s">
        <v>204</v>
      </c>
      <c r="D56" s="240" t="s">
        <v>205</v>
      </c>
      <c r="E56" s="241">
        <v>30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21</v>
      </c>
      <c r="M56" s="243">
        <f>G56*(1+L56/100)</f>
        <v>0</v>
      </c>
      <c r="N56" s="243">
        <v>0</v>
      </c>
      <c r="O56" s="243">
        <f>ROUND(E56*N56,2)</f>
        <v>0</v>
      </c>
      <c r="P56" s="243">
        <v>0</v>
      </c>
      <c r="Q56" s="243">
        <f>ROUND(E56*P56,2)</f>
        <v>0</v>
      </c>
      <c r="R56" s="243" t="s">
        <v>195</v>
      </c>
      <c r="S56" s="243" t="s">
        <v>135</v>
      </c>
      <c r="T56" s="244" t="s">
        <v>136</v>
      </c>
      <c r="U56" s="218">
        <v>0</v>
      </c>
      <c r="V56" s="218">
        <f>ROUND(E56*U56,2)</f>
        <v>0</v>
      </c>
      <c r="W56" s="218"/>
      <c r="X56" s="209"/>
      <c r="Y56" s="209"/>
      <c r="Z56" s="209"/>
      <c r="AA56" s="209"/>
      <c r="AB56" s="209"/>
      <c r="AC56" s="209"/>
      <c r="AD56" s="209"/>
      <c r="AE56" s="209"/>
      <c r="AF56" s="209"/>
      <c r="AG56" s="209" t="s">
        <v>137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ht="22.5" outlineLevel="1" x14ac:dyDescent="0.2">
      <c r="A57" s="238">
        <v>16</v>
      </c>
      <c r="B57" s="239" t="s">
        <v>206</v>
      </c>
      <c r="C57" s="253" t="s">
        <v>207</v>
      </c>
      <c r="D57" s="240" t="s">
        <v>202</v>
      </c>
      <c r="E57" s="241">
        <v>1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3">
        <v>0</v>
      </c>
      <c r="O57" s="243">
        <f>ROUND(E57*N57,2)</f>
        <v>0</v>
      </c>
      <c r="P57" s="243">
        <v>0</v>
      </c>
      <c r="Q57" s="243">
        <f>ROUND(E57*P57,2)</f>
        <v>0</v>
      </c>
      <c r="R57" s="243" t="s">
        <v>195</v>
      </c>
      <c r="S57" s="243" t="s">
        <v>135</v>
      </c>
      <c r="T57" s="244" t="s">
        <v>136</v>
      </c>
      <c r="U57" s="218">
        <v>1.1500000000000001</v>
      </c>
      <c r="V57" s="218">
        <f>ROUND(E57*U57,2)</f>
        <v>1.1499999999999999</v>
      </c>
      <c r="W57" s="218"/>
      <c r="X57" s="209"/>
      <c r="Y57" s="209"/>
      <c r="Z57" s="209"/>
      <c r="AA57" s="209"/>
      <c r="AB57" s="209"/>
      <c r="AC57" s="209"/>
      <c r="AD57" s="209"/>
      <c r="AE57" s="209"/>
      <c r="AF57" s="209"/>
      <c r="AG57" s="209" t="s">
        <v>137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x14ac:dyDescent="0.2">
      <c r="A58" s="225" t="s">
        <v>129</v>
      </c>
      <c r="B58" s="226" t="s">
        <v>73</v>
      </c>
      <c r="C58" s="250" t="s">
        <v>74</v>
      </c>
      <c r="D58" s="227"/>
      <c r="E58" s="228"/>
      <c r="F58" s="229"/>
      <c r="G58" s="229">
        <f>SUMIF(AG59:AG63,"&lt;&gt;NOR",G59:G63)</f>
        <v>0</v>
      </c>
      <c r="H58" s="229"/>
      <c r="I58" s="229">
        <f>SUM(I59:I63)</f>
        <v>0</v>
      </c>
      <c r="J58" s="229"/>
      <c r="K58" s="229">
        <f>SUM(K59:K63)</f>
        <v>0</v>
      </c>
      <c r="L58" s="229"/>
      <c r="M58" s="229">
        <f>SUM(M59:M63)</f>
        <v>0</v>
      </c>
      <c r="N58" s="229"/>
      <c r="O58" s="229">
        <f>SUM(O59:O63)</f>
        <v>0.01</v>
      </c>
      <c r="P58" s="229"/>
      <c r="Q58" s="229">
        <f>SUM(Q59:Q63)</f>
        <v>0</v>
      </c>
      <c r="R58" s="229"/>
      <c r="S58" s="229"/>
      <c r="T58" s="230"/>
      <c r="U58" s="224"/>
      <c r="V58" s="224">
        <f>SUM(V59:V63)</f>
        <v>75.47</v>
      </c>
      <c r="W58" s="224"/>
      <c r="AG58" t="s">
        <v>130</v>
      </c>
    </row>
    <row r="59" spans="1:60" ht="56.25" outlineLevel="1" x14ac:dyDescent="0.2">
      <c r="A59" s="231">
        <v>17</v>
      </c>
      <c r="B59" s="232" t="s">
        <v>208</v>
      </c>
      <c r="C59" s="251" t="s">
        <v>209</v>
      </c>
      <c r="D59" s="233" t="s">
        <v>133</v>
      </c>
      <c r="E59" s="234">
        <v>131.4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4.0000000000000003E-5</v>
      </c>
      <c r="O59" s="236">
        <f>ROUND(E59*N59,2)</f>
        <v>0.01</v>
      </c>
      <c r="P59" s="236">
        <v>0</v>
      </c>
      <c r="Q59" s="236">
        <f>ROUND(E59*P59,2)</f>
        <v>0</v>
      </c>
      <c r="R59" s="236" t="s">
        <v>134</v>
      </c>
      <c r="S59" s="236" t="s">
        <v>135</v>
      </c>
      <c r="T59" s="237" t="s">
        <v>136</v>
      </c>
      <c r="U59" s="218">
        <v>0.30800000000000005</v>
      </c>
      <c r="V59" s="218">
        <f>ROUND(E59*U59,2)</f>
        <v>40.47</v>
      </c>
      <c r="W59" s="218"/>
      <c r="X59" s="209"/>
      <c r="Y59" s="209"/>
      <c r="Z59" s="209"/>
      <c r="AA59" s="209"/>
      <c r="AB59" s="209"/>
      <c r="AC59" s="209"/>
      <c r="AD59" s="209"/>
      <c r="AE59" s="209"/>
      <c r="AF59" s="209"/>
      <c r="AG59" s="209" t="s">
        <v>137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2" t="s">
        <v>210</v>
      </c>
      <c r="D60" s="219"/>
      <c r="E60" s="220">
        <v>86.4</v>
      </c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09"/>
      <c r="Y60" s="209"/>
      <c r="Z60" s="209"/>
      <c r="AA60" s="209"/>
      <c r="AB60" s="209"/>
      <c r="AC60" s="209"/>
      <c r="AD60" s="209"/>
      <c r="AE60" s="209"/>
      <c r="AF60" s="209"/>
      <c r="AG60" s="209" t="s">
        <v>139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2" t="s">
        <v>211</v>
      </c>
      <c r="D61" s="219"/>
      <c r="E61" s="220">
        <v>45</v>
      </c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09"/>
      <c r="Y61" s="209"/>
      <c r="Z61" s="209"/>
      <c r="AA61" s="209"/>
      <c r="AB61" s="209"/>
      <c r="AC61" s="209"/>
      <c r="AD61" s="209"/>
      <c r="AE61" s="209"/>
      <c r="AF61" s="209"/>
      <c r="AG61" s="209" t="s">
        <v>139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31">
        <v>18</v>
      </c>
      <c r="B62" s="232" t="s">
        <v>212</v>
      </c>
      <c r="C62" s="251" t="s">
        <v>213</v>
      </c>
      <c r="D62" s="233" t="s">
        <v>214</v>
      </c>
      <c r="E62" s="234">
        <v>35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6" t="s">
        <v>215</v>
      </c>
      <c r="S62" s="236" t="s">
        <v>135</v>
      </c>
      <c r="T62" s="237" t="s">
        <v>136</v>
      </c>
      <c r="U62" s="218">
        <v>1</v>
      </c>
      <c r="V62" s="218">
        <f>ROUND(E62*U62,2)</f>
        <v>35</v>
      </c>
      <c r="W62" s="218"/>
      <c r="X62" s="209"/>
      <c r="Y62" s="209"/>
      <c r="Z62" s="209"/>
      <c r="AA62" s="209"/>
      <c r="AB62" s="209"/>
      <c r="AC62" s="209"/>
      <c r="AD62" s="209"/>
      <c r="AE62" s="209"/>
      <c r="AF62" s="209"/>
      <c r="AG62" s="209" t="s">
        <v>216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2" t="s">
        <v>217</v>
      </c>
      <c r="D63" s="219"/>
      <c r="E63" s="220">
        <v>35</v>
      </c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09"/>
      <c r="Y63" s="209"/>
      <c r="Z63" s="209"/>
      <c r="AA63" s="209"/>
      <c r="AB63" s="209"/>
      <c r="AC63" s="209"/>
      <c r="AD63" s="209"/>
      <c r="AE63" s="209"/>
      <c r="AF63" s="209"/>
      <c r="AG63" s="209" t="s">
        <v>139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x14ac:dyDescent="0.2">
      <c r="A64" s="225" t="s">
        <v>129</v>
      </c>
      <c r="B64" s="226" t="s">
        <v>75</v>
      </c>
      <c r="C64" s="250" t="s">
        <v>76</v>
      </c>
      <c r="D64" s="227"/>
      <c r="E64" s="228"/>
      <c r="F64" s="229"/>
      <c r="G64" s="229">
        <f>SUMIF(AG65:AG88,"&lt;&gt;NOR",G65:G88)</f>
        <v>0</v>
      </c>
      <c r="H64" s="229"/>
      <c r="I64" s="229">
        <f>SUM(I65:I88)</f>
        <v>0</v>
      </c>
      <c r="J64" s="229"/>
      <c r="K64" s="229">
        <f>SUM(K65:K88)</f>
        <v>0</v>
      </c>
      <c r="L64" s="229"/>
      <c r="M64" s="229">
        <f>SUM(M65:M88)</f>
        <v>0</v>
      </c>
      <c r="N64" s="229"/>
      <c r="O64" s="229">
        <f>SUM(O65:O88)</f>
        <v>0.06</v>
      </c>
      <c r="P64" s="229"/>
      <c r="Q64" s="229">
        <f>SUM(Q65:Q88)</f>
        <v>25.830000000000002</v>
      </c>
      <c r="R64" s="229"/>
      <c r="S64" s="229"/>
      <c r="T64" s="230"/>
      <c r="U64" s="224"/>
      <c r="V64" s="224">
        <f>SUM(V65:V88)</f>
        <v>102.85</v>
      </c>
      <c r="W64" s="224"/>
      <c r="AG64" t="s">
        <v>130</v>
      </c>
    </row>
    <row r="65" spans="1:60" outlineLevel="1" x14ac:dyDescent="0.2">
      <c r="A65" s="231">
        <v>19</v>
      </c>
      <c r="B65" s="232" t="s">
        <v>218</v>
      </c>
      <c r="C65" s="251" t="s">
        <v>219</v>
      </c>
      <c r="D65" s="233" t="s">
        <v>133</v>
      </c>
      <c r="E65" s="234">
        <v>57.660000000000004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6.7000000000000002E-4</v>
      </c>
      <c r="O65" s="236">
        <f>ROUND(E65*N65,2)</f>
        <v>0.04</v>
      </c>
      <c r="P65" s="236">
        <v>0.31900000000000001</v>
      </c>
      <c r="Q65" s="236">
        <f>ROUND(E65*P65,2)</f>
        <v>18.39</v>
      </c>
      <c r="R65" s="236" t="s">
        <v>220</v>
      </c>
      <c r="S65" s="236" t="s">
        <v>135</v>
      </c>
      <c r="T65" s="237" t="s">
        <v>136</v>
      </c>
      <c r="U65" s="218">
        <v>0.317</v>
      </c>
      <c r="V65" s="218">
        <f>ROUND(E65*U65,2)</f>
        <v>18.28</v>
      </c>
      <c r="W65" s="218"/>
      <c r="X65" s="209"/>
      <c r="Y65" s="209"/>
      <c r="Z65" s="209"/>
      <c r="AA65" s="209"/>
      <c r="AB65" s="209"/>
      <c r="AC65" s="209"/>
      <c r="AD65" s="209"/>
      <c r="AE65" s="209"/>
      <c r="AF65" s="209"/>
      <c r="AG65" s="209" t="s">
        <v>137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ht="22.5" outlineLevel="1" x14ac:dyDescent="0.2">
      <c r="A66" s="216"/>
      <c r="B66" s="217"/>
      <c r="C66" s="254" t="s">
        <v>221</v>
      </c>
      <c r="D66" s="245"/>
      <c r="E66" s="245"/>
      <c r="F66" s="245"/>
      <c r="G66" s="245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09"/>
      <c r="Y66" s="209"/>
      <c r="Z66" s="209"/>
      <c r="AA66" s="209"/>
      <c r="AB66" s="209"/>
      <c r="AC66" s="209"/>
      <c r="AD66" s="209"/>
      <c r="AE66" s="209"/>
      <c r="AF66" s="209"/>
      <c r="AG66" s="209" t="s">
        <v>148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48" t="str">
        <f>C66</f>
        <v>nebo vybourání otvorů průřezové plochy přes 4 m2 v příčkách, včetně pomocného lešení o výšce podlahy do 1900 mm a pro zatížení do 1,5 kPa  (150 kg/m2),</v>
      </c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2" t="s">
        <v>222</v>
      </c>
      <c r="D67" s="219"/>
      <c r="E67" s="220">
        <v>61.760000000000005</v>
      </c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09"/>
      <c r="Y67" s="209"/>
      <c r="Z67" s="209"/>
      <c r="AA67" s="209"/>
      <c r="AB67" s="209"/>
      <c r="AC67" s="209"/>
      <c r="AD67" s="209"/>
      <c r="AE67" s="209"/>
      <c r="AF67" s="209"/>
      <c r="AG67" s="209" t="s">
        <v>139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2" t="s">
        <v>223</v>
      </c>
      <c r="D68" s="219"/>
      <c r="E68" s="220">
        <v>-4.0999999999999996</v>
      </c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09"/>
      <c r="Y68" s="209"/>
      <c r="Z68" s="209"/>
      <c r="AA68" s="209"/>
      <c r="AB68" s="209"/>
      <c r="AC68" s="209"/>
      <c r="AD68" s="209"/>
      <c r="AE68" s="209"/>
      <c r="AF68" s="209"/>
      <c r="AG68" s="209" t="s">
        <v>139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ht="22.5" outlineLevel="1" x14ac:dyDescent="0.2">
      <c r="A69" s="231">
        <v>20</v>
      </c>
      <c r="B69" s="232" t="s">
        <v>224</v>
      </c>
      <c r="C69" s="251" t="s">
        <v>225</v>
      </c>
      <c r="D69" s="233" t="s">
        <v>226</v>
      </c>
      <c r="E69" s="234">
        <v>1.05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1.2800000000000001E-3</v>
      </c>
      <c r="O69" s="236">
        <f>ROUND(E69*N69,2)</f>
        <v>0</v>
      </c>
      <c r="P69" s="236">
        <v>1.8</v>
      </c>
      <c r="Q69" s="236">
        <f>ROUND(E69*P69,2)</f>
        <v>1.89</v>
      </c>
      <c r="R69" s="236" t="s">
        <v>220</v>
      </c>
      <c r="S69" s="236" t="s">
        <v>135</v>
      </c>
      <c r="T69" s="237" t="s">
        <v>136</v>
      </c>
      <c r="U69" s="218">
        <v>1.52</v>
      </c>
      <c r="V69" s="218">
        <f>ROUND(E69*U69,2)</f>
        <v>1.6</v>
      </c>
      <c r="W69" s="218"/>
      <c r="X69" s="209"/>
      <c r="Y69" s="209"/>
      <c r="Z69" s="209"/>
      <c r="AA69" s="209"/>
      <c r="AB69" s="209"/>
      <c r="AC69" s="209"/>
      <c r="AD69" s="209"/>
      <c r="AE69" s="209"/>
      <c r="AF69" s="209"/>
      <c r="AG69" s="209" t="s">
        <v>137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22.5" outlineLevel="1" x14ac:dyDescent="0.2">
      <c r="A70" s="216"/>
      <c r="B70" s="217"/>
      <c r="C70" s="254" t="s">
        <v>227</v>
      </c>
      <c r="D70" s="245"/>
      <c r="E70" s="245"/>
      <c r="F70" s="245"/>
      <c r="G70" s="245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09"/>
      <c r="Y70" s="209"/>
      <c r="Z70" s="209"/>
      <c r="AA70" s="209"/>
      <c r="AB70" s="209"/>
      <c r="AC70" s="209"/>
      <c r="AD70" s="209"/>
      <c r="AE70" s="209"/>
      <c r="AF70" s="209"/>
      <c r="AG70" s="209" t="s">
        <v>148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48" t="str">
        <f>C70</f>
        <v>nebo vybourání otvorů průřezové plochy přes 4 m2 ve zdivu nadzákladovém, včetně pomocného lešení o výšce podlahy do 1900 mm a pro zatížení do 1,5 kPa  (150 kg/m2)</v>
      </c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2" t="s">
        <v>228</v>
      </c>
      <c r="D71" s="219"/>
      <c r="E71" s="220">
        <v>1.05</v>
      </c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09"/>
      <c r="Y71" s="209"/>
      <c r="Z71" s="209"/>
      <c r="AA71" s="209"/>
      <c r="AB71" s="209"/>
      <c r="AC71" s="209"/>
      <c r="AD71" s="209"/>
      <c r="AE71" s="209"/>
      <c r="AF71" s="209"/>
      <c r="AG71" s="209" t="s">
        <v>139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ht="22.5" outlineLevel="1" x14ac:dyDescent="0.2">
      <c r="A72" s="231">
        <v>21</v>
      </c>
      <c r="B72" s="232" t="s">
        <v>229</v>
      </c>
      <c r="C72" s="251" t="s">
        <v>230</v>
      </c>
      <c r="D72" s="233" t="s">
        <v>133</v>
      </c>
      <c r="E72" s="234">
        <v>49.85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3.3000000000000005E-4</v>
      </c>
      <c r="O72" s="236">
        <f>ROUND(E72*N72,2)</f>
        <v>0.02</v>
      </c>
      <c r="P72" s="236">
        <v>1.2350000000000002E-2</v>
      </c>
      <c r="Q72" s="236">
        <f>ROUND(E72*P72,2)</f>
        <v>0.62</v>
      </c>
      <c r="R72" s="236" t="s">
        <v>220</v>
      </c>
      <c r="S72" s="236" t="s">
        <v>135</v>
      </c>
      <c r="T72" s="237" t="s">
        <v>136</v>
      </c>
      <c r="U72" s="218">
        <v>0.34600000000000003</v>
      </c>
      <c r="V72" s="218">
        <f>ROUND(E72*U72,2)</f>
        <v>17.25</v>
      </c>
      <c r="W72" s="218"/>
      <c r="X72" s="209"/>
      <c r="Y72" s="209"/>
      <c r="Z72" s="209"/>
      <c r="AA72" s="209"/>
      <c r="AB72" s="209"/>
      <c r="AC72" s="209"/>
      <c r="AD72" s="209"/>
      <c r="AE72" s="209"/>
      <c r="AF72" s="209"/>
      <c r="AG72" s="209" t="s">
        <v>137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2" t="s">
        <v>231</v>
      </c>
      <c r="D73" s="219"/>
      <c r="E73" s="220">
        <v>49.85</v>
      </c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09"/>
      <c r="Y73" s="209"/>
      <c r="Z73" s="209"/>
      <c r="AA73" s="209"/>
      <c r="AB73" s="209"/>
      <c r="AC73" s="209"/>
      <c r="AD73" s="209"/>
      <c r="AE73" s="209"/>
      <c r="AF73" s="209"/>
      <c r="AG73" s="209" t="s">
        <v>139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31">
        <v>22</v>
      </c>
      <c r="B74" s="232" t="s">
        <v>232</v>
      </c>
      <c r="C74" s="251" t="s">
        <v>233</v>
      </c>
      <c r="D74" s="233" t="s">
        <v>143</v>
      </c>
      <c r="E74" s="234">
        <v>8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0</v>
      </c>
      <c r="O74" s="236">
        <f>ROUND(E74*N74,2)</f>
        <v>0</v>
      </c>
      <c r="P74" s="236">
        <v>0</v>
      </c>
      <c r="Q74" s="236">
        <f>ROUND(E74*P74,2)</f>
        <v>0</v>
      </c>
      <c r="R74" s="236" t="s">
        <v>220</v>
      </c>
      <c r="S74" s="236" t="s">
        <v>135</v>
      </c>
      <c r="T74" s="237" t="s">
        <v>136</v>
      </c>
      <c r="U74" s="218">
        <v>9.0000000000000011E-2</v>
      </c>
      <c r="V74" s="218">
        <f>ROUND(E74*U74,2)</f>
        <v>0.72</v>
      </c>
      <c r="W74" s="218"/>
      <c r="X74" s="209"/>
      <c r="Y74" s="209"/>
      <c r="Z74" s="209"/>
      <c r="AA74" s="209"/>
      <c r="AB74" s="209"/>
      <c r="AC74" s="209"/>
      <c r="AD74" s="209"/>
      <c r="AE74" s="209"/>
      <c r="AF74" s="209"/>
      <c r="AG74" s="209" t="s">
        <v>137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4" t="s">
        <v>234</v>
      </c>
      <c r="D75" s="245"/>
      <c r="E75" s="245"/>
      <c r="F75" s="245"/>
      <c r="G75" s="245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09"/>
      <c r="Y75" s="209"/>
      <c r="Z75" s="209"/>
      <c r="AA75" s="209"/>
      <c r="AB75" s="209"/>
      <c r="AC75" s="209"/>
      <c r="AD75" s="209"/>
      <c r="AE75" s="209"/>
      <c r="AF75" s="209"/>
      <c r="AG75" s="209" t="s">
        <v>148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2" t="s">
        <v>235</v>
      </c>
      <c r="D76" s="219"/>
      <c r="E76" s="220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09"/>
      <c r="Y76" s="209"/>
      <c r="Z76" s="209"/>
      <c r="AA76" s="209"/>
      <c r="AB76" s="209"/>
      <c r="AC76" s="209"/>
      <c r="AD76" s="209"/>
      <c r="AE76" s="209"/>
      <c r="AF76" s="209"/>
      <c r="AG76" s="209" t="s">
        <v>139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2" t="s">
        <v>236</v>
      </c>
      <c r="D77" s="219"/>
      <c r="E77" s="220">
        <v>6</v>
      </c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09"/>
      <c r="Y77" s="209"/>
      <c r="Z77" s="209"/>
      <c r="AA77" s="209"/>
      <c r="AB77" s="209"/>
      <c r="AC77" s="209"/>
      <c r="AD77" s="209"/>
      <c r="AE77" s="209"/>
      <c r="AF77" s="209"/>
      <c r="AG77" s="209" t="s">
        <v>139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2" t="s">
        <v>237</v>
      </c>
      <c r="D78" s="219"/>
      <c r="E78" s="220">
        <v>2</v>
      </c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09"/>
      <c r="Y78" s="209"/>
      <c r="Z78" s="209"/>
      <c r="AA78" s="209"/>
      <c r="AB78" s="209"/>
      <c r="AC78" s="209"/>
      <c r="AD78" s="209"/>
      <c r="AE78" s="209"/>
      <c r="AF78" s="209"/>
      <c r="AG78" s="209" t="s">
        <v>139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ht="33.75" outlineLevel="1" x14ac:dyDescent="0.2">
      <c r="A79" s="231">
        <v>23</v>
      </c>
      <c r="B79" s="232" t="s">
        <v>238</v>
      </c>
      <c r="C79" s="251" t="s">
        <v>239</v>
      </c>
      <c r="D79" s="233" t="s">
        <v>133</v>
      </c>
      <c r="E79" s="234">
        <v>2.4000000000000004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1E-3</v>
      </c>
      <c r="O79" s="236">
        <f>ROUND(E79*N79,2)</f>
        <v>0</v>
      </c>
      <c r="P79" s="236">
        <v>6.3E-2</v>
      </c>
      <c r="Q79" s="236">
        <f>ROUND(E79*P79,2)</f>
        <v>0.15</v>
      </c>
      <c r="R79" s="236" t="s">
        <v>220</v>
      </c>
      <c r="S79" s="236" t="s">
        <v>135</v>
      </c>
      <c r="T79" s="237" t="s">
        <v>136</v>
      </c>
      <c r="U79" s="218">
        <v>0.71800000000000008</v>
      </c>
      <c r="V79" s="218">
        <f>ROUND(E79*U79,2)</f>
        <v>1.72</v>
      </c>
      <c r="W79" s="218"/>
      <c r="X79" s="209"/>
      <c r="Y79" s="209"/>
      <c r="Z79" s="209"/>
      <c r="AA79" s="209"/>
      <c r="AB79" s="209"/>
      <c r="AC79" s="209"/>
      <c r="AD79" s="209"/>
      <c r="AE79" s="209"/>
      <c r="AF79" s="209"/>
      <c r="AG79" s="209" t="s">
        <v>137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2" t="s">
        <v>240</v>
      </c>
      <c r="D80" s="219"/>
      <c r="E80" s="220">
        <v>2.4000000000000004</v>
      </c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09"/>
      <c r="Y80" s="209"/>
      <c r="Z80" s="209"/>
      <c r="AA80" s="209"/>
      <c r="AB80" s="209"/>
      <c r="AC80" s="209"/>
      <c r="AD80" s="209"/>
      <c r="AE80" s="209"/>
      <c r="AF80" s="209"/>
      <c r="AG80" s="209" t="s">
        <v>139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ht="22.5" outlineLevel="1" x14ac:dyDescent="0.2">
      <c r="A81" s="231">
        <v>24</v>
      </c>
      <c r="B81" s="232" t="s">
        <v>241</v>
      </c>
      <c r="C81" s="251" t="s">
        <v>242</v>
      </c>
      <c r="D81" s="233" t="s">
        <v>133</v>
      </c>
      <c r="E81" s="234">
        <v>85.476000000000013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</v>
      </c>
      <c r="O81" s="236">
        <f>ROUND(E81*N81,2)</f>
        <v>0</v>
      </c>
      <c r="P81" s="236">
        <v>4.6000000000000006E-2</v>
      </c>
      <c r="Q81" s="236">
        <f>ROUND(E81*P81,2)</f>
        <v>3.93</v>
      </c>
      <c r="R81" s="236" t="s">
        <v>220</v>
      </c>
      <c r="S81" s="236" t="s">
        <v>135</v>
      </c>
      <c r="T81" s="237" t="s">
        <v>136</v>
      </c>
      <c r="U81" s="218">
        <v>0.26</v>
      </c>
      <c r="V81" s="218">
        <f>ROUND(E81*U81,2)</f>
        <v>22.22</v>
      </c>
      <c r="W81" s="218"/>
      <c r="X81" s="209"/>
      <c r="Y81" s="209"/>
      <c r="Z81" s="209"/>
      <c r="AA81" s="209"/>
      <c r="AB81" s="209"/>
      <c r="AC81" s="209"/>
      <c r="AD81" s="209"/>
      <c r="AE81" s="209"/>
      <c r="AF81" s="209"/>
      <c r="AG81" s="209" t="s">
        <v>137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2" t="s">
        <v>243</v>
      </c>
      <c r="D82" s="219"/>
      <c r="E82" s="220">
        <v>94.656000000000006</v>
      </c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09"/>
      <c r="Y82" s="209"/>
      <c r="Z82" s="209"/>
      <c r="AA82" s="209"/>
      <c r="AB82" s="209"/>
      <c r="AC82" s="209"/>
      <c r="AD82" s="209"/>
      <c r="AE82" s="209"/>
      <c r="AF82" s="209"/>
      <c r="AG82" s="209" t="s">
        <v>139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2" t="s">
        <v>175</v>
      </c>
      <c r="D83" s="219"/>
      <c r="E83" s="220">
        <v>-9.18</v>
      </c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09"/>
      <c r="Y83" s="209"/>
      <c r="Z83" s="209"/>
      <c r="AA83" s="209"/>
      <c r="AB83" s="209"/>
      <c r="AC83" s="209"/>
      <c r="AD83" s="209"/>
      <c r="AE83" s="209"/>
      <c r="AF83" s="209"/>
      <c r="AG83" s="209" t="s">
        <v>139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31">
        <v>25</v>
      </c>
      <c r="B84" s="232" t="s">
        <v>244</v>
      </c>
      <c r="C84" s="251" t="s">
        <v>245</v>
      </c>
      <c r="D84" s="233" t="s">
        <v>133</v>
      </c>
      <c r="E84" s="234">
        <v>5.0100000000000007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6">
        <v>0</v>
      </c>
      <c r="O84" s="236">
        <f>ROUND(E84*N84,2)</f>
        <v>0</v>
      </c>
      <c r="P84" s="236">
        <v>0.16900000000000001</v>
      </c>
      <c r="Q84" s="236">
        <f>ROUND(E84*P84,2)</f>
        <v>0.85</v>
      </c>
      <c r="R84" s="236" t="s">
        <v>220</v>
      </c>
      <c r="S84" s="236" t="s">
        <v>135</v>
      </c>
      <c r="T84" s="237" t="s">
        <v>136</v>
      </c>
      <c r="U84" s="218">
        <v>1.2100000000000002</v>
      </c>
      <c r="V84" s="218">
        <f>ROUND(E84*U84,2)</f>
        <v>6.06</v>
      </c>
      <c r="W84" s="218"/>
      <c r="X84" s="209"/>
      <c r="Y84" s="209"/>
      <c r="Z84" s="209"/>
      <c r="AA84" s="209"/>
      <c r="AB84" s="209"/>
      <c r="AC84" s="209"/>
      <c r="AD84" s="209"/>
      <c r="AE84" s="209"/>
      <c r="AF84" s="209"/>
      <c r="AG84" s="209" t="s">
        <v>137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4" t="s">
        <v>246</v>
      </c>
      <c r="D85" s="245"/>
      <c r="E85" s="245"/>
      <c r="F85" s="245"/>
      <c r="G85" s="245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09"/>
      <c r="Y85" s="209"/>
      <c r="Z85" s="209"/>
      <c r="AA85" s="209"/>
      <c r="AB85" s="209"/>
      <c r="AC85" s="209"/>
      <c r="AD85" s="209"/>
      <c r="AE85" s="209"/>
      <c r="AF85" s="209"/>
      <c r="AG85" s="209" t="s">
        <v>148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2" t="s">
        <v>247</v>
      </c>
      <c r="D86" s="219"/>
      <c r="E86" s="220">
        <v>5.0100000000000007</v>
      </c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09"/>
      <c r="Y86" s="209"/>
      <c r="Z86" s="209"/>
      <c r="AA86" s="209"/>
      <c r="AB86" s="209"/>
      <c r="AC86" s="209"/>
      <c r="AD86" s="209"/>
      <c r="AE86" s="209"/>
      <c r="AF86" s="209"/>
      <c r="AG86" s="209" t="s">
        <v>139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31">
        <v>26</v>
      </c>
      <c r="B87" s="232" t="s">
        <v>248</v>
      </c>
      <c r="C87" s="251" t="s">
        <v>249</v>
      </c>
      <c r="D87" s="233" t="s">
        <v>214</v>
      </c>
      <c r="E87" s="234">
        <v>35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6" t="s">
        <v>215</v>
      </c>
      <c r="S87" s="236" t="s">
        <v>135</v>
      </c>
      <c r="T87" s="237" t="s">
        <v>136</v>
      </c>
      <c r="U87" s="218">
        <v>1</v>
      </c>
      <c r="V87" s="218">
        <f>ROUND(E87*U87,2)</f>
        <v>35</v>
      </c>
      <c r="W87" s="218"/>
      <c r="X87" s="209"/>
      <c r="Y87" s="209"/>
      <c r="Z87" s="209"/>
      <c r="AA87" s="209"/>
      <c r="AB87" s="209"/>
      <c r="AC87" s="209"/>
      <c r="AD87" s="209"/>
      <c r="AE87" s="209"/>
      <c r="AF87" s="209"/>
      <c r="AG87" s="209" t="s">
        <v>216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2" t="s">
        <v>250</v>
      </c>
      <c r="D88" s="219"/>
      <c r="E88" s="220">
        <v>35</v>
      </c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09"/>
      <c r="Y88" s="209"/>
      <c r="Z88" s="209"/>
      <c r="AA88" s="209"/>
      <c r="AB88" s="209"/>
      <c r="AC88" s="209"/>
      <c r="AD88" s="209"/>
      <c r="AE88" s="209"/>
      <c r="AF88" s="209"/>
      <c r="AG88" s="209" t="s">
        <v>139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x14ac:dyDescent="0.2">
      <c r="A89" s="225" t="s">
        <v>129</v>
      </c>
      <c r="B89" s="226" t="s">
        <v>77</v>
      </c>
      <c r="C89" s="250" t="s">
        <v>78</v>
      </c>
      <c r="D89" s="227"/>
      <c r="E89" s="228"/>
      <c r="F89" s="229"/>
      <c r="G89" s="229">
        <f>SUMIF(AG90:AG91,"&lt;&gt;NOR",G90:G91)</f>
        <v>0</v>
      </c>
      <c r="H89" s="229"/>
      <c r="I89" s="229">
        <f>SUM(I90:I91)</f>
        <v>0</v>
      </c>
      <c r="J89" s="229"/>
      <c r="K89" s="229">
        <f>SUM(K90:K91)</f>
        <v>0</v>
      </c>
      <c r="L89" s="229"/>
      <c r="M89" s="229">
        <f>SUM(M90:M91)</f>
        <v>0</v>
      </c>
      <c r="N89" s="229"/>
      <c r="O89" s="229">
        <f>SUM(O90:O91)</f>
        <v>0</v>
      </c>
      <c r="P89" s="229"/>
      <c r="Q89" s="229">
        <f>SUM(Q90:Q91)</f>
        <v>0</v>
      </c>
      <c r="R89" s="229"/>
      <c r="S89" s="229"/>
      <c r="T89" s="230"/>
      <c r="U89" s="224"/>
      <c r="V89" s="224">
        <f>SUM(V90:V91)</f>
        <v>7.82</v>
      </c>
      <c r="W89" s="224"/>
      <c r="AG89" t="s">
        <v>130</v>
      </c>
    </row>
    <row r="90" spans="1:60" ht="33.75" outlineLevel="1" x14ac:dyDescent="0.2">
      <c r="A90" s="231">
        <v>27</v>
      </c>
      <c r="B90" s="232" t="s">
        <v>251</v>
      </c>
      <c r="C90" s="251" t="s">
        <v>252</v>
      </c>
      <c r="D90" s="233" t="s">
        <v>253</v>
      </c>
      <c r="E90" s="234">
        <v>8.3373300000000015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 t="s">
        <v>254</v>
      </c>
      <c r="S90" s="236" t="s">
        <v>135</v>
      </c>
      <c r="T90" s="237" t="s">
        <v>136</v>
      </c>
      <c r="U90" s="218">
        <v>0.9385</v>
      </c>
      <c r="V90" s="218">
        <f>ROUND(E90*U90,2)</f>
        <v>7.82</v>
      </c>
      <c r="W90" s="218"/>
      <c r="X90" s="209"/>
      <c r="Y90" s="209"/>
      <c r="Z90" s="209"/>
      <c r="AA90" s="209"/>
      <c r="AB90" s="209"/>
      <c r="AC90" s="209"/>
      <c r="AD90" s="209"/>
      <c r="AE90" s="209"/>
      <c r="AF90" s="209"/>
      <c r="AG90" s="209" t="s">
        <v>255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4" t="s">
        <v>256</v>
      </c>
      <c r="D91" s="245"/>
      <c r="E91" s="245"/>
      <c r="F91" s="245"/>
      <c r="G91" s="245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09"/>
      <c r="Y91" s="209"/>
      <c r="Z91" s="209"/>
      <c r="AA91" s="209"/>
      <c r="AB91" s="209"/>
      <c r="AC91" s="209"/>
      <c r="AD91" s="209"/>
      <c r="AE91" s="209"/>
      <c r="AF91" s="209"/>
      <c r="AG91" s="209" t="s">
        <v>148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x14ac:dyDescent="0.2">
      <c r="A92" s="225" t="s">
        <v>129</v>
      </c>
      <c r="B92" s="226" t="s">
        <v>79</v>
      </c>
      <c r="C92" s="250" t="s">
        <v>80</v>
      </c>
      <c r="D92" s="227"/>
      <c r="E92" s="228"/>
      <c r="F92" s="229"/>
      <c r="G92" s="229">
        <f>SUMIF(AG93:AG94,"&lt;&gt;NOR",G93:G94)</f>
        <v>0</v>
      </c>
      <c r="H92" s="229"/>
      <c r="I92" s="229">
        <f>SUM(I93:I94)</f>
        <v>0</v>
      </c>
      <c r="J92" s="229"/>
      <c r="K92" s="229">
        <f>SUM(K93:K94)</f>
        <v>0</v>
      </c>
      <c r="L92" s="229"/>
      <c r="M92" s="229">
        <f>SUM(M93:M94)</f>
        <v>0</v>
      </c>
      <c r="N92" s="229"/>
      <c r="O92" s="229">
        <f>SUM(O93:O94)</f>
        <v>0</v>
      </c>
      <c r="P92" s="229"/>
      <c r="Q92" s="229">
        <f>SUM(Q93:Q94)</f>
        <v>0</v>
      </c>
      <c r="R92" s="229"/>
      <c r="S92" s="229"/>
      <c r="T92" s="230"/>
      <c r="U92" s="224"/>
      <c r="V92" s="224">
        <f>SUM(V93:V94)</f>
        <v>0</v>
      </c>
      <c r="W92" s="224"/>
      <c r="AG92" t="s">
        <v>130</v>
      </c>
    </row>
    <row r="93" spans="1:60" outlineLevel="1" x14ac:dyDescent="0.2">
      <c r="A93" s="238">
        <v>28</v>
      </c>
      <c r="B93" s="239" t="s">
        <v>257</v>
      </c>
      <c r="C93" s="253" t="s">
        <v>258</v>
      </c>
      <c r="D93" s="240" t="s">
        <v>259</v>
      </c>
      <c r="E93" s="241">
        <v>1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21</v>
      </c>
      <c r="M93" s="243">
        <f>G93*(1+L93/100)</f>
        <v>0</v>
      </c>
      <c r="N93" s="243">
        <v>0</v>
      </c>
      <c r="O93" s="243">
        <f>ROUND(E93*N93,2)</f>
        <v>0</v>
      </c>
      <c r="P93" s="243">
        <v>0</v>
      </c>
      <c r="Q93" s="243">
        <f>ROUND(E93*P93,2)</f>
        <v>0</v>
      </c>
      <c r="R93" s="243"/>
      <c r="S93" s="243" t="s">
        <v>154</v>
      </c>
      <c r="T93" s="244" t="s">
        <v>136</v>
      </c>
      <c r="U93" s="218">
        <v>0</v>
      </c>
      <c r="V93" s="218">
        <f>ROUND(E93*U93,2)</f>
        <v>0</v>
      </c>
      <c r="W93" s="218"/>
      <c r="X93" s="209"/>
      <c r="Y93" s="209"/>
      <c r="Z93" s="209"/>
      <c r="AA93" s="209"/>
      <c r="AB93" s="209"/>
      <c r="AC93" s="209"/>
      <c r="AD93" s="209"/>
      <c r="AE93" s="209"/>
      <c r="AF93" s="209"/>
      <c r="AG93" s="209" t="s">
        <v>137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38">
        <v>29</v>
      </c>
      <c r="B94" s="239" t="s">
        <v>260</v>
      </c>
      <c r="C94" s="253" t="s">
        <v>261</v>
      </c>
      <c r="D94" s="240" t="s">
        <v>259</v>
      </c>
      <c r="E94" s="241">
        <v>1</v>
      </c>
      <c r="F94" s="242"/>
      <c r="G94" s="243">
        <f>ROUND(E94*F94,2)</f>
        <v>0</v>
      </c>
      <c r="H94" s="242"/>
      <c r="I94" s="243">
        <f>ROUND(E94*H94,2)</f>
        <v>0</v>
      </c>
      <c r="J94" s="242"/>
      <c r="K94" s="243">
        <f>ROUND(E94*J94,2)</f>
        <v>0</v>
      </c>
      <c r="L94" s="243">
        <v>21</v>
      </c>
      <c r="M94" s="243">
        <f>G94*(1+L94/100)</f>
        <v>0</v>
      </c>
      <c r="N94" s="243">
        <v>0</v>
      </c>
      <c r="O94" s="243">
        <f>ROUND(E94*N94,2)</f>
        <v>0</v>
      </c>
      <c r="P94" s="243">
        <v>0</v>
      </c>
      <c r="Q94" s="243">
        <f>ROUND(E94*P94,2)</f>
        <v>0</v>
      </c>
      <c r="R94" s="243"/>
      <c r="S94" s="243" t="s">
        <v>154</v>
      </c>
      <c r="T94" s="244" t="s">
        <v>136</v>
      </c>
      <c r="U94" s="218">
        <v>0</v>
      </c>
      <c r="V94" s="218">
        <f>ROUND(E94*U94,2)</f>
        <v>0</v>
      </c>
      <c r="W94" s="218"/>
      <c r="X94" s="209"/>
      <c r="Y94" s="209"/>
      <c r="Z94" s="209"/>
      <c r="AA94" s="209"/>
      <c r="AB94" s="209"/>
      <c r="AC94" s="209"/>
      <c r="AD94" s="209"/>
      <c r="AE94" s="209"/>
      <c r="AF94" s="209"/>
      <c r="AG94" s="209" t="s">
        <v>137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x14ac:dyDescent="0.2">
      <c r="A95" s="225" t="s">
        <v>129</v>
      </c>
      <c r="B95" s="226" t="s">
        <v>81</v>
      </c>
      <c r="C95" s="250" t="s">
        <v>82</v>
      </c>
      <c r="D95" s="227"/>
      <c r="E95" s="228"/>
      <c r="F95" s="229"/>
      <c r="G95" s="229">
        <f>SUMIF(AG96:AG115,"&lt;&gt;NOR",G96:G115)</f>
        <v>0</v>
      </c>
      <c r="H95" s="229"/>
      <c r="I95" s="229">
        <f>SUM(I96:I115)</f>
        <v>0</v>
      </c>
      <c r="J95" s="229"/>
      <c r="K95" s="229">
        <f>SUM(K96:K115)</f>
        <v>0</v>
      </c>
      <c r="L95" s="229"/>
      <c r="M95" s="229">
        <f>SUM(M96:M115)</f>
        <v>0</v>
      </c>
      <c r="N95" s="229"/>
      <c r="O95" s="229">
        <f>SUM(O96:O115)</f>
        <v>1.69</v>
      </c>
      <c r="P95" s="229"/>
      <c r="Q95" s="229">
        <f>SUM(Q96:Q115)</f>
        <v>2.13</v>
      </c>
      <c r="R95" s="229"/>
      <c r="S95" s="229"/>
      <c r="T95" s="230"/>
      <c r="U95" s="224"/>
      <c r="V95" s="224">
        <f>SUM(V96:V115)</f>
        <v>97.720000000000013</v>
      </c>
      <c r="W95" s="224"/>
      <c r="AG95" t="s">
        <v>130</v>
      </c>
    </row>
    <row r="96" spans="1:60" ht="22.5" outlineLevel="1" x14ac:dyDescent="0.2">
      <c r="A96" s="231">
        <v>30</v>
      </c>
      <c r="B96" s="232" t="s">
        <v>262</v>
      </c>
      <c r="C96" s="251" t="s">
        <v>263</v>
      </c>
      <c r="D96" s="233" t="s">
        <v>226</v>
      </c>
      <c r="E96" s="234">
        <v>1.25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1.2100000000000001E-2</v>
      </c>
      <c r="O96" s="236">
        <f>ROUND(E96*N96,2)</f>
        <v>0.02</v>
      </c>
      <c r="P96" s="236">
        <v>0</v>
      </c>
      <c r="Q96" s="236">
        <f>ROUND(E96*P96,2)</f>
        <v>0</v>
      </c>
      <c r="R96" s="236" t="s">
        <v>264</v>
      </c>
      <c r="S96" s="236" t="s">
        <v>135</v>
      </c>
      <c r="T96" s="237" t="s">
        <v>136</v>
      </c>
      <c r="U96" s="218">
        <v>0</v>
      </c>
      <c r="V96" s="218">
        <f>ROUND(E96*U96,2)</f>
        <v>0</v>
      </c>
      <c r="W96" s="218"/>
      <c r="X96" s="209"/>
      <c r="Y96" s="209"/>
      <c r="Z96" s="209"/>
      <c r="AA96" s="209"/>
      <c r="AB96" s="209"/>
      <c r="AC96" s="209"/>
      <c r="AD96" s="209"/>
      <c r="AE96" s="209"/>
      <c r="AF96" s="209"/>
      <c r="AG96" s="209" t="s">
        <v>137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2" t="s">
        <v>265</v>
      </c>
      <c r="D97" s="219"/>
      <c r="E97" s="220">
        <v>1.25</v>
      </c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09"/>
      <c r="Y97" s="209"/>
      <c r="Z97" s="209"/>
      <c r="AA97" s="209"/>
      <c r="AB97" s="209"/>
      <c r="AC97" s="209"/>
      <c r="AD97" s="209"/>
      <c r="AE97" s="209"/>
      <c r="AF97" s="209"/>
      <c r="AG97" s="209" t="s">
        <v>139</v>
      </c>
      <c r="AH97" s="209">
        <v>5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ht="22.5" outlineLevel="1" x14ac:dyDescent="0.2">
      <c r="A98" s="231">
        <v>31</v>
      </c>
      <c r="B98" s="232" t="s">
        <v>266</v>
      </c>
      <c r="C98" s="251" t="s">
        <v>267</v>
      </c>
      <c r="D98" s="233" t="s">
        <v>133</v>
      </c>
      <c r="E98" s="234">
        <v>86.4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2.8000000000000003E-4</v>
      </c>
      <c r="O98" s="236">
        <f>ROUND(E98*N98,2)</f>
        <v>0.02</v>
      </c>
      <c r="P98" s="236">
        <v>0</v>
      </c>
      <c r="Q98" s="236">
        <f>ROUND(E98*P98,2)</f>
        <v>0</v>
      </c>
      <c r="R98" s="236" t="s">
        <v>268</v>
      </c>
      <c r="S98" s="236" t="s">
        <v>135</v>
      </c>
      <c r="T98" s="237" t="s">
        <v>136</v>
      </c>
      <c r="U98" s="218">
        <v>0.58400000000000007</v>
      </c>
      <c r="V98" s="218">
        <f>ROUND(E98*U98,2)</f>
        <v>50.46</v>
      </c>
      <c r="W98" s="218"/>
      <c r="X98" s="209"/>
      <c r="Y98" s="209"/>
      <c r="Z98" s="209"/>
      <c r="AA98" s="209"/>
      <c r="AB98" s="209"/>
      <c r="AC98" s="209"/>
      <c r="AD98" s="209"/>
      <c r="AE98" s="209"/>
      <c r="AF98" s="209"/>
      <c r="AG98" s="209" t="s">
        <v>137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2" t="s">
        <v>210</v>
      </c>
      <c r="D99" s="219"/>
      <c r="E99" s="220">
        <v>86.4</v>
      </c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09"/>
      <c r="Y99" s="209"/>
      <c r="Z99" s="209"/>
      <c r="AA99" s="209"/>
      <c r="AB99" s="209"/>
      <c r="AC99" s="209"/>
      <c r="AD99" s="209"/>
      <c r="AE99" s="209"/>
      <c r="AF99" s="209"/>
      <c r="AG99" s="209" t="s">
        <v>139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ht="22.5" outlineLevel="1" x14ac:dyDescent="0.2">
      <c r="A100" s="231">
        <v>32</v>
      </c>
      <c r="B100" s="232" t="s">
        <v>269</v>
      </c>
      <c r="C100" s="251" t="s">
        <v>270</v>
      </c>
      <c r="D100" s="233" t="s">
        <v>146</v>
      </c>
      <c r="E100" s="234">
        <v>86.4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2.8000000000000003E-4</v>
      </c>
      <c r="O100" s="236">
        <f>ROUND(E100*N100,2)</f>
        <v>0.02</v>
      </c>
      <c r="P100" s="236">
        <v>0</v>
      </c>
      <c r="Q100" s="236">
        <f>ROUND(E100*P100,2)</f>
        <v>0</v>
      </c>
      <c r="R100" s="236" t="s">
        <v>268</v>
      </c>
      <c r="S100" s="236" t="s">
        <v>135</v>
      </c>
      <c r="T100" s="237" t="s">
        <v>136</v>
      </c>
      <c r="U100" s="218">
        <v>0.18550000000000003</v>
      </c>
      <c r="V100" s="218">
        <f>ROUND(E100*U100,2)</f>
        <v>16.03</v>
      </c>
      <c r="W100" s="218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137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2" t="s">
        <v>271</v>
      </c>
      <c r="D101" s="219"/>
      <c r="E101" s="220">
        <v>86.4</v>
      </c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139</v>
      </c>
      <c r="AH101" s="209">
        <v>5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31">
        <v>33</v>
      </c>
      <c r="B102" s="232" t="s">
        <v>272</v>
      </c>
      <c r="C102" s="251" t="s">
        <v>273</v>
      </c>
      <c r="D102" s="233" t="s">
        <v>133</v>
      </c>
      <c r="E102" s="234">
        <v>86.4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6">
        <v>0</v>
      </c>
      <c r="O102" s="236">
        <f>ROUND(E102*N102,2)</f>
        <v>0</v>
      </c>
      <c r="P102" s="236">
        <v>2.4650000000000002E-2</v>
      </c>
      <c r="Q102" s="236">
        <f>ROUND(E102*P102,2)</f>
        <v>2.13</v>
      </c>
      <c r="R102" s="236" t="s">
        <v>268</v>
      </c>
      <c r="S102" s="236" t="s">
        <v>135</v>
      </c>
      <c r="T102" s="237" t="s">
        <v>136</v>
      </c>
      <c r="U102" s="218">
        <v>0.30000000000000004</v>
      </c>
      <c r="V102" s="218">
        <f>ROUND(E102*U102,2)</f>
        <v>25.92</v>
      </c>
      <c r="W102" s="218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137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2" t="s">
        <v>274</v>
      </c>
      <c r="D103" s="219"/>
      <c r="E103" s="220">
        <v>86.4</v>
      </c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139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ht="22.5" outlineLevel="1" x14ac:dyDescent="0.2">
      <c r="A104" s="231">
        <v>34</v>
      </c>
      <c r="B104" s="232" t="s">
        <v>275</v>
      </c>
      <c r="C104" s="251" t="s">
        <v>276</v>
      </c>
      <c r="D104" s="233" t="s">
        <v>143</v>
      </c>
      <c r="E104" s="234">
        <v>1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6">
        <v>3.0000000000000002E-2</v>
      </c>
      <c r="O104" s="236">
        <f>ROUND(E104*N104,2)</f>
        <v>0.03</v>
      </c>
      <c r="P104" s="236">
        <v>0</v>
      </c>
      <c r="Q104" s="236">
        <f>ROUND(E104*P104,2)</f>
        <v>0</v>
      </c>
      <c r="R104" s="236" t="s">
        <v>268</v>
      </c>
      <c r="S104" s="236" t="s">
        <v>135</v>
      </c>
      <c r="T104" s="237" t="s">
        <v>136</v>
      </c>
      <c r="U104" s="218">
        <v>1.5</v>
      </c>
      <c r="V104" s="218">
        <f>ROUND(E104*U104,2)</f>
        <v>1.5</v>
      </c>
      <c r="W104" s="218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137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2" t="s">
        <v>192</v>
      </c>
      <c r="D105" s="219"/>
      <c r="E105" s="220">
        <v>1</v>
      </c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139</v>
      </c>
      <c r="AH105" s="209">
        <v>5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38">
        <v>35</v>
      </c>
      <c r="B106" s="239" t="s">
        <v>277</v>
      </c>
      <c r="C106" s="253" t="s">
        <v>278</v>
      </c>
      <c r="D106" s="240" t="s">
        <v>259</v>
      </c>
      <c r="E106" s="241">
        <v>1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21</v>
      </c>
      <c r="M106" s="243">
        <f>G106*(1+L106/100)</f>
        <v>0</v>
      </c>
      <c r="N106" s="243">
        <v>2.4000000000000001E-4</v>
      </c>
      <c r="O106" s="243">
        <f>ROUND(E106*N106,2)</f>
        <v>0</v>
      </c>
      <c r="P106" s="243">
        <v>0</v>
      </c>
      <c r="Q106" s="243">
        <f>ROUND(E106*P106,2)</f>
        <v>0</v>
      </c>
      <c r="R106" s="243"/>
      <c r="S106" s="243" t="s">
        <v>154</v>
      </c>
      <c r="T106" s="244" t="s">
        <v>136</v>
      </c>
      <c r="U106" s="218">
        <v>0</v>
      </c>
      <c r="V106" s="218">
        <f>ROUND(E106*U106,2)</f>
        <v>0</v>
      </c>
      <c r="W106" s="218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137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ht="22.5" outlineLevel="1" x14ac:dyDescent="0.2">
      <c r="A107" s="231">
        <v>36</v>
      </c>
      <c r="B107" s="232" t="s">
        <v>279</v>
      </c>
      <c r="C107" s="251" t="s">
        <v>280</v>
      </c>
      <c r="D107" s="233" t="s">
        <v>259</v>
      </c>
      <c r="E107" s="234">
        <v>1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6"/>
      <c r="S107" s="236" t="s">
        <v>154</v>
      </c>
      <c r="T107" s="237" t="s">
        <v>136</v>
      </c>
      <c r="U107" s="218">
        <v>0</v>
      </c>
      <c r="V107" s="218">
        <f>ROUND(E107*U107,2)</f>
        <v>0</v>
      </c>
      <c r="W107" s="218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137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6" t="s">
        <v>281</v>
      </c>
      <c r="D108" s="247"/>
      <c r="E108" s="247"/>
      <c r="F108" s="247"/>
      <c r="G108" s="247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150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48" t="str">
        <f>C108</f>
        <v>revize nosných prvků zdobného trámového podhledu po zatečení, zpříložkování nebo výměna nosných trámků z 50%</v>
      </c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31">
        <v>37</v>
      </c>
      <c r="B109" s="232" t="s">
        <v>282</v>
      </c>
      <c r="C109" s="251" t="s">
        <v>283</v>
      </c>
      <c r="D109" s="233" t="s">
        <v>226</v>
      </c>
      <c r="E109" s="234">
        <v>1.25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0.55000000000000004</v>
      </c>
      <c r="O109" s="236">
        <f>ROUND(E109*N109,2)</f>
        <v>0.69</v>
      </c>
      <c r="P109" s="236">
        <v>0</v>
      </c>
      <c r="Q109" s="236">
        <f>ROUND(E109*P109,2)</f>
        <v>0</v>
      </c>
      <c r="R109" s="236" t="s">
        <v>178</v>
      </c>
      <c r="S109" s="236" t="s">
        <v>135</v>
      </c>
      <c r="T109" s="237" t="s">
        <v>136</v>
      </c>
      <c r="U109" s="218">
        <v>0</v>
      </c>
      <c r="V109" s="218">
        <f>ROUND(E109*U109,2)</f>
        <v>0</v>
      </c>
      <c r="W109" s="218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179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2" t="s">
        <v>284</v>
      </c>
      <c r="D110" s="219"/>
      <c r="E110" s="220">
        <v>1.25</v>
      </c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139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31">
        <v>38</v>
      </c>
      <c r="B111" s="232" t="s">
        <v>285</v>
      </c>
      <c r="C111" s="251" t="s">
        <v>286</v>
      </c>
      <c r="D111" s="233" t="s">
        <v>133</v>
      </c>
      <c r="E111" s="234">
        <v>108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6">
        <v>8.4000000000000012E-3</v>
      </c>
      <c r="O111" s="236">
        <f>ROUND(E111*N111,2)</f>
        <v>0.91</v>
      </c>
      <c r="P111" s="236">
        <v>0</v>
      </c>
      <c r="Q111" s="236">
        <f>ROUND(E111*P111,2)</f>
        <v>0</v>
      </c>
      <c r="R111" s="236"/>
      <c r="S111" s="236" t="s">
        <v>154</v>
      </c>
      <c r="T111" s="237" t="s">
        <v>136</v>
      </c>
      <c r="U111" s="218">
        <v>0</v>
      </c>
      <c r="V111" s="218">
        <f>ROUND(E111*U111,2)</f>
        <v>0</v>
      </c>
      <c r="W111" s="218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179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2" t="s">
        <v>287</v>
      </c>
      <c r="D112" s="219"/>
      <c r="E112" s="220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139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2" t="s">
        <v>288</v>
      </c>
      <c r="D113" s="219"/>
      <c r="E113" s="220">
        <v>108</v>
      </c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139</v>
      </c>
      <c r="AH113" s="209">
        <v>5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31">
        <v>39</v>
      </c>
      <c r="B114" s="232" t="s">
        <v>289</v>
      </c>
      <c r="C114" s="251" t="s">
        <v>290</v>
      </c>
      <c r="D114" s="233" t="s">
        <v>253</v>
      </c>
      <c r="E114" s="234">
        <v>1.68845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6" t="s">
        <v>268</v>
      </c>
      <c r="S114" s="236" t="s">
        <v>135</v>
      </c>
      <c r="T114" s="237" t="s">
        <v>136</v>
      </c>
      <c r="U114" s="218">
        <v>2.2550000000000003</v>
      </c>
      <c r="V114" s="218">
        <f>ROUND(E114*U114,2)</f>
        <v>3.81</v>
      </c>
      <c r="W114" s="218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255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4" t="s">
        <v>291</v>
      </c>
      <c r="D115" s="245"/>
      <c r="E115" s="245"/>
      <c r="F115" s="245"/>
      <c r="G115" s="245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148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x14ac:dyDescent="0.2">
      <c r="A116" s="225" t="s">
        <v>129</v>
      </c>
      <c r="B116" s="226" t="s">
        <v>83</v>
      </c>
      <c r="C116" s="250" t="s">
        <v>84</v>
      </c>
      <c r="D116" s="227"/>
      <c r="E116" s="228"/>
      <c r="F116" s="229"/>
      <c r="G116" s="229">
        <f>SUMIF(AG117:AG118,"&lt;&gt;NOR",G117:G118)</f>
        <v>0</v>
      </c>
      <c r="H116" s="229"/>
      <c r="I116" s="229">
        <f>SUM(I117:I118)</f>
        <v>0</v>
      </c>
      <c r="J116" s="229"/>
      <c r="K116" s="229">
        <f>SUM(K117:K118)</f>
        <v>0</v>
      </c>
      <c r="L116" s="229"/>
      <c r="M116" s="229">
        <f>SUM(M117:M118)</f>
        <v>0</v>
      </c>
      <c r="N116" s="229"/>
      <c r="O116" s="229">
        <f>SUM(O117:O118)</f>
        <v>0</v>
      </c>
      <c r="P116" s="229"/>
      <c r="Q116" s="229">
        <f>SUM(Q117:Q118)</f>
        <v>0</v>
      </c>
      <c r="R116" s="229"/>
      <c r="S116" s="229"/>
      <c r="T116" s="230"/>
      <c r="U116" s="224"/>
      <c r="V116" s="224">
        <f>SUM(V117:V118)</f>
        <v>0</v>
      </c>
      <c r="W116" s="224"/>
      <c r="AG116" t="s">
        <v>130</v>
      </c>
    </row>
    <row r="117" spans="1:60" outlineLevel="1" x14ac:dyDescent="0.2">
      <c r="A117" s="231">
        <v>40</v>
      </c>
      <c r="B117" s="232" t="s">
        <v>292</v>
      </c>
      <c r="C117" s="251" t="s">
        <v>293</v>
      </c>
      <c r="D117" s="233" t="s">
        <v>143</v>
      </c>
      <c r="E117" s="234">
        <v>4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0</v>
      </c>
      <c r="O117" s="236">
        <f>ROUND(E117*N117,2)</f>
        <v>0</v>
      </c>
      <c r="P117" s="236">
        <v>0</v>
      </c>
      <c r="Q117" s="236">
        <f>ROUND(E117*P117,2)</f>
        <v>0</v>
      </c>
      <c r="R117" s="236"/>
      <c r="S117" s="236" t="s">
        <v>154</v>
      </c>
      <c r="T117" s="237" t="s">
        <v>136</v>
      </c>
      <c r="U117" s="218">
        <v>0</v>
      </c>
      <c r="V117" s="218">
        <f>ROUND(E117*U117,2)</f>
        <v>0</v>
      </c>
      <c r="W117" s="218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294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2" t="s">
        <v>295</v>
      </c>
      <c r="D118" s="219"/>
      <c r="E118" s="220">
        <v>4</v>
      </c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139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x14ac:dyDescent="0.2">
      <c r="A119" s="225" t="s">
        <v>129</v>
      </c>
      <c r="B119" s="226" t="s">
        <v>85</v>
      </c>
      <c r="C119" s="250" t="s">
        <v>86</v>
      </c>
      <c r="D119" s="227"/>
      <c r="E119" s="228"/>
      <c r="F119" s="229"/>
      <c r="G119" s="229">
        <f>SUMIF(AG120:AG121,"&lt;&gt;NOR",G120:G121)</f>
        <v>0</v>
      </c>
      <c r="H119" s="229"/>
      <c r="I119" s="229">
        <f>SUM(I120:I121)</f>
        <v>0</v>
      </c>
      <c r="J119" s="229"/>
      <c r="K119" s="229">
        <f>SUM(K120:K121)</f>
        <v>0</v>
      </c>
      <c r="L119" s="229"/>
      <c r="M119" s="229">
        <f>SUM(M120:M121)</f>
        <v>0</v>
      </c>
      <c r="N119" s="229"/>
      <c r="O119" s="229">
        <f>SUM(O120:O121)</f>
        <v>11</v>
      </c>
      <c r="P119" s="229"/>
      <c r="Q119" s="229">
        <f>SUM(Q120:Q121)</f>
        <v>0</v>
      </c>
      <c r="R119" s="229"/>
      <c r="S119" s="229"/>
      <c r="T119" s="230"/>
      <c r="U119" s="224"/>
      <c r="V119" s="224">
        <f>SUM(V120:V121)</f>
        <v>197.86</v>
      </c>
      <c r="W119" s="224"/>
      <c r="AG119" t="s">
        <v>130</v>
      </c>
    </row>
    <row r="120" spans="1:60" outlineLevel="1" x14ac:dyDescent="0.2">
      <c r="A120" s="231">
        <v>41</v>
      </c>
      <c r="B120" s="232" t="s">
        <v>296</v>
      </c>
      <c r="C120" s="251" t="s">
        <v>297</v>
      </c>
      <c r="D120" s="233" t="s">
        <v>133</v>
      </c>
      <c r="E120" s="234">
        <v>86.4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21</v>
      </c>
      <c r="M120" s="236">
        <f>G120*(1+L120/100)</f>
        <v>0</v>
      </c>
      <c r="N120" s="236">
        <v>0.12730000000000002</v>
      </c>
      <c r="O120" s="236">
        <f>ROUND(E120*N120,2)</f>
        <v>11</v>
      </c>
      <c r="P120" s="236">
        <v>0</v>
      </c>
      <c r="Q120" s="236">
        <f>ROUND(E120*P120,2)</f>
        <v>0</v>
      </c>
      <c r="R120" s="236"/>
      <c r="S120" s="236" t="s">
        <v>154</v>
      </c>
      <c r="T120" s="237" t="s">
        <v>136</v>
      </c>
      <c r="U120" s="218">
        <v>2.2901000000000002</v>
      </c>
      <c r="V120" s="218">
        <f>ROUND(E120*U120,2)</f>
        <v>197.86</v>
      </c>
      <c r="W120" s="218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294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2" t="s">
        <v>298</v>
      </c>
      <c r="D121" s="219"/>
      <c r="E121" s="220">
        <v>86.4</v>
      </c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139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x14ac:dyDescent="0.2">
      <c r="A122" s="225" t="s">
        <v>129</v>
      </c>
      <c r="B122" s="226" t="s">
        <v>87</v>
      </c>
      <c r="C122" s="250" t="s">
        <v>88</v>
      </c>
      <c r="D122" s="227"/>
      <c r="E122" s="228"/>
      <c r="F122" s="229"/>
      <c r="G122" s="229">
        <f>SUMIF(AG123:AG128,"&lt;&gt;NOR",G123:G128)</f>
        <v>0</v>
      </c>
      <c r="H122" s="229"/>
      <c r="I122" s="229">
        <f>SUM(I123:I128)</f>
        <v>0</v>
      </c>
      <c r="J122" s="229"/>
      <c r="K122" s="229">
        <f>SUM(K123:K128)</f>
        <v>0</v>
      </c>
      <c r="L122" s="229"/>
      <c r="M122" s="229">
        <f>SUM(M123:M128)</f>
        <v>0</v>
      </c>
      <c r="N122" s="229"/>
      <c r="O122" s="229">
        <f>SUM(O123:O128)</f>
        <v>0</v>
      </c>
      <c r="P122" s="229"/>
      <c r="Q122" s="229">
        <f>SUM(Q123:Q128)</f>
        <v>0.05</v>
      </c>
      <c r="R122" s="229"/>
      <c r="S122" s="229"/>
      <c r="T122" s="230"/>
      <c r="U122" s="224"/>
      <c r="V122" s="224">
        <f>SUM(V123:V128)</f>
        <v>5.78</v>
      </c>
      <c r="W122" s="224"/>
      <c r="AG122" t="s">
        <v>130</v>
      </c>
    </row>
    <row r="123" spans="1:60" outlineLevel="1" x14ac:dyDescent="0.2">
      <c r="A123" s="231">
        <v>42</v>
      </c>
      <c r="B123" s="232" t="s">
        <v>299</v>
      </c>
      <c r="C123" s="251" t="s">
        <v>300</v>
      </c>
      <c r="D123" s="233" t="s">
        <v>146</v>
      </c>
      <c r="E123" s="234">
        <v>24.8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6">
        <v>0</v>
      </c>
      <c r="O123" s="236">
        <f>ROUND(E123*N123,2)</f>
        <v>0</v>
      </c>
      <c r="P123" s="236">
        <v>0</v>
      </c>
      <c r="Q123" s="236">
        <f>ROUND(E123*P123,2)</f>
        <v>0</v>
      </c>
      <c r="R123" s="236" t="s">
        <v>301</v>
      </c>
      <c r="S123" s="236" t="s">
        <v>135</v>
      </c>
      <c r="T123" s="237" t="s">
        <v>136</v>
      </c>
      <c r="U123" s="218">
        <v>3.5000000000000003E-2</v>
      </c>
      <c r="V123" s="218">
        <f>ROUND(E123*U123,2)</f>
        <v>0.87</v>
      </c>
      <c r="W123" s="218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137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2" t="s">
        <v>302</v>
      </c>
      <c r="D124" s="219"/>
      <c r="E124" s="220">
        <v>24.8</v>
      </c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139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ht="22.5" outlineLevel="1" x14ac:dyDescent="0.2">
      <c r="A125" s="231">
        <v>43</v>
      </c>
      <c r="B125" s="232" t="s">
        <v>303</v>
      </c>
      <c r="C125" s="251" t="s">
        <v>304</v>
      </c>
      <c r="D125" s="233" t="s">
        <v>133</v>
      </c>
      <c r="E125" s="234">
        <v>46.800000000000004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6">
        <v>0</v>
      </c>
      <c r="O125" s="236">
        <f>ROUND(E125*N125,2)</f>
        <v>0</v>
      </c>
      <c r="P125" s="236">
        <v>1E-3</v>
      </c>
      <c r="Q125" s="236">
        <f>ROUND(E125*P125,2)</f>
        <v>0.05</v>
      </c>
      <c r="R125" s="236" t="s">
        <v>301</v>
      </c>
      <c r="S125" s="236" t="s">
        <v>135</v>
      </c>
      <c r="T125" s="237" t="s">
        <v>136</v>
      </c>
      <c r="U125" s="218">
        <v>0.10500000000000001</v>
      </c>
      <c r="V125" s="218">
        <f>ROUND(E125*U125,2)</f>
        <v>4.91</v>
      </c>
      <c r="W125" s="218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137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2" t="s">
        <v>305</v>
      </c>
      <c r="D126" s="219"/>
      <c r="E126" s="220">
        <v>46.800000000000004</v>
      </c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139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31">
        <v>44</v>
      </c>
      <c r="B127" s="232" t="s">
        <v>306</v>
      </c>
      <c r="C127" s="251" t="s">
        <v>307</v>
      </c>
      <c r="D127" s="233" t="s">
        <v>133</v>
      </c>
      <c r="E127" s="234">
        <v>46.800000000000004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6"/>
      <c r="S127" s="236" t="s">
        <v>154</v>
      </c>
      <c r="T127" s="237" t="s">
        <v>136</v>
      </c>
      <c r="U127" s="218">
        <v>0</v>
      </c>
      <c r="V127" s="218">
        <f>ROUND(E127*U127,2)</f>
        <v>0</v>
      </c>
      <c r="W127" s="218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137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2" t="s">
        <v>308</v>
      </c>
      <c r="D128" s="219"/>
      <c r="E128" s="220">
        <v>46.800000000000004</v>
      </c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139</v>
      </c>
      <c r="AH128" s="209">
        <v>5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x14ac:dyDescent="0.2">
      <c r="A129" s="225" t="s">
        <v>129</v>
      </c>
      <c r="B129" s="226" t="s">
        <v>89</v>
      </c>
      <c r="C129" s="250" t="s">
        <v>90</v>
      </c>
      <c r="D129" s="227"/>
      <c r="E129" s="228"/>
      <c r="F129" s="229"/>
      <c r="G129" s="229">
        <f>SUMIF(AG130:AG130,"&lt;&gt;NOR",G130:G130)</f>
        <v>0</v>
      </c>
      <c r="H129" s="229"/>
      <c r="I129" s="229">
        <f>SUM(I130:I130)</f>
        <v>0</v>
      </c>
      <c r="J129" s="229"/>
      <c r="K129" s="229">
        <f>SUM(K130:K130)</f>
        <v>0</v>
      </c>
      <c r="L129" s="229"/>
      <c r="M129" s="229">
        <f>SUM(M130:M130)</f>
        <v>0</v>
      </c>
      <c r="N129" s="229"/>
      <c r="O129" s="229">
        <f>SUM(O130:O130)</f>
        <v>0</v>
      </c>
      <c r="P129" s="229"/>
      <c r="Q129" s="229">
        <f>SUM(Q130:Q130)</f>
        <v>0</v>
      </c>
      <c r="R129" s="229"/>
      <c r="S129" s="229"/>
      <c r="T129" s="230"/>
      <c r="U129" s="224"/>
      <c r="V129" s="224">
        <f>SUM(V130:V130)</f>
        <v>0</v>
      </c>
      <c r="W129" s="224"/>
      <c r="AG129" t="s">
        <v>130</v>
      </c>
    </row>
    <row r="130" spans="1:60" outlineLevel="1" x14ac:dyDescent="0.2">
      <c r="A130" s="238">
        <v>45</v>
      </c>
      <c r="B130" s="239" t="s">
        <v>309</v>
      </c>
      <c r="C130" s="253" t="s">
        <v>310</v>
      </c>
      <c r="D130" s="240" t="s">
        <v>259</v>
      </c>
      <c r="E130" s="241">
        <v>1</v>
      </c>
      <c r="F130" s="242"/>
      <c r="G130" s="243">
        <f>ROUND(E130*F130,2)</f>
        <v>0</v>
      </c>
      <c r="H130" s="242"/>
      <c r="I130" s="243">
        <f>ROUND(E130*H130,2)</f>
        <v>0</v>
      </c>
      <c r="J130" s="242"/>
      <c r="K130" s="243">
        <f>ROUND(E130*J130,2)</f>
        <v>0</v>
      </c>
      <c r="L130" s="243">
        <v>21</v>
      </c>
      <c r="M130" s="243">
        <f>G130*(1+L130/100)</f>
        <v>0</v>
      </c>
      <c r="N130" s="243">
        <v>0</v>
      </c>
      <c r="O130" s="243">
        <f>ROUND(E130*N130,2)</f>
        <v>0</v>
      </c>
      <c r="P130" s="243">
        <v>0</v>
      </c>
      <c r="Q130" s="243">
        <f>ROUND(E130*P130,2)</f>
        <v>0</v>
      </c>
      <c r="R130" s="243"/>
      <c r="S130" s="243" t="s">
        <v>154</v>
      </c>
      <c r="T130" s="244" t="s">
        <v>136</v>
      </c>
      <c r="U130" s="218">
        <v>0</v>
      </c>
      <c r="V130" s="218">
        <f>ROUND(E130*U130,2)</f>
        <v>0</v>
      </c>
      <c r="W130" s="218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294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x14ac:dyDescent="0.2">
      <c r="A131" s="225" t="s">
        <v>129</v>
      </c>
      <c r="B131" s="226" t="s">
        <v>91</v>
      </c>
      <c r="C131" s="250" t="s">
        <v>92</v>
      </c>
      <c r="D131" s="227"/>
      <c r="E131" s="228"/>
      <c r="F131" s="229"/>
      <c r="G131" s="229">
        <f>SUMIF(AG132:AG134,"&lt;&gt;NOR",G132:G134)</f>
        <v>0</v>
      </c>
      <c r="H131" s="229"/>
      <c r="I131" s="229">
        <f>SUM(I132:I134)</f>
        <v>0</v>
      </c>
      <c r="J131" s="229"/>
      <c r="K131" s="229">
        <f>SUM(K132:K134)</f>
        <v>0</v>
      </c>
      <c r="L131" s="229"/>
      <c r="M131" s="229">
        <f>SUM(M132:M134)</f>
        <v>0</v>
      </c>
      <c r="N131" s="229"/>
      <c r="O131" s="229">
        <f>SUM(O132:O134)</f>
        <v>0</v>
      </c>
      <c r="P131" s="229"/>
      <c r="Q131" s="229">
        <f>SUM(Q132:Q134)</f>
        <v>0</v>
      </c>
      <c r="R131" s="229"/>
      <c r="S131" s="229"/>
      <c r="T131" s="230"/>
      <c r="U131" s="224"/>
      <c r="V131" s="224">
        <f>SUM(V132:V134)</f>
        <v>0.4</v>
      </c>
      <c r="W131" s="224"/>
      <c r="AG131" t="s">
        <v>130</v>
      </c>
    </row>
    <row r="132" spans="1:60" outlineLevel="1" x14ac:dyDescent="0.2">
      <c r="A132" s="231">
        <v>46</v>
      </c>
      <c r="B132" s="232" t="s">
        <v>311</v>
      </c>
      <c r="C132" s="251" t="s">
        <v>312</v>
      </c>
      <c r="D132" s="233" t="s">
        <v>133</v>
      </c>
      <c r="E132" s="234">
        <v>1.3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6">
        <v>2.5000000000000001E-4</v>
      </c>
      <c r="O132" s="236">
        <f>ROUND(E132*N132,2)</f>
        <v>0</v>
      </c>
      <c r="P132" s="236">
        <v>0</v>
      </c>
      <c r="Q132" s="236">
        <f>ROUND(E132*P132,2)</f>
        <v>0</v>
      </c>
      <c r="R132" s="236" t="s">
        <v>313</v>
      </c>
      <c r="S132" s="236" t="s">
        <v>135</v>
      </c>
      <c r="T132" s="237" t="s">
        <v>136</v>
      </c>
      <c r="U132" s="218">
        <v>0.30600000000000005</v>
      </c>
      <c r="V132" s="218">
        <f>ROUND(E132*U132,2)</f>
        <v>0.4</v>
      </c>
      <c r="W132" s="218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137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4" t="s">
        <v>314</v>
      </c>
      <c r="D133" s="245"/>
      <c r="E133" s="245"/>
      <c r="F133" s="245"/>
      <c r="G133" s="245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148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2" t="s">
        <v>315</v>
      </c>
      <c r="D134" s="219"/>
      <c r="E134" s="220">
        <v>1.3</v>
      </c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139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x14ac:dyDescent="0.2">
      <c r="A135" s="225" t="s">
        <v>129</v>
      </c>
      <c r="B135" s="226" t="s">
        <v>93</v>
      </c>
      <c r="C135" s="250" t="s">
        <v>94</v>
      </c>
      <c r="D135" s="227"/>
      <c r="E135" s="228"/>
      <c r="F135" s="229"/>
      <c r="G135" s="229">
        <f>SUMIF(AG136:AG141,"&lt;&gt;NOR",G136:G141)</f>
        <v>0</v>
      </c>
      <c r="H135" s="229"/>
      <c r="I135" s="229">
        <f>SUM(I136:I141)</f>
        <v>0</v>
      </c>
      <c r="J135" s="229"/>
      <c r="K135" s="229">
        <f>SUM(K136:K141)</f>
        <v>0</v>
      </c>
      <c r="L135" s="229"/>
      <c r="M135" s="229">
        <f>SUM(M136:M141)</f>
        <v>0</v>
      </c>
      <c r="N135" s="229"/>
      <c r="O135" s="229">
        <f>SUM(O136:O141)</f>
        <v>0.1</v>
      </c>
      <c r="P135" s="229"/>
      <c r="Q135" s="229">
        <f>SUM(Q136:Q141)</f>
        <v>0</v>
      </c>
      <c r="R135" s="229"/>
      <c r="S135" s="229"/>
      <c r="T135" s="230"/>
      <c r="U135" s="224"/>
      <c r="V135" s="224">
        <f>SUM(V136:V141)</f>
        <v>18.34</v>
      </c>
      <c r="W135" s="224"/>
      <c r="AG135" t="s">
        <v>130</v>
      </c>
    </row>
    <row r="136" spans="1:60" ht="22.5" outlineLevel="1" x14ac:dyDescent="0.2">
      <c r="A136" s="231">
        <v>47</v>
      </c>
      <c r="B136" s="232" t="s">
        <v>316</v>
      </c>
      <c r="C136" s="251" t="s">
        <v>317</v>
      </c>
      <c r="D136" s="233" t="s">
        <v>133</v>
      </c>
      <c r="E136" s="234">
        <v>109.86000000000001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6">
        <v>2.7E-4</v>
      </c>
      <c r="O136" s="236">
        <f>ROUND(E136*N136,2)</f>
        <v>0.03</v>
      </c>
      <c r="P136" s="236">
        <v>0</v>
      </c>
      <c r="Q136" s="236">
        <f>ROUND(E136*P136,2)</f>
        <v>0</v>
      </c>
      <c r="R136" s="236" t="s">
        <v>318</v>
      </c>
      <c r="S136" s="236" t="s">
        <v>135</v>
      </c>
      <c r="T136" s="237" t="s">
        <v>136</v>
      </c>
      <c r="U136" s="218">
        <v>3.2480000000000002E-2</v>
      </c>
      <c r="V136" s="218">
        <f>ROUND(E136*U136,2)</f>
        <v>3.57</v>
      </c>
      <c r="W136" s="218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137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2" t="s">
        <v>319</v>
      </c>
      <c r="D137" s="219"/>
      <c r="E137" s="220">
        <v>109.86000000000001</v>
      </c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139</v>
      </c>
      <c r="AH137" s="209">
        <v>5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31">
        <v>48</v>
      </c>
      <c r="B138" s="232" t="s">
        <v>320</v>
      </c>
      <c r="C138" s="251" t="s">
        <v>321</v>
      </c>
      <c r="D138" s="233" t="s">
        <v>133</v>
      </c>
      <c r="E138" s="234">
        <v>109.86000000000001</v>
      </c>
      <c r="F138" s="235"/>
      <c r="G138" s="236">
        <f>ROUND(E138*F138,2)</f>
        <v>0</v>
      </c>
      <c r="H138" s="235"/>
      <c r="I138" s="236">
        <f>ROUND(E138*H138,2)</f>
        <v>0</v>
      </c>
      <c r="J138" s="235"/>
      <c r="K138" s="236">
        <f>ROUND(E138*J138,2)</f>
        <v>0</v>
      </c>
      <c r="L138" s="236">
        <v>21</v>
      </c>
      <c r="M138" s="236">
        <f>G138*(1+L138/100)</f>
        <v>0</v>
      </c>
      <c r="N138" s="236">
        <v>1.8000000000000001E-4</v>
      </c>
      <c r="O138" s="236">
        <f>ROUND(E138*N138,2)</f>
        <v>0.02</v>
      </c>
      <c r="P138" s="236">
        <v>0</v>
      </c>
      <c r="Q138" s="236">
        <f>ROUND(E138*P138,2)</f>
        <v>0</v>
      </c>
      <c r="R138" s="236" t="s">
        <v>318</v>
      </c>
      <c r="S138" s="236" t="s">
        <v>135</v>
      </c>
      <c r="T138" s="237" t="s">
        <v>136</v>
      </c>
      <c r="U138" s="218">
        <v>3.2480000000000002E-2</v>
      </c>
      <c r="V138" s="218">
        <f>ROUND(E138*U138,2)</f>
        <v>3.57</v>
      </c>
      <c r="W138" s="218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137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2" t="s">
        <v>319</v>
      </c>
      <c r="D139" s="219"/>
      <c r="E139" s="220">
        <v>109.86000000000001</v>
      </c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139</v>
      </c>
      <c r="AH139" s="209">
        <v>5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31">
        <v>49</v>
      </c>
      <c r="B140" s="232" t="s">
        <v>322</v>
      </c>
      <c r="C140" s="251" t="s">
        <v>323</v>
      </c>
      <c r="D140" s="233" t="s">
        <v>133</v>
      </c>
      <c r="E140" s="234">
        <v>109.86000000000001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6">
        <v>4.6000000000000001E-4</v>
      </c>
      <c r="O140" s="236">
        <f>ROUND(E140*N140,2)</f>
        <v>0.05</v>
      </c>
      <c r="P140" s="236">
        <v>0</v>
      </c>
      <c r="Q140" s="236">
        <f>ROUND(E140*P140,2)</f>
        <v>0</v>
      </c>
      <c r="R140" s="236" t="s">
        <v>318</v>
      </c>
      <c r="S140" s="236" t="s">
        <v>135</v>
      </c>
      <c r="T140" s="237" t="s">
        <v>136</v>
      </c>
      <c r="U140" s="218">
        <v>0.10191</v>
      </c>
      <c r="V140" s="218">
        <f>ROUND(E140*U140,2)</f>
        <v>11.2</v>
      </c>
      <c r="W140" s="218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137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2" t="s">
        <v>324</v>
      </c>
      <c r="D141" s="219"/>
      <c r="E141" s="220">
        <v>109.86000000000001</v>
      </c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139</v>
      </c>
      <c r="AH141" s="209">
        <v>5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x14ac:dyDescent="0.2">
      <c r="A142" s="225" t="s">
        <v>129</v>
      </c>
      <c r="B142" s="226" t="s">
        <v>95</v>
      </c>
      <c r="C142" s="250" t="s">
        <v>96</v>
      </c>
      <c r="D142" s="227"/>
      <c r="E142" s="228"/>
      <c r="F142" s="229"/>
      <c r="G142" s="229">
        <f>SUMIF(AG143:AG157,"&lt;&gt;NOR",G143:G157)</f>
        <v>0</v>
      </c>
      <c r="H142" s="229"/>
      <c r="I142" s="229">
        <f>SUM(I143:I157)</f>
        <v>0</v>
      </c>
      <c r="J142" s="229"/>
      <c r="K142" s="229">
        <f>SUM(K143:K157)</f>
        <v>0</v>
      </c>
      <c r="L142" s="229"/>
      <c r="M142" s="229">
        <f>SUM(M143:M157)</f>
        <v>0</v>
      </c>
      <c r="N142" s="229"/>
      <c r="O142" s="229">
        <f>SUM(O143:O157)</f>
        <v>2.4</v>
      </c>
      <c r="P142" s="229"/>
      <c r="Q142" s="229">
        <f>SUM(Q143:Q157)</f>
        <v>0.04</v>
      </c>
      <c r="R142" s="229"/>
      <c r="S142" s="229"/>
      <c r="T142" s="230"/>
      <c r="U142" s="224"/>
      <c r="V142" s="224">
        <f>SUM(V143:V157)</f>
        <v>53.35</v>
      </c>
      <c r="W142" s="224"/>
      <c r="AG142" t="s">
        <v>130</v>
      </c>
    </row>
    <row r="143" spans="1:60" outlineLevel="1" x14ac:dyDescent="0.2">
      <c r="A143" s="231">
        <v>50</v>
      </c>
      <c r="B143" s="232" t="s">
        <v>325</v>
      </c>
      <c r="C143" s="251" t="s">
        <v>326</v>
      </c>
      <c r="D143" s="233" t="s">
        <v>133</v>
      </c>
      <c r="E143" s="234">
        <v>3.8400000000000003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6">
        <v>0</v>
      </c>
      <c r="O143" s="236">
        <f>ROUND(E143*N143,2)</f>
        <v>0</v>
      </c>
      <c r="P143" s="236">
        <v>0.01</v>
      </c>
      <c r="Q143" s="236">
        <f>ROUND(E143*P143,2)</f>
        <v>0.04</v>
      </c>
      <c r="R143" s="236" t="s">
        <v>327</v>
      </c>
      <c r="S143" s="236" t="s">
        <v>135</v>
      </c>
      <c r="T143" s="237" t="s">
        <v>136</v>
      </c>
      <c r="U143" s="218">
        <v>0.2</v>
      </c>
      <c r="V143" s="218">
        <f>ROUND(E143*U143,2)</f>
        <v>0.77</v>
      </c>
      <c r="W143" s="218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137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2" t="s">
        <v>328</v>
      </c>
      <c r="D144" s="219"/>
      <c r="E144" s="220">
        <v>3.8400000000000003</v>
      </c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139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ht="22.5" outlineLevel="1" x14ac:dyDescent="0.2">
      <c r="A145" s="231">
        <v>51</v>
      </c>
      <c r="B145" s="232" t="s">
        <v>329</v>
      </c>
      <c r="C145" s="251" t="s">
        <v>330</v>
      </c>
      <c r="D145" s="233" t="s">
        <v>133</v>
      </c>
      <c r="E145" s="234">
        <v>3.8400000000000003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0</v>
      </c>
      <c r="O145" s="236">
        <f>ROUND(E145*N145,2)</f>
        <v>0</v>
      </c>
      <c r="P145" s="236">
        <v>0</v>
      </c>
      <c r="Q145" s="236">
        <f>ROUND(E145*P145,2)</f>
        <v>0</v>
      </c>
      <c r="R145" s="236" t="s">
        <v>327</v>
      </c>
      <c r="S145" s="236" t="s">
        <v>135</v>
      </c>
      <c r="T145" s="237" t="s">
        <v>136</v>
      </c>
      <c r="U145" s="218">
        <v>0.04</v>
      </c>
      <c r="V145" s="218">
        <f>ROUND(E145*U145,2)</f>
        <v>0.15</v>
      </c>
      <c r="W145" s="218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137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2" t="s">
        <v>331</v>
      </c>
      <c r="D146" s="219"/>
      <c r="E146" s="220">
        <v>3.8400000000000003</v>
      </c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139</v>
      </c>
      <c r="AH146" s="209">
        <v>5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31">
        <v>52</v>
      </c>
      <c r="B147" s="232" t="s">
        <v>332</v>
      </c>
      <c r="C147" s="251" t="s">
        <v>333</v>
      </c>
      <c r="D147" s="233" t="s">
        <v>133</v>
      </c>
      <c r="E147" s="234">
        <v>86.4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0</v>
      </c>
      <c r="O147" s="236">
        <f>ROUND(E147*N147,2)</f>
        <v>0</v>
      </c>
      <c r="P147" s="236">
        <v>0</v>
      </c>
      <c r="Q147" s="236">
        <f>ROUND(E147*P147,2)</f>
        <v>0</v>
      </c>
      <c r="R147" s="236" t="s">
        <v>327</v>
      </c>
      <c r="S147" s="236" t="s">
        <v>135</v>
      </c>
      <c r="T147" s="237" t="s">
        <v>136</v>
      </c>
      <c r="U147" s="218">
        <v>0.2</v>
      </c>
      <c r="V147" s="218">
        <f>ROUND(E147*U147,2)</f>
        <v>17.28</v>
      </c>
      <c r="W147" s="218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137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2" t="s">
        <v>274</v>
      </c>
      <c r="D148" s="219"/>
      <c r="E148" s="220">
        <v>86.4</v>
      </c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139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31">
        <v>53</v>
      </c>
      <c r="B149" s="232" t="s">
        <v>334</v>
      </c>
      <c r="C149" s="251" t="s">
        <v>335</v>
      </c>
      <c r="D149" s="233" t="s">
        <v>133</v>
      </c>
      <c r="E149" s="234">
        <v>86.4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6">
        <v>1.42E-3</v>
      </c>
      <c r="O149" s="236">
        <f>ROUND(E149*N149,2)</f>
        <v>0.12</v>
      </c>
      <c r="P149" s="236">
        <v>0</v>
      </c>
      <c r="Q149" s="236">
        <f>ROUND(E149*P149,2)</f>
        <v>0</v>
      </c>
      <c r="R149" s="236" t="s">
        <v>327</v>
      </c>
      <c r="S149" s="236" t="s">
        <v>135</v>
      </c>
      <c r="T149" s="237" t="s">
        <v>136</v>
      </c>
      <c r="U149" s="218">
        <v>0.36800000000000005</v>
      </c>
      <c r="V149" s="218">
        <f>ROUND(E149*U149,2)</f>
        <v>31.8</v>
      </c>
      <c r="W149" s="218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137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52" t="s">
        <v>336</v>
      </c>
      <c r="D150" s="219"/>
      <c r="E150" s="220">
        <v>86.4</v>
      </c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139</v>
      </c>
      <c r="AH150" s="209">
        <v>5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31">
        <v>54</v>
      </c>
      <c r="B151" s="232" t="s">
        <v>337</v>
      </c>
      <c r="C151" s="251" t="s">
        <v>338</v>
      </c>
      <c r="D151" s="233" t="s">
        <v>133</v>
      </c>
      <c r="E151" s="234">
        <v>86.4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6">
        <v>0</v>
      </c>
      <c r="O151" s="236">
        <f>ROUND(E151*N151,2)</f>
        <v>0</v>
      </c>
      <c r="P151" s="236">
        <v>0</v>
      </c>
      <c r="Q151" s="236">
        <f>ROUND(E151*P151,2)</f>
        <v>0</v>
      </c>
      <c r="R151" s="236"/>
      <c r="S151" s="236" t="s">
        <v>154</v>
      </c>
      <c r="T151" s="237" t="s">
        <v>136</v>
      </c>
      <c r="U151" s="218">
        <v>0</v>
      </c>
      <c r="V151" s="218">
        <f>ROUND(E151*U151,2)</f>
        <v>0</v>
      </c>
      <c r="W151" s="218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294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2" t="s">
        <v>339</v>
      </c>
      <c r="D152" s="219"/>
      <c r="E152" s="220">
        <v>86.4</v>
      </c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139</v>
      </c>
      <c r="AH152" s="209">
        <v>5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31">
        <v>55</v>
      </c>
      <c r="B153" s="232" t="s">
        <v>340</v>
      </c>
      <c r="C153" s="251" t="s">
        <v>341</v>
      </c>
      <c r="D153" s="233" t="s">
        <v>133</v>
      </c>
      <c r="E153" s="234">
        <v>103.68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6">
        <v>2.2000000000000002E-2</v>
      </c>
      <c r="O153" s="236">
        <f>ROUND(E153*N153,2)</f>
        <v>2.2799999999999998</v>
      </c>
      <c r="P153" s="236">
        <v>0</v>
      </c>
      <c r="Q153" s="236">
        <f>ROUND(E153*P153,2)</f>
        <v>0</v>
      </c>
      <c r="R153" s="236" t="s">
        <v>178</v>
      </c>
      <c r="S153" s="236" t="s">
        <v>135</v>
      </c>
      <c r="T153" s="237" t="s">
        <v>136</v>
      </c>
      <c r="U153" s="218">
        <v>0</v>
      </c>
      <c r="V153" s="218">
        <f>ROUND(E153*U153,2)</f>
        <v>0</v>
      </c>
      <c r="W153" s="218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179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52" t="s">
        <v>342</v>
      </c>
      <c r="D154" s="219"/>
      <c r="E154" s="220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139</v>
      </c>
      <c r="AH154" s="209">
        <v>0</v>
      </c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2" t="s">
        <v>343</v>
      </c>
      <c r="D155" s="219"/>
      <c r="E155" s="220">
        <v>103.68</v>
      </c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139</v>
      </c>
      <c r="AH155" s="209">
        <v>5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31">
        <v>56</v>
      </c>
      <c r="B156" s="232" t="s">
        <v>344</v>
      </c>
      <c r="C156" s="251" t="s">
        <v>345</v>
      </c>
      <c r="D156" s="233" t="s">
        <v>253</v>
      </c>
      <c r="E156" s="234">
        <v>2.4036500000000003</v>
      </c>
      <c r="F156" s="235"/>
      <c r="G156" s="236">
        <f>ROUND(E156*F156,2)</f>
        <v>0</v>
      </c>
      <c r="H156" s="235"/>
      <c r="I156" s="236">
        <f>ROUND(E156*H156,2)</f>
        <v>0</v>
      </c>
      <c r="J156" s="235"/>
      <c r="K156" s="236">
        <f>ROUND(E156*J156,2)</f>
        <v>0</v>
      </c>
      <c r="L156" s="236">
        <v>21</v>
      </c>
      <c r="M156" s="236">
        <f>G156*(1+L156/100)</f>
        <v>0</v>
      </c>
      <c r="N156" s="236">
        <v>0</v>
      </c>
      <c r="O156" s="236">
        <f>ROUND(E156*N156,2)</f>
        <v>0</v>
      </c>
      <c r="P156" s="236">
        <v>0</v>
      </c>
      <c r="Q156" s="236">
        <f>ROUND(E156*P156,2)</f>
        <v>0</v>
      </c>
      <c r="R156" s="236" t="s">
        <v>327</v>
      </c>
      <c r="S156" s="236" t="s">
        <v>135</v>
      </c>
      <c r="T156" s="237" t="s">
        <v>136</v>
      </c>
      <c r="U156" s="218">
        <v>1.3920000000000001</v>
      </c>
      <c r="V156" s="218">
        <f>ROUND(E156*U156,2)</f>
        <v>3.35</v>
      </c>
      <c r="W156" s="218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255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54" t="s">
        <v>291</v>
      </c>
      <c r="D157" s="245"/>
      <c r="E157" s="245"/>
      <c r="F157" s="245"/>
      <c r="G157" s="245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148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x14ac:dyDescent="0.2">
      <c r="A158" s="225" t="s">
        <v>129</v>
      </c>
      <c r="B158" s="226" t="s">
        <v>97</v>
      </c>
      <c r="C158" s="250" t="s">
        <v>98</v>
      </c>
      <c r="D158" s="227"/>
      <c r="E158" s="228"/>
      <c r="F158" s="229"/>
      <c r="G158" s="229">
        <f>SUMIF(AG159:AG160,"&lt;&gt;NOR",G159:G160)</f>
        <v>0</v>
      </c>
      <c r="H158" s="229"/>
      <c r="I158" s="229">
        <f>SUM(I159:I160)</f>
        <v>0</v>
      </c>
      <c r="J158" s="229"/>
      <c r="K158" s="229">
        <f>SUM(K159:K160)</f>
        <v>0</v>
      </c>
      <c r="L158" s="229"/>
      <c r="M158" s="229">
        <f>SUM(M159:M160)</f>
        <v>0</v>
      </c>
      <c r="N158" s="229"/>
      <c r="O158" s="229">
        <f>SUM(O159:O160)</f>
        <v>0</v>
      </c>
      <c r="P158" s="229"/>
      <c r="Q158" s="229">
        <f>SUM(Q159:Q160)</f>
        <v>0</v>
      </c>
      <c r="R158" s="229"/>
      <c r="S158" s="229"/>
      <c r="T158" s="230"/>
      <c r="U158" s="224"/>
      <c r="V158" s="224">
        <f>SUM(V159:V160)</f>
        <v>0</v>
      </c>
      <c r="W158" s="224"/>
      <c r="AG158" t="s">
        <v>130</v>
      </c>
    </row>
    <row r="159" spans="1:60" outlineLevel="1" x14ac:dyDescent="0.2">
      <c r="A159" s="231">
        <v>57</v>
      </c>
      <c r="B159" s="232" t="s">
        <v>346</v>
      </c>
      <c r="C159" s="251" t="s">
        <v>347</v>
      </c>
      <c r="D159" s="233" t="s">
        <v>259</v>
      </c>
      <c r="E159" s="234">
        <v>1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0</v>
      </c>
      <c r="O159" s="236">
        <f>ROUND(E159*N159,2)</f>
        <v>0</v>
      </c>
      <c r="P159" s="236">
        <v>0</v>
      </c>
      <c r="Q159" s="236">
        <f>ROUND(E159*P159,2)</f>
        <v>0</v>
      </c>
      <c r="R159" s="236"/>
      <c r="S159" s="236" t="s">
        <v>154</v>
      </c>
      <c r="T159" s="237" t="s">
        <v>136</v>
      </c>
      <c r="U159" s="218">
        <v>0</v>
      </c>
      <c r="V159" s="218">
        <f>ROUND(E159*U159,2)</f>
        <v>0</v>
      </c>
      <c r="W159" s="218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294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6" t="s">
        <v>348</v>
      </c>
      <c r="D160" s="247"/>
      <c r="E160" s="247"/>
      <c r="F160" s="247"/>
      <c r="G160" s="247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150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48" t="str">
        <f>C160</f>
        <v xml:space="preserve"> instalace obousměrného ventilátoru pro výměnu vzduchu a napojení na stávající rozvody VZT + nový přívod elektro pro VZT</v>
      </c>
      <c r="BB160" s="209"/>
      <c r="BC160" s="209"/>
      <c r="BD160" s="209"/>
      <c r="BE160" s="209"/>
      <c r="BF160" s="209"/>
      <c r="BG160" s="209"/>
      <c r="BH160" s="209"/>
    </row>
    <row r="161" spans="1:60" x14ac:dyDescent="0.2">
      <c r="A161" s="225" t="s">
        <v>129</v>
      </c>
      <c r="B161" s="226" t="s">
        <v>99</v>
      </c>
      <c r="C161" s="250" t="s">
        <v>100</v>
      </c>
      <c r="D161" s="227"/>
      <c r="E161" s="228"/>
      <c r="F161" s="229"/>
      <c r="G161" s="229">
        <f>SUMIF(AG162:AG167,"&lt;&gt;NOR",G162:G167)</f>
        <v>0</v>
      </c>
      <c r="H161" s="229"/>
      <c r="I161" s="229">
        <f>SUM(I162:I167)</f>
        <v>0</v>
      </c>
      <c r="J161" s="229"/>
      <c r="K161" s="229">
        <f>SUM(K162:K167)</f>
        <v>0</v>
      </c>
      <c r="L161" s="229"/>
      <c r="M161" s="229">
        <f>SUM(M162:M167)</f>
        <v>0</v>
      </c>
      <c r="N161" s="229"/>
      <c r="O161" s="229">
        <f>SUM(O162:O167)</f>
        <v>0</v>
      </c>
      <c r="P161" s="229"/>
      <c r="Q161" s="229">
        <f>SUM(Q162:Q167)</f>
        <v>0</v>
      </c>
      <c r="R161" s="229"/>
      <c r="S161" s="229"/>
      <c r="T161" s="230"/>
      <c r="U161" s="224"/>
      <c r="V161" s="224">
        <f>SUM(V162:V167)</f>
        <v>43.1</v>
      </c>
      <c r="W161" s="224"/>
      <c r="AG161" t="s">
        <v>130</v>
      </c>
    </row>
    <row r="162" spans="1:60" outlineLevel="1" x14ac:dyDescent="0.2">
      <c r="A162" s="231">
        <v>58</v>
      </c>
      <c r="B162" s="232" t="s">
        <v>349</v>
      </c>
      <c r="C162" s="251" t="s">
        <v>350</v>
      </c>
      <c r="D162" s="233" t="s">
        <v>253</v>
      </c>
      <c r="E162" s="234">
        <v>28.043930000000003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6">
        <v>0</v>
      </c>
      <c r="O162" s="236">
        <f>ROUND(E162*N162,2)</f>
        <v>0</v>
      </c>
      <c r="P162" s="236">
        <v>0</v>
      </c>
      <c r="Q162" s="236">
        <f>ROUND(E162*P162,2)</f>
        <v>0</v>
      </c>
      <c r="R162" s="236" t="s">
        <v>220</v>
      </c>
      <c r="S162" s="236" t="s">
        <v>135</v>
      </c>
      <c r="T162" s="237" t="s">
        <v>136</v>
      </c>
      <c r="U162" s="218">
        <v>0.49000000000000005</v>
      </c>
      <c r="V162" s="218">
        <f>ROUND(E162*U162,2)</f>
        <v>13.74</v>
      </c>
      <c r="W162" s="218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351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56" t="s">
        <v>352</v>
      </c>
      <c r="D163" s="247"/>
      <c r="E163" s="247"/>
      <c r="F163" s="247"/>
      <c r="G163" s="247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150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38">
        <v>59</v>
      </c>
      <c r="B164" s="239" t="s">
        <v>353</v>
      </c>
      <c r="C164" s="253" t="s">
        <v>354</v>
      </c>
      <c r="D164" s="240" t="s">
        <v>253</v>
      </c>
      <c r="E164" s="241">
        <v>392.61507</v>
      </c>
      <c r="F164" s="242"/>
      <c r="G164" s="243">
        <f>ROUND(E164*F164,2)</f>
        <v>0</v>
      </c>
      <c r="H164" s="242"/>
      <c r="I164" s="243">
        <f>ROUND(E164*H164,2)</f>
        <v>0</v>
      </c>
      <c r="J164" s="242"/>
      <c r="K164" s="243">
        <f>ROUND(E164*J164,2)</f>
        <v>0</v>
      </c>
      <c r="L164" s="243">
        <v>21</v>
      </c>
      <c r="M164" s="243">
        <f>G164*(1+L164/100)</f>
        <v>0</v>
      </c>
      <c r="N164" s="243">
        <v>0</v>
      </c>
      <c r="O164" s="243">
        <f>ROUND(E164*N164,2)</f>
        <v>0</v>
      </c>
      <c r="P164" s="243">
        <v>0</v>
      </c>
      <c r="Q164" s="243">
        <f>ROUND(E164*P164,2)</f>
        <v>0</v>
      </c>
      <c r="R164" s="243" t="s">
        <v>220</v>
      </c>
      <c r="S164" s="243" t="s">
        <v>135</v>
      </c>
      <c r="T164" s="244" t="s">
        <v>136</v>
      </c>
      <c r="U164" s="218">
        <v>0</v>
      </c>
      <c r="V164" s="218">
        <f>ROUND(E164*U164,2)</f>
        <v>0</v>
      </c>
      <c r="W164" s="218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351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38">
        <v>60</v>
      </c>
      <c r="B165" s="239" t="s">
        <v>355</v>
      </c>
      <c r="C165" s="253" t="s">
        <v>356</v>
      </c>
      <c r="D165" s="240" t="s">
        <v>253</v>
      </c>
      <c r="E165" s="241">
        <v>28.043930000000003</v>
      </c>
      <c r="F165" s="242"/>
      <c r="G165" s="243">
        <f>ROUND(E165*F165,2)</f>
        <v>0</v>
      </c>
      <c r="H165" s="242"/>
      <c r="I165" s="243">
        <f>ROUND(E165*H165,2)</f>
        <v>0</v>
      </c>
      <c r="J165" s="242"/>
      <c r="K165" s="243">
        <f>ROUND(E165*J165,2)</f>
        <v>0</v>
      </c>
      <c r="L165" s="243">
        <v>21</v>
      </c>
      <c r="M165" s="243">
        <f>G165*(1+L165/100)</f>
        <v>0</v>
      </c>
      <c r="N165" s="243">
        <v>0</v>
      </c>
      <c r="O165" s="243">
        <f>ROUND(E165*N165,2)</f>
        <v>0</v>
      </c>
      <c r="P165" s="243">
        <v>0</v>
      </c>
      <c r="Q165" s="243">
        <f>ROUND(E165*P165,2)</f>
        <v>0</v>
      </c>
      <c r="R165" s="243" t="s">
        <v>220</v>
      </c>
      <c r="S165" s="243" t="s">
        <v>135</v>
      </c>
      <c r="T165" s="244" t="s">
        <v>136</v>
      </c>
      <c r="U165" s="218">
        <v>0.94200000000000006</v>
      </c>
      <c r="V165" s="218">
        <f>ROUND(E165*U165,2)</f>
        <v>26.42</v>
      </c>
      <c r="W165" s="218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351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ht="22.5" outlineLevel="1" x14ac:dyDescent="0.2">
      <c r="A166" s="238">
        <v>61</v>
      </c>
      <c r="B166" s="239" t="s">
        <v>357</v>
      </c>
      <c r="C166" s="253" t="s">
        <v>358</v>
      </c>
      <c r="D166" s="240" t="s">
        <v>253</v>
      </c>
      <c r="E166" s="241">
        <v>28.043930000000003</v>
      </c>
      <c r="F166" s="242"/>
      <c r="G166" s="243">
        <f>ROUND(E166*F166,2)</f>
        <v>0</v>
      </c>
      <c r="H166" s="242"/>
      <c r="I166" s="243">
        <f>ROUND(E166*H166,2)</f>
        <v>0</v>
      </c>
      <c r="J166" s="242"/>
      <c r="K166" s="243">
        <f>ROUND(E166*J166,2)</f>
        <v>0</v>
      </c>
      <c r="L166" s="243">
        <v>21</v>
      </c>
      <c r="M166" s="243">
        <f>G166*(1+L166/100)</f>
        <v>0</v>
      </c>
      <c r="N166" s="243">
        <v>0</v>
      </c>
      <c r="O166" s="243">
        <f>ROUND(E166*N166,2)</f>
        <v>0</v>
      </c>
      <c r="P166" s="243">
        <v>0</v>
      </c>
      <c r="Q166" s="243">
        <f>ROUND(E166*P166,2)</f>
        <v>0</v>
      </c>
      <c r="R166" s="243" t="s">
        <v>220</v>
      </c>
      <c r="S166" s="243" t="s">
        <v>135</v>
      </c>
      <c r="T166" s="244" t="s">
        <v>136</v>
      </c>
      <c r="U166" s="218">
        <v>0.10500000000000001</v>
      </c>
      <c r="V166" s="218">
        <f>ROUND(E166*U166,2)</f>
        <v>2.94</v>
      </c>
      <c r="W166" s="218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351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38">
        <v>62</v>
      </c>
      <c r="B167" s="239" t="s">
        <v>359</v>
      </c>
      <c r="C167" s="253" t="s">
        <v>360</v>
      </c>
      <c r="D167" s="240" t="s">
        <v>253</v>
      </c>
      <c r="E167" s="241">
        <v>28.043930000000003</v>
      </c>
      <c r="F167" s="242"/>
      <c r="G167" s="243">
        <f>ROUND(E167*F167,2)</f>
        <v>0</v>
      </c>
      <c r="H167" s="242"/>
      <c r="I167" s="243">
        <f>ROUND(E167*H167,2)</f>
        <v>0</v>
      </c>
      <c r="J167" s="242"/>
      <c r="K167" s="243">
        <f>ROUND(E167*J167,2)</f>
        <v>0</v>
      </c>
      <c r="L167" s="243">
        <v>21</v>
      </c>
      <c r="M167" s="243">
        <f>G167*(1+L167/100)</f>
        <v>0</v>
      </c>
      <c r="N167" s="243">
        <v>0</v>
      </c>
      <c r="O167" s="243">
        <f>ROUND(E167*N167,2)</f>
        <v>0</v>
      </c>
      <c r="P167" s="243">
        <v>0</v>
      </c>
      <c r="Q167" s="243">
        <f>ROUND(E167*P167,2)</f>
        <v>0</v>
      </c>
      <c r="R167" s="243" t="s">
        <v>220</v>
      </c>
      <c r="S167" s="243" t="s">
        <v>135</v>
      </c>
      <c r="T167" s="244" t="s">
        <v>136</v>
      </c>
      <c r="U167" s="218">
        <v>0</v>
      </c>
      <c r="V167" s="218">
        <f>ROUND(E167*U167,2)</f>
        <v>0</v>
      </c>
      <c r="W167" s="218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351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x14ac:dyDescent="0.2">
      <c r="A168" s="225" t="s">
        <v>129</v>
      </c>
      <c r="B168" s="226" t="s">
        <v>102</v>
      </c>
      <c r="C168" s="250" t="s">
        <v>27</v>
      </c>
      <c r="D168" s="227"/>
      <c r="E168" s="228"/>
      <c r="F168" s="229"/>
      <c r="G168" s="229">
        <f>SUMIF(AG169:AG174,"&lt;&gt;NOR",G169:G174)</f>
        <v>0</v>
      </c>
      <c r="H168" s="229"/>
      <c r="I168" s="229">
        <f>SUM(I169:I174)</f>
        <v>0</v>
      </c>
      <c r="J168" s="229"/>
      <c r="K168" s="229">
        <f>SUM(K169:K174)</f>
        <v>0</v>
      </c>
      <c r="L168" s="229"/>
      <c r="M168" s="229">
        <f>SUM(M169:M174)</f>
        <v>0</v>
      </c>
      <c r="N168" s="229"/>
      <c r="O168" s="229">
        <f>SUM(O169:O174)</f>
        <v>0</v>
      </c>
      <c r="P168" s="229"/>
      <c r="Q168" s="229">
        <f>SUM(Q169:Q174)</f>
        <v>0</v>
      </c>
      <c r="R168" s="229"/>
      <c r="S168" s="229"/>
      <c r="T168" s="230"/>
      <c r="U168" s="224"/>
      <c r="V168" s="224">
        <f>SUM(V169:V174)</f>
        <v>0</v>
      </c>
      <c r="W168" s="224"/>
      <c r="AG168" t="s">
        <v>130</v>
      </c>
    </row>
    <row r="169" spans="1:60" outlineLevel="1" x14ac:dyDescent="0.2">
      <c r="A169" s="231">
        <v>63</v>
      </c>
      <c r="B169" s="232" t="s">
        <v>361</v>
      </c>
      <c r="C169" s="251" t="s">
        <v>362</v>
      </c>
      <c r="D169" s="233" t="s">
        <v>363</v>
      </c>
      <c r="E169" s="234">
        <v>1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6">
        <v>0</v>
      </c>
      <c r="O169" s="236">
        <f>ROUND(E169*N169,2)</f>
        <v>0</v>
      </c>
      <c r="P169" s="236">
        <v>0</v>
      </c>
      <c r="Q169" s="236">
        <f>ROUND(E169*P169,2)</f>
        <v>0</v>
      </c>
      <c r="R169" s="236"/>
      <c r="S169" s="236" t="s">
        <v>135</v>
      </c>
      <c r="T169" s="237" t="s">
        <v>136</v>
      </c>
      <c r="U169" s="218">
        <v>0</v>
      </c>
      <c r="V169" s="218">
        <f>ROUND(E169*U169,2)</f>
        <v>0</v>
      </c>
      <c r="W169" s="218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364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6" t="s">
        <v>365</v>
      </c>
      <c r="D170" s="247"/>
      <c r="E170" s="247"/>
      <c r="F170" s="247"/>
      <c r="G170" s="247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150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31">
        <v>64</v>
      </c>
      <c r="B171" s="232" t="s">
        <v>366</v>
      </c>
      <c r="C171" s="251" t="s">
        <v>367</v>
      </c>
      <c r="D171" s="233" t="s">
        <v>363</v>
      </c>
      <c r="E171" s="234">
        <v>1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6">
        <v>0</v>
      </c>
      <c r="O171" s="236">
        <f>ROUND(E171*N171,2)</f>
        <v>0</v>
      </c>
      <c r="P171" s="236">
        <v>0</v>
      </c>
      <c r="Q171" s="236">
        <f>ROUND(E171*P171,2)</f>
        <v>0</v>
      </c>
      <c r="R171" s="236"/>
      <c r="S171" s="236" t="s">
        <v>135</v>
      </c>
      <c r="T171" s="237" t="s">
        <v>136</v>
      </c>
      <c r="U171" s="218">
        <v>0</v>
      </c>
      <c r="V171" s="218">
        <f>ROUND(E171*U171,2)</f>
        <v>0</v>
      </c>
      <c r="W171" s="218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364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ht="22.5" outlineLevel="1" x14ac:dyDescent="0.2">
      <c r="A172" s="216"/>
      <c r="B172" s="217"/>
      <c r="C172" s="256" t="s">
        <v>368</v>
      </c>
      <c r="D172" s="247"/>
      <c r="E172" s="247"/>
      <c r="F172" s="247"/>
      <c r="G172" s="247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150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48" t="str">
        <f>C172</f>
        <v>Náklady na ztížené provádění stavebních prací v důsledku nepřerušeného provozu na staveništi nebo v případech nepřerušeného provozu v objektech v nichž se stavební práce provádí.</v>
      </c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31">
        <v>65</v>
      </c>
      <c r="B173" s="232" t="s">
        <v>369</v>
      </c>
      <c r="C173" s="251" t="s">
        <v>370</v>
      </c>
      <c r="D173" s="233" t="s">
        <v>363</v>
      </c>
      <c r="E173" s="234">
        <v>1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6">
        <v>0</v>
      </c>
      <c r="O173" s="236">
        <f>ROUND(E173*N173,2)</f>
        <v>0</v>
      </c>
      <c r="P173" s="236">
        <v>0</v>
      </c>
      <c r="Q173" s="236">
        <f>ROUND(E173*P173,2)</f>
        <v>0</v>
      </c>
      <c r="R173" s="236"/>
      <c r="S173" s="236" t="s">
        <v>135</v>
      </c>
      <c r="T173" s="237" t="s">
        <v>136</v>
      </c>
      <c r="U173" s="218">
        <v>0</v>
      </c>
      <c r="V173" s="218">
        <f>ROUND(E173*U173,2)</f>
        <v>0</v>
      </c>
      <c r="W173" s="218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364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56" t="s">
        <v>371</v>
      </c>
      <c r="D174" s="247"/>
      <c r="E174" s="247"/>
      <c r="F174" s="247"/>
      <c r="G174" s="247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150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48" t="str">
        <f>C174</f>
        <v>Náklady zhotovitele, které vzniknou v souvislosti s povinnostmi zhotovitele při předání a převzetí díla.</v>
      </c>
      <c r="BB174" s="209"/>
      <c r="BC174" s="209"/>
      <c r="BD174" s="209"/>
      <c r="BE174" s="209"/>
      <c r="BF174" s="209"/>
      <c r="BG174" s="209"/>
      <c r="BH174" s="209"/>
    </row>
    <row r="175" spans="1:60" x14ac:dyDescent="0.2">
      <c r="A175" s="225" t="s">
        <v>129</v>
      </c>
      <c r="B175" s="226" t="s">
        <v>103</v>
      </c>
      <c r="C175" s="250" t="s">
        <v>28</v>
      </c>
      <c r="D175" s="227"/>
      <c r="E175" s="228"/>
      <c r="F175" s="229"/>
      <c r="G175" s="229">
        <f>SUMIF(AG176:AG183,"&lt;&gt;NOR",G176:G183)</f>
        <v>0</v>
      </c>
      <c r="H175" s="229"/>
      <c r="I175" s="229">
        <f>SUM(I176:I183)</f>
        <v>0</v>
      </c>
      <c r="J175" s="229"/>
      <c r="K175" s="229">
        <f>SUM(K176:K183)</f>
        <v>0</v>
      </c>
      <c r="L175" s="229"/>
      <c r="M175" s="229">
        <f>SUM(M176:M183)</f>
        <v>0</v>
      </c>
      <c r="N175" s="229"/>
      <c r="O175" s="229">
        <f>SUM(O176:O183)</f>
        <v>0</v>
      </c>
      <c r="P175" s="229"/>
      <c r="Q175" s="229">
        <f>SUM(Q176:Q183)</f>
        <v>0</v>
      </c>
      <c r="R175" s="229"/>
      <c r="S175" s="229"/>
      <c r="T175" s="230"/>
      <c r="U175" s="224"/>
      <c r="V175" s="224">
        <f>SUM(V176:V183)</f>
        <v>0</v>
      </c>
      <c r="W175" s="224"/>
      <c r="AG175" t="s">
        <v>130</v>
      </c>
    </row>
    <row r="176" spans="1:60" outlineLevel="1" x14ac:dyDescent="0.2">
      <c r="A176" s="231">
        <v>66</v>
      </c>
      <c r="B176" s="232" t="s">
        <v>372</v>
      </c>
      <c r="C176" s="251" t="s">
        <v>373</v>
      </c>
      <c r="D176" s="233" t="s">
        <v>363</v>
      </c>
      <c r="E176" s="234">
        <v>1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6"/>
      <c r="S176" s="236" t="s">
        <v>135</v>
      </c>
      <c r="T176" s="237" t="s">
        <v>136</v>
      </c>
      <c r="U176" s="218">
        <v>0</v>
      </c>
      <c r="V176" s="218">
        <f>ROUND(E176*U176,2)</f>
        <v>0</v>
      </c>
      <c r="W176" s="218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364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ht="22.5" outlineLevel="1" x14ac:dyDescent="0.2">
      <c r="A177" s="216"/>
      <c r="B177" s="217"/>
      <c r="C177" s="256" t="s">
        <v>374</v>
      </c>
      <c r="D177" s="247"/>
      <c r="E177" s="247"/>
      <c r="F177" s="247"/>
      <c r="G177" s="247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150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48" t="str">
        <f>C177</f>
        <v>Náklady zhotovitele, související s prováděním zkoušek a revizí předepsaných technickými normami nebo objednatelem a které jsou pro provedení díla nezbytné.</v>
      </c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57" t="s">
        <v>375</v>
      </c>
      <c r="D178" s="221"/>
      <c r="E178" s="222"/>
      <c r="F178" s="223"/>
      <c r="G178" s="223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150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55" t="s">
        <v>376</v>
      </c>
      <c r="D179" s="246"/>
      <c r="E179" s="246"/>
      <c r="F179" s="246"/>
      <c r="G179" s="246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150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31">
        <v>67</v>
      </c>
      <c r="B180" s="232" t="s">
        <v>377</v>
      </c>
      <c r="C180" s="251" t="s">
        <v>378</v>
      </c>
      <c r="D180" s="233" t="s">
        <v>363</v>
      </c>
      <c r="E180" s="234">
        <v>1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6">
        <v>0</v>
      </c>
      <c r="O180" s="236">
        <f>ROUND(E180*N180,2)</f>
        <v>0</v>
      </c>
      <c r="P180" s="236">
        <v>0</v>
      </c>
      <c r="Q180" s="236">
        <f>ROUND(E180*P180,2)</f>
        <v>0</v>
      </c>
      <c r="R180" s="236"/>
      <c r="S180" s="236" t="s">
        <v>135</v>
      </c>
      <c r="T180" s="237" t="s">
        <v>136</v>
      </c>
      <c r="U180" s="218">
        <v>0</v>
      </c>
      <c r="V180" s="218">
        <f>ROUND(E180*U180,2)</f>
        <v>0</v>
      </c>
      <c r="W180" s="218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364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ht="33.75" outlineLevel="1" x14ac:dyDescent="0.2">
      <c r="A181" s="216"/>
      <c r="B181" s="217"/>
      <c r="C181" s="256" t="s">
        <v>379</v>
      </c>
      <c r="D181" s="247"/>
      <c r="E181" s="247"/>
      <c r="F181" s="247"/>
      <c r="G181" s="247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150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48" t="str">
        <f>C181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31">
        <v>68</v>
      </c>
      <c r="B182" s="232" t="s">
        <v>380</v>
      </c>
      <c r="C182" s="251" t="s">
        <v>381</v>
      </c>
      <c r="D182" s="233" t="s">
        <v>363</v>
      </c>
      <c r="E182" s="234">
        <v>1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6"/>
      <c r="S182" s="236" t="s">
        <v>154</v>
      </c>
      <c r="T182" s="237" t="s">
        <v>136</v>
      </c>
      <c r="U182" s="218">
        <v>0</v>
      </c>
      <c r="V182" s="218">
        <f>ROUND(E182*U182,2)</f>
        <v>0</v>
      </c>
      <c r="W182" s="218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364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56" t="s">
        <v>382</v>
      </c>
      <c r="D183" s="247"/>
      <c r="E183" s="247"/>
      <c r="F183" s="247"/>
      <c r="G183" s="247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150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x14ac:dyDescent="0.2">
      <c r="A184" s="5"/>
      <c r="B184" s="6"/>
      <c r="C184" s="258"/>
      <c r="D184" s="8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AE184">
        <v>15</v>
      </c>
      <c r="AF184">
        <v>21</v>
      </c>
    </row>
    <row r="185" spans="1:60" x14ac:dyDescent="0.2">
      <c r="A185" s="212"/>
      <c r="B185" s="213" t="s">
        <v>29</v>
      </c>
      <c r="C185" s="259"/>
      <c r="D185" s="214"/>
      <c r="E185" s="215"/>
      <c r="F185" s="215"/>
      <c r="G185" s="249">
        <f>G8+G17+G24+G44+G49+G58+G64+G89+G92+G95+G116+G119+G122+G129+G131+G135+G142+G158+G161+G168+G175</f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AE185">
        <f>SUMIF(L7:L183,AE184,G7:G183)</f>
        <v>0</v>
      </c>
      <c r="AF185">
        <f>SUMIF(L7:L183,AF184,G7:G183)</f>
        <v>0</v>
      </c>
      <c r="AG185" t="s">
        <v>383</v>
      </c>
    </row>
    <row r="186" spans="1:60" x14ac:dyDescent="0.2">
      <c r="C186" s="260"/>
      <c r="D186" s="193"/>
      <c r="AG186" t="s">
        <v>384</v>
      </c>
    </row>
    <row r="187" spans="1:60" x14ac:dyDescent="0.2">
      <c r="D187" s="193"/>
    </row>
    <row r="188" spans="1:60" x14ac:dyDescent="0.2">
      <c r="D188" s="193"/>
    </row>
    <row r="189" spans="1:60" x14ac:dyDescent="0.2">
      <c r="D189" s="193"/>
    </row>
    <row r="190" spans="1:60" x14ac:dyDescent="0.2">
      <c r="D190" s="193"/>
    </row>
    <row r="191" spans="1:60" x14ac:dyDescent="0.2">
      <c r="D191" s="193"/>
    </row>
    <row r="192" spans="1:60" x14ac:dyDescent="0.2">
      <c r="D192" s="193"/>
    </row>
    <row r="193" spans="4:4" x14ac:dyDescent="0.2">
      <c r="D193" s="193"/>
    </row>
    <row r="194" spans="4:4" x14ac:dyDescent="0.2">
      <c r="D194" s="193"/>
    </row>
    <row r="195" spans="4:4" x14ac:dyDescent="0.2">
      <c r="D195" s="193"/>
    </row>
    <row r="196" spans="4:4" x14ac:dyDescent="0.2">
      <c r="D196" s="193"/>
    </row>
    <row r="197" spans="4:4" x14ac:dyDescent="0.2">
      <c r="D197" s="193"/>
    </row>
    <row r="198" spans="4:4" x14ac:dyDescent="0.2">
      <c r="D198" s="193"/>
    </row>
    <row r="199" spans="4:4" x14ac:dyDescent="0.2">
      <c r="D199" s="193"/>
    </row>
    <row r="200" spans="4:4" x14ac:dyDescent="0.2">
      <c r="D200" s="193"/>
    </row>
    <row r="201" spans="4:4" x14ac:dyDescent="0.2">
      <c r="D201" s="193"/>
    </row>
    <row r="202" spans="4:4" x14ac:dyDescent="0.2">
      <c r="D202" s="193"/>
    </row>
    <row r="203" spans="4:4" x14ac:dyDescent="0.2">
      <c r="D203" s="193"/>
    </row>
    <row r="204" spans="4:4" x14ac:dyDescent="0.2">
      <c r="D204" s="193"/>
    </row>
    <row r="205" spans="4:4" x14ac:dyDescent="0.2">
      <c r="D205" s="193"/>
    </row>
    <row r="206" spans="4:4" x14ac:dyDescent="0.2">
      <c r="D206" s="193"/>
    </row>
    <row r="207" spans="4:4" x14ac:dyDescent="0.2">
      <c r="D207" s="193"/>
    </row>
    <row r="208" spans="4:4" x14ac:dyDescent="0.2">
      <c r="D208" s="193"/>
    </row>
    <row r="209" spans="4:4" x14ac:dyDescent="0.2">
      <c r="D209" s="193"/>
    </row>
    <row r="210" spans="4:4" x14ac:dyDescent="0.2">
      <c r="D210" s="193"/>
    </row>
    <row r="211" spans="4:4" x14ac:dyDescent="0.2">
      <c r="D211" s="193"/>
    </row>
    <row r="212" spans="4:4" x14ac:dyDescent="0.2">
      <c r="D212" s="193"/>
    </row>
    <row r="213" spans="4:4" x14ac:dyDescent="0.2">
      <c r="D213" s="193"/>
    </row>
    <row r="214" spans="4:4" x14ac:dyDescent="0.2">
      <c r="D214" s="193"/>
    </row>
    <row r="215" spans="4:4" x14ac:dyDescent="0.2">
      <c r="D215" s="193"/>
    </row>
    <row r="216" spans="4:4" x14ac:dyDescent="0.2">
      <c r="D216" s="193"/>
    </row>
    <row r="217" spans="4:4" x14ac:dyDescent="0.2">
      <c r="D217" s="193"/>
    </row>
    <row r="218" spans="4:4" x14ac:dyDescent="0.2">
      <c r="D218" s="193"/>
    </row>
    <row r="219" spans="4:4" x14ac:dyDescent="0.2">
      <c r="D219" s="193"/>
    </row>
    <row r="220" spans="4:4" x14ac:dyDescent="0.2">
      <c r="D220" s="193"/>
    </row>
    <row r="221" spans="4:4" x14ac:dyDescent="0.2">
      <c r="D221" s="193"/>
    </row>
    <row r="222" spans="4:4" x14ac:dyDescent="0.2">
      <c r="D222" s="193"/>
    </row>
    <row r="223" spans="4:4" x14ac:dyDescent="0.2">
      <c r="D223" s="193"/>
    </row>
    <row r="224" spans="4:4" x14ac:dyDescent="0.2">
      <c r="D224" s="193"/>
    </row>
    <row r="225" spans="4:4" x14ac:dyDescent="0.2">
      <c r="D225" s="193"/>
    </row>
    <row r="226" spans="4:4" x14ac:dyDescent="0.2">
      <c r="D226" s="193"/>
    </row>
    <row r="227" spans="4:4" x14ac:dyDescent="0.2">
      <c r="D227" s="193"/>
    </row>
    <row r="228" spans="4:4" x14ac:dyDescent="0.2">
      <c r="D228" s="193"/>
    </row>
    <row r="229" spans="4:4" x14ac:dyDescent="0.2">
      <c r="D229" s="193"/>
    </row>
    <row r="230" spans="4:4" x14ac:dyDescent="0.2">
      <c r="D230" s="193"/>
    </row>
    <row r="231" spans="4:4" x14ac:dyDescent="0.2">
      <c r="D231" s="193"/>
    </row>
    <row r="232" spans="4:4" x14ac:dyDescent="0.2">
      <c r="D232" s="193"/>
    </row>
    <row r="233" spans="4:4" x14ac:dyDescent="0.2">
      <c r="D233" s="193"/>
    </row>
    <row r="234" spans="4:4" x14ac:dyDescent="0.2">
      <c r="D234" s="193"/>
    </row>
    <row r="235" spans="4:4" x14ac:dyDescent="0.2">
      <c r="D235" s="193"/>
    </row>
    <row r="236" spans="4:4" x14ac:dyDescent="0.2">
      <c r="D236" s="193"/>
    </row>
    <row r="237" spans="4:4" x14ac:dyDescent="0.2">
      <c r="D237" s="193"/>
    </row>
    <row r="238" spans="4:4" x14ac:dyDescent="0.2">
      <c r="D238" s="193"/>
    </row>
    <row r="239" spans="4:4" x14ac:dyDescent="0.2">
      <c r="D239" s="193"/>
    </row>
    <row r="240" spans="4:4" x14ac:dyDescent="0.2">
      <c r="D240" s="193"/>
    </row>
    <row r="241" spans="4:4" x14ac:dyDescent="0.2">
      <c r="D241" s="193"/>
    </row>
    <row r="242" spans="4:4" x14ac:dyDescent="0.2">
      <c r="D242" s="193"/>
    </row>
    <row r="243" spans="4:4" x14ac:dyDescent="0.2">
      <c r="D243" s="193"/>
    </row>
    <row r="244" spans="4:4" x14ac:dyDescent="0.2">
      <c r="D244" s="193"/>
    </row>
    <row r="245" spans="4:4" x14ac:dyDescent="0.2">
      <c r="D245" s="193"/>
    </row>
    <row r="246" spans="4:4" x14ac:dyDescent="0.2">
      <c r="D246" s="193"/>
    </row>
    <row r="247" spans="4:4" x14ac:dyDescent="0.2">
      <c r="D247" s="193"/>
    </row>
    <row r="248" spans="4:4" x14ac:dyDescent="0.2">
      <c r="D248" s="193"/>
    </row>
    <row r="249" spans="4:4" x14ac:dyDescent="0.2">
      <c r="D249" s="193"/>
    </row>
    <row r="250" spans="4:4" x14ac:dyDescent="0.2">
      <c r="D250" s="193"/>
    </row>
    <row r="251" spans="4:4" x14ac:dyDescent="0.2">
      <c r="D251" s="193"/>
    </row>
    <row r="252" spans="4:4" x14ac:dyDescent="0.2">
      <c r="D252" s="193"/>
    </row>
    <row r="253" spans="4:4" x14ac:dyDescent="0.2">
      <c r="D253" s="193"/>
    </row>
    <row r="254" spans="4:4" x14ac:dyDescent="0.2">
      <c r="D254" s="193"/>
    </row>
    <row r="255" spans="4:4" x14ac:dyDescent="0.2">
      <c r="D255" s="193"/>
    </row>
    <row r="256" spans="4:4" x14ac:dyDescent="0.2">
      <c r="D256" s="193"/>
    </row>
    <row r="257" spans="4:4" x14ac:dyDescent="0.2">
      <c r="D257" s="193"/>
    </row>
    <row r="258" spans="4:4" x14ac:dyDescent="0.2">
      <c r="D258" s="193"/>
    </row>
    <row r="259" spans="4:4" x14ac:dyDescent="0.2">
      <c r="D259" s="193"/>
    </row>
    <row r="260" spans="4:4" x14ac:dyDescent="0.2">
      <c r="D260" s="193"/>
    </row>
    <row r="261" spans="4:4" x14ac:dyDescent="0.2">
      <c r="D261" s="193"/>
    </row>
    <row r="262" spans="4:4" x14ac:dyDescent="0.2">
      <c r="D262" s="193"/>
    </row>
    <row r="263" spans="4:4" x14ac:dyDescent="0.2">
      <c r="D263" s="193"/>
    </row>
    <row r="264" spans="4:4" x14ac:dyDescent="0.2">
      <c r="D264" s="193"/>
    </row>
    <row r="265" spans="4:4" x14ac:dyDescent="0.2">
      <c r="D265" s="193"/>
    </row>
    <row r="266" spans="4:4" x14ac:dyDescent="0.2">
      <c r="D266" s="193"/>
    </row>
    <row r="267" spans="4:4" x14ac:dyDescent="0.2">
      <c r="D267" s="193"/>
    </row>
    <row r="268" spans="4:4" x14ac:dyDescent="0.2">
      <c r="D268" s="193"/>
    </row>
    <row r="269" spans="4:4" x14ac:dyDescent="0.2">
      <c r="D269" s="193"/>
    </row>
    <row r="270" spans="4:4" x14ac:dyDescent="0.2">
      <c r="D270" s="193"/>
    </row>
    <row r="271" spans="4:4" x14ac:dyDescent="0.2">
      <c r="D271" s="193"/>
    </row>
    <row r="272" spans="4:4" x14ac:dyDescent="0.2">
      <c r="D272" s="193"/>
    </row>
    <row r="273" spans="4:4" x14ac:dyDescent="0.2">
      <c r="D273" s="193"/>
    </row>
    <row r="274" spans="4:4" x14ac:dyDescent="0.2">
      <c r="D274" s="193"/>
    </row>
    <row r="275" spans="4:4" x14ac:dyDescent="0.2">
      <c r="D275" s="193"/>
    </row>
    <row r="276" spans="4:4" x14ac:dyDescent="0.2">
      <c r="D276" s="193"/>
    </row>
    <row r="277" spans="4:4" x14ac:dyDescent="0.2">
      <c r="D277" s="193"/>
    </row>
    <row r="278" spans="4:4" x14ac:dyDescent="0.2">
      <c r="D278" s="193"/>
    </row>
    <row r="279" spans="4:4" x14ac:dyDescent="0.2">
      <c r="D279" s="193"/>
    </row>
    <row r="280" spans="4:4" x14ac:dyDescent="0.2">
      <c r="D280" s="193"/>
    </row>
    <row r="281" spans="4:4" x14ac:dyDescent="0.2">
      <c r="D281" s="193"/>
    </row>
    <row r="282" spans="4:4" x14ac:dyDescent="0.2">
      <c r="D282" s="193"/>
    </row>
    <row r="283" spans="4:4" x14ac:dyDescent="0.2">
      <c r="D283" s="193"/>
    </row>
    <row r="284" spans="4:4" x14ac:dyDescent="0.2">
      <c r="D284" s="193"/>
    </row>
    <row r="285" spans="4:4" x14ac:dyDescent="0.2">
      <c r="D285" s="193"/>
    </row>
    <row r="286" spans="4:4" x14ac:dyDescent="0.2">
      <c r="D286" s="193"/>
    </row>
    <row r="287" spans="4:4" x14ac:dyDescent="0.2">
      <c r="D287" s="193"/>
    </row>
    <row r="288" spans="4:4" x14ac:dyDescent="0.2">
      <c r="D288" s="193"/>
    </row>
    <row r="289" spans="4:4" x14ac:dyDescent="0.2">
      <c r="D289" s="193"/>
    </row>
    <row r="290" spans="4:4" x14ac:dyDescent="0.2">
      <c r="D290" s="193"/>
    </row>
    <row r="291" spans="4:4" x14ac:dyDescent="0.2">
      <c r="D291" s="193"/>
    </row>
    <row r="292" spans="4:4" x14ac:dyDescent="0.2">
      <c r="D292" s="193"/>
    </row>
    <row r="293" spans="4:4" x14ac:dyDescent="0.2">
      <c r="D293" s="193"/>
    </row>
    <row r="294" spans="4:4" x14ac:dyDescent="0.2">
      <c r="D294" s="193"/>
    </row>
    <row r="295" spans="4:4" x14ac:dyDescent="0.2">
      <c r="D295" s="193"/>
    </row>
    <row r="296" spans="4:4" x14ac:dyDescent="0.2">
      <c r="D296" s="193"/>
    </row>
    <row r="297" spans="4:4" x14ac:dyDescent="0.2">
      <c r="D297" s="193"/>
    </row>
    <row r="298" spans="4:4" x14ac:dyDescent="0.2">
      <c r="D298" s="193"/>
    </row>
    <row r="299" spans="4:4" x14ac:dyDescent="0.2">
      <c r="D299" s="193"/>
    </row>
    <row r="300" spans="4:4" x14ac:dyDescent="0.2">
      <c r="D300" s="193"/>
    </row>
    <row r="301" spans="4:4" x14ac:dyDescent="0.2">
      <c r="D301" s="193"/>
    </row>
    <row r="302" spans="4:4" x14ac:dyDescent="0.2">
      <c r="D302" s="193"/>
    </row>
    <row r="303" spans="4:4" x14ac:dyDescent="0.2">
      <c r="D303" s="193"/>
    </row>
    <row r="304" spans="4:4" x14ac:dyDescent="0.2">
      <c r="D304" s="193"/>
    </row>
    <row r="305" spans="4:4" x14ac:dyDescent="0.2">
      <c r="D305" s="193"/>
    </row>
    <row r="306" spans="4:4" x14ac:dyDescent="0.2">
      <c r="D306" s="193"/>
    </row>
    <row r="307" spans="4:4" x14ac:dyDescent="0.2">
      <c r="D307" s="193"/>
    </row>
    <row r="308" spans="4:4" x14ac:dyDescent="0.2">
      <c r="D308" s="193"/>
    </row>
    <row r="309" spans="4:4" x14ac:dyDescent="0.2">
      <c r="D309" s="193"/>
    </row>
    <row r="310" spans="4:4" x14ac:dyDescent="0.2">
      <c r="D310" s="193"/>
    </row>
    <row r="311" spans="4:4" x14ac:dyDescent="0.2">
      <c r="D311" s="193"/>
    </row>
    <row r="312" spans="4:4" x14ac:dyDescent="0.2">
      <c r="D312" s="193"/>
    </row>
    <row r="313" spans="4:4" x14ac:dyDescent="0.2">
      <c r="D313" s="193"/>
    </row>
    <row r="314" spans="4:4" x14ac:dyDescent="0.2">
      <c r="D314" s="193"/>
    </row>
    <row r="315" spans="4:4" x14ac:dyDescent="0.2">
      <c r="D315" s="193"/>
    </row>
    <row r="316" spans="4:4" x14ac:dyDescent="0.2">
      <c r="D316" s="193"/>
    </row>
    <row r="317" spans="4:4" x14ac:dyDescent="0.2">
      <c r="D317" s="193"/>
    </row>
    <row r="318" spans="4:4" x14ac:dyDescent="0.2">
      <c r="D318" s="193"/>
    </row>
    <row r="319" spans="4:4" x14ac:dyDescent="0.2">
      <c r="D319" s="193"/>
    </row>
    <row r="320" spans="4:4" x14ac:dyDescent="0.2">
      <c r="D320" s="193"/>
    </row>
    <row r="321" spans="4:4" x14ac:dyDescent="0.2">
      <c r="D321" s="193"/>
    </row>
    <row r="322" spans="4:4" x14ac:dyDescent="0.2">
      <c r="D322" s="193"/>
    </row>
    <row r="323" spans="4:4" x14ac:dyDescent="0.2">
      <c r="D323" s="193"/>
    </row>
    <row r="324" spans="4:4" x14ac:dyDescent="0.2">
      <c r="D324" s="193"/>
    </row>
    <row r="325" spans="4:4" x14ac:dyDescent="0.2">
      <c r="D325" s="193"/>
    </row>
    <row r="326" spans="4:4" x14ac:dyDescent="0.2">
      <c r="D326" s="193"/>
    </row>
    <row r="327" spans="4:4" x14ac:dyDescent="0.2">
      <c r="D327" s="193"/>
    </row>
    <row r="328" spans="4:4" x14ac:dyDescent="0.2">
      <c r="D328" s="193"/>
    </row>
    <row r="329" spans="4:4" x14ac:dyDescent="0.2">
      <c r="D329" s="193"/>
    </row>
    <row r="330" spans="4:4" x14ac:dyDescent="0.2">
      <c r="D330" s="193"/>
    </row>
    <row r="331" spans="4:4" x14ac:dyDescent="0.2">
      <c r="D331" s="193"/>
    </row>
    <row r="332" spans="4:4" x14ac:dyDescent="0.2">
      <c r="D332" s="193"/>
    </row>
    <row r="333" spans="4:4" x14ac:dyDescent="0.2">
      <c r="D333" s="193"/>
    </row>
    <row r="334" spans="4:4" x14ac:dyDescent="0.2">
      <c r="D334" s="193"/>
    </row>
    <row r="335" spans="4:4" x14ac:dyDescent="0.2">
      <c r="D335" s="193"/>
    </row>
    <row r="336" spans="4:4" x14ac:dyDescent="0.2">
      <c r="D336" s="193"/>
    </row>
    <row r="337" spans="4:4" x14ac:dyDescent="0.2">
      <c r="D337" s="193"/>
    </row>
    <row r="338" spans="4:4" x14ac:dyDescent="0.2">
      <c r="D338" s="193"/>
    </row>
    <row r="339" spans="4:4" x14ac:dyDescent="0.2">
      <c r="D339" s="193"/>
    </row>
    <row r="340" spans="4:4" x14ac:dyDescent="0.2">
      <c r="D340" s="193"/>
    </row>
    <row r="341" spans="4:4" x14ac:dyDescent="0.2">
      <c r="D341" s="193"/>
    </row>
    <row r="342" spans="4:4" x14ac:dyDescent="0.2">
      <c r="D342" s="193"/>
    </row>
    <row r="343" spans="4:4" x14ac:dyDescent="0.2">
      <c r="D343" s="193"/>
    </row>
    <row r="344" spans="4:4" x14ac:dyDescent="0.2">
      <c r="D344" s="193"/>
    </row>
    <row r="345" spans="4:4" x14ac:dyDescent="0.2">
      <c r="D345" s="193"/>
    </row>
    <row r="346" spans="4:4" x14ac:dyDescent="0.2">
      <c r="D346" s="193"/>
    </row>
    <row r="347" spans="4:4" x14ac:dyDescent="0.2">
      <c r="D347" s="193"/>
    </row>
    <row r="348" spans="4:4" x14ac:dyDescent="0.2">
      <c r="D348" s="193"/>
    </row>
    <row r="349" spans="4:4" x14ac:dyDescent="0.2">
      <c r="D349" s="193"/>
    </row>
    <row r="350" spans="4:4" x14ac:dyDescent="0.2">
      <c r="D350" s="193"/>
    </row>
    <row r="351" spans="4:4" x14ac:dyDescent="0.2">
      <c r="D351" s="193"/>
    </row>
    <row r="352" spans="4:4" x14ac:dyDescent="0.2">
      <c r="D352" s="193"/>
    </row>
    <row r="353" spans="4:4" x14ac:dyDescent="0.2">
      <c r="D353" s="193"/>
    </row>
    <row r="354" spans="4:4" x14ac:dyDescent="0.2">
      <c r="D354" s="193"/>
    </row>
    <row r="355" spans="4:4" x14ac:dyDescent="0.2">
      <c r="D355" s="193"/>
    </row>
    <row r="356" spans="4:4" x14ac:dyDescent="0.2">
      <c r="D356" s="193"/>
    </row>
    <row r="357" spans="4:4" x14ac:dyDescent="0.2">
      <c r="D357" s="193"/>
    </row>
    <row r="358" spans="4:4" x14ac:dyDescent="0.2">
      <c r="D358" s="193"/>
    </row>
    <row r="359" spans="4:4" x14ac:dyDescent="0.2">
      <c r="D359" s="193"/>
    </row>
    <row r="360" spans="4:4" x14ac:dyDescent="0.2">
      <c r="D360" s="193"/>
    </row>
    <row r="361" spans="4:4" x14ac:dyDescent="0.2">
      <c r="D361" s="193"/>
    </row>
    <row r="362" spans="4:4" x14ac:dyDescent="0.2">
      <c r="D362" s="193"/>
    </row>
    <row r="363" spans="4:4" x14ac:dyDescent="0.2">
      <c r="D363" s="193"/>
    </row>
    <row r="364" spans="4:4" x14ac:dyDescent="0.2">
      <c r="D364" s="193"/>
    </row>
    <row r="365" spans="4:4" x14ac:dyDescent="0.2">
      <c r="D365" s="193"/>
    </row>
    <row r="366" spans="4:4" x14ac:dyDescent="0.2">
      <c r="D366" s="193"/>
    </row>
    <row r="367" spans="4:4" x14ac:dyDescent="0.2">
      <c r="D367" s="193"/>
    </row>
    <row r="368" spans="4:4" x14ac:dyDescent="0.2">
      <c r="D368" s="193"/>
    </row>
    <row r="369" spans="4:4" x14ac:dyDescent="0.2">
      <c r="D369" s="193"/>
    </row>
    <row r="370" spans="4:4" x14ac:dyDescent="0.2">
      <c r="D370" s="193"/>
    </row>
    <row r="371" spans="4:4" x14ac:dyDescent="0.2">
      <c r="D371" s="193"/>
    </row>
    <row r="372" spans="4:4" x14ac:dyDescent="0.2">
      <c r="D372" s="193"/>
    </row>
    <row r="373" spans="4:4" x14ac:dyDescent="0.2">
      <c r="D373" s="193"/>
    </row>
    <row r="374" spans="4:4" x14ac:dyDescent="0.2">
      <c r="D374" s="193"/>
    </row>
    <row r="375" spans="4:4" x14ac:dyDescent="0.2">
      <c r="D375" s="193"/>
    </row>
    <row r="376" spans="4:4" x14ac:dyDescent="0.2">
      <c r="D376" s="193"/>
    </row>
    <row r="377" spans="4:4" x14ac:dyDescent="0.2">
      <c r="D377" s="193"/>
    </row>
    <row r="378" spans="4:4" x14ac:dyDescent="0.2">
      <c r="D378" s="193"/>
    </row>
    <row r="379" spans="4:4" x14ac:dyDescent="0.2">
      <c r="D379" s="193"/>
    </row>
    <row r="380" spans="4:4" x14ac:dyDescent="0.2">
      <c r="D380" s="193"/>
    </row>
    <row r="381" spans="4:4" x14ac:dyDescent="0.2">
      <c r="D381" s="193"/>
    </row>
    <row r="382" spans="4:4" x14ac:dyDescent="0.2">
      <c r="D382" s="193"/>
    </row>
    <row r="383" spans="4:4" x14ac:dyDescent="0.2">
      <c r="D383" s="193"/>
    </row>
    <row r="384" spans="4:4" x14ac:dyDescent="0.2">
      <c r="D384" s="193"/>
    </row>
    <row r="385" spans="4:4" x14ac:dyDescent="0.2">
      <c r="D385" s="193"/>
    </row>
    <row r="386" spans="4:4" x14ac:dyDescent="0.2">
      <c r="D386" s="193"/>
    </row>
    <row r="387" spans="4:4" x14ac:dyDescent="0.2">
      <c r="D387" s="193"/>
    </row>
    <row r="388" spans="4:4" x14ac:dyDescent="0.2">
      <c r="D388" s="193"/>
    </row>
    <row r="389" spans="4:4" x14ac:dyDescent="0.2">
      <c r="D389" s="193"/>
    </row>
    <row r="390" spans="4:4" x14ac:dyDescent="0.2">
      <c r="D390" s="193"/>
    </row>
    <row r="391" spans="4:4" x14ac:dyDescent="0.2">
      <c r="D391" s="193"/>
    </row>
    <row r="392" spans="4:4" x14ac:dyDescent="0.2">
      <c r="D392" s="193"/>
    </row>
    <row r="393" spans="4:4" x14ac:dyDescent="0.2">
      <c r="D393" s="193"/>
    </row>
    <row r="394" spans="4:4" x14ac:dyDescent="0.2">
      <c r="D394" s="193"/>
    </row>
    <row r="395" spans="4:4" x14ac:dyDescent="0.2">
      <c r="D395" s="193"/>
    </row>
    <row r="396" spans="4:4" x14ac:dyDescent="0.2">
      <c r="D396" s="193"/>
    </row>
    <row r="397" spans="4:4" x14ac:dyDescent="0.2">
      <c r="D397" s="193"/>
    </row>
    <row r="398" spans="4:4" x14ac:dyDescent="0.2">
      <c r="D398" s="193"/>
    </row>
    <row r="399" spans="4:4" x14ac:dyDescent="0.2">
      <c r="D399" s="193"/>
    </row>
    <row r="400" spans="4:4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algorithmName="SHA-512" hashValue="vilInwXKEKbVHIi1cOLVHPpjP4/X8o+hW5JwCemEUzv/9rTcsfcOi8pz53M/4oqoJCdl5oKZGPKfsT8ao2sC+Q==" saltValue="D37i/PcjXZMp69LuByzrfQ==" spinCount="100000" sheet="1"/>
  <mergeCells count="29">
    <mergeCell ref="C174:G174"/>
    <mergeCell ref="C177:G177"/>
    <mergeCell ref="C179:G179"/>
    <mergeCell ref="C181:G181"/>
    <mergeCell ref="C183:G183"/>
    <mergeCell ref="C133:G133"/>
    <mergeCell ref="C157:G157"/>
    <mergeCell ref="C160:G160"/>
    <mergeCell ref="C163:G163"/>
    <mergeCell ref="C170:G170"/>
    <mergeCell ref="C172:G172"/>
    <mergeCell ref="C70:G70"/>
    <mergeCell ref="C75:G75"/>
    <mergeCell ref="C85:G85"/>
    <mergeCell ref="C91:G91"/>
    <mergeCell ref="C108:G108"/>
    <mergeCell ref="C115:G115"/>
    <mergeCell ref="C19:G19"/>
    <mergeCell ref="C22:G22"/>
    <mergeCell ref="C26:G26"/>
    <mergeCell ref="C30:G30"/>
    <mergeCell ref="C33:G33"/>
    <mergeCell ref="C66:G66"/>
    <mergeCell ref="A1:G1"/>
    <mergeCell ref="C2:G2"/>
    <mergeCell ref="C3:G3"/>
    <mergeCell ref="C4:G4"/>
    <mergeCell ref="C14:G14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SO1 1.04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 1.04 Pol'!Názvy_tisku</vt:lpstr>
      <vt:lpstr>oadresa</vt:lpstr>
      <vt:lpstr>Stavba!Objednatel</vt:lpstr>
      <vt:lpstr>Stavba!Objekt</vt:lpstr>
      <vt:lpstr>'SO1 1.04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Rozpoctylbc</cp:lastModifiedBy>
  <cp:lastPrinted>2014-02-28T09:52:57Z</cp:lastPrinted>
  <dcterms:created xsi:type="dcterms:W3CDTF">2009-04-08T07:15:50Z</dcterms:created>
  <dcterms:modified xsi:type="dcterms:W3CDTF">2018-08-24T12:24:47Z</dcterms:modified>
</cp:coreProperties>
</file>