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1 - Zabezpečení svahu a ..." sheetId="2" r:id="rId2"/>
    <sheet name="02 - VRN - Vedlejší rozpo..." sheetId="3" r:id="rId3"/>
    <sheet name="Pokyny pro vyplnění" sheetId="4" r:id="rId4"/>
  </sheets>
  <definedNames>
    <definedName name="_xlnm.Print_Area" localSheetId="0">'Rekapitulace stavby'!$D$4:$AO$33,'Rekapitulace stavby'!$C$39:$AQ$54</definedName>
    <definedName name="_xlnm._FilterDatabase" localSheetId="1" hidden="1">'01 - Zabezpečení svahu a ...'!$C$82:$K$235</definedName>
    <definedName name="_xlnm.Print_Area" localSheetId="1">'01 - Zabezpečení svahu a ...'!$C$4:$J$36,'01 - Zabezpečení svahu a ...'!$C$42:$J$64,'01 - Zabezpečení svahu a ...'!$C$70:$K$235</definedName>
    <definedName name="_xlnm._FilterDatabase" localSheetId="2" hidden="1">'02 - VRN - Vedlejší rozpo...'!$C$80:$K$107</definedName>
    <definedName name="_xlnm.Print_Area" localSheetId="2">'02 - VRN - Vedlejší rozpo...'!$C$4:$J$36,'02 - VRN - Vedlejší rozpo...'!$C$42:$J$62,'02 - VRN - Vedlejší rozpo...'!$C$68:$K$107</definedName>
    <definedName name="_xlnm.Print_Area" localSheetId="3">'Pokyny pro vyplnění'!$B$2:$K$69,'Pokyny pro vyplnění'!$B$72:$K$116,'Pokyny pro vyplnění'!$B$119:$K$188,'Pokyny pro vyplnění'!$B$196:$K$216</definedName>
    <definedName name="_xlnm.Print_Titles" localSheetId="0">'Rekapitulace stavby'!$49:$49</definedName>
    <definedName name="_xlnm.Print_Titles" localSheetId="1">'01 - Zabezpečení svahu a ...'!$82:$82</definedName>
    <definedName name="_xlnm.Print_Titles" localSheetId="2">'02 - VRN - Vedlejší rozpo...'!$80:$80</definedName>
  </definedNames>
  <calcPr fullCalcOnLoad="1"/>
</workbook>
</file>

<file path=xl/sharedStrings.xml><?xml version="1.0" encoding="utf-8"?>
<sst xmlns="http://schemas.openxmlformats.org/spreadsheetml/2006/main" count="2324" uniqueCount="596">
  <si>
    <t>Export VZ</t>
  </si>
  <si>
    <t>List obsahuje:</t>
  </si>
  <si>
    <t>1) Rekapitulace stavby</t>
  </si>
  <si>
    <t>2) Rekapitulace objektů stavby a soupisů prací</t>
  </si>
  <si>
    <t>3.0</t>
  </si>
  <si>
    <t>ZAMOK</t>
  </si>
  <si>
    <t>False</t>
  </si>
  <si>
    <t>{f0fc2f7a-a07d-40a6-ae57-d5dc8619ffe9}</t>
  </si>
  <si>
    <t>0,01</t>
  </si>
  <si>
    <t>21</t>
  </si>
  <si>
    <t>15</t>
  </si>
  <si>
    <t>REKAPITULACE STAVBY</t>
  </si>
  <si>
    <t>v ---  níže se nacházejí doplnkové a pomocné údaje k sestavám  --- v</t>
  </si>
  <si>
    <t>Návod na vyplnění</t>
  </si>
  <si>
    <t>0,001</t>
  </si>
  <si>
    <t>Kód:</t>
  </si>
  <si>
    <t>2017048-NAVY</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</si>
  <si>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</si>
  <si>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</si>
  <si>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ZŠ Na Výběžku, Liberec-Starý Harcov, Zabezpečení svahu a úpravy u obtokového koryta kolem hřiště</t>
  </si>
  <si>
    <t>KSO:</t>
  </si>
  <si>
    <t/>
  </si>
  <si>
    <t>CC-CZ:</t>
  </si>
  <si>
    <t>Místo:</t>
  </si>
  <si>
    <t>Liberec</t>
  </si>
  <si>
    <t>Datum:</t>
  </si>
  <si>
    <t>13. 7. 2018</t>
  </si>
  <si>
    <t>Zadavatel:</t>
  </si>
  <si>
    <t>IČ:</t>
  </si>
  <si>
    <t>00262978</t>
  </si>
  <si>
    <t>Statutární město Liberec</t>
  </si>
  <si>
    <t>DIČ:</t>
  </si>
  <si>
    <t>CZ00262978</t>
  </si>
  <si>
    <t>Uchazeč:</t>
  </si>
  <si>
    <t>Vyplň údaj</t>
  </si>
  <si>
    <t>Projektant:</t>
  </si>
  <si>
    <t>27497763</t>
  </si>
  <si>
    <t>SNOWPLAN, spol. s r.o.</t>
  </si>
  <si>
    <t>CZ27497763</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</si>
  <si>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</si>
  <si>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</si>
  <si>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</si>
  <si>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</si>
  <si>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</si>
  <si>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</si>
  <si>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</si>
  <si>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</si>
  <si>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</si>
  <si>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</si>
  <si>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</si>
  <si>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</si>
  <si>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</si>
  <si>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</si>
  <si>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</si>
  <si>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</si>
  <si>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</si>
  <si>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</si>
  <si>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</si>
  <si>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</si>
  <si>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</si>
  <si>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</si>
  <si>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</si>
  <si>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</si>
  <si>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</si>
  <si>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</si>
  <si>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</si>
  <si>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</si>
  <si>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</si>
  <si>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</si>
  <si>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</si>
  <si>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</si>
  <si>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</si>
  <si>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</si>
  <si>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</si>
  <si>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</si>
  <si>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</si>
  <si>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</si>
  <si>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</si>
  <si>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</si>
  <si>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</si>
  <si>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</si>
  <si>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Zabezpečení svahu a úprava obtokobého koryta</t>
  </si>
  <si>
    <t>STA</t>
  </si>
  <si>
    <t>1</t>
  </si>
  <si>
    <t>{b9060d57-6178-4924-91a8-e8445545c5e0}</t>
  </si>
  <si>
    <t>2</t>
  </si>
  <si>
    <t>02</t>
  </si>
  <si>
    <t>VRN - Vedlejší rozpočtové náklady</t>
  </si>
  <si>
    <t>VON</t>
  </si>
  <si>
    <t>{ed61cbdb-6a9a-44fd-b413-43c77da58675}</t>
  </si>
  <si>
    <t>1) Krycí list soupisu</t>
  </si>
  <si>
    <t>2) Rekapitulace</t>
  </si>
  <si>
    <t>3) Soupis prací</t>
  </si>
  <si>
    <t>Zpět na list:</t>
  </si>
  <si>
    <t>Rekapitulace stavby</t>
  </si>
  <si>
    <t>KRYCÍ LIST SOUPISU</t>
  </si>
  <si>
    <t>Objekt:</t>
  </si>
  <si>
    <t>01 - Zabezpečení svahu a úprava obtokobého koryta</t>
  </si>
  <si>
    <t>REKAPITULACE ČLENĚNÍ SOUPISU PRACÍ</t>
  </si>
  <si>
    <t>Kód dílu - Popis</t>
  </si>
  <si>
    <t>Cena celkem [CZK]</t>
  </si>
  <si>
    <t>Náklady soupisu celkem</t>
  </si>
  <si>
    <t>-1</t>
  </si>
  <si>
    <t>HSV - Práce a dodávky HSV</t>
  </si>
  <si>
    <t xml:space="preserve">    1 - Zemní práce</t>
  </si>
  <si>
    <t xml:space="preserve">    3 - Svislé a kompletní konstrukce</t>
  </si>
  <si>
    <t xml:space="preserve">    4 - Vodorovné konstrukce</t>
  </si>
  <si>
    <t xml:space="preserve">      9 - Ostatní konstrukce a práce, bourání</t>
  </si>
  <si>
    <t xml:space="preserve">    997 - Přesun sutě</t>
  </si>
  <si>
    <t xml:space="preserve">    998 -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</si>
  <si>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</si>
  <si>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</si>
  <si>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</si>
  <si>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</si>
  <si>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</si>
  <si>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</si>
  <si>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</si>
  <si>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</si>
  <si>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</si>
  <si>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</si>
  <si>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</si>
  <si>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</si>
  <si>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</si>
  <si>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</si>
  <si>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</si>
  <si>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</si>
  <si>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</si>
  <si>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</si>
  <si>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</si>
  <si>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111201101</t>
  </si>
  <si>
    <t>Odstranění křovin a stromů průměru kmene do 100 mm i s kořeny z celkové plochy do 1000 m2</t>
  </si>
  <si>
    <t>m2</t>
  </si>
  <si>
    <t>CS ÚRS 2018 02</t>
  </si>
  <si>
    <t>4</t>
  </si>
  <si>
    <t>-299996786</t>
  </si>
  <si>
    <t>PP</t>
  </si>
  <si>
    <t>Odstranění křovin a stromů s odstraněním kořenů  průměru kmene do 100 mm do sklonu terénu 1 : 5, při celkové ploše do 1 000 m2</t>
  </si>
  <si>
    <t>PSC</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</si>
  <si>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</si>
  <si>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111201401</t>
  </si>
  <si>
    <t>Spálení křovin a stromů průměru kmene do 100 mm</t>
  </si>
  <si>
    <t>-86356115</t>
  </si>
  <si>
    <t>Spálení odstraněných křovin a stromů na hromadách  průměru kmene do 100 mm pro jakoukoliv plochu</t>
  </si>
  <si>
    <t xml:space="preserve">Poznámka k souboru cen:
1. V ceně jsou započteny i náklady snesení křovin na hromady, přihrnování, očištění spáleniště, uložení popela a zbytků na hromadu. 2. V ceně nejsou započteny náklady na popř. nutné použití kropícího vozu, tyto se oceňují samostatně. 3. Množství jednotek se určí samostatně za každý objekt v m2 půdorysné plochy, z níž byly křoviny a stromy shromážděny. </t>
  </si>
  <si>
    <t>3</t>
  </si>
  <si>
    <t>121101102</t>
  </si>
  <si>
    <t>Sejmutí ornice s přemístěním na vzdálenost do 100 m</t>
  </si>
  <si>
    <t>m3</t>
  </si>
  <si>
    <t>1384019210</t>
  </si>
  <si>
    <t>Sejmutí ornice nebo lesní půdy  s vodorovným přemístěním na hromady v místě upotřebení nebo na dočasné či trvalé skládky se složením, na vzdálenost přes 50 do 100 m</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</si>
  <si>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</si>
  <si>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VV</t>
  </si>
  <si>
    <t>7,5*144,4*0,15</t>
  </si>
  <si>
    <t>122201101</t>
  </si>
  <si>
    <t>Odkopávky a prokopávky nezapažené v hornině tř. 3 objem do 100 m3</t>
  </si>
  <si>
    <t>244118313</t>
  </si>
  <si>
    <t>Odkopávky a prokopávky nezapažené  s přehozením výkopku na vzdálenost do 3 m nebo s naložením na dopravní prostředek v hornině tř. 3 do 100 m3</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</si>
  <si>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</si>
  <si>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"odečteno digitálně"</t>
  </si>
  <si>
    <t>"svahování" 3,56+2,4+0,18+0,73+2,59+2,1+15,6+14,0+15,5+10,98</t>
  </si>
  <si>
    <t>"úprava dna" 0,34*144,4</t>
  </si>
  <si>
    <t>Součet</t>
  </si>
  <si>
    <t>"odkopávky 50%" 116,736*0,5</t>
  </si>
  <si>
    <t>5</t>
  </si>
  <si>
    <t>122201109</t>
  </si>
  <si>
    <t>Příplatek za lepivost u odkopávek v hornině tř. 1 až 3</t>
  </si>
  <si>
    <t>-1080327926</t>
  </si>
  <si>
    <t>Odkopávky a prokopávky nezapažené  s přehozením výkopku na vzdálenost do 3 m nebo s naložením na dopravní prostředek v hornině tř. 3 Příplatek k cenám za lepivost horniny tř. 3</t>
  </si>
  <si>
    <t>6</t>
  </si>
  <si>
    <t>122301101</t>
  </si>
  <si>
    <t>Odkopávky a prokopávky nezapažené v hornině tř. 4 objem do 100 m3</t>
  </si>
  <si>
    <t>1084498580</t>
  </si>
  <si>
    <t>Odkopávky a prokopávky nezapažené  s přehozením výkopku na vzdálenost do 3 m nebo s naložením na dopravní prostředek v hornině tř. 4 do 100 m3</t>
  </si>
  <si>
    <t>7</t>
  </si>
  <si>
    <t>122301109</t>
  </si>
  <si>
    <t>Příplatek za lepivost u odkopávek nezapažených v hornině tř. 4</t>
  </si>
  <si>
    <t>1192378257</t>
  </si>
  <si>
    <t>Odkopávky a prokopávky nezapažené  s přehozením výkopku na vzdálenost do 3 m nebo s naložením na dopravní prostředek v hornině tř. 4 Příplatek k cenám za lepivost horniny tř. 4</t>
  </si>
  <si>
    <t>8</t>
  </si>
  <si>
    <t>1311113-R</t>
  </si>
  <si>
    <t>Vrtání jamek pro plotové sloupky D do 400 mm - ručně s motorovým vrtákem</t>
  </si>
  <si>
    <t>m</t>
  </si>
  <si>
    <t>492613506</t>
  </si>
  <si>
    <t>Vrtání jamek pro plotové sloupky ručním motorovým vrtákem průměru přes 200 do 300 mm</t>
  </si>
  <si>
    <t xml:space="preserve">Poznámka k souboru cen:
1. Ceny -1321 až -1323 jsou určeny pro vrtání ručním vrtákem v hlinitých a hlinitopísčitých horninách bez příměsí kamenů. </t>
  </si>
  <si>
    <t>P</t>
  </si>
  <si>
    <t>Poznámka k položce:
rozměr jamky: pr. 0,4*0,85</t>
  </si>
  <si>
    <t>110,0*0,85</t>
  </si>
  <si>
    <t>9</t>
  </si>
  <si>
    <t>161101101</t>
  </si>
  <si>
    <t>Svislé přemístění výkopku z horniny tř. 1 až 4 hl výkopu do 2,5 m</t>
  </si>
  <si>
    <t>-804123932</t>
  </si>
  <si>
    <t>Svislé přemístění výkopku  bez naložení do dopravní nádoby avšak s vyprázdněním dopravní nádoby na hromadu nebo do dopravního prostředku z horniny tř. 1 až 4, při hloubce výkopu přes 1 do 2,5 m</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</si>
  <si>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</si>
  <si>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"jamky pr plot" 110,0*0,85</t>
  </si>
  <si>
    <t>10</t>
  </si>
  <si>
    <t>162701105</t>
  </si>
  <si>
    <t>Vodorovné přemístění do 10000 m výkopku/sypaniny z horniny tř. 1 až 4</t>
  </si>
  <si>
    <t>1132907534</t>
  </si>
  <si>
    <t>Vodorovné přemístění výkopku nebo sypaniny po suchu  na obvyklém dopravním prostředku, bez naložení výkopku, avšak se složením bez rozhrnutí z horniny tř. 1 až 4 na vzdálenost přes 9 000 do 10 000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</si>
  <si>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</si>
  <si>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"odvoz na skládku výkopku na vzdálenost 12 km"</t>
  </si>
  <si>
    <t>"zpětné uložení" -23,03</t>
  </si>
  <si>
    <t>11</t>
  </si>
  <si>
    <t>162701109</t>
  </si>
  <si>
    <t>Příplatek k vodorovnému přemístění výkopku/sypaniny z horniny tř. 1 až 4 ZKD 1000 m přes 10000 m</t>
  </si>
  <si>
    <t>-642316821</t>
  </si>
  <si>
    <t>Vodorovné přemístění výkopku nebo sypaniny po suchu  na obvyklém dopravním prostředku, bez naložení výkopku, avšak se složením bez rozhrnutí z horniny tř. 1 až 4 na vzdálenost Příplatek k ceně za každých dalších i započatých 1 000 m</t>
  </si>
  <si>
    <t>"odvoz na skládku výkopku na vzdálenost 12 km" 187,206*2,0</t>
  </si>
  <si>
    <t>12</t>
  </si>
  <si>
    <t>167101101</t>
  </si>
  <si>
    <t>Nakládání výkopku z hornin tř. 1 až 4 do 100 m3</t>
  </si>
  <si>
    <t>-957928900</t>
  </si>
  <si>
    <t>Nakládání, skládání a překládání neulehlého výkopku nebo sypaniny  nakládání, množství do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</si>
  <si>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</si>
  <si>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1,73+2,13+6,4+8,48+3,75+0,3+0,24</t>
  </si>
  <si>
    <t>13</t>
  </si>
  <si>
    <t>171101101</t>
  </si>
  <si>
    <t>Uložení sypaniny z hornin soudržných do násypů zhutněných na 95 % PS</t>
  </si>
  <si>
    <t>674884559</t>
  </si>
  <si>
    <t>Uložení sypaniny do násypů  s rozprostřením sypaniny ve vrstvách a s hrubým urovnáním zhutněných s uzavřením povrchu násypu z hornin soudržných s předepsanou mírou zhutnění v procentech výsledků zkoušek Proctor-Standard (dále jen PS) na 95 % PS</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</si>
  <si>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</si>
  <si>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14</t>
  </si>
  <si>
    <t>171151101</t>
  </si>
  <si>
    <t>Hutnění boků násypů pro jakýkoliv sklon a míru zhutnění svahu</t>
  </si>
  <si>
    <t>1715320450</t>
  </si>
  <si>
    <t>Hutnění boků násypů z hornin soudržných a sypkých  pro jakýkoliv sklon, délku a míru zhutnění svahu</t>
  </si>
  <si>
    <t>"pravý břeh" 134,0*4,1</t>
  </si>
  <si>
    <t>"levý břeh" 144,2*2,0</t>
  </si>
  <si>
    <t>171201201</t>
  </si>
  <si>
    <t>Uložení sypaniny na skládky</t>
  </si>
  <si>
    <t>994420804</t>
  </si>
  <si>
    <t>Uložení sypaniny  na skládky</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</si>
  <si>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</si>
  <si>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16</t>
  </si>
  <si>
    <t>171201211</t>
  </si>
  <si>
    <t>Poplatek za uložení stavebního odpadu - zeminy a kameniva na skládce</t>
  </si>
  <si>
    <t>t</t>
  </si>
  <si>
    <t>-2067875770</t>
  </si>
  <si>
    <t>Poplatek za uložení stavebního odpadu na skládce (skládkovné) zeminy a kameniva zatříděného do Katalogu odpadů pod kódem 170 504</t>
  </si>
  <si>
    <t xml:space="preserve">Poznámka k souboru cen:
1. Ceny uvedené v souboru cen lze po dohodě upravit podle místních podmínek. </t>
  </si>
  <si>
    <t>"měrná hmotnost 1,8 CÚ2017" 187,206*1,8</t>
  </si>
  <si>
    <t>17</t>
  </si>
  <si>
    <t>174201101</t>
  </si>
  <si>
    <t>Zásyp jam, šachet rýh nebo kolem objektů sypaninou bez zhutnění</t>
  </si>
  <si>
    <t>853005366</t>
  </si>
  <si>
    <t>Zásyp sypaninou z jakékoliv horniny  s uložením výkopku ve vrstvách bez zhutnění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</si>
  <si>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</si>
  <si>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"úprava dna" 1444*0,6*0,2</t>
  </si>
  <si>
    <t>18</t>
  </si>
  <si>
    <t>M</t>
  </si>
  <si>
    <t>58343959</t>
  </si>
  <si>
    <t>kamenivo drcené hrubé frakce 32-63</t>
  </si>
  <si>
    <t>-1863443614</t>
  </si>
  <si>
    <t>"měrná hmotnost 2,0" 173,28*2,0</t>
  </si>
  <si>
    <t>19</t>
  </si>
  <si>
    <t>180405114</t>
  </si>
  <si>
    <t>Založení trávníku ve vegetačních prefabrikátech výsevem směsi semene v rovině a ve svahu do 1:5</t>
  </si>
  <si>
    <t>CS ÚRS 2018 01</t>
  </si>
  <si>
    <t>-982229017</t>
  </si>
  <si>
    <t>Založení trávníků ve vegetačních prefabrikátech  výsevem směsi substrátu a semene v rovině nebo na svahu do 1:5</t>
  </si>
  <si>
    <t xml:space="preserve">Poznámka k souboru cen:
1. V cenách jsou započteny i náklady pokosení, naložení a odvoz odpadu do 20 km se složením. 2. V cenách nejsou započteny náklady na: a) přípravu půdy, b) travní semeno a substrát, tyto náklady se oceňují ve specifikaci, c) vypletí a zalévání; tyto práce se oceňují cenami části C02 souborů cen 185 80-42 Vypletí a 185 80-43 Zalití rostlin vodou, d) konstrukci podloží a dodání zatravňovacích prefabrikátů, e) uložení odpadu na skládce. </t>
  </si>
  <si>
    <t xml:space="preserve">"odečteno digitálně" </t>
  </si>
  <si>
    <t>7,5*144,4</t>
  </si>
  <si>
    <t>20</t>
  </si>
  <si>
    <t>005724700</t>
  </si>
  <si>
    <t>osivo směs travní univerzál</t>
  </si>
  <si>
    <t>kg</t>
  </si>
  <si>
    <t>-877013333</t>
  </si>
  <si>
    <t>1083*0,03 'Přepočtené koeficientem množství</t>
  </si>
  <si>
    <t>181301102</t>
  </si>
  <si>
    <t>Rozprostření ornice tl vrstvy do 150 mm pl do 500 m2 v rovině nebo ve svahu do 1:5</t>
  </si>
  <si>
    <t>7939071</t>
  </si>
  <si>
    <t>Rozprostření a urovnání ornice v rovině nebo ve svahu sklonu do 1:5 při souvislé ploše do 500 m2, tl. vrstvy přes 100 do 150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</si>
  <si>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</si>
  <si>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Svislé a kompletní konstrukce</t>
  </si>
  <si>
    <t>22</t>
  </si>
  <si>
    <t>3381711-R1</t>
  </si>
  <si>
    <t>Osazování sloupků a vzpěr plotových ocelových v 2,60 m se zabetonováním</t>
  </si>
  <si>
    <t>kus</t>
  </si>
  <si>
    <t>1371115208</t>
  </si>
  <si>
    <t>Osazování sloupků a vzpěr plotových ocelových  trubkových nebo profilovaných výšky do 2,60 m se zabetonováním (tř. C 16/20) do 0,08 m3 do připravených jamek</t>
  </si>
  <si>
    <t xml:space="preserve">Poznámka k souboru cen:
1. Ceny lze použít i pro zalití (zabetonování) vzpěr rohových sloupků. 2. V cenách nejsou započteny náklady na: a) sloupky a vzpěry, toto se oceňuje ve specifikaci, b) vrtání jamek, tyto se oceňují souborem cen 131 1.-13.. - Vrtání jamek pro plotové sloupky tohoto katalogu. 3. Výškou sloupku se rozumí jeho délka před osazením. 4. Montáž pletiva se oceňuje cenami souboru cen 348 17 Osazení oplocení. 5. V cenách osazování do zemního vrutu je započten i štěrk fixující sloupek. </t>
  </si>
  <si>
    <t>23</t>
  </si>
  <si>
    <t>55342255</t>
  </si>
  <si>
    <t>sloupek plotový průběžný Pz a komaxitový 2500/38x1,5mm</t>
  </si>
  <si>
    <t>128</t>
  </si>
  <si>
    <t>827440444</t>
  </si>
  <si>
    <t>24</t>
  </si>
  <si>
    <t>55342274</t>
  </si>
  <si>
    <t>vzpěra plotová 38x1,5mm včetně krytky s uchem 2500mm</t>
  </si>
  <si>
    <t>-1617222683</t>
  </si>
  <si>
    <t>25</t>
  </si>
  <si>
    <t>348401130</t>
  </si>
  <si>
    <t>Osazení oplocení ze strojového pletiva s napínacími dráty výšky do 2,0 m do 15° sklonu svahu</t>
  </si>
  <si>
    <t>269593184</t>
  </si>
  <si>
    <t>Osazení oplocení ze strojového pletiva s napínacími dráty do 15° sklonu svahu, výšky přes 1,6 do 2,0 m</t>
  </si>
  <si>
    <t xml:space="preserve">Poznámka k souboru cen:
1. V cenách nejsou započteny náklady na dodávku pletiva a drátů, tyto se oceňují ve specifikaci. </t>
  </si>
  <si>
    <t>26</t>
  </si>
  <si>
    <t>31327514</t>
  </si>
  <si>
    <t>pletivo drátěné plastifikované se čtvercovými oky 55/2,5mm v 180cm</t>
  </si>
  <si>
    <t>-977517901</t>
  </si>
  <si>
    <t>Poznámka k položce:
barva hnědá</t>
  </si>
  <si>
    <t>27</t>
  </si>
  <si>
    <t>348401350</t>
  </si>
  <si>
    <t>Rozvinutí, osazení a napnutí napínacího drátu na oplocení do 15° sklonu svahu</t>
  </si>
  <si>
    <t>-276753268</t>
  </si>
  <si>
    <t>Osazení oplocení ze strojového pletiva rozvinutí, uchycení a napnutí drátu do 15° sklonu svahu napínacího</t>
  </si>
  <si>
    <t>28</t>
  </si>
  <si>
    <t>15615300</t>
  </si>
  <si>
    <t>drát kruhový Pz napínací  D 2,80mm</t>
  </si>
  <si>
    <t>-811435609</t>
  </si>
  <si>
    <t>110,8*3,0</t>
  </si>
  <si>
    <t>Vodorovné konstrukce</t>
  </si>
  <si>
    <t>29</t>
  </si>
  <si>
    <t>462511270</t>
  </si>
  <si>
    <t>Zához z lomového kamene bez proštěrkování z terénu hmotnost do 200 kg</t>
  </si>
  <si>
    <t>-1854476988</t>
  </si>
  <si>
    <t>Zához z lomového kamene neupraveného záhozového  bez proštěrkování z terénu, hmotnosti jednotlivých kamenů do 200 kg</t>
  </si>
  <si>
    <t xml:space="preserve">Poznámka k souboru cen:
1. Ceny lze použít i pro záhozovou patku z lomového kamene. 2. Ceny neplatí pro zřízení konstrukce balvanitého skluzu; tento se oceňuje cenou 467 51-0111 Balvanitý skluz z lomového kamene. 3. V cenách jsou započteny i náklady na úpravu jednotlivých velkých kamenů hmotnosti přes 500 kg dodatečným rozpojením na místě uložení. 4. Množství měrných jednotek a) záhozu se stanoví v m3 konstrukce záhozu, b) příplatků se stanoví v m2 upravovaných ploch záhozu. </t>
  </si>
  <si>
    <t>"kamenné patky ve dně" 2,0*(0,11*144,4)</t>
  </si>
  <si>
    <t>Ostatní konstrukce a práce, bourání</t>
  </si>
  <si>
    <t>30</t>
  </si>
  <si>
    <t>966071721</t>
  </si>
  <si>
    <t>Bourání sloupků a vzpěr plotových ocelových do 2,5 m odřezáním</t>
  </si>
  <si>
    <t>-14961506</t>
  </si>
  <si>
    <t>Bourání plotových sloupků a vzpěr ocelových trubkových nebo profilovaných výšky do 2,50 m odřezáním</t>
  </si>
  <si>
    <t>31</t>
  </si>
  <si>
    <t>966071822</t>
  </si>
  <si>
    <t>Rozebrání oplocení z drátěného pletiva se čtvercovými oky výšky do 2,0 m</t>
  </si>
  <si>
    <t>-730223145</t>
  </si>
  <si>
    <t>Rozebrání oplocení z pletiva  drátěného se čtvercovými oky, výšky přes 1,6 do 2,0 m</t>
  </si>
  <si>
    <t xml:space="preserve">Poznámka k souboru cen:
1. V cenách nejsou započteny náklady na demontáž sloupků. </t>
  </si>
  <si>
    <t>997</t>
  </si>
  <si>
    <t>Přesun sutě</t>
  </si>
  <si>
    <t>32</t>
  </si>
  <si>
    <t>997013501</t>
  </si>
  <si>
    <t>Odvoz suti a vybouraných hmot na skládku nebo meziskládku do 1 km se složením</t>
  </si>
  <si>
    <t>1254381758</t>
  </si>
  <si>
    <t>Odvoz suti a vybouraných hmot na skládku nebo meziskládku  se složením, na vzdálenost do 1 km</t>
  </si>
  <si>
    <t>"odvoz do sběrny 6 km"</t>
  </si>
  <si>
    <t>"staré vedení" 0,574</t>
  </si>
  <si>
    <t>33</t>
  </si>
  <si>
    <t>997013509</t>
  </si>
  <si>
    <t>Příplatek k odvozu suti a vybouraných hmot na skládku ZKD 1 km přes 1 km</t>
  </si>
  <si>
    <t>1135265509</t>
  </si>
  <si>
    <t>Odvoz suti a vybouraných hmot na skládku nebo meziskládku  se složením, na vzdálenost Příplatek k ceně za každý další i započatý 1 km přes 1 km</t>
  </si>
  <si>
    <t>"odvoz do sběrny 6 km" 0,574*5,0</t>
  </si>
  <si>
    <t>Mezisoučet</t>
  </si>
  <si>
    <t>34</t>
  </si>
  <si>
    <t>šrot</t>
  </si>
  <si>
    <t>Odpočet za výnos za šrotovné (naložení a odvoz v rámci vnitrostavenišní dopravy a odvozů)</t>
  </si>
  <si>
    <t>512</t>
  </si>
  <si>
    <t>-1374357370</t>
  </si>
  <si>
    <t>Šrotovné</t>
  </si>
  <si>
    <t>"staré oplocení"  0,574</t>
  </si>
  <si>
    <t>998</t>
  </si>
  <si>
    <t>Přesun hmot</t>
  </si>
  <si>
    <t>35</t>
  </si>
  <si>
    <t>998232131</t>
  </si>
  <si>
    <t>Přesun hmot pro oplocení z betonu monolitického v do 3 m</t>
  </si>
  <si>
    <t>240296132</t>
  </si>
  <si>
    <t>Přesun hmot pro oplocení  se svislou nosnou konstrukcí monolitickou betonovou tyčovou nebo plošnou vodorovná dopravní vzdálenost do 50 m, pro oplocení výšky do 3 m</t>
  </si>
  <si>
    <t xml:space="preserve">Poznámka k souboru cen:
1. Cenu -2111 lze použít i pro oplocení ze sloupků a dílců prefabrikovaných dřevěných, kovových nebo železobetonových </t>
  </si>
  <si>
    <t>02 - VRN - Vedlejší rozpočtové náklady</t>
  </si>
  <si>
    <t xml:space="preserve">    VRN1 - Průzkumné, geodetické a projektové práce</t>
  </si>
  <si>
    <t xml:space="preserve">    VRN3 - Zařízení staveniště</t>
  </si>
  <si>
    <t xml:space="preserve">    VRN4 - Inženýrská činnost</t>
  </si>
  <si>
    <t xml:space="preserve">    VRN9 - Ostatní náklady</t>
  </si>
  <si>
    <t>VRN</t>
  </si>
  <si>
    <t>Vedlejší rozpočtové náklady</t>
  </si>
  <si>
    <t>030001000</t>
  </si>
  <si>
    <t>Zařízení staveniště</t>
  </si>
  <si>
    <t>Kč</t>
  </si>
  <si>
    <t>1024</t>
  </si>
  <si>
    <t>1733662511</t>
  </si>
  <si>
    <t>pol1</t>
  </si>
  <si>
    <t>Vytyčení inženýrských sítí před zahájením výstavby</t>
  </si>
  <si>
    <t>1092448475</t>
  </si>
  <si>
    <t>VRN1</t>
  </si>
  <si>
    <t>Průzkumné, geodetické a projektové práce</t>
  </si>
  <si>
    <t>011503000</t>
  </si>
  <si>
    <t>Stavební průzkum bez rozlišení</t>
  </si>
  <si>
    <t>959398719</t>
  </si>
  <si>
    <t>012103000</t>
  </si>
  <si>
    <t>Geodetické práce před výstavbou</t>
  </si>
  <si>
    <t>1295526166</t>
  </si>
  <si>
    <t>012203000</t>
  </si>
  <si>
    <t>Geodetické práce při provádění stavby</t>
  </si>
  <si>
    <t>1292459652</t>
  </si>
  <si>
    <t>012303000</t>
  </si>
  <si>
    <t>Geodetické práce po výstavbě</t>
  </si>
  <si>
    <t>kč</t>
  </si>
  <si>
    <t>731036443</t>
  </si>
  <si>
    <t>013244000</t>
  </si>
  <si>
    <t>Dokumentace pro provádění stavby</t>
  </si>
  <si>
    <t>1374751387</t>
  </si>
  <si>
    <t>013254000</t>
  </si>
  <si>
    <t>Dokumentace skutečného provedení stavby</t>
  </si>
  <si>
    <t>2108356914</t>
  </si>
  <si>
    <t>VRN3</t>
  </si>
  <si>
    <t>Dopravně inženýrské opatření</t>
  </si>
  <si>
    <t>-1873629523</t>
  </si>
  <si>
    <t>VRN4</t>
  </si>
  <si>
    <t>Inženýrská činnost</t>
  </si>
  <si>
    <t>043134000</t>
  </si>
  <si>
    <t>Zkoušky zatěžovací</t>
  </si>
  <si>
    <t>Ks</t>
  </si>
  <si>
    <t>2094044755</t>
  </si>
  <si>
    <t>VRN9</t>
  </si>
  <si>
    <t>Ostatní náklady</t>
  </si>
  <si>
    <t>091003000</t>
  </si>
  <si>
    <t>Ostatní náklady - fotodokumentace</t>
  </si>
  <si>
    <t>-1834720768</t>
  </si>
  <si>
    <t>Poznámka k položce:
pořízení fotodokumentace stávajících objektů a místa stavby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</si>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</sst>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800080"/>
      <name val="Trebuchet MS"/>
      <family val="2"/>
    </font>
    <font>
      <sz val="8"/>
      <color rgb="FFFF000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sz val="7"/>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75">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0"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1"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1" fillId="0" borderId="0" xfId="0" applyFont="1" applyAlignment="1">
      <alignment horizontal="left" vertical="center"/>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2"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1"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4" fillId="0" borderId="14" xfId="0" applyFont="1" applyBorder="1" applyAlignment="1">
      <alignment horizontal="center" vertical="center"/>
    </xf>
    <xf numFmtId="0" fontId="24"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20" fillId="0" borderId="19" xfId="0" applyFont="1" applyBorder="1" applyAlignment="1" applyProtection="1">
      <alignment horizontal="center" vertical="center" wrapText="1"/>
      <protection/>
    </xf>
    <xf numFmtId="0" fontId="20" fillId="0" borderId="20" xfId="0" applyFont="1" applyBorder="1" applyAlignment="1" applyProtection="1">
      <alignment horizontal="center" vertical="center" wrapText="1"/>
      <protection/>
    </xf>
    <xf numFmtId="0" fontId="20"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4" fillId="0" borderId="17"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8"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17"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8" xfId="0" applyNumberFormat="1" applyFont="1" applyBorder="1" applyAlignment="1" applyProtection="1">
      <alignment vertical="center"/>
      <protection/>
    </xf>
    <xf numFmtId="0" fontId="5"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20"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20"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4" fillId="0" borderId="15" xfId="0" applyNumberFormat="1" applyFont="1" applyBorder="1" applyAlignment="1" applyProtection="1">
      <alignment/>
      <protection/>
    </xf>
    <xf numFmtId="166" fontId="34" fillId="0" borderId="16" xfId="0" applyNumberFormat="1" applyFont="1" applyBorder="1" applyAlignment="1" applyProtection="1">
      <alignment/>
      <protection/>
    </xf>
    <xf numFmtId="4" fontId="35"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0" fontId="0" fillId="0" borderId="17" xfId="0" applyFont="1" applyBorder="1" applyAlignment="1" applyProtection="1">
      <alignment vertical="center"/>
      <protection/>
    </xf>
    <xf numFmtId="0" fontId="38" fillId="0" borderId="0" xfId="0" applyFont="1" applyAlignment="1" applyProtection="1">
      <alignment vertical="center" wrapText="1"/>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39" fillId="0" borderId="27" xfId="0" applyFont="1" applyBorder="1" applyAlignment="1" applyProtection="1">
      <alignment horizontal="center" vertical="center"/>
      <protection/>
    </xf>
    <xf numFmtId="49" fontId="39" fillId="0" borderId="27" xfId="0" applyNumberFormat="1" applyFont="1" applyBorder="1" applyAlignment="1" applyProtection="1">
      <alignment horizontal="left" vertical="center" wrapText="1"/>
      <protection/>
    </xf>
    <xf numFmtId="0" fontId="39" fillId="0" borderId="27" xfId="0" applyFont="1" applyBorder="1" applyAlignment="1" applyProtection="1">
      <alignment horizontal="left" vertical="center" wrapText="1"/>
      <protection/>
    </xf>
    <xf numFmtId="0" fontId="39" fillId="0" borderId="27" xfId="0" applyFont="1" applyBorder="1" applyAlignment="1" applyProtection="1">
      <alignment horizontal="center" vertical="center" wrapText="1"/>
      <protection/>
    </xf>
    <xf numFmtId="167" fontId="39" fillId="0" borderId="27" xfId="0" applyNumberFormat="1" applyFont="1" applyBorder="1" applyAlignment="1" applyProtection="1">
      <alignment vertical="center"/>
      <protection/>
    </xf>
    <xf numFmtId="4" fontId="39" fillId="3" borderId="27" xfId="0" applyNumberFormat="1" applyFont="1" applyFill="1" applyBorder="1" applyAlignment="1" applyProtection="1">
      <alignment vertical="center"/>
      <protection locked="0"/>
    </xf>
    <xf numFmtId="4" fontId="39" fillId="0" borderId="27" xfId="0" applyNumberFormat="1" applyFont="1" applyBorder="1" applyAlignment="1" applyProtection="1">
      <alignment vertical="center"/>
      <protection/>
    </xf>
    <xf numFmtId="0" fontId="39" fillId="0" borderId="4" xfId="0" applyFont="1" applyBorder="1" applyAlignment="1">
      <alignment vertical="center"/>
    </xf>
    <xf numFmtId="0" fontId="39" fillId="3" borderId="27"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8" xfId="0" applyFont="1" applyBorder="1" applyAlignment="1" applyProtection="1">
      <alignment vertical="center"/>
      <protection/>
    </xf>
    <xf numFmtId="0" fontId="12" fillId="0" borderId="0" xfId="0" applyFont="1" applyAlignment="1">
      <alignment horizontal="left" vertical="center"/>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30"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4"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7"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3" xfId="0" applyFont="1" applyBorder="1" applyAlignment="1" applyProtection="1">
      <alignment horizontal="left" vertical="center"/>
      <protection locked="0"/>
    </xf>
    <xf numFmtId="0" fontId="30"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4"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30"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30"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5"/>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 customHeight="1">
      <c r="B5" s="28"/>
      <c r="C5" s="29"/>
      <c r="D5" s="34" t="s">
        <v>15</v>
      </c>
      <c r="E5" s="29"/>
      <c r="F5" s="29"/>
      <c r="G5" s="29"/>
      <c r="H5" s="29"/>
      <c r="I5" s="29"/>
      <c r="J5" s="29"/>
      <c r="K5" s="35" t="s">
        <v>16</v>
      </c>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31"/>
      <c r="BE5" s="36" t="s">
        <v>17</v>
      </c>
      <c r="BS5" s="24" t="s">
        <v>8</v>
      </c>
    </row>
    <row r="6" spans="2:71" ht="36.95" customHeight="1">
      <c r="B6" s="28"/>
      <c r="C6" s="29"/>
      <c r="D6" s="37" t="s">
        <v>18</v>
      </c>
      <c r="E6" s="29"/>
      <c r="F6" s="29"/>
      <c r="G6" s="29"/>
      <c r="H6" s="29"/>
      <c r="I6" s="29"/>
      <c r="J6" s="29"/>
      <c r="K6" s="38" t="s">
        <v>19</v>
      </c>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1"/>
      <c r="BE6" s="39"/>
      <c r="BS6" s="24" t="s">
        <v>8</v>
      </c>
    </row>
    <row r="7" spans="2:71" ht="14.4" customHeight="1">
      <c r="B7" s="28"/>
      <c r="C7" s="29"/>
      <c r="D7" s="40"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40" t="s">
        <v>22</v>
      </c>
      <c r="AL7" s="29"/>
      <c r="AM7" s="29"/>
      <c r="AN7" s="35" t="s">
        <v>21</v>
      </c>
      <c r="AO7" s="29"/>
      <c r="AP7" s="29"/>
      <c r="AQ7" s="31"/>
      <c r="BE7" s="39"/>
      <c r="BS7" s="24" t="s">
        <v>8</v>
      </c>
    </row>
    <row r="8" spans="2:71" ht="14.4" customHeight="1">
      <c r="B8" s="28"/>
      <c r="C8" s="29"/>
      <c r="D8" s="40" t="s">
        <v>23</v>
      </c>
      <c r="E8" s="29"/>
      <c r="F8" s="29"/>
      <c r="G8" s="29"/>
      <c r="H8" s="29"/>
      <c r="I8" s="29"/>
      <c r="J8" s="29"/>
      <c r="K8" s="35" t="s">
        <v>24</v>
      </c>
      <c r="L8" s="29"/>
      <c r="M8" s="29"/>
      <c r="N8" s="29"/>
      <c r="O8" s="29"/>
      <c r="P8" s="29"/>
      <c r="Q8" s="29"/>
      <c r="R8" s="29"/>
      <c r="S8" s="29"/>
      <c r="T8" s="29"/>
      <c r="U8" s="29"/>
      <c r="V8" s="29"/>
      <c r="W8" s="29"/>
      <c r="X8" s="29"/>
      <c r="Y8" s="29"/>
      <c r="Z8" s="29"/>
      <c r="AA8" s="29"/>
      <c r="AB8" s="29"/>
      <c r="AC8" s="29"/>
      <c r="AD8" s="29"/>
      <c r="AE8" s="29"/>
      <c r="AF8" s="29"/>
      <c r="AG8" s="29"/>
      <c r="AH8" s="29"/>
      <c r="AI8" s="29"/>
      <c r="AJ8" s="29"/>
      <c r="AK8" s="40" t="s">
        <v>25</v>
      </c>
      <c r="AL8" s="29"/>
      <c r="AM8" s="29"/>
      <c r="AN8" s="41" t="s">
        <v>26</v>
      </c>
      <c r="AO8" s="29"/>
      <c r="AP8" s="29"/>
      <c r="AQ8" s="31"/>
      <c r="BE8" s="39"/>
      <c r="BS8" s="24" t="s">
        <v>8</v>
      </c>
    </row>
    <row r="9" spans="2:71" ht="14.4"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9"/>
      <c r="BS9" s="24" t="s">
        <v>8</v>
      </c>
    </row>
    <row r="10" spans="2:71" ht="14.4" customHeight="1">
      <c r="B10" s="28"/>
      <c r="C10" s="29"/>
      <c r="D10" s="40" t="s">
        <v>27</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40" t="s">
        <v>28</v>
      </c>
      <c r="AL10" s="29"/>
      <c r="AM10" s="29"/>
      <c r="AN10" s="35" t="s">
        <v>29</v>
      </c>
      <c r="AO10" s="29"/>
      <c r="AP10" s="29"/>
      <c r="AQ10" s="31"/>
      <c r="BE10" s="39"/>
      <c r="BS10" s="24" t="s">
        <v>8</v>
      </c>
    </row>
    <row r="11" spans="2:71" ht="18.45" customHeight="1">
      <c r="B11" s="28"/>
      <c r="C11" s="29"/>
      <c r="D11" s="29"/>
      <c r="E11" s="35" t="s">
        <v>30</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40" t="s">
        <v>31</v>
      </c>
      <c r="AL11" s="29"/>
      <c r="AM11" s="29"/>
      <c r="AN11" s="35" t="s">
        <v>32</v>
      </c>
      <c r="AO11" s="29"/>
      <c r="AP11" s="29"/>
      <c r="AQ11" s="31"/>
      <c r="BE11" s="39"/>
      <c r="BS11" s="24" t="s">
        <v>8</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9"/>
      <c r="BS12" s="24" t="s">
        <v>8</v>
      </c>
    </row>
    <row r="13" spans="2:71" ht="14.4" customHeight="1">
      <c r="B13" s="28"/>
      <c r="C13" s="29"/>
      <c r="D13" s="40" t="s">
        <v>33</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40" t="s">
        <v>28</v>
      </c>
      <c r="AL13" s="29"/>
      <c r="AM13" s="29"/>
      <c r="AN13" s="42" t="s">
        <v>34</v>
      </c>
      <c r="AO13" s="29"/>
      <c r="AP13" s="29"/>
      <c r="AQ13" s="31"/>
      <c r="BE13" s="39"/>
      <c r="BS13" s="24" t="s">
        <v>8</v>
      </c>
    </row>
    <row r="14" spans="2:71" ht="13.5">
      <c r="B14" s="28"/>
      <c r="C14" s="29"/>
      <c r="D14" s="29"/>
      <c r="E14" s="42" t="s">
        <v>34</v>
      </c>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0" t="s">
        <v>31</v>
      </c>
      <c r="AL14" s="29"/>
      <c r="AM14" s="29"/>
      <c r="AN14" s="42" t="s">
        <v>34</v>
      </c>
      <c r="AO14" s="29"/>
      <c r="AP14" s="29"/>
      <c r="AQ14" s="31"/>
      <c r="BE14" s="39"/>
      <c r="BS14" s="24" t="s">
        <v>8</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9"/>
      <c r="BS15" s="24" t="s">
        <v>6</v>
      </c>
    </row>
    <row r="16" spans="2:71" ht="14.4" customHeight="1">
      <c r="B16" s="28"/>
      <c r="C16" s="29"/>
      <c r="D16" s="40" t="s">
        <v>35</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40" t="s">
        <v>28</v>
      </c>
      <c r="AL16" s="29"/>
      <c r="AM16" s="29"/>
      <c r="AN16" s="35" t="s">
        <v>36</v>
      </c>
      <c r="AO16" s="29"/>
      <c r="AP16" s="29"/>
      <c r="AQ16" s="31"/>
      <c r="BE16" s="39"/>
      <c r="BS16" s="24" t="s">
        <v>6</v>
      </c>
    </row>
    <row r="17" spans="2:71" ht="18.45" customHeight="1">
      <c r="B17" s="28"/>
      <c r="C17" s="29"/>
      <c r="D17" s="29"/>
      <c r="E17" s="35" t="s">
        <v>37</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40" t="s">
        <v>31</v>
      </c>
      <c r="AL17" s="29"/>
      <c r="AM17" s="29"/>
      <c r="AN17" s="35" t="s">
        <v>38</v>
      </c>
      <c r="AO17" s="29"/>
      <c r="AP17" s="29"/>
      <c r="AQ17" s="31"/>
      <c r="BE17" s="39"/>
      <c r="BS17" s="24" t="s">
        <v>39</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9"/>
      <c r="BS18" s="24" t="s">
        <v>8</v>
      </c>
    </row>
    <row r="19" spans="2:71" ht="14.4" customHeight="1">
      <c r="B19" s="28"/>
      <c r="C19" s="29"/>
      <c r="D19" s="40" t="s">
        <v>40</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9"/>
      <c r="BS19" s="24" t="s">
        <v>8</v>
      </c>
    </row>
    <row r="20" spans="2:71" ht="16.5" customHeight="1">
      <c r="B20" s="28"/>
      <c r="C20" s="29"/>
      <c r="D20" s="29"/>
      <c r="E20" s="44" t="s">
        <v>21</v>
      </c>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29"/>
      <c r="AP20" s="29"/>
      <c r="AQ20" s="31"/>
      <c r="BE20" s="39"/>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9"/>
    </row>
    <row r="22" spans="2:57" ht="6.95" customHeight="1">
      <c r="B22" s="28"/>
      <c r="C22" s="29"/>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29"/>
      <c r="AQ22" s="31"/>
      <c r="BE22" s="39"/>
    </row>
    <row r="23" spans="2:57" s="1" customFormat="1" ht="25.9" customHeight="1">
      <c r="B23" s="46"/>
      <c r="C23" s="47"/>
      <c r="D23" s="48" t="s">
        <v>41</v>
      </c>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50">
        <f>ROUND(AG51,2)</f>
        <v>0</v>
      </c>
      <c r="AL23" s="49"/>
      <c r="AM23" s="49"/>
      <c r="AN23" s="49"/>
      <c r="AO23" s="49"/>
      <c r="AP23" s="47"/>
      <c r="AQ23" s="51"/>
      <c r="BE23" s="39"/>
    </row>
    <row r="24" spans="2:57" s="1" customFormat="1" ht="6.95" customHeight="1">
      <c r="B24" s="46"/>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51"/>
      <c r="BE24" s="39"/>
    </row>
    <row r="25" spans="2:57" s="1" customFormat="1" ht="13.5">
      <c r="B25" s="46"/>
      <c r="C25" s="47"/>
      <c r="D25" s="47"/>
      <c r="E25" s="47"/>
      <c r="F25" s="47"/>
      <c r="G25" s="47"/>
      <c r="H25" s="47"/>
      <c r="I25" s="47"/>
      <c r="J25" s="47"/>
      <c r="K25" s="47"/>
      <c r="L25" s="52" t="s">
        <v>42</v>
      </c>
      <c r="M25" s="52"/>
      <c r="N25" s="52"/>
      <c r="O25" s="52"/>
      <c r="P25" s="47"/>
      <c r="Q25" s="47"/>
      <c r="R25" s="47"/>
      <c r="S25" s="47"/>
      <c r="T25" s="47"/>
      <c r="U25" s="47"/>
      <c r="V25" s="47"/>
      <c r="W25" s="52" t="s">
        <v>43</v>
      </c>
      <c r="X25" s="52"/>
      <c r="Y25" s="52"/>
      <c r="Z25" s="52"/>
      <c r="AA25" s="52"/>
      <c r="AB25" s="52"/>
      <c r="AC25" s="52"/>
      <c r="AD25" s="52"/>
      <c r="AE25" s="52"/>
      <c r="AF25" s="47"/>
      <c r="AG25" s="47"/>
      <c r="AH25" s="47"/>
      <c r="AI25" s="47"/>
      <c r="AJ25" s="47"/>
      <c r="AK25" s="52" t="s">
        <v>44</v>
      </c>
      <c r="AL25" s="52"/>
      <c r="AM25" s="52"/>
      <c r="AN25" s="52"/>
      <c r="AO25" s="52"/>
      <c r="AP25" s="47"/>
      <c r="AQ25" s="51"/>
      <c r="BE25" s="39"/>
    </row>
    <row r="26" spans="2:57" s="2" customFormat="1" ht="14.4" customHeight="1">
      <c r="B26" s="53"/>
      <c r="C26" s="54"/>
      <c r="D26" s="55" t="s">
        <v>45</v>
      </c>
      <c r="E26" s="54"/>
      <c r="F26" s="55" t="s">
        <v>46</v>
      </c>
      <c r="G26" s="54"/>
      <c r="H26" s="54"/>
      <c r="I26" s="54"/>
      <c r="J26" s="54"/>
      <c r="K26" s="54"/>
      <c r="L26" s="56">
        <v>0.21</v>
      </c>
      <c r="M26" s="54"/>
      <c r="N26" s="54"/>
      <c r="O26" s="54"/>
      <c r="P26" s="54"/>
      <c r="Q26" s="54"/>
      <c r="R26" s="54"/>
      <c r="S26" s="54"/>
      <c r="T26" s="54"/>
      <c r="U26" s="54"/>
      <c r="V26" s="54"/>
      <c r="W26" s="57">
        <f>ROUND(AZ51,2)</f>
        <v>0</v>
      </c>
      <c r="X26" s="54"/>
      <c r="Y26" s="54"/>
      <c r="Z26" s="54"/>
      <c r="AA26" s="54"/>
      <c r="AB26" s="54"/>
      <c r="AC26" s="54"/>
      <c r="AD26" s="54"/>
      <c r="AE26" s="54"/>
      <c r="AF26" s="54"/>
      <c r="AG26" s="54"/>
      <c r="AH26" s="54"/>
      <c r="AI26" s="54"/>
      <c r="AJ26" s="54"/>
      <c r="AK26" s="57">
        <f>ROUND(AV51,2)</f>
        <v>0</v>
      </c>
      <c r="AL26" s="54"/>
      <c r="AM26" s="54"/>
      <c r="AN26" s="54"/>
      <c r="AO26" s="54"/>
      <c r="AP26" s="54"/>
      <c r="AQ26" s="58"/>
      <c r="BE26" s="39"/>
    </row>
    <row r="27" spans="2:57" s="2" customFormat="1" ht="14.4" customHeight="1">
      <c r="B27" s="53"/>
      <c r="C27" s="54"/>
      <c r="D27" s="54"/>
      <c r="E27" s="54"/>
      <c r="F27" s="55" t="s">
        <v>47</v>
      </c>
      <c r="G27" s="54"/>
      <c r="H27" s="54"/>
      <c r="I27" s="54"/>
      <c r="J27" s="54"/>
      <c r="K27" s="54"/>
      <c r="L27" s="56">
        <v>0.15</v>
      </c>
      <c r="M27" s="54"/>
      <c r="N27" s="54"/>
      <c r="O27" s="54"/>
      <c r="P27" s="54"/>
      <c r="Q27" s="54"/>
      <c r="R27" s="54"/>
      <c r="S27" s="54"/>
      <c r="T27" s="54"/>
      <c r="U27" s="54"/>
      <c r="V27" s="54"/>
      <c r="W27" s="57">
        <f>ROUND(BA51,2)</f>
        <v>0</v>
      </c>
      <c r="X27" s="54"/>
      <c r="Y27" s="54"/>
      <c r="Z27" s="54"/>
      <c r="AA27" s="54"/>
      <c r="AB27" s="54"/>
      <c r="AC27" s="54"/>
      <c r="AD27" s="54"/>
      <c r="AE27" s="54"/>
      <c r="AF27" s="54"/>
      <c r="AG27" s="54"/>
      <c r="AH27" s="54"/>
      <c r="AI27" s="54"/>
      <c r="AJ27" s="54"/>
      <c r="AK27" s="57">
        <f>ROUND(AW51,2)</f>
        <v>0</v>
      </c>
      <c r="AL27" s="54"/>
      <c r="AM27" s="54"/>
      <c r="AN27" s="54"/>
      <c r="AO27" s="54"/>
      <c r="AP27" s="54"/>
      <c r="AQ27" s="58"/>
      <c r="BE27" s="39"/>
    </row>
    <row r="28" spans="2:57" s="2" customFormat="1" ht="14.4" customHeight="1" hidden="1">
      <c r="B28" s="53"/>
      <c r="C28" s="54"/>
      <c r="D28" s="54"/>
      <c r="E28" s="54"/>
      <c r="F28" s="55" t="s">
        <v>48</v>
      </c>
      <c r="G28" s="54"/>
      <c r="H28" s="54"/>
      <c r="I28" s="54"/>
      <c r="J28" s="54"/>
      <c r="K28" s="54"/>
      <c r="L28" s="56">
        <v>0.21</v>
      </c>
      <c r="M28" s="54"/>
      <c r="N28" s="54"/>
      <c r="O28" s="54"/>
      <c r="P28" s="54"/>
      <c r="Q28" s="54"/>
      <c r="R28" s="54"/>
      <c r="S28" s="54"/>
      <c r="T28" s="54"/>
      <c r="U28" s="54"/>
      <c r="V28" s="54"/>
      <c r="W28" s="57">
        <f>ROUND(BB51,2)</f>
        <v>0</v>
      </c>
      <c r="X28" s="54"/>
      <c r="Y28" s="54"/>
      <c r="Z28" s="54"/>
      <c r="AA28" s="54"/>
      <c r="AB28" s="54"/>
      <c r="AC28" s="54"/>
      <c r="AD28" s="54"/>
      <c r="AE28" s="54"/>
      <c r="AF28" s="54"/>
      <c r="AG28" s="54"/>
      <c r="AH28" s="54"/>
      <c r="AI28" s="54"/>
      <c r="AJ28" s="54"/>
      <c r="AK28" s="57">
        <v>0</v>
      </c>
      <c r="AL28" s="54"/>
      <c r="AM28" s="54"/>
      <c r="AN28" s="54"/>
      <c r="AO28" s="54"/>
      <c r="AP28" s="54"/>
      <c r="AQ28" s="58"/>
      <c r="BE28" s="39"/>
    </row>
    <row r="29" spans="2:57" s="2" customFormat="1" ht="14.4" customHeight="1" hidden="1">
      <c r="B29" s="53"/>
      <c r="C29" s="54"/>
      <c r="D29" s="54"/>
      <c r="E29" s="54"/>
      <c r="F29" s="55" t="s">
        <v>49</v>
      </c>
      <c r="G29" s="54"/>
      <c r="H29" s="54"/>
      <c r="I29" s="54"/>
      <c r="J29" s="54"/>
      <c r="K29" s="54"/>
      <c r="L29" s="56">
        <v>0.15</v>
      </c>
      <c r="M29" s="54"/>
      <c r="N29" s="54"/>
      <c r="O29" s="54"/>
      <c r="P29" s="54"/>
      <c r="Q29" s="54"/>
      <c r="R29" s="54"/>
      <c r="S29" s="54"/>
      <c r="T29" s="54"/>
      <c r="U29" s="54"/>
      <c r="V29" s="54"/>
      <c r="W29" s="57">
        <f>ROUND(BC51,2)</f>
        <v>0</v>
      </c>
      <c r="X29" s="54"/>
      <c r="Y29" s="54"/>
      <c r="Z29" s="54"/>
      <c r="AA29" s="54"/>
      <c r="AB29" s="54"/>
      <c r="AC29" s="54"/>
      <c r="AD29" s="54"/>
      <c r="AE29" s="54"/>
      <c r="AF29" s="54"/>
      <c r="AG29" s="54"/>
      <c r="AH29" s="54"/>
      <c r="AI29" s="54"/>
      <c r="AJ29" s="54"/>
      <c r="AK29" s="57">
        <v>0</v>
      </c>
      <c r="AL29" s="54"/>
      <c r="AM29" s="54"/>
      <c r="AN29" s="54"/>
      <c r="AO29" s="54"/>
      <c r="AP29" s="54"/>
      <c r="AQ29" s="58"/>
      <c r="BE29" s="39"/>
    </row>
    <row r="30" spans="2:57" s="2" customFormat="1" ht="14.4" customHeight="1" hidden="1">
      <c r="B30" s="53"/>
      <c r="C30" s="54"/>
      <c r="D30" s="54"/>
      <c r="E30" s="54"/>
      <c r="F30" s="55" t="s">
        <v>50</v>
      </c>
      <c r="G30" s="54"/>
      <c r="H30" s="54"/>
      <c r="I30" s="54"/>
      <c r="J30" s="54"/>
      <c r="K30" s="54"/>
      <c r="L30" s="56">
        <v>0</v>
      </c>
      <c r="M30" s="54"/>
      <c r="N30" s="54"/>
      <c r="O30" s="54"/>
      <c r="P30" s="54"/>
      <c r="Q30" s="54"/>
      <c r="R30" s="54"/>
      <c r="S30" s="54"/>
      <c r="T30" s="54"/>
      <c r="U30" s="54"/>
      <c r="V30" s="54"/>
      <c r="W30" s="57">
        <f>ROUND(BD51,2)</f>
        <v>0</v>
      </c>
      <c r="X30" s="54"/>
      <c r="Y30" s="54"/>
      <c r="Z30" s="54"/>
      <c r="AA30" s="54"/>
      <c r="AB30" s="54"/>
      <c r="AC30" s="54"/>
      <c r="AD30" s="54"/>
      <c r="AE30" s="54"/>
      <c r="AF30" s="54"/>
      <c r="AG30" s="54"/>
      <c r="AH30" s="54"/>
      <c r="AI30" s="54"/>
      <c r="AJ30" s="54"/>
      <c r="AK30" s="57">
        <v>0</v>
      </c>
      <c r="AL30" s="54"/>
      <c r="AM30" s="54"/>
      <c r="AN30" s="54"/>
      <c r="AO30" s="54"/>
      <c r="AP30" s="54"/>
      <c r="AQ30" s="58"/>
      <c r="BE30" s="39"/>
    </row>
    <row r="31" spans="2:57" s="1" customFormat="1" ht="6.95" customHeight="1">
      <c r="B31" s="46"/>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51"/>
      <c r="BE31" s="39"/>
    </row>
    <row r="32" spans="2:57" s="1" customFormat="1" ht="25.9" customHeight="1">
      <c r="B32" s="46"/>
      <c r="C32" s="59"/>
      <c r="D32" s="60" t="s">
        <v>51</v>
      </c>
      <c r="E32" s="61"/>
      <c r="F32" s="61"/>
      <c r="G32" s="61"/>
      <c r="H32" s="61"/>
      <c r="I32" s="61"/>
      <c r="J32" s="61"/>
      <c r="K32" s="61"/>
      <c r="L32" s="61"/>
      <c r="M32" s="61"/>
      <c r="N32" s="61"/>
      <c r="O32" s="61"/>
      <c r="P32" s="61"/>
      <c r="Q32" s="61"/>
      <c r="R32" s="61"/>
      <c r="S32" s="61"/>
      <c r="T32" s="62" t="s">
        <v>52</v>
      </c>
      <c r="U32" s="61"/>
      <c r="V32" s="61"/>
      <c r="W32" s="61"/>
      <c r="X32" s="63" t="s">
        <v>53</v>
      </c>
      <c r="Y32" s="61"/>
      <c r="Z32" s="61"/>
      <c r="AA32" s="61"/>
      <c r="AB32" s="61"/>
      <c r="AC32" s="61"/>
      <c r="AD32" s="61"/>
      <c r="AE32" s="61"/>
      <c r="AF32" s="61"/>
      <c r="AG32" s="61"/>
      <c r="AH32" s="61"/>
      <c r="AI32" s="61"/>
      <c r="AJ32" s="61"/>
      <c r="AK32" s="64">
        <f>SUM(AK23:AK30)</f>
        <v>0</v>
      </c>
      <c r="AL32" s="61"/>
      <c r="AM32" s="61"/>
      <c r="AN32" s="61"/>
      <c r="AO32" s="65"/>
      <c r="AP32" s="59"/>
      <c r="AQ32" s="66"/>
      <c r="BE32" s="39"/>
    </row>
    <row r="33" spans="2:43" s="1" customFormat="1" ht="6.95" customHeight="1">
      <c r="B33" s="46"/>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51"/>
    </row>
    <row r="34" spans="2:43" s="1" customFormat="1" ht="6.95" customHeight="1">
      <c r="B34" s="67"/>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9"/>
    </row>
    <row r="38" spans="2:44" s="1" customFormat="1" ht="6.95" customHeight="1">
      <c r="B38" s="70"/>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2"/>
    </row>
    <row r="39" spans="2:44" s="1" customFormat="1" ht="36.95" customHeight="1">
      <c r="B39" s="46"/>
      <c r="C39" s="73" t="s">
        <v>54</v>
      </c>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2"/>
    </row>
    <row r="40" spans="2:44" s="1" customFormat="1" ht="6.95" customHeight="1">
      <c r="B40" s="46"/>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2"/>
    </row>
    <row r="41" spans="2:44" s="3" customFormat="1" ht="14.4" customHeight="1">
      <c r="B41" s="75"/>
      <c r="C41" s="76" t="s">
        <v>15</v>
      </c>
      <c r="D41" s="77"/>
      <c r="E41" s="77"/>
      <c r="F41" s="77"/>
      <c r="G41" s="77"/>
      <c r="H41" s="77"/>
      <c r="I41" s="77"/>
      <c r="J41" s="77"/>
      <c r="K41" s="77"/>
      <c r="L41" s="77" t="str">
        <f>K5</f>
        <v>2017048-NAVY</v>
      </c>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8"/>
    </row>
    <row r="42" spans="2:44" s="4" customFormat="1" ht="36.95" customHeight="1">
      <c r="B42" s="79"/>
      <c r="C42" s="80" t="s">
        <v>18</v>
      </c>
      <c r="D42" s="81"/>
      <c r="E42" s="81"/>
      <c r="F42" s="81"/>
      <c r="G42" s="81"/>
      <c r="H42" s="81"/>
      <c r="I42" s="81"/>
      <c r="J42" s="81"/>
      <c r="K42" s="81"/>
      <c r="L42" s="82" t="str">
        <f>K6</f>
        <v>ZŠ Na Výběžku, Liberec-Starý Harcov, Zabezpečení svahu a úpravy u obtokového koryta kolem hřiště</v>
      </c>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3"/>
    </row>
    <row r="43" spans="2:44" s="1" customFormat="1" ht="6.95" customHeight="1">
      <c r="B43" s="46"/>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2"/>
    </row>
    <row r="44" spans="2:44" s="1" customFormat="1" ht="13.5">
      <c r="B44" s="46"/>
      <c r="C44" s="76" t="s">
        <v>23</v>
      </c>
      <c r="D44" s="74"/>
      <c r="E44" s="74"/>
      <c r="F44" s="74"/>
      <c r="G44" s="74"/>
      <c r="H44" s="74"/>
      <c r="I44" s="74"/>
      <c r="J44" s="74"/>
      <c r="K44" s="74"/>
      <c r="L44" s="84" t="str">
        <f>IF(K8="","",K8)</f>
        <v>Liberec</v>
      </c>
      <c r="M44" s="74"/>
      <c r="N44" s="74"/>
      <c r="O44" s="74"/>
      <c r="P44" s="74"/>
      <c r="Q44" s="74"/>
      <c r="R44" s="74"/>
      <c r="S44" s="74"/>
      <c r="T44" s="74"/>
      <c r="U44" s="74"/>
      <c r="V44" s="74"/>
      <c r="W44" s="74"/>
      <c r="X44" s="74"/>
      <c r="Y44" s="74"/>
      <c r="Z44" s="74"/>
      <c r="AA44" s="74"/>
      <c r="AB44" s="74"/>
      <c r="AC44" s="74"/>
      <c r="AD44" s="74"/>
      <c r="AE44" s="74"/>
      <c r="AF44" s="74"/>
      <c r="AG44" s="74"/>
      <c r="AH44" s="74"/>
      <c r="AI44" s="76" t="s">
        <v>25</v>
      </c>
      <c r="AJ44" s="74"/>
      <c r="AK44" s="74"/>
      <c r="AL44" s="74"/>
      <c r="AM44" s="85" t="str">
        <f>IF(AN8="","",AN8)</f>
        <v>13. 7. 2018</v>
      </c>
      <c r="AN44" s="85"/>
      <c r="AO44" s="74"/>
      <c r="AP44" s="74"/>
      <c r="AQ44" s="74"/>
      <c r="AR44" s="72"/>
    </row>
    <row r="45" spans="2:44" s="1" customFormat="1" ht="6.95" customHeight="1">
      <c r="B45" s="46"/>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2"/>
    </row>
    <row r="46" spans="2:56" s="1" customFormat="1" ht="13.5">
      <c r="B46" s="46"/>
      <c r="C46" s="76" t="s">
        <v>27</v>
      </c>
      <c r="D46" s="74"/>
      <c r="E46" s="74"/>
      <c r="F46" s="74"/>
      <c r="G46" s="74"/>
      <c r="H46" s="74"/>
      <c r="I46" s="74"/>
      <c r="J46" s="74"/>
      <c r="K46" s="74"/>
      <c r="L46" s="77" t="str">
        <f>IF(E11="","",E11)</f>
        <v>Statutární město Liberec</v>
      </c>
      <c r="M46" s="74"/>
      <c r="N46" s="74"/>
      <c r="O46" s="74"/>
      <c r="P46" s="74"/>
      <c r="Q46" s="74"/>
      <c r="R46" s="74"/>
      <c r="S46" s="74"/>
      <c r="T46" s="74"/>
      <c r="U46" s="74"/>
      <c r="V46" s="74"/>
      <c r="W46" s="74"/>
      <c r="X46" s="74"/>
      <c r="Y46" s="74"/>
      <c r="Z46" s="74"/>
      <c r="AA46" s="74"/>
      <c r="AB46" s="74"/>
      <c r="AC46" s="74"/>
      <c r="AD46" s="74"/>
      <c r="AE46" s="74"/>
      <c r="AF46" s="74"/>
      <c r="AG46" s="74"/>
      <c r="AH46" s="74"/>
      <c r="AI46" s="76" t="s">
        <v>35</v>
      </c>
      <c r="AJ46" s="74"/>
      <c r="AK46" s="74"/>
      <c r="AL46" s="74"/>
      <c r="AM46" s="77" t="str">
        <f>IF(E17="","",E17)</f>
        <v>SNOWPLAN, spol. s r.o.</v>
      </c>
      <c r="AN46" s="77"/>
      <c r="AO46" s="77"/>
      <c r="AP46" s="77"/>
      <c r="AQ46" s="74"/>
      <c r="AR46" s="72"/>
      <c r="AS46" s="86" t="s">
        <v>55</v>
      </c>
      <c r="AT46" s="87"/>
      <c r="AU46" s="88"/>
      <c r="AV46" s="88"/>
      <c r="AW46" s="88"/>
      <c r="AX46" s="88"/>
      <c r="AY46" s="88"/>
      <c r="AZ46" s="88"/>
      <c r="BA46" s="88"/>
      <c r="BB46" s="88"/>
      <c r="BC46" s="88"/>
      <c r="BD46" s="89"/>
    </row>
    <row r="47" spans="2:56" s="1" customFormat="1" ht="13.5">
      <c r="B47" s="46"/>
      <c r="C47" s="76" t="s">
        <v>33</v>
      </c>
      <c r="D47" s="74"/>
      <c r="E47" s="74"/>
      <c r="F47" s="74"/>
      <c r="G47" s="74"/>
      <c r="H47" s="74"/>
      <c r="I47" s="74"/>
      <c r="J47" s="74"/>
      <c r="K47" s="74"/>
      <c r="L47" s="77" t="str">
        <f>IF(E14="Vyplň údaj","",E14)</f>
        <v/>
      </c>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2"/>
      <c r="AS47" s="90"/>
      <c r="AT47" s="91"/>
      <c r="AU47" s="92"/>
      <c r="AV47" s="92"/>
      <c r="AW47" s="92"/>
      <c r="AX47" s="92"/>
      <c r="AY47" s="92"/>
      <c r="AZ47" s="92"/>
      <c r="BA47" s="92"/>
      <c r="BB47" s="92"/>
      <c r="BC47" s="92"/>
      <c r="BD47" s="93"/>
    </row>
    <row r="48" spans="2:56" s="1" customFormat="1" ht="10.8" customHeight="1">
      <c r="B48" s="46"/>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2"/>
      <c r="AS48" s="94"/>
      <c r="AT48" s="55"/>
      <c r="AU48" s="47"/>
      <c r="AV48" s="47"/>
      <c r="AW48" s="47"/>
      <c r="AX48" s="47"/>
      <c r="AY48" s="47"/>
      <c r="AZ48" s="47"/>
      <c r="BA48" s="47"/>
      <c r="BB48" s="47"/>
      <c r="BC48" s="47"/>
      <c r="BD48" s="95"/>
    </row>
    <row r="49" spans="2:56" s="1" customFormat="1" ht="29.25" customHeight="1">
      <c r="B49" s="46"/>
      <c r="C49" s="96" t="s">
        <v>56</v>
      </c>
      <c r="D49" s="97"/>
      <c r="E49" s="97"/>
      <c r="F49" s="97"/>
      <c r="G49" s="97"/>
      <c r="H49" s="98"/>
      <c r="I49" s="99" t="s">
        <v>57</v>
      </c>
      <c r="J49" s="97"/>
      <c r="K49" s="97"/>
      <c r="L49" s="97"/>
      <c r="M49" s="97"/>
      <c r="N49" s="97"/>
      <c r="O49" s="97"/>
      <c r="P49" s="97"/>
      <c r="Q49" s="97"/>
      <c r="R49" s="97"/>
      <c r="S49" s="97"/>
      <c r="T49" s="97"/>
      <c r="U49" s="97"/>
      <c r="V49" s="97"/>
      <c r="W49" s="97"/>
      <c r="X49" s="97"/>
      <c r="Y49" s="97"/>
      <c r="Z49" s="97"/>
      <c r="AA49" s="97"/>
      <c r="AB49" s="97"/>
      <c r="AC49" s="97"/>
      <c r="AD49" s="97"/>
      <c r="AE49" s="97"/>
      <c r="AF49" s="97"/>
      <c r="AG49" s="100" t="s">
        <v>58</v>
      </c>
      <c r="AH49" s="97"/>
      <c r="AI49" s="97"/>
      <c r="AJ49" s="97"/>
      <c r="AK49" s="97"/>
      <c r="AL49" s="97"/>
      <c r="AM49" s="97"/>
      <c r="AN49" s="99" t="s">
        <v>59</v>
      </c>
      <c r="AO49" s="97"/>
      <c r="AP49" s="97"/>
      <c r="AQ49" s="101" t="s">
        <v>60</v>
      </c>
      <c r="AR49" s="72"/>
      <c r="AS49" s="102" t="s">
        <v>61</v>
      </c>
      <c r="AT49" s="103" t="s">
        <v>62</v>
      </c>
      <c r="AU49" s="103" t="s">
        <v>63</v>
      </c>
      <c r="AV49" s="103" t="s">
        <v>64</v>
      </c>
      <c r="AW49" s="103" t="s">
        <v>65</v>
      </c>
      <c r="AX49" s="103" t="s">
        <v>66</v>
      </c>
      <c r="AY49" s="103" t="s">
        <v>67</v>
      </c>
      <c r="AZ49" s="103" t="s">
        <v>68</v>
      </c>
      <c r="BA49" s="103" t="s">
        <v>69</v>
      </c>
      <c r="BB49" s="103" t="s">
        <v>70</v>
      </c>
      <c r="BC49" s="103" t="s">
        <v>71</v>
      </c>
      <c r="BD49" s="104" t="s">
        <v>72</v>
      </c>
    </row>
    <row r="50" spans="2:56" s="1" customFormat="1" ht="10.8" customHeight="1">
      <c r="B50" s="46"/>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2"/>
      <c r="AS50" s="105"/>
      <c r="AT50" s="106"/>
      <c r="AU50" s="106"/>
      <c r="AV50" s="106"/>
      <c r="AW50" s="106"/>
      <c r="AX50" s="106"/>
      <c r="AY50" s="106"/>
      <c r="AZ50" s="106"/>
      <c r="BA50" s="106"/>
      <c r="BB50" s="106"/>
      <c r="BC50" s="106"/>
      <c r="BD50" s="107"/>
    </row>
    <row r="51" spans="2:90" s="4" customFormat="1" ht="32.4" customHeight="1">
      <c r="B51" s="79"/>
      <c r="C51" s="108" t="s">
        <v>73</v>
      </c>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10">
        <f>ROUND(SUM(AG52:AG53),2)</f>
        <v>0</v>
      </c>
      <c r="AH51" s="110"/>
      <c r="AI51" s="110"/>
      <c r="AJ51" s="110"/>
      <c r="AK51" s="110"/>
      <c r="AL51" s="110"/>
      <c r="AM51" s="110"/>
      <c r="AN51" s="111">
        <f>SUM(AG51,AT51)</f>
        <v>0</v>
      </c>
      <c r="AO51" s="111"/>
      <c r="AP51" s="111"/>
      <c r="AQ51" s="112" t="s">
        <v>21</v>
      </c>
      <c r="AR51" s="83"/>
      <c r="AS51" s="113">
        <f>ROUND(SUM(AS52:AS53),2)</f>
        <v>0</v>
      </c>
      <c r="AT51" s="114">
        <f>ROUND(SUM(AV51:AW51),2)</f>
        <v>0</v>
      </c>
      <c r="AU51" s="115">
        <f>ROUND(SUM(AU52:AU53),5)</f>
        <v>0</v>
      </c>
      <c r="AV51" s="114">
        <f>ROUND(AZ51*L26,2)</f>
        <v>0</v>
      </c>
      <c r="AW51" s="114">
        <f>ROUND(BA51*L27,2)</f>
        <v>0</v>
      </c>
      <c r="AX51" s="114">
        <f>ROUND(BB51*L26,2)</f>
        <v>0</v>
      </c>
      <c r="AY51" s="114">
        <f>ROUND(BC51*L27,2)</f>
        <v>0</v>
      </c>
      <c r="AZ51" s="114">
        <f>ROUND(SUM(AZ52:AZ53),2)</f>
        <v>0</v>
      </c>
      <c r="BA51" s="114">
        <f>ROUND(SUM(BA52:BA53),2)</f>
        <v>0</v>
      </c>
      <c r="BB51" s="114">
        <f>ROUND(SUM(BB52:BB53),2)</f>
        <v>0</v>
      </c>
      <c r="BC51" s="114">
        <f>ROUND(SUM(BC52:BC53),2)</f>
        <v>0</v>
      </c>
      <c r="BD51" s="116">
        <f>ROUND(SUM(BD52:BD53),2)</f>
        <v>0</v>
      </c>
      <c r="BS51" s="117" t="s">
        <v>74</v>
      </c>
      <c r="BT51" s="117" t="s">
        <v>75</v>
      </c>
      <c r="BU51" s="118" t="s">
        <v>76</v>
      </c>
      <c r="BV51" s="117" t="s">
        <v>77</v>
      </c>
      <c r="BW51" s="117" t="s">
        <v>7</v>
      </c>
      <c r="BX51" s="117" t="s">
        <v>78</v>
      </c>
      <c r="CL51" s="117" t="s">
        <v>21</v>
      </c>
    </row>
    <row r="52" spans="1:91" s="5" customFormat="1" ht="31.5" customHeight="1">
      <c r="A52" s="119" t="s">
        <v>79</v>
      </c>
      <c r="B52" s="120"/>
      <c r="C52" s="121"/>
      <c r="D52" s="122" t="s">
        <v>80</v>
      </c>
      <c r="E52" s="122"/>
      <c r="F52" s="122"/>
      <c r="G52" s="122"/>
      <c r="H52" s="122"/>
      <c r="I52" s="123"/>
      <c r="J52" s="122" t="s">
        <v>81</v>
      </c>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4">
        <f>'01 - Zabezpečení svahu a ...'!J27</f>
        <v>0</v>
      </c>
      <c r="AH52" s="123"/>
      <c r="AI52" s="123"/>
      <c r="AJ52" s="123"/>
      <c r="AK52" s="123"/>
      <c r="AL52" s="123"/>
      <c r="AM52" s="123"/>
      <c r="AN52" s="124">
        <f>SUM(AG52,AT52)</f>
        <v>0</v>
      </c>
      <c r="AO52" s="123"/>
      <c r="AP52" s="123"/>
      <c r="AQ52" s="125" t="s">
        <v>82</v>
      </c>
      <c r="AR52" s="126"/>
      <c r="AS52" s="127">
        <v>0</v>
      </c>
      <c r="AT52" s="128">
        <f>ROUND(SUM(AV52:AW52),2)</f>
        <v>0</v>
      </c>
      <c r="AU52" s="129">
        <f>'01 - Zabezpečení svahu a ...'!P83</f>
        <v>0</v>
      </c>
      <c r="AV52" s="128">
        <f>'01 - Zabezpečení svahu a ...'!J30</f>
        <v>0</v>
      </c>
      <c r="AW52" s="128">
        <f>'01 - Zabezpečení svahu a ...'!J31</f>
        <v>0</v>
      </c>
      <c r="AX52" s="128">
        <f>'01 - Zabezpečení svahu a ...'!J32</f>
        <v>0</v>
      </c>
      <c r="AY52" s="128">
        <f>'01 - Zabezpečení svahu a ...'!J33</f>
        <v>0</v>
      </c>
      <c r="AZ52" s="128">
        <f>'01 - Zabezpečení svahu a ...'!F30</f>
        <v>0</v>
      </c>
      <c r="BA52" s="128">
        <f>'01 - Zabezpečení svahu a ...'!F31</f>
        <v>0</v>
      </c>
      <c r="BB52" s="128">
        <f>'01 - Zabezpečení svahu a ...'!F32</f>
        <v>0</v>
      </c>
      <c r="BC52" s="128">
        <f>'01 - Zabezpečení svahu a ...'!F33</f>
        <v>0</v>
      </c>
      <c r="BD52" s="130">
        <f>'01 - Zabezpečení svahu a ...'!F34</f>
        <v>0</v>
      </c>
      <c r="BT52" s="131" t="s">
        <v>83</v>
      </c>
      <c r="BV52" s="131" t="s">
        <v>77</v>
      </c>
      <c r="BW52" s="131" t="s">
        <v>84</v>
      </c>
      <c r="BX52" s="131" t="s">
        <v>7</v>
      </c>
      <c r="CL52" s="131" t="s">
        <v>21</v>
      </c>
      <c r="CM52" s="131" t="s">
        <v>85</v>
      </c>
    </row>
    <row r="53" spans="1:91" s="5" customFormat="1" ht="16.5" customHeight="1">
      <c r="A53" s="119" t="s">
        <v>79</v>
      </c>
      <c r="B53" s="120"/>
      <c r="C53" s="121"/>
      <c r="D53" s="122" t="s">
        <v>86</v>
      </c>
      <c r="E53" s="122"/>
      <c r="F53" s="122"/>
      <c r="G53" s="122"/>
      <c r="H53" s="122"/>
      <c r="I53" s="123"/>
      <c r="J53" s="122" t="s">
        <v>87</v>
      </c>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4">
        <f>'02 - VRN - Vedlejší rozpo...'!J27</f>
        <v>0</v>
      </c>
      <c r="AH53" s="123"/>
      <c r="AI53" s="123"/>
      <c r="AJ53" s="123"/>
      <c r="AK53" s="123"/>
      <c r="AL53" s="123"/>
      <c r="AM53" s="123"/>
      <c r="AN53" s="124">
        <f>SUM(AG53,AT53)</f>
        <v>0</v>
      </c>
      <c r="AO53" s="123"/>
      <c r="AP53" s="123"/>
      <c r="AQ53" s="125" t="s">
        <v>88</v>
      </c>
      <c r="AR53" s="126"/>
      <c r="AS53" s="132">
        <v>0</v>
      </c>
      <c r="AT53" s="133">
        <f>ROUND(SUM(AV53:AW53),2)</f>
        <v>0</v>
      </c>
      <c r="AU53" s="134">
        <f>'02 - VRN - Vedlejší rozpo...'!P81</f>
        <v>0</v>
      </c>
      <c r="AV53" s="133">
        <f>'02 - VRN - Vedlejší rozpo...'!J30</f>
        <v>0</v>
      </c>
      <c r="AW53" s="133">
        <f>'02 - VRN - Vedlejší rozpo...'!J31</f>
        <v>0</v>
      </c>
      <c r="AX53" s="133">
        <f>'02 - VRN - Vedlejší rozpo...'!J32</f>
        <v>0</v>
      </c>
      <c r="AY53" s="133">
        <f>'02 - VRN - Vedlejší rozpo...'!J33</f>
        <v>0</v>
      </c>
      <c r="AZ53" s="133">
        <f>'02 - VRN - Vedlejší rozpo...'!F30</f>
        <v>0</v>
      </c>
      <c r="BA53" s="133">
        <f>'02 - VRN - Vedlejší rozpo...'!F31</f>
        <v>0</v>
      </c>
      <c r="BB53" s="133">
        <f>'02 - VRN - Vedlejší rozpo...'!F32</f>
        <v>0</v>
      </c>
      <c r="BC53" s="133">
        <f>'02 - VRN - Vedlejší rozpo...'!F33</f>
        <v>0</v>
      </c>
      <c r="BD53" s="135">
        <f>'02 - VRN - Vedlejší rozpo...'!F34</f>
        <v>0</v>
      </c>
      <c r="BT53" s="131" t="s">
        <v>83</v>
      </c>
      <c r="BV53" s="131" t="s">
        <v>77</v>
      </c>
      <c r="BW53" s="131" t="s">
        <v>89</v>
      </c>
      <c r="BX53" s="131" t="s">
        <v>7</v>
      </c>
      <c r="CL53" s="131" t="s">
        <v>21</v>
      </c>
      <c r="CM53" s="131" t="s">
        <v>85</v>
      </c>
    </row>
    <row r="54" spans="2:44" s="1" customFormat="1" ht="30" customHeight="1">
      <c r="B54" s="46"/>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2"/>
    </row>
    <row r="55" spans="2:44" s="1" customFormat="1" ht="6.95" customHeight="1">
      <c r="B55" s="67"/>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72"/>
    </row>
  </sheetData>
  <sheetProtection password="CC35" sheet="1" objects="1" scenarios="1" formatColumns="0" formatRows="0"/>
  <mergeCells count="45">
    <mergeCell ref="BE5:BE32"/>
    <mergeCell ref="W30:AE30"/>
    <mergeCell ref="X32:AB32"/>
    <mergeCell ref="AK32:AO32"/>
    <mergeCell ref="AR2:BE2"/>
    <mergeCell ref="K5:AO5"/>
    <mergeCell ref="W28:AE28"/>
    <mergeCell ref="AK28:AO28"/>
    <mergeCell ref="AS46:AT48"/>
    <mergeCell ref="AN53:AP53"/>
    <mergeCell ref="AN52:AP52"/>
    <mergeCell ref="AM46:AP46"/>
    <mergeCell ref="AN49:AP49"/>
    <mergeCell ref="AG52:AM52"/>
    <mergeCell ref="AG53:AM53"/>
    <mergeCell ref="AG51:AM51"/>
    <mergeCell ref="AN51:AP51"/>
    <mergeCell ref="L29:O29"/>
    <mergeCell ref="L28:O28"/>
    <mergeCell ref="E14:AJ14"/>
    <mergeCell ref="E20:AN20"/>
    <mergeCell ref="AK23:AO23"/>
    <mergeCell ref="L25:O25"/>
    <mergeCell ref="W25:AE25"/>
    <mergeCell ref="AK25:AO25"/>
    <mergeCell ref="L26:O26"/>
    <mergeCell ref="W26:AE26"/>
    <mergeCell ref="AK26:AO26"/>
    <mergeCell ref="L27:O27"/>
    <mergeCell ref="W27:AE27"/>
    <mergeCell ref="AK27:AO27"/>
    <mergeCell ref="L30:O30"/>
    <mergeCell ref="AK30:AO30"/>
    <mergeCell ref="K6:AO6"/>
    <mergeCell ref="J52:AF52"/>
    <mergeCell ref="W29:AE29"/>
    <mergeCell ref="AK29:AO29"/>
    <mergeCell ref="C49:G49"/>
    <mergeCell ref="L42:AO42"/>
    <mergeCell ref="AM44:AN44"/>
    <mergeCell ref="I49:AF49"/>
    <mergeCell ref="AG49:AM49"/>
    <mergeCell ref="D52:H52"/>
    <mergeCell ref="D53:H53"/>
    <mergeCell ref="J53:AF53"/>
  </mergeCells>
  <hyperlinks>
    <hyperlink ref="K1:S1" location="C2" display="1) Rekapitulace stavby"/>
    <hyperlink ref="W1:AI1" location="C51" display="2) Rekapitulace objektů stavby a soupisů prací"/>
    <hyperlink ref="A52" location="'01 - Zabezpečení svahu a ...'!C2" display="/"/>
    <hyperlink ref="A53" location="'02 - VRN - Vedlejší rozpo...'!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23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7"/>
      <c r="C1" s="137"/>
      <c r="D1" s="138" t="s">
        <v>1</v>
      </c>
      <c r="E1" s="137"/>
      <c r="F1" s="139" t="s">
        <v>90</v>
      </c>
      <c r="G1" s="139" t="s">
        <v>91</v>
      </c>
      <c r="H1" s="139"/>
      <c r="I1" s="140"/>
      <c r="J1" s="139" t="s">
        <v>92</v>
      </c>
      <c r="K1" s="138" t="s">
        <v>93</v>
      </c>
      <c r="L1" s="139" t="s">
        <v>94</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84</v>
      </c>
    </row>
    <row r="3" spans="2:46" ht="6.95" customHeight="1">
      <c r="B3" s="25"/>
      <c r="C3" s="26"/>
      <c r="D3" s="26"/>
      <c r="E3" s="26"/>
      <c r="F3" s="26"/>
      <c r="G3" s="26"/>
      <c r="H3" s="26"/>
      <c r="I3" s="141"/>
      <c r="J3" s="26"/>
      <c r="K3" s="27"/>
      <c r="AT3" s="24" t="s">
        <v>85</v>
      </c>
    </row>
    <row r="4" spans="2:46" ht="36.95" customHeight="1">
      <c r="B4" s="28"/>
      <c r="C4" s="29"/>
      <c r="D4" s="30" t="s">
        <v>95</v>
      </c>
      <c r="E4" s="29"/>
      <c r="F4" s="29"/>
      <c r="G4" s="29"/>
      <c r="H4" s="29"/>
      <c r="I4" s="142"/>
      <c r="J4" s="29"/>
      <c r="K4" s="31"/>
      <c r="M4" s="32" t="s">
        <v>12</v>
      </c>
      <c r="AT4" s="24" t="s">
        <v>6</v>
      </c>
    </row>
    <row r="5" spans="2:11" ht="6.95" customHeight="1">
      <c r="B5" s="28"/>
      <c r="C5" s="29"/>
      <c r="D5" s="29"/>
      <c r="E5" s="29"/>
      <c r="F5" s="29"/>
      <c r="G5" s="29"/>
      <c r="H5" s="29"/>
      <c r="I5" s="142"/>
      <c r="J5" s="29"/>
      <c r="K5" s="31"/>
    </row>
    <row r="6" spans="2:11" ht="13.5">
      <c r="B6" s="28"/>
      <c r="C6" s="29"/>
      <c r="D6" s="40" t="s">
        <v>18</v>
      </c>
      <c r="E6" s="29"/>
      <c r="F6" s="29"/>
      <c r="G6" s="29"/>
      <c r="H6" s="29"/>
      <c r="I6" s="142"/>
      <c r="J6" s="29"/>
      <c r="K6" s="31"/>
    </row>
    <row r="7" spans="2:11" ht="16.5" customHeight="1">
      <c r="B7" s="28"/>
      <c r="C7" s="29"/>
      <c r="D7" s="29"/>
      <c r="E7" s="143" t="str">
        <f>'Rekapitulace stavby'!K6</f>
        <v>ZŠ Na Výběžku, Liberec-Starý Harcov, Zabezpečení svahu a úpravy u obtokového koryta kolem hřiště</v>
      </c>
      <c r="F7" s="40"/>
      <c r="G7" s="40"/>
      <c r="H7" s="40"/>
      <c r="I7" s="142"/>
      <c r="J7" s="29"/>
      <c r="K7" s="31"/>
    </row>
    <row r="8" spans="2:11" s="1" customFormat="1" ht="13.5">
      <c r="B8" s="46"/>
      <c r="C8" s="47"/>
      <c r="D8" s="40" t="s">
        <v>96</v>
      </c>
      <c r="E8" s="47"/>
      <c r="F8" s="47"/>
      <c r="G8" s="47"/>
      <c r="H8" s="47"/>
      <c r="I8" s="144"/>
      <c r="J8" s="47"/>
      <c r="K8" s="51"/>
    </row>
    <row r="9" spans="2:11" s="1" customFormat="1" ht="36.95" customHeight="1">
      <c r="B9" s="46"/>
      <c r="C9" s="47"/>
      <c r="D9" s="47"/>
      <c r="E9" s="145" t="s">
        <v>97</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40" t="s">
        <v>20</v>
      </c>
      <c r="E11" s="47"/>
      <c r="F11" s="35" t="s">
        <v>21</v>
      </c>
      <c r="G11" s="47"/>
      <c r="H11" s="47"/>
      <c r="I11" s="146" t="s">
        <v>22</v>
      </c>
      <c r="J11" s="35" t="s">
        <v>21</v>
      </c>
      <c r="K11" s="51"/>
    </row>
    <row r="12" spans="2:11" s="1" customFormat="1" ht="14.4" customHeight="1">
      <c r="B12" s="46"/>
      <c r="C12" s="47"/>
      <c r="D12" s="40" t="s">
        <v>23</v>
      </c>
      <c r="E12" s="47"/>
      <c r="F12" s="35" t="s">
        <v>24</v>
      </c>
      <c r="G12" s="47"/>
      <c r="H12" s="47"/>
      <c r="I12" s="146" t="s">
        <v>25</v>
      </c>
      <c r="J12" s="147" t="str">
        <f>'Rekapitulace stavby'!AN8</f>
        <v>13. 7. 2018</v>
      </c>
      <c r="K12" s="51"/>
    </row>
    <row r="13" spans="2:11" s="1" customFormat="1" ht="10.8" customHeight="1">
      <c r="B13" s="46"/>
      <c r="C13" s="47"/>
      <c r="D13" s="47"/>
      <c r="E13" s="47"/>
      <c r="F13" s="47"/>
      <c r="G13" s="47"/>
      <c r="H13" s="47"/>
      <c r="I13" s="144"/>
      <c r="J13" s="47"/>
      <c r="K13" s="51"/>
    </row>
    <row r="14" spans="2:11" s="1" customFormat="1" ht="14.4" customHeight="1">
      <c r="B14" s="46"/>
      <c r="C14" s="47"/>
      <c r="D14" s="40" t="s">
        <v>27</v>
      </c>
      <c r="E14" s="47"/>
      <c r="F14" s="47"/>
      <c r="G14" s="47"/>
      <c r="H14" s="47"/>
      <c r="I14" s="146" t="s">
        <v>28</v>
      </c>
      <c r="J14" s="35" t="s">
        <v>29</v>
      </c>
      <c r="K14" s="51"/>
    </row>
    <row r="15" spans="2:11" s="1" customFormat="1" ht="18" customHeight="1">
      <c r="B15" s="46"/>
      <c r="C15" s="47"/>
      <c r="D15" s="47"/>
      <c r="E15" s="35" t="s">
        <v>30</v>
      </c>
      <c r="F15" s="47"/>
      <c r="G15" s="47"/>
      <c r="H15" s="47"/>
      <c r="I15" s="146" t="s">
        <v>31</v>
      </c>
      <c r="J15" s="35" t="s">
        <v>32</v>
      </c>
      <c r="K15" s="51"/>
    </row>
    <row r="16" spans="2:11" s="1" customFormat="1" ht="6.95" customHeight="1">
      <c r="B16" s="46"/>
      <c r="C16" s="47"/>
      <c r="D16" s="47"/>
      <c r="E16" s="47"/>
      <c r="F16" s="47"/>
      <c r="G16" s="47"/>
      <c r="H16" s="47"/>
      <c r="I16" s="144"/>
      <c r="J16" s="47"/>
      <c r="K16" s="51"/>
    </row>
    <row r="17" spans="2:11" s="1" customFormat="1" ht="14.4" customHeight="1">
      <c r="B17" s="46"/>
      <c r="C17" s="47"/>
      <c r="D17" s="40" t="s">
        <v>33</v>
      </c>
      <c r="E17" s="47"/>
      <c r="F17" s="47"/>
      <c r="G17" s="47"/>
      <c r="H17" s="47"/>
      <c r="I17" s="146" t="s">
        <v>28</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46" t="s">
        <v>31</v>
      </c>
      <c r="J18" s="35"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40" t="s">
        <v>35</v>
      </c>
      <c r="E20" s="47"/>
      <c r="F20" s="47"/>
      <c r="G20" s="47"/>
      <c r="H20" s="47"/>
      <c r="I20" s="146" t="s">
        <v>28</v>
      </c>
      <c r="J20" s="35" t="s">
        <v>36</v>
      </c>
      <c r="K20" s="51"/>
    </row>
    <row r="21" spans="2:11" s="1" customFormat="1" ht="18" customHeight="1">
      <c r="B21" s="46"/>
      <c r="C21" s="47"/>
      <c r="D21" s="47"/>
      <c r="E21" s="35" t="s">
        <v>37</v>
      </c>
      <c r="F21" s="47"/>
      <c r="G21" s="47"/>
      <c r="H21" s="47"/>
      <c r="I21" s="146" t="s">
        <v>31</v>
      </c>
      <c r="J21" s="35" t="s">
        <v>38</v>
      </c>
      <c r="K21" s="51"/>
    </row>
    <row r="22" spans="2:11" s="1" customFormat="1" ht="6.95" customHeight="1">
      <c r="B22" s="46"/>
      <c r="C22" s="47"/>
      <c r="D22" s="47"/>
      <c r="E22" s="47"/>
      <c r="F22" s="47"/>
      <c r="G22" s="47"/>
      <c r="H22" s="47"/>
      <c r="I22" s="144"/>
      <c r="J22" s="47"/>
      <c r="K22" s="51"/>
    </row>
    <row r="23" spans="2:11" s="1" customFormat="1" ht="14.4" customHeight="1">
      <c r="B23" s="46"/>
      <c r="C23" s="47"/>
      <c r="D23" s="40" t="s">
        <v>40</v>
      </c>
      <c r="E23" s="47"/>
      <c r="F23" s="47"/>
      <c r="G23" s="47"/>
      <c r="H23" s="47"/>
      <c r="I23" s="144"/>
      <c r="J23" s="47"/>
      <c r="K23" s="51"/>
    </row>
    <row r="24" spans="2:11" s="6" customFormat="1" ht="16.5" customHeight="1">
      <c r="B24" s="148"/>
      <c r="C24" s="149"/>
      <c r="D24" s="149"/>
      <c r="E24" s="44" t="s">
        <v>21</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41</v>
      </c>
      <c r="E27" s="47"/>
      <c r="F27" s="47"/>
      <c r="G27" s="47"/>
      <c r="H27" s="47"/>
      <c r="I27" s="144"/>
      <c r="J27" s="155">
        <f>ROUND(J83,2)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43</v>
      </c>
      <c r="G29" s="47"/>
      <c r="H29" s="47"/>
      <c r="I29" s="156" t="s">
        <v>42</v>
      </c>
      <c r="J29" s="52" t="s">
        <v>44</v>
      </c>
      <c r="K29" s="51"/>
    </row>
    <row r="30" spans="2:11" s="1" customFormat="1" ht="14.4" customHeight="1">
      <c r="B30" s="46"/>
      <c r="C30" s="47"/>
      <c r="D30" s="55" t="s">
        <v>45</v>
      </c>
      <c r="E30" s="55" t="s">
        <v>46</v>
      </c>
      <c r="F30" s="157">
        <f>ROUND(SUM(BE83:BE235),2)</f>
        <v>0</v>
      </c>
      <c r="G30" s="47"/>
      <c r="H30" s="47"/>
      <c r="I30" s="158">
        <v>0.21</v>
      </c>
      <c r="J30" s="157">
        <f>ROUND(ROUND((SUM(BE83:BE235)),2)*I30,2)</f>
        <v>0</v>
      </c>
      <c r="K30" s="51"/>
    </row>
    <row r="31" spans="2:11" s="1" customFormat="1" ht="14.4" customHeight="1">
      <c r="B31" s="46"/>
      <c r="C31" s="47"/>
      <c r="D31" s="47"/>
      <c r="E31" s="55" t="s">
        <v>47</v>
      </c>
      <c r="F31" s="157">
        <f>ROUND(SUM(BF83:BF235),2)</f>
        <v>0</v>
      </c>
      <c r="G31" s="47"/>
      <c r="H31" s="47"/>
      <c r="I31" s="158">
        <v>0.15</v>
      </c>
      <c r="J31" s="157">
        <f>ROUND(ROUND((SUM(BF83:BF235)),2)*I31,2)</f>
        <v>0</v>
      </c>
      <c r="K31" s="51"/>
    </row>
    <row r="32" spans="2:11" s="1" customFormat="1" ht="14.4" customHeight="1" hidden="1">
      <c r="B32" s="46"/>
      <c r="C32" s="47"/>
      <c r="D32" s="47"/>
      <c r="E32" s="55" t="s">
        <v>48</v>
      </c>
      <c r="F32" s="157">
        <f>ROUND(SUM(BG83:BG235),2)</f>
        <v>0</v>
      </c>
      <c r="G32" s="47"/>
      <c r="H32" s="47"/>
      <c r="I32" s="158">
        <v>0.21</v>
      </c>
      <c r="J32" s="157">
        <v>0</v>
      </c>
      <c r="K32" s="51"/>
    </row>
    <row r="33" spans="2:11" s="1" customFormat="1" ht="14.4" customHeight="1" hidden="1">
      <c r="B33" s="46"/>
      <c r="C33" s="47"/>
      <c r="D33" s="47"/>
      <c r="E33" s="55" t="s">
        <v>49</v>
      </c>
      <c r="F33" s="157">
        <f>ROUND(SUM(BH83:BH235),2)</f>
        <v>0</v>
      </c>
      <c r="G33" s="47"/>
      <c r="H33" s="47"/>
      <c r="I33" s="158">
        <v>0.15</v>
      </c>
      <c r="J33" s="157">
        <v>0</v>
      </c>
      <c r="K33" s="51"/>
    </row>
    <row r="34" spans="2:11" s="1" customFormat="1" ht="14.4" customHeight="1" hidden="1">
      <c r="B34" s="46"/>
      <c r="C34" s="47"/>
      <c r="D34" s="47"/>
      <c r="E34" s="55" t="s">
        <v>50</v>
      </c>
      <c r="F34" s="157">
        <f>ROUND(SUM(BI83:BI235),2)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51</v>
      </c>
      <c r="E36" s="98"/>
      <c r="F36" s="98"/>
      <c r="G36" s="161" t="s">
        <v>52</v>
      </c>
      <c r="H36" s="162" t="s">
        <v>53</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30" t="s">
        <v>98</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40" t="s">
        <v>18</v>
      </c>
      <c r="D44" s="47"/>
      <c r="E44" s="47"/>
      <c r="F44" s="47"/>
      <c r="G44" s="47"/>
      <c r="H44" s="47"/>
      <c r="I44" s="144"/>
      <c r="J44" s="47"/>
      <c r="K44" s="51"/>
    </row>
    <row r="45" spans="2:11" s="1" customFormat="1" ht="16.5" customHeight="1">
      <c r="B45" s="46"/>
      <c r="C45" s="47"/>
      <c r="D45" s="47"/>
      <c r="E45" s="143" t="str">
        <f>E7</f>
        <v>ZŠ Na Výběžku, Liberec-Starý Harcov, Zabezpečení svahu a úpravy u obtokového koryta kolem hřiště</v>
      </c>
      <c r="F45" s="40"/>
      <c r="G45" s="40"/>
      <c r="H45" s="40"/>
      <c r="I45" s="144"/>
      <c r="J45" s="47"/>
      <c r="K45" s="51"/>
    </row>
    <row r="46" spans="2:11" s="1" customFormat="1" ht="14.4" customHeight="1">
      <c r="B46" s="46"/>
      <c r="C46" s="40" t="s">
        <v>96</v>
      </c>
      <c r="D46" s="47"/>
      <c r="E46" s="47"/>
      <c r="F46" s="47"/>
      <c r="G46" s="47"/>
      <c r="H46" s="47"/>
      <c r="I46" s="144"/>
      <c r="J46" s="47"/>
      <c r="K46" s="51"/>
    </row>
    <row r="47" spans="2:11" s="1" customFormat="1" ht="17.25" customHeight="1">
      <c r="B47" s="46"/>
      <c r="C47" s="47"/>
      <c r="D47" s="47"/>
      <c r="E47" s="145" t="str">
        <f>E9</f>
        <v>01 - Zabezpečení svahu a úprava obtokobého koryta</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40" t="s">
        <v>23</v>
      </c>
      <c r="D49" s="47"/>
      <c r="E49" s="47"/>
      <c r="F49" s="35" t="str">
        <f>F12</f>
        <v>Liberec</v>
      </c>
      <c r="G49" s="47"/>
      <c r="H49" s="47"/>
      <c r="I49" s="146" t="s">
        <v>25</v>
      </c>
      <c r="J49" s="147" t="str">
        <f>IF(J12="","",J12)</f>
        <v>13. 7. 2018</v>
      </c>
      <c r="K49" s="51"/>
    </row>
    <row r="50" spans="2:11" s="1" customFormat="1" ht="6.95" customHeight="1">
      <c r="B50" s="46"/>
      <c r="C50" s="47"/>
      <c r="D50" s="47"/>
      <c r="E50" s="47"/>
      <c r="F50" s="47"/>
      <c r="G50" s="47"/>
      <c r="H50" s="47"/>
      <c r="I50" s="144"/>
      <c r="J50" s="47"/>
      <c r="K50" s="51"/>
    </row>
    <row r="51" spans="2:11" s="1" customFormat="1" ht="13.5">
      <c r="B51" s="46"/>
      <c r="C51" s="40" t="s">
        <v>27</v>
      </c>
      <c r="D51" s="47"/>
      <c r="E51" s="47"/>
      <c r="F51" s="35" t="str">
        <f>E15</f>
        <v>Statutární město Liberec</v>
      </c>
      <c r="G51" s="47"/>
      <c r="H51" s="47"/>
      <c r="I51" s="146" t="s">
        <v>35</v>
      </c>
      <c r="J51" s="44" t="str">
        <f>E21</f>
        <v>SNOWPLAN, spol. s r.o.</v>
      </c>
      <c r="K51" s="51"/>
    </row>
    <row r="52" spans="2:11" s="1" customFormat="1" ht="14.4" customHeight="1">
      <c r="B52" s="46"/>
      <c r="C52" s="40" t="s">
        <v>33</v>
      </c>
      <c r="D52" s="47"/>
      <c r="E52" s="47"/>
      <c r="F52" s="35"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99</v>
      </c>
      <c r="D54" s="159"/>
      <c r="E54" s="159"/>
      <c r="F54" s="159"/>
      <c r="G54" s="159"/>
      <c r="H54" s="159"/>
      <c r="I54" s="173"/>
      <c r="J54" s="174" t="s">
        <v>100</v>
      </c>
      <c r="K54" s="175"/>
    </row>
    <row r="55" spans="2:11" s="1" customFormat="1" ht="10.3" customHeight="1">
      <c r="B55" s="46"/>
      <c r="C55" s="47"/>
      <c r="D55" s="47"/>
      <c r="E55" s="47"/>
      <c r="F55" s="47"/>
      <c r="G55" s="47"/>
      <c r="H55" s="47"/>
      <c r="I55" s="144"/>
      <c r="J55" s="47"/>
      <c r="K55" s="51"/>
    </row>
    <row r="56" spans="2:47" s="1" customFormat="1" ht="29.25" customHeight="1">
      <c r="B56" s="46"/>
      <c r="C56" s="176" t="s">
        <v>101</v>
      </c>
      <c r="D56" s="47"/>
      <c r="E56" s="47"/>
      <c r="F56" s="47"/>
      <c r="G56" s="47"/>
      <c r="H56" s="47"/>
      <c r="I56" s="144"/>
      <c r="J56" s="155">
        <f>J83</f>
        <v>0</v>
      </c>
      <c r="K56" s="51"/>
      <c r="AU56" s="24" t="s">
        <v>102</v>
      </c>
    </row>
    <row r="57" spans="2:11" s="7" customFormat="1" ht="24.95" customHeight="1">
      <c r="B57" s="177"/>
      <c r="C57" s="178"/>
      <c r="D57" s="179" t="s">
        <v>103</v>
      </c>
      <c r="E57" s="180"/>
      <c r="F57" s="180"/>
      <c r="G57" s="180"/>
      <c r="H57" s="180"/>
      <c r="I57" s="181"/>
      <c r="J57" s="182">
        <f>J84</f>
        <v>0</v>
      </c>
      <c r="K57" s="183"/>
    </row>
    <row r="58" spans="2:11" s="8" customFormat="1" ht="19.9" customHeight="1">
      <c r="B58" s="184"/>
      <c r="C58" s="185"/>
      <c r="D58" s="186" t="s">
        <v>104</v>
      </c>
      <c r="E58" s="187"/>
      <c r="F58" s="187"/>
      <c r="G58" s="187"/>
      <c r="H58" s="187"/>
      <c r="I58" s="188"/>
      <c r="J58" s="189">
        <f>J85</f>
        <v>0</v>
      </c>
      <c r="K58" s="190"/>
    </row>
    <row r="59" spans="2:11" s="8" customFormat="1" ht="19.9" customHeight="1">
      <c r="B59" s="184"/>
      <c r="C59" s="185"/>
      <c r="D59" s="186" t="s">
        <v>105</v>
      </c>
      <c r="E59" s="187"/>
      <c r="F59" s="187"/>
      <c r="G59" s="187"/>
      <c r="H59" s="187"/>
      <c r="I59" s="188"/>
      <c r="J59" s="189">
        <f>J187</f>
        <v>0</v>
      </c>
      <c r="K59" s="190"/>
    </row>
    <row r="60" spans="2:11" s="8" customFormat="1" ht="19.9" customHeight="1">
      <c r="B60" s="184"/>
      <c r="C60" s="185"/>
      <c r="D60" s="186" t="s">
        <v>106</v>
      </c>
      <c r="E60" s="187"/>
      <c r="F60" s="187"/>
      <c r="G60" s="187"/>
      <c r="H60" s="187"/>
      <c r="I60" s="188"/>
      <c r="J60" s="189">
        <f>J207</f>
        <v>0</v>
      </c>
      <c r="K60" s="190"/>
    </row>
    <row r="61" spans="2:11" s="8" customFormat="1" ht="14.85" customHeight="1">
      <c r="B61" s="184"/>
      <c r="C61" s="185"/>
      <c r="D61" s="186" t="s">
        <v>107</v>
      </c>
      <c r="E61" s="187"/>
      <c r="F61" s="187"/>
      <c r="G61" s="187"/>
      <c r="H61" s="187"/>
      <c r="I61" s="188"/>
      <c r="J61" s="189">
        <f>J213</f>
        <v>0</v>
      </c>
      <c r="K61" s="190"/>
    </row>
    <row r="62" spans="2:11" s="8" customFormat="1" ht="19.9" customHeight="1">
      <c r="B62" s="184"/>
      <c r="C62" s="185"/>
      <c r="D62" s="186" t="s">
        <v>108</v>
      </c>
      <c r="E62" s="187"/>
      <c r="F62" s="187"/>
      <c r="G62" s="187"/>
      <c r="H62" s="187"/>
      <c r="I62" s="188"/>
      <c r="J62" s="189">
        <f>J219</f>
        <v>0</v>
      </c>
      <c r="K62" s="190"/>
    </row>
    <row r="63" spans="2:11" s="8" customFormat="1" ht="19.9" customHeight="1">
      <c r="B63" s="184"/>
      <c r="C63" s="185"/>
      <c r="D63" s="186" t="s">
        <v>109</v>
      </c>
      <c r="E63" s="187"/>
      <c r="F63" s="187"/>
      <c r="G63" s="187"/>
      <c r="H63" s="187"/>
      <c r="I63" s="188"/>
      <c r="J63" s="189">
        <f>J232</f>
        <v>0</v>
      </c>
      <c r="K63" s="190"/>
    </row>
    <row r="64" spans="2:11" s="1" customFormat="1" ht="21.8" customHeight="1">
      <c r="B64" s="46"/>
      <c r="C64" s="47"/>
      <c r="D64" s="47"/>
      <c r="E64" s="47"/>
      <c r="F64" s="47"/>
      <c r="G64" s="47"/>
      <c r="H64" s="47"/>
      <c r="I64" s="144"/>
      <c r="J64" s="47"/>
      <c r="K64" s="51"/>
    </row>
    <row r="65" spans="2:11" s="1" customFormat="1" ht="6.95" customHeight="1">
      <c r="B65" s="67"/>
      <c r="C65" s="68"/>
      <c r="D65" s="68"/>
      <c r="E65" s="68"/>
      <c r="F65" s="68"/>
      <c r="G65" s="68"/>
      <c r="H65" s="68"/>
      <c r="I65" s="166"/>
      <c r="J65" s="68"/>
      <c r="K65" s="69"/>
    </row>
    <row r="69" spans="2:12" s="1" customFormat="1" ht="6.95" customHeight="1">
      <c r="B69" s="70"/>
      <c r="C69" s="71"/>
      <c r="D69" s="71"/>
      <c r="E69" s="71"/>
      <c r="F69" s="71"/>
      <c r="G69" s="71"/>
      <c r="H69" s="71"/>
      <c r="I69" s="169"/>
      <c r="J69" s="71"/>
      <c r="K69" s="71"/>
      <c r="L69" s="72"/>
    </row>
    <row r="70" spans="2:12" s="1" customFormat="1" ht="36.95" customHeight="1">
      <c r="B70" s="46"/>
      <c r="C70" s="73" t="s">
        <v>110</v>
      </c>
      <c r="D70" s="74"/>
      <c r="E70" s="74"/>
      <c r="F70" s="74"/>
      <c r="G70" s="74"/>
      <c r="H70" s="74"/>
      <c r="I70" s="191"/>
      <c r="J70" s="74"/>
      <c r="K70" s="74"/>
      <c r="L70" s="72"/>
    </row>
    <row r="71" spans="2:12" s="1" customFormat="1" ht="6.95" customHeight="1">
      <c r="B71" s="46"/>
      <c r="C71" s="74"/>
      <c r="D71" s="74"/>
      <c r="E71" s="74"/>
      <c r="F71" s="74"/>
      <c r="G71" s="74"/>
      <c r="H71" s="74"/>
      <c r="I71" s="191"/>
      <c r="J71" s="74"/>
      <c r="K71" s="74"/>
      <c r="L71" s="72"/>
    </row>
    <row r="72" spans="2:12" s="1" customFormat="1" ht="14.4" customHeight="1">
      <c r="B72" s="46"/>
      <c r="C72" s="76" t="s">
        <v>18</v>
      </c>
      <c r="D72" s="74"/>
      <c r="E72" s="74"/>
      <c r="F72" s="74"/>
      <c r="G72" s="74"/>
      <c r="H72" s="74"/>
      <c r="I72" s="191"/>
      <c r="J72" s="74"/>
      <c r="K72" s="74"/>
      <c r="L72" s="72"/>
    </row>
    <row r="73" spans="2:12" s="1" customFormat="1" ht="16.5" customHeight="1">
      <c r="B73" s="46"/>
      <c r="C73" s="74"/>
      <c r="D73" s="74"/>
      <c r="E73" s="192" t="str">
        <f>E7</f>
        <v>ZŠ Na Výběžku, Liberec-Starý Harcov, Zabezpečení svahu a úpravy u obtokového koryta kolem hřiště</v>
      </c>
      <c r="F73" s="76"/>
      <c r="G73" s="76"/>
      <c r="H73" s="76"/>
      <c r="I73" s="191"/>
      <c r="J73" s="74"/>
      <c r="K73" s="74"/>
      <c r="L73" s="72"/>
    </row>
    <row r="74" spans="2:12" s="1" customFormat="1" ht="14.4" customHeight="1">
      <c r="B74" s="46"/>
      <c r="C74" s="76" t="s">
        <v>96</v>
      </c>
      <c r="D74" s="74"/>
      <c r="E74" s="74"/>
      <c r="F74" s="74"/>
      <c r="G74" s="74"/>
      <c r="H74" s="74"/>
      <c r="I74" s="191"/>
      <c r="J74" s="74"/>
      <c r="K74" s="74"/>
      <c r="L74" s="72"/>
    </row>
    <row r="75" spans="2:12" s="1" customFormat="1" ht="17.25" customHeight="1">
      <c r="B75" s="46"/>
      <c r="C75" s="74"/>
      <c r="D75" s="74"/>
      <c r="E75" s="82" t="str">
        <f>E9</f>
        <v>01 - Zabezpečení svahu a úprava obtokobého koryta</v>
      </c>
      <c r="F75" s="74"/>
      <c r="G75" s="74"/>
      <c r="H75" s="74"/>
      <c r="I75" s="191"/>
      <c r="J75" s="74"/>
      <c r="K75" s="74"/>
      <c r="L75" s="72"/>
    </row>
    <row r="76" spans="2:12" s="1" customFormat="1" ht="6.95" customHeight="1">
      <c r="B76" s="46"/>
      <c r="C76" s="74"/>
      <c r="D76" s="74"/>
      <c r="E76" s="74"/>
      <c r="F76" s="74"/>
      <c r="G76" s="74"/>
      <c r="H76" s="74"/>
      <c r="I76" s="191"/>
      <c r="J76" s="74"/>
      <c r="K76" s="74"/>
      <c r="L76" s="72"/>
    </row>
    <row r="77" spans="2:12" s="1" customFormat="1" ht="18" customHeight="1">
      <c r="B77" s="46"/>
      <c r="C77" s="76" t="s">
        <v>23</v>
      </c>
      <c r="D77" s="74"/>
      <c r="E77" s="74"/>
      <c r="F77" s="193" t="str">
        <f>F12</f>
        <v>Liberec</v>
      </c>
      <c r="G77" s="74"/>
      <c r="H77" s="74"/>
      <c r="I77" s="194" t="s">
        <v>25</v>
      </c>
      <c r="J77" s="85" t="str">
        <f>IF(J12="","",J12)</f>
        <v>13. 7. 2018</v>
      </c>
      <c r="K77" s="74"/>
      <c r="L77" s="72"/>
    </row>
    <row r="78" spans="2:12" s="1" customFormat="1" ht="6.95" customHeight="1">
      <c r="B78" s="46"/>
      <c r="C78" s="74"/>
      <c r="D78" s="74"/>
      <c r="E78" s="74"/>
      <c r="F78" s="74"/>
      <c r="G78" s="74"/>
      <c r="H78" s="74"/>
      <c r="I78" s="191"/>
      <c r="J78" s="74"/>
      <c r="K78" s="74"/>
      <c r="L78" s="72"/>
    </row>
    <row r="79" spans="2:12" s="1" customFormat="1" ht="13.5">
      <c r="B79" s="46"/>
      <c r="C79" s="76" t="s">
        <v>27</v>
      </c>
      <c r="D79" s="74"/>
      <c r="E79" s="74"/>
      <c r="F79" s="193" t="str">
        <f>E15</f>
        <v>Statutární město Liberec</v>
      </c>
      <c r="G79" s="74"/>
      <c r="H79" s="74"/>
      <c r="I79" s="194" t="s">
        <v>35</v>
      </c>
      <c r="J79" s="193" t="str">
        <f>E21</f>
        <v>SNOWPLAN, spol. s r.o.</v>
      </c>
      <c r="K79" s="74"/>
      <c r="L79" s="72"/>
    </row>
    <row r="80" spans="2:12" s="1" customFormat="1" ht="14.4" customHeight="1">
      <c r="B80" s="46"/>
      <c r="C80" s="76" t="s">
        <v>33</v>
      </c>
      <c r="D80" s="74"/>
      <c r="E80" s="74"/>
      <c r="F80" s="193" t="str">
        <f>IF(E18="","",E18)</f>
        <v/>
      </c>
      <c r="G80" s="74"/>
      <c r="H80" s="74"/>
      <c r="I80" s="191"/>
      <c r="J80" s="74"/>
      <c r="K80" s="74"/>
      <c r="L80" s="72"/>
    </row>
    <row r="81" spans="2:12" s="1" customFormat="1" ht="10.3" customHeight="1">
      <c r="B81" s="46"/>
      <c r="C81" s="74"/>
      <c r="D81" s="74"/>
      <c r="E81" s="74"/>
      <c r="F81" s="74"/>
      <c r="G81" s="74"/>
      <c r="H81" s="74"/>
      <c r="I81" s="191"/>
      <c r="J81" s="74"/>
      <c r="K81" s="74"/>
      <c r="L81" s="72"/>
    </row>
    <row r="82" spans="2:20" s="9" customFormat="1" ht="29.25" customHeight="1">
      <c r="B82" s="195"/>
      <c r="C82" s="196" t="s">
        <v>111</v>
      </c>
      <c r="D82" s="197" t="s">
        <v>60</v>
      </c>
      <c r="E82" s="197" t="s">
        <v>56</v>
      </c>
      <c r="F82" s="197" t="s">
        <v>112</v>
      </c>
      <c r="G82" s="197" t="s">
        <v>113</v>
      </c>
      <c r="H82" s="197" t="s">
        <v>114</v>
      </c>
      <c r="I82" s="198" t="s">
        <v>115</v>
      </c>
      <c r="J82" s="197" t="s">
        <v>100</v>
      </c>
      <c r="K82" s="199" t="s">
        <v>116</v>
      </c>
      <c r="L82" s="200"/>
      <c r="M82" s="102" t="s">
        <v>117</v>
      </c>
      <c r="N82" s="103" t="s">
        <v>45</v>
      </c>
      <c r="O82" s="103" t="s">
        <v>118</v>
      </c>
      <c r="P82" s="103" t="s">
        <v>119</v>
      </c>
      <c r="Q82" s="103" t="s">
        <v>120</v>
      </c>
      <c r="R82" s="103" t="s">
        <v>121</v>
      </c>
      <c r="S82" s="103" t="s">
        <v>122</v>
      </c>
      <c r="T82" s="104" t="s">
        <v>123</v>
      </c>
    </row>
    <row r="83" spans="2:63" s="1" customFormat="1" ht="29.25" customHeight="1">
      <c r="B83" s="46"/>
      <c r="C83" s="108" t="s">
        <v>101</v>
      </c>
      <c r="D83" s="74"/>
      <c r="E83" s="74"/>
      <c r="F83" s="74"/>
      <c r="G83" s="74"/>
      <c r="H83" s="74"/>
      <c r="I83" s="191"/>
      <c r="J83" s="201">
        <f>BK83</f>
        <v>0</v>
      </c>
      <c r="K83" s="74"/>
      <c r="L83" s="72"/>
      <c r="M83" s="105"/>
      <c r="N83" s="106"/>
      <c r="O83" s="106"/>
      <c r="P83" s="202">
        <f>P84</f>
        <v>0</v>
      </c>
      <c r="Q83" s="106"/>
      <c r="R83" s="202">
        <f>R84</f>
        <v>439.19866344</v>
      </c>
      <c r="S83" s="106"/>
      <c r="T83" s="203">
        <f>T84</f>
        <v>0.5736399999999999</v>
      </c>
      <c r="AT83" s="24" t="s">
        <v>74</v>
      </c>
      <c r="AU83" s="24" t="s">
        <v>102</v>
      </c>
      <c r="BK83" s="204">
        <f>BK84</f>
        <v>0</v>
      </c>
    </row>
    <row r="84" spans="2:63" s="10" customFormat="1" ht="37.4" customHeight="1">
      <c r="B84" s="205"/>
      <c r="C84" s="206"/>
      <c r="D84" s="207" t="s">
        <v>74</v>
      </c>
      <c r="E84" s="208" t="s">
        <v>124</v>
      </c>
      <c r="F84" s="208" t="s">
        <v>125</v>
      </c>
      <c r="G84" s="206"/>
      <c r="H84" s="206"/>
      <c r="I84" s="209"/>
      <c r="J84" s="210">
        <f>BK84</f>
        <v>0</v>
      </c>
      <c r="K84" s="206"/>
      <c r="L84" s="211"/>
      <c r="M84" s="212"/>
      <c r="N84" s="213"/>
      <c r="O84" s="213"/>
      <c r="P84" s="214">
        <f>P85+P187+P207+P219+P232</f>
        <v>0</v>
      </c>
      <c r="Q84" s="213"/>
      <c r="R84" s="214">
        <f>R85+R187+R207+R219+R232</f>
        <v>439.19866344</v>
      </c>
      <c r="S84" s="213"/>
      <c r="T84" s="215">
        <f>T85+T187+T207+T219+T232</f>
        <v>0.5736399999999999</v>
      </c>
      <c r="AR84" s="216" t="s">
        <v>83</v>
      </c>
      <c r="AT84" s="217" t="s">
        <v>74</v>
      </c>
      <c r="AU84" s="217" t="s">
        <v>75</v>
      </c>
      <c r="AY84" s="216" t="s">
        <v>126</v>
      </c>
      <c r="BK84" s="218">
        <f>BK85+BK187+BK207+BK219+BK232</f>
        <v>0</v>
      </c>
    </row>
    <row r="85" spans="2:63" s="10" customFormat="1" ht="19.9" customHeight="1">
      <c r="B85" s="205"/>
      <c r="C85" s="206"/>
      <c r="D85" s="207" t="s">
        <v>74</v>
      </c>
      <c r="E85" s="219" t="s">
        <v>83</v>
      </c>
      <c r="F85" s="219" t="s">
        <v>127</v>
      </c>
      <c r="G85" s="206"/>
      <c r="H85" s="206"/>
      <c r="I85" s="209"/>
      <c r="J85" s="220">
        <f>BK85</f>
        <v>0</v>
      </c>
      <c r="K85" s="206"/>
      <c r="L85" s="211"/>
      <c r="M85" s="212"/>
      <c r="N85" s="213"/>
      <c r="O85" s="213"/>
      <c r="P85" s="214">
        <f>SUM(P86:P186)</f>
        <v>0</v>
      </c>
      <c r="Q85" s="213"/>
      <c r="R85" s="214">
        <f>SUM(R86:R186)</f>
        <v>346.59429</v>
      </c>
      <c r="S85" s="213"/>
      <c r="T85" s="215">
        <f>SUM(T86:T186)</f>
        <v>0</v>
      </c>
      <c r="AR85" s="216" t="s">
        <v>83</v>
      </c>
      <c r="AT85" s="217" t="s">
        <v>74</v>
      </c>
      <c r="AU85" s="217" t="s">
        <v>83</v>
      </c>
      <c r="AY85" s="216" t="s">
        <v>126</v>
      </c>
      <c r="BK85" s="218">
        <f>SUM(BK86:BK186)</f>
        <v>0</v>
      </c>
    </row>
    <row r="86" spans="2:65" s="1" customFormat="1" ht="25.5" customHeight="1">
      <c r="B86" s="46"/>
      <c r="C86" s="221" t="s">
        <v>83</v>
      </c>
      <c r="D86" s="221" t="s">
        <v>128</v>
      </c>
      <c r="E86" s="222" t="s">
        <v>129</v>
      </c>
      <c r="F86" s="223" t="s">
        <v>130</v>
      </c>
      <c r="G86" s="224" t="s">
        <v>131</v>
      </c>
      <c r="H86" s="225">
        <v>10</v>
      </c>
      <c r="I86" s="226"/>
      <c r="J86" s="227">
        <f>ROUND(I86*H86,2)</f>
        <v>0</v>
      </c>
      <c r="K86" s="223" t="s">
        <v>132</v>
      </c>
      <c r="L86" s="72"/>
      <c r="M86" s="228" t="s">
        <v>21</v>
      </c>
      <c r="N86" s="229" t="s">
        <v>46</v>
      </c>
      <c r="O86" s="47"/>
      <c r="P86" s="230">
        <f>O86*H86</f>
        <v>0</v>
      </c>
      <c r="Q86" s="230">
        <v>0</v>
      </c>
      <c r="R86" s="230">
        <f>Q86*H86</f>
        <v>0</v>
      </c>
      <c r="S86" s="230">
        <v>0</v>
      </c>
      <c r="T86" s="231">
        <f>S86*H86</f>
        <v>0</v>
      </c>
      <c r="AR86" s="24" t="s">
        <v>133</v>
      </c>
      <c r="AT86" s="24" t="s">
        <v>128</v>
      </c>
      <c r="AU86" s="24" t="s">
        <v>85</v>
      </c>
      <c r="AY86" s="24" t="s">
        <v>126</v>
      </c>
      <c r="BE86" s="232">
        <f>IF(N86="základní",J86,0)</f>
        <v>0</v>
      </c>
      <c r="BF86" s="232">
        <f>IF(N86="snížená",J86,0)</f>
        <v>0</v>
      </c>
      <c r="BG86" s="232">
        <f>IF(N86="zákl. přenesená",J86,0)</f>
        <v>0</v>
      </c>
      <c r="BH86" s="232">
        <f>IF(N86="sníž. přenesená",J86,0)</f>
        <v>0</v>
      </c>
      <c r="BI86" s="232">
        <f>IF(N86="nulová",J86,0)</f>
        <v>0</v>
      </c>
      <c r="BJ86" s="24" t="s">
        <v>83</v>
      </c>
      <c r="BK86" s="232">
        <f>ROUND(I86*H86,2)</f>
        <v>0</v>
      </c>
      <c r="BL86" s="24" t="s">
        <v>133</v>
      </c>
      <c r="BM86" s="24" t="s">
        <v>134</v>
      </c>
    </row>
    <row r="87" spans="2:47" s="1" customFormat="1" ht="13.5">
      <c r="B87" s="46"/>
      <c r="C87" s="74"/>
      <c r="D87" s="233" t="s">
        <v>135</v>
      </c>
      <c r="E87" s="74"/>
      <c r="F87" s="234" t="s">
        <v>136</v>
      </c>
      <c r="G87" s="74"/>
      <c r="H87" s="74"/>
      <c r="I87" s="191"/>
      <c r="J87" s="74"/>
      <c r="K87" s="74"/>
      <c r="L87" s="72"/>
      <c r="M87" s="235"/>
      <c r="N87" s="47"/>
      <c r="O87" s="47"/>
      <c r="P87" s="47"/>
      <c r="Q87" s="47"/>
      <c r="R87" s="47"/>
      <c r="S87" s="47"/>
      <c r="T87" s="95"/>
      <c r="AT87" s="24" t="s">
        <v>135</v>
      </c>
      <c r="AU87" s="24" t="s">
        <v>85</v>
      </c>
    </row>
    <row r="88" spans="2:47" s="1" customFormat="1" ht="13.5">
      <c r="B88" s="46"/>
      <c r="C88" s="74"/>
      <c r="D88" s="233" t="s">
        <v>137</v>
      </c>
      <c r="E88" s="74"/>
      <c r="F88" s="236" t="s">
        <v>138</v>
      </c>
      <c r="G88" s="74"/>
      <c r="H88" s="74"/>
      <c r="I88" s="191"/>
      <c r="J88" s="74"/>
      <c r="K88" s="74"/>
      <c r="L88" s="72"/>
      <c r="M88" s="235"/>
      <c r="N88" s="47"/>
      <c r="O88" s="47"/>
      <c r="P88" s="47"/>
      <c r="Q88" s="47"/>
      <c r="R88" s="47"/>
      <c r="S88" s="47"/>
      <c r="T88" s="95"/>
      <c r="AT88" s="24" t="s">
        <v>137</v>
      </c>
      <c r="AU88" s="24" t="s">
        <v>85</v>
      </c>
    </row>
    <row r="89" spans="2:65" s="1" customFormat="1" ht="16.5" customHeight="1">
      <c r="B89" s="46"/>
      <c r="C89" s="221" t="s">
        <v>85</v>
      </c>
      <c r="D89" s="221" t="s">
        <v>128</v>
      </c>
      <c r="E89" s="222" t="s">
        <v>139</v>
      </c>
      <c r="F89" s="223" t="s">
        <v>140</v>
      </c>
      <c r="G89" s="224" t="s">
        <v>131</v>
      </c>
      <c r="H89" s="225">
        <v>10</v>
      </c>
      <c r="I89" s="226"/>
      <c r="J89" s="227">
        <f>ROUND(I89*H89,2)</f>
        <v>0</v>
      </c>
      <c r="K89" s="223" t="s">
        <v>132</v>
      </c>
      <c r="L89" s="72"/>
      <c r="M89" s="228" t="s">
        <v>21</v>
      </c>
      <c r="N89" s="229" t="s">
        <v>46</v>
      </c>
      <c r="O89" s="47"/>
      <c r="P89" s="230">
        <f>O89*H89</f>
        <v>0</v>
      </c>
      <c r="Q89" s="230">
        <v>0.00018</v>
      </c>
      <c r="R89" s="230">
        <f>Q89*H89</f>
        <v>0.0018000000000000002</v>
      </c>
      <c r="S89" s="230">
        <v>0</v>
      </c>
      <c r="T89" s="231">
        <f>S89*H89</f>
        <v>0</v>
      </c>
      <c r="AR89" s="24" t="s">
        <v>133</v>
      </c>
      <c r="AT89" s="24" t="s">
        <v>128</v>
      </c>
      <c r="AU89" s="24" t="s">
        <v>85</v>
      </c>
      <c r="AY89" s="24" t="s">
        <v>126</v>
      </c>
      <c r="BE89" s="232">
        <f>IF(N89="základní",J89,0)</f>
        <v>0</v>
      </c>
      <c r="BF89" s="232">
        <f>IF(N89="snížená",J89,0)</f>
        <v>0</v>
      </c>
      <c r="BG89" s="232">
        <f>IF(N89="zákl. přenesená",J89,0)</f>
        <v>0</v>
      </c>
      <c r="BH89" s="232">
        <f>IF(N89="sníž. přenesená",J89,0)</f>
        <v>0</v>
      </c>
      <c r="BI89" s="232">
        <f>IF(N89="nulová",J89,0)</f>
        <v>0</v>
      </c>
      <c r="BJ89" s="24" t="s">
        <v>83</v>
      </c>
      <c r="BK89" s="232">
        <f>ROUND(I89*H89,2)</f>
        <v>0</v>
      </c>
      <c r="BL89" s="24" t="s">
        <v>133</v>
      </c>
      <c r="BM89" s="24" t="s">
        <v>141</v>
      </c>
    </row>
    <row r="90" spans="2:47" s="1" customFormat="1" ht="13.5">
      <c r="B90" s="46"/>
      <c r="C90" s="74"/>
      <c r="D90" s="233" t="s">
        <v>135</v>
      </c>
      <c r="E90" s="74"/>
      <c r="F90" s="234" t="s">
        <v>142</v>
      </c>
      <c r="G90" s="74"/>
      <c r="H90" s="74"/>
      <c r="I90" s="191"/>
      <c r="J90" s="74"/>
      <c r="K90" s="74"/>
      <c r="L90" s="72"/>
      <c r="M90" s="235"/>
      <c r="N90" s="47"/>
      <c r="O90" s="47"/>
      <c r="P90" s="47"/>
      <c r="Q90" s="47"/>
      <c r="R90" s="47"/>
      <c r="S90" s="47"/>
      <c r="T90" s="95"/>
      <c r="AT90" s="24" t="s">
        <v>135</v>
      </c>
      <c r="AU90" s="24" t="s">
        <v>85</v>
      </c>
    </row>
    <row r="91" spans="2:47" s="1" customFormat="1" ht="13.5">
      <c r="B91" s="46"/>
      <c r="C91" s="74"/>
      <c r="D91" s="233" t="s">
        <v>137</v>
      </c>
      <c r="E91" s="74"/>
      <c r="F91" s="236" t="s">
        <v>143</v>
      </c>
      <c r="G91" s="74"/>
      <c r="H91" s="74"/>
      <c r="I91" s="191"/>
      <c r="J91" s="74"/>
      <c r="K91" s="74"/>
      <c r="L91" s="72"/>
      <c r="M91" s="235"/>
      <c r="N91" s="47"/>
      <c r="O91" s="47"/>
      <c r="P91" s="47"/>
      <c r="Q91" s="47"/>
      <c r="R91" s="47"/>
      <c r="S91" s="47"/>
      <c r="T91" s="95"/>
      <c r="AT91" s="24" t="s">
        <v>137</v>
      </c>
      <c r="AU91" s="24" t="s">
        <v>85</v>
      </c>
    </row>
    <row r="92" spans="2:65" s="1" customFormat="1" ht="16.5" customHeight="1">
      <c r="B92" s="46"/>
      <c r="C92" s="221" t="s">
        <v>144</v>
      </c>
      <c r="D92" s="221" t="s">
        <v>128</v>
      </c>
      <c r="E92" s="222" t="s">
        <v>145</v>
      </c>
      <c r="F92" s="223" t="s">
        <v>146</v>
      </c>
      <c r="G92" s="224" t="s">
        <v>147</v>
      </c>
      <c r="H92" s="225">
        <v>162.45</v>
      </c>
      <c r="I92" s="226"/>
      <c r="J92" s="227">
        <f>ROUND(I92*H92,2)</f>
        <v>0</v>
      </c>
      <c r="K92" s="223" t="s">
        <v>132</v>
      </c>
      <c r="L92" s="72"/>
      <c r="M92" s="228" t="s">
        <v>21</v>
      </c>
      <c r="N92" s="229" t="s">
        <v>46</v>
      </c>
      <c r="O92" s="47"/>
      <c r="P92" s="230">
        <f>O92*H92</f>
        <v>0</v>
      </c>
      <c r="Q92" s="230">
        <v>0</v>
      </c>
      <c r="R92" s="230">
        <f>Q92*H92</f>
        <v>0</v>
      </c>
      <c r="S92" s="230">
        <v>0</v>
      </c>
      <c r="T92" s="231">
        <f>S92*H92</f>
        <v>0</v>
      </c>
      <c r="AR92" s="24" t="s">
        <v>133</v>
      </c>
      <c r="AT92" s="24" t="s">
        <v>128</v>
      </c>
      <c r="AU92" s="24" t="s">
        <v>85</v>
      </c>
      <c r="AY92" s="24" t="s">
        <v>126</v>
      </c>
      <c r="BE92" s="232">
        <f>IF(N92="základní",J92,0)</f>
        <v>0</v>
      </c>
      <c r="BF92" s="232">
        <f>IF(N92="snížená",J92,0)</f>
        <v>0</v>
      </c>
      <c r="BG92" s="232">
        <f>IF(N92="zákl. přenesená",J92,0)</f>
        <v>0</v>
      </c>
      <c r="BH92" s="232">
        <f>IF(N92="sníž. přenesená",J92,0)</f>
        <v>0</v>
      </c>
      <c r="BI92" s="232">
        <f>IF(N92="nulová",J92,0)</f>
        <v>0</v>
      </c>
      <c r="BJ92" s="24" t="s">
        <v>83</v>
      </c>
      <c r="BK92" s="232">
        <f>ROUND(I92*H92,2)</f>
        <v>0</v>
      </c>
      <c r="BL92" s="24" t="s">
        <v>133</v>
      </c>
      <c r="BM92" s="24" t="s">
        <v>148</v>
      </c>
    </row>
    <row r="93" spans="2:47" s="1" customFormat="1" ht="13.5">
      <c r="B93" s="46"/>
      <c r="C93" s="74"/>
      <c r="D93" s="233" t="s">
        <v>135</v>
      </c>
      <c r="E93" s="74"/>
      <c r="F93" s="234" t="s">
        <v>149</v>
      </c>
      <c r="G93" s="74"/>
      <c r="H93" s="74"/>
      <c r="I93" s="191"/>
      <c r="J93" s="74"/>
      <c r="K93" s="74"/>
      <c r="L93" s="72"/>
      <c r="M93" s="235"/>
      <c r="N93" s="47"/>
      <c r="O93" s="47"/>
      <c r="P93" s="47"/>
      <c r="Q93" s="47"/>
      <c r="R93" s="47"/>
      <c r="S93" s="47"/>
      <c r="T93" s="95"/>
      <c r="AT93" s="24" t="s">
        <v>135</v>
      </c>
      <c r="AU93" s="24" t="s">
        <v>85</v>
      </c>
    </row>
    <row r="94" spans="2:47" s="1" customFormat="1" ht="13.5">
      <c r="B94" s="46"/>
      <c r="C94" s="74"/>
      <c r="D94" s="233" t="s">
        <v>137</v>
      </c>
      <c r="E94" s="74"/>
      <c r="F94" s="236" t="s">
        <v>150</v>
      </c>
      <c r="G94" s="74"/>
      <c r="H94" s="74"/>
      <c r="I94" s="191"/>
      <c r="J94" s="74"/>
      <c r="K94" s="74"/>
      <c r="L94" s="72"/>
      <c r="M94" s="235"/>
      <c r="N94" s="47"/>
      <c r="O94" s="47"/>
      <c r="P94" s="47"/>
      <c r="Q94" s="47"/>
      <c r="R94" s="47"/>
      <c r="S94" s="47"/>
      <c r="T94" s="95"/>
      <c r="AT94" s="24" t="s">
        <v>137</v>
      </c>
      <c r="AU94" s="24" t="s">
        <v>85</v>
      </c>
    </row>
    <row r="95" spans="2:51" s="11" customFormat="1" ht="13.5">
      <c r="B95" s="237"/>
      <c r="C95" s="238"/>
      <c r="D95" s="233" t="s">
        <v>151</v>
      </c>
      <c r="E95" s="239" t="s">
        <v>21</v>
      </c>
      <c r="F95" s="240" t="s">
        <v>152</v>
      </c>
      <c r="G95" s="238"/>
      <c r="H95" s="241">
        <v>162.45</v>
      </c>
      <c r="I95" s="242"/>
      <c r="J95" s="238"/>
      <c r="K95" s="238"/>
      <c r="L95" s="243"/>
      <c r="M95" s="244"/>
      <c r="N95" s="245"/>
      <c r="O95" s="245"/>
      <c r="P95" s="245"/>
      <c r="Q95" s="245"/>
      <c r="R95" s="245"/>
      <c r="S95" s="245"/>
      <c r="T95" s="246"/>
      <c r="AT95" s="247" t="s">
        <v>151</v>
      </c>
      <c r="AU95" s="247" t="s">
        <v>85</v>
      </c>
      <c r="AV95" s="11" t="s">
        <v>85</v>
      </c>
      <c r="AW95" s="11" t="s">
        <v>39</v>
      </c>
      <c r="AX95" s="11" t="s">
        <v>83</v>
      </c>
      <c r="AY95" s="247" t="s">
        <v>126</v>
      </c>
    </row>
    <row r="96" spans="2:65" s="1" customFormat="1" ht="16.5" customHeight="1">
      <c r="B96" s="46"/>
      <c r="C96" s="221" t="s">
        <v>133</v>
      </c>
      <c r="D96" s="221" t="s">
        <v>128</v>
      </c>
      <c r="E96" s="222" t="s">
        <v>153</v>
      </c>
      <c r="F96" s="223" t="s">
        <v>154</v>
      </c>
      <c r="G96" s="224" t="s">
        <v>147</v>
      </c>
      <c r="H96" s="225">
        <v>58.368</v>
      </c>
      <c r="I96" s="226"/>
      <c r="J96" s="227">
        <f>ROUND(I96*H96,2)</f>
        <v>0</v>
      </c>
      <c r="K96" s="223" t="s">
        <v>132</v>
      </c>
      <c r="L96" s="72"/>
      <c r="M96" s="228" t="s">
        <v>21</v>
      </c>
      <c r="N96" s="229" t="s">
        <v>46</v>
      </c>
      <c r="O96" s="47"/>
      <c r="P96" s="230">
        <f>O96*H96</f>
        <v>0</v>
      </c>
      <c r="Q96" s="230">
        <v>0</v>
      </c>
      <c r="R96" s="230">
        <f>Q96*H96</f>
        <v>0</v>
      </c>
      <c r="S96" s="230">
        <v>0</v>
      </c>
      <c r="T96" s="231">
        <f>S96*H96</f>
        <v>0</v>
      </c>
      <c r="AR96" s="24" t="s">
        <v>133</v>
      </c>
      <c r="AT96" s="24" t="s">
        <v>128</v>
      </c>
      <c r="AU96" s="24" t="s">
        <v>85</v>
      </c>
      <c r="AY96" s="24" t="s">
        <v>126</v>
      </c>
      <c r="BE96" s="232">
        <f>IF(N96="základní",J96,0)</f>
        <v>0</v>
      </c>
      <c r="BF96" s="232">
        <f>IF(N96="snížená",J96,0)</f>
        <v>0</v>
      </c>
      <c r="BG96" s="232">
        <f>IF(N96="zákl. přenesená",J96,0)</f>
        <v>0</v>
      </c>
      <c r="BH96" s="232">
        <f>IF(N96="sníž. přenesená",J96,0)</f>
        <v>0</v>
      </c>
      <c r="BI96" s="232">
        <f>IF(N96="nulová",J96,0)</f>
        <v>0</v>
      </c>
      <c r="BJ96" s="24" t="s">
        <v>83</v>
      </c>
      <c r="BK96" s="232">
        <f>ROUND(I96*H96,2)</f>
        <v>0</v>
      </c>
      <c r="BL96" s="24" t="s">
        <v>133</v>
      </c>
      <c r="BM96" s="24" t="s">
        <v>155</v>
      </c>
    </row>
    <row r="97" spans="2:47" s="1" customFormat="1" ht="13.5">
      <c r="B97" s="46"/>
      <c r="C97" s="74"/>
      <c r="D97" s="233" t="s">
        <v>135</v>
      </c>
      <c r="E97" s="74"/>
      <c r="F97" s="234" t="s">
        <v>156</v>
      </c>
      <c r="G97" s="74"/>
      <c r="H97" s="74"/>
      <c r="I97" s="191"/>
      <c r="J97" s="74"/>
      <c r="K97" s="74"/>
      <c r="L97" s="72"/>
      <c r="M97" s="235"/>
      <c r="N97" s="47"/>
      <c r="O97" s="47"/>
      <c r="P97" s="47"/>
      <c r="Q97" s="47"/>
      <c r="R97" s="47"/>
      <c r="S97" s="47"/>
      <c r="T97" s="95"/>
      <c r="AT97" s="24" t="s">
        <v>135</v>
      </c>
      <c r="AU97" s="24" t="s">
        <v>85</v>
      </c>
    </row>
    <row r="98" spans="2:47" s="1" customFormat="1" ht="13.5">
      <c r="B98" s="46"/>
      <c r="C98" s="74"/>
      <c r="D98" s="233" t="s">
        <v>137</v>
      </c>
      <c r="E98" s="74"/>
      <c r="F98" s="236" t="s">
        <v>157</v>
      </c>
      <c r="G98" s="74"/>
      <c r="H98" s="74"/>
      <c r="I98" s="191"/>
      <c r="J98" s="74"/>
      <c r="K98" s="74"/>
      <c r="L98" s="72"/>
      <c r="M98" s="235"/>
      <c r="N98" s="47"/>
      <c r="O98" s="47"/>
      <c r="P98" s="47"/>
      <c r="Q98" s="47"/>
      <c r="R98" s="47"/>
      <c r="S98" s="47"/>
      <c r="T98" s="95"/>
      <c r="AT98" s="24" t="s">
        <v>137</v>
      </c>
      <c r="AU98" s="24" t="s">
        <v>85</v>
      </c>
    </row>
    <row r="99" spans="2:51" s="12" customFormat="1" ht="13.5">
      <c r="B99" s="248"/>
      <c r="C99" s="249"/>
      <c r="D99" s="233" t="s">
        <v>151</v>
      </c>
      <c r="E99" s="250" t="s">
        <v>21</v>
      </c>
      <c r="F99" s="251" t="s">
        <v>158</v>
      </c>
      <c r="G99" s="249"/>
      <c r="H99" s="250" t="s">
        <v>21</v>
      </c>
      <c r="I99" s="252"/>
      <c r="J99" s="249"/>
      <c r="K99" s="249"/>
      <c r="L99" s="253"/>
      <c r="M99" s="254"/>
      <c r="N99" s="255"/>
      <c r="O99" s="255"/>
      <c r="P99" s="255"/>
      <c r="Q99" s="255"/>
      <c r="R99" s="255"/>
      <c r="S99" s="255"/>
      <c r="T99" s="256"/>
      <c r="AT99" s="257" t="s">
        <v>151</v>
      </c>
      <c r="AU99" s="257" t="s">
        <v>85</v>
      </c>
      <c r="AV99" s="12" t="s">
        <v>83</v>
      </c>
      <c r="AW99" s="12" t="s">
        <v>39</v>
      </c>
      <c r="AX99" s="12" t="s">
        <v>75</v>
      </c>
      <c r="AY99" s="257" t="s">
        <v>126</v>
      </c>
    </row>
    <row r="100" spans="2:51" s="11" customFormat="1" ht="13.5">
      <c r="B100" s="237"/>
      <c r="C100" s="238"/>
      <c r="D100" s="233" t="s">
        <v>151</v>
      </c>
      <c r="E100" s="239" t="s">
        <v>21</v>
      </c>
      <c r="F100" s="240" t="s">
        <v>159</v>
      </c>
      <c r="G100" s="238"/>
      <c r="H100" s="241">
        <v>67.64</v>
      </c>
      <c r="I100" s="242"/>
      <c r="J100" s="238"/>
      <c r="K100" s="238"/>
      <c r="L100" s="243"/>
      <c r="M100" s="244"/>
      <c r="N100" s="245"/>
      <c r="O100" s="245"/>
      <c r="P100" s="245"/>
      <c r="Q100" s="245"/>
      <c r="R100" s="245"/>
      <c r="S100" s="245"/>
      <c r="T100" s="246"/>
      <c r="AT100" s="247" t="s">
        <v>151</v>
      </c>
      <c r="AU100" s="247" t="s">
        <v>85</v>
      </c>
      <c r="AV100" s="11" t="s">
        <v>85</v>
      </c>
      <c r="AW100" s="11" t="s">
        <v>39</v>
      </c>
      <c r="AX100" s="11" t="s">
        <v>75</v>
      </c>
      <c r="AY100" s="247" t="s">
        <v>126</v>
      </c>
    </row>
    <row r="101" spans="2:51" s="11" customFormat="1" ht="13.5">
      <c r="B101" s="237"/>
      <c r="C101" s="238"/>
      <c r="D101" s="233" t="s">
        <v>151</v>
      </c>
      <c r="E101" s="239" t="s">
        <v>21</v>
      </c>
      <c r="F101" s="240" t="s">
        <v>160</v>
      </c>
      <c r="G101" s="238"/>
      <c r="H101" s="241">
        <v>49.096</v>
      </c>
      <c r="I101" s="242"/>
      <c r="J101" s="238"/>
      <c r="K101" s="238"/>
      <c r="L101" s="243"/>
      <c r="M101" s="244"/>
      <c r="N101" s="245"/>
      <c r="O101" s="245"/>
      <c r="P101" s="245"/>
      <c r="Q101" s="245"/>
      <c r="R101" s="245"/>
      <c r="S101" s="245"/>
      <c r="T101" s="246"/>
      <c r="AT101" s="247" t="s">
        <v>151</v>
      </c>
      <c r="AU101" s="247" t="s">
        <v>85</v>
      </c>
      <c r="AV101" s="11" t="s">
        <v>85</v>
      </c>
      <c r="AW101" s="11" t="s">
        <v>39</v>
      </c>
      <c r="AX101" s="11" t="s">
        <v>75</v>
      </c>
      <c r="AY101" s="247" t="s">
        <v>126</v>
      </c>
    </row>
    <row r="102" spans="2:51" s="13" customFormat="1" ht="13.5">
      <c r="B102" s="258"/>
      <c r="C102" s="259"/>
      <c r="D102" s="233" t="s">
        <v>151</v>
      </c>
      <c r="E102" s="260" t="s">
        <v>21</v>
      </c>
      <c r="F102" s="261" t="s">
        <v>161</v>
      </c>
      <c r="G102" s="259"/>
      <c r="H102" s="262">
        <v>116.736</v>
      </c>
      <c r="I102" s="263"/>
      <c r="J102" s="259"/>
      <c r="K102" s="259"/>
      <c r="L102" s="264"/>
      <c r="M102" s="265"/>
      <c r="N102" s="266"/>
      <c r="O102" s="266"/>
      <c r="P102" s="266"/>
      <c r="Q102" s="266"/>
      <c r="R102" s="266"/>
      <c r="S102" s="266"/>
      <c r="T102" s="267"/>
      <c r="AT102" s="268" t="s">
        <v>151</v>
      </c>
      <c r="AU102" s="268" t="s">
        <v>85</v>
      </c>
      <c r="AV102" s="13" t="s">
        <v>133</v>
      </c>
      <c r="AW102" s="13" t="s">
        <v>39</v>
      </c>
      <c r="AX102" s="13" t="s">
        <v>75</v>
      </c>
      <c r="AY102" s="268" t="s">
        <v>126</v>
      </c>
    </row>
    <row r="103" spans="2:51" s="11" customFormat="1" ht="13.5">
      <c r="B103" s="237"/>
      <c r="C103" s="238"/>
      <c r="D103" s="233" t="s">
        <v>151</v>
      </c>
      <c r="E103" s="239" t="s">
        <v>21</v>
      </c>
      <c r="F103" s="240" t="s">
        <v>162</v>
      </c>
      <c r="G103" s="238"/>
      <c r="H103" s="241">
        <v>58.368</v>
      </c>
      <c r="I103" s="242"/>
      <c r="J103" s="238"/>
      <c r="K103" s="238"/>
      <c r="L103" s="243"/>
      <c r="M103" s="244"/>
      <c r="N103" s="245"/>
      <c r="O103" s="245"/>
      <c r="P103" s="245"/>
      <c r="Q103" s="245"/>
      <c r="R103" s="245"/>
      <c r="S103" s="245"/>
      <c r="T103" s="246"/>
      <c r="AT103" s="247" t="s">
        <v>151</v>
      </c>
      <c r="AU103" s="247" t="s">
        <v>85</v>
      </c>
      <c r="AV103" s="11" t="s">
        <v>85</v>
      </c>
      <c r="AW103" s="11" t="s">
        <v>39</v>
      </c>
      <c r="AX103" s="11" t="s">
        <v>83</v>
      </c>
      <c r="AY103" s="247" t="s">
        <v>126</v>
      </c>
    </row>
    <row r="104" spans="2:65" s="1" customFormat="1" ht="16.5" customHeight="1">
      <c r="B104" s="46"/>
      <c r="C104" s="221" t="s">
        <v>163</v>
      </c>
      <c r="D104" s="221" t="s">
        <v>128</v>
      </c>
      <c r="E104" s="222" t="s">
        <v>164</v>
      </c>
      <c r="F104" s="223" t="s">
        <v>165</v>
      </c>
      <c r="G104" s="224" t="s">
        <v>147</v>
      </c>
      <c r="H104" s="225">
        <v>58.368</v>
      </c>
      <c r="I104" s="226"/>
      <c r="J104" s="227">
        <f>ROUND(I104*H104,2)</f>
        <v>0</v>
      </c>
      <c r="K104" s="223" t="s">
        <v>132</v>
      </c>
      <c r="L104" s="72"/>
      <c r="M104" s="228" t="s">
        <v>21</v>
      </c>
      <c r="N104" s="229" t="s">
        <v>46</v>
      </c>
      <c r="O104" s="47"/>
      <c r="P104" s="230">
        <f>O104*H104</f>
        <v>0</v>
      </c>
      <c r="Q104" s="230">
        <v>0</v>
      </c>
      <c r="R104" s="230">
        <f>Q104*H104</f>
        <v>0</v>
      </c>
      <c r="S104" s="230">
        <v>0</v>
      </c>
      <c r="T104" s="231">
        <f>S104*H104</f>
        <v>0</v>
      </c>
      <c r="AR104" s="24" t="s">
        <v>133</v>
      </c>
      <c r="AT104" s="24" t="s">
        <v>128</v>
      </c>
      <c r="AU104" s="24" t="s">
        <v>85</v>
      </c>
      <c r="AY104" s="24" t="s">
        <v>126</v>
      </c>
      <c r="BE104" s="232">
        <f>IF(N104="základní",J104,0)</f>
        <v>0</v>
      </c>
      <c r="BF104" s="232">
        <f>IF(N104="snížená",J104,0)</f>
        <v>0</v>
      </c>
      <c r="BG104" s="232">
        <f>IF(N104="zákl. přenesená",J104,0)</f>
        <v>0</v>
      </c>
      <c r="BH104" s="232">
        <f>IF(N104="sníž. přenesená",J104,0)</f>
        <v>0</v>
      </c>
      <c r="BI104" s="232">
        <f>IF(N104="nulová",J104,0)</f>
        <v>0</v>
      </c>
      <c r="BJ104" s="24" t="s">
        <v>83</v>
      </c>
      <c r="BK104" s="232">
        <f>ROUND(I104*H104,2)</f>
        <v>0</v>
      </c>
      <c r="BL104" s="24" t="s">
        <v>133</v>
      </c>
      <c r="BM104" s="24" t="s">
        <v>166</v>
      </c>
    </row>
    <row r="105" spans="2:47" s="1" customFormat="1" ht="13.5">
      <c r="B105" s="46"/>
      <c r="C105" s="74"/>
      <c r="D105" s="233" t="s">
        <v>135</v>
      </c>
      <c r="E105" s="74"/>
      <c r="F105" s="234" t="s">
        <v>167</v>
      </c>
      <c r="G105" s="74"/>
      <c r="H105" s="74"/>
      <c r="I105" s="191"/>
      <c r="J105" s="74"/>
      <c r="K105" s="74"/>
      <c r="L105" s="72"/>
      <c r="M105" s="235"/>
      <c r="N105" s="47"/>
      <c r="O105" s="47"/>
      <c r="P105" s="47"/>
      <c r="Q105" s="47"/>
      <c r="R105" s="47"/>
      <c r="S105" s="47"/>
      <c r="T105" s="95"/>
      <c r="AT105" s="24" t="s">
        <v>135</v>
      </c>
      <c r="AU105" s="24" t="s">
        <v>85</v>
      </c>
    </row>
    <row r="106" spans="2:47" s="1" customFormat="1" ht="13.5">
      <c r="B106" s="46"/>
      <c r="C106" s="74"/>
      <c r="D106" s="233" t="s">
        <v>137</v>
      </c>
      <c r="E106" s="74"/>
      <c r="F106" s="236" t="s">
        <v>157</v>
      </c>
      <c r="G106" s="74"/>
      <c r="H106" s="74"/>
      <c r="I106" s="191"/>
      <c r="J106" s="74"/>
      <c r="K106" s="74"/>
      <c r="L106" s="72"/>
      <c r="M106" s="235"/>
      <c r="N106" s="47"/>
      <c r="O106" s="47"/>
      <c r="P106" s="47"/>
      <c r="Q106" s="47"/>
      <c r="R106" s="47"/>
      <c r="S106" s="47"/>
      <c r="T106" s="95"/>
      <c r="AT106" s="24" t="s">
        <v>137</v>
      </c>
      <c r="AU106" s="24" t="s">
        <v>85</v>
      </c>
    </row>
    <row r="107" spans="2:65" s="1" customFormat="1" ht="16.5" customHeight="1">
      <c r="B107" s="46"/>
      <c r="C107" s="221" t="s">
        <v>168</v>
      </c>
      <c r="D107" s="221" t="s">
        <v>128</v>
      </c>
      <c r="E107" s="222" t="s">
        <v>169</v>
      </c>
      <c r="F107" s="223" t="s">
        <v>170</v>
      </c>
      <c r="G107" s="224" t="s">
        <v>147</v>
      </c>
      <c r="H107" s="225">
        <v>58.368</v>
      </c>
      <c r="I107" s="226"/>
      <c r="J107" s="227">
        <f>ROUND(I107*H107,2)</f>
        <v>0</v>
      </c>
      <c r="K107" s="223" t="s">
        <v>132</v>
      </c>
      <c r="L107" s="72"/>
      <c r="M107" s="228" t="s">
        <v>21</v>
      </c>
      <c r="N107" s="229" t="s">
        <v>46</v>
      </c>
      <c r="O107" s="47"/>
      <c r="P107" s="230">
        <f>O107*H107</f>
        <v>0</v>
      </c>
      <c r="Q107" s="230">
        <v>0</v>
      </c>
      <c r="R107" s="230">
        <f>Q107*H107</f>
        <v>0</v>
      </c>
      <c r="S107" s="230">
        <v>0</v>
      </c>
      <c r="T107" s="231">
        <f>S107*H107</f>
        <v>0</v>
      </c>
      <c r="AR107" s="24" t="s">
        <v>133</v>
      </c>
      <c r="AT107" s="24" t="s">
        <v>128</v>
      </c>
      <c r="AU107" s="24" t="s">
        <v>85</v>
      </c>
      <c r="AY107" s="24" t="s">
        <v>126</v>
      </c>
      <c r="BE107" s="232">
        <f>IF(N107="základní",J107,0)</f>
        <v>0</v>
      </c>
      <c r="BF107" s="232">
        <f>IF(N107="snížená",J107,0)</f>
        <v>0</v>
      </c>
      <c r="BG107" s="232">
        <f>IF(N107="zákl. přenesená",J107,0)</f>
        <v>0</v>
      </c>
      <c r="BH107" s="232">
        <f>IF(N107="sníž. přenesená",J107,0)</f>
        <v>0</v>
      </c>
      <c r="BI107" s="232">
        <f>IF(N107="nulová",J107,0)</f>
        <v>0</v>
      </c>
      <c r="BJ107" s="24" t="s">
        <v>83</v>
      </c>
      <c r="BK107" s="232">
        <f>ROUND(I107*H107,2)</f>
        <v>0</v>
      </c>
      <c r="BL107" s="24" t="s">
        <v>133</v>
      </c>
      <c r="BM107" s="24" t="s">
        <v>171</v>
      </c>
    </row>
    <row r="108" spans="2:47" s="1" customFormat="1" ht="13.5">
      <c r="B108" s="46"/>
      <c r="C108" s="74"/>
      <c r="D108" s="233" t="s">
        <v>135</v>
      </c>
      <c r="E108" s="74"/>
      <c r="F108" s="234" t="s">
        <v>172</v>
      </c>
      <c r="G108" s="74"/>
      <c r="H108" s="74"/>
      <c r="I108" s="191"/>
      <c r="J108" s="74"/>
      <c r="K108" s="74"/>
      <c r="L108" s="72"/>
      <c r="M108" s="235"/>
      <c r="N108" s="47"/>
      <c r="O108" s="47"/>
      <c r="P108" s="47"/>
      <c r="Q108" s="47"/>
      <c r="R108" s="47"/>
      <c r="S108" s="47"/>
      <c r="T108" s="95"/>
      <c r="AT108" s="24" t="s">
        <v>135</v>
      </c>
      <c r="AU108" s="24" t="s">
        <v>85</v>
      </c>
    </row>
    <row r="109" spans="2:47" s="1" customFormat="1" ht="13.5">
      <c r="B109" s="46"/>
      <c r="C109" s="74"/>
      <c r="D109" s="233" t="s">
        <v>137</v>
      </c>
      <c r="E109" s="74"/>
      <c r="F109" s="236" t="s">
        <v>157</v>
      </c>
      <c r="G109" s="74"/>
      <c r="H109" s="74"/>
      <c r="I109" s="191"/>
      <c r="J109" s="74"/>
      <c r="K109" s="74"/>
      <c r="L109" s="72"/>
      <c r="M109" s="235"/>
      <c r="N109" s="47"/>
      <c r="O109" s="47"/>
      <c r="P109" s="47"/>
      <c r="Q109" s="47"/>
      <c r="R109" s="47"/>
      <c r="S109" s="47"/>
      <c r="T109" s="95"/>
      <c r="AT109" s="24" t="s">
        <v>137</v>
      </c>
      <c r="AU109" s="24" t="s">
        <v>85</v>
      </c>
    </row>
    <row r="110" spans="2:51" s="12" customFormat="1" ht="13.5">
      <c r="B110" s="248"/>
      <c r="C110" s="249"/>
      <c r="D110" s="233" t="s">
        <v>151</v>
      </c>
      <c r="E110" s="250" t="s">
        <v>21</v>
      </c>
      <c r="F110" s="251" t="s">
        <v>158</v>
      </c>
      <c r="G110" s="249"/>
      <c r="H110" s="250" t="s">
        <v>21</v>
      </c>
      <c r="I110" s="252"/>
      <c r="J110" s="249"/>
      <c r="K110" s="249"/>
      <c r="L110" s="253"/>
      <c r="M110" s="254"/>
      <c r="N110" s="255"/>
      <c r="O110" s="255"/>
      <c r="P110" s="255"/>
      <c r="Q110" s="255"/>
      <c r="R110" s="255"/>
      <c r="S110" s="255"/>
      <c r="T110" s="256"/>
      <c r="AT110" s="257" t="s">
        <v>151</v>
      </c>
      <c r="AU110" s="257" t="s">
        <v>85</v>
      </c>
      <c r="AV110" s="12" t="s">
        <v>83</v>
      </c>
      <c r="AW110" s="12" t="s">
        <v>39</v>
      </c>
      <c r="AX110" s="12" t="s">
        <v>75</v>
      </c>
      <c r="AY110" s="257" t="s">
        <v>126</v>
      </c>
    </row>
    <row r="111" spans="2:51" s="11" customFormat="1" ht="13.5">
      <c r="B111" s="237"/>
      <c r="C111" s="238"/>
      <c r="D111" s="233" t="s">
        <v>151</v>
      </c>
      <c r="E111" s="239" t="s">
        <v>21</v>
      </c>
      <c r="F111" s="240" t="s">
        <v>159</v>
      </c>
      <c r="G111" s="238"/>
      <c r="H111" s="241">
        <v>67.64</v>
      </c>
      <c r="I111" s="242"/>
      <c r="J111" s="238"/>
      <c r="K111" s="238"/>
      <c r="L111" s="243"/>
      <c r="M111" s="244"/>
      <c r="N111" s="245"/>
      <c r="O111" s="245"/>
      <c r="P111" s="245"/>
      <c r="Q111" s="245"/>
      <c r="R111" s="245"/>
      <c r="S111" s="245"/>
      <c r="T111" s="246"/>
      <c r="AT111" s="247" t="s">
        <v>151</v>
      </c>
      <c r="AU111" s="247" t="s">
        <v>85</v>
      </c>
      <c r="AV111" s="11" t="s">
        <v>85</v>
      </c>
      <c r="AW111" s="11" t="s">
        <v>39</v>
      </c>
      <c r="AX111" s="11" t="s">
        <v>75</v>
      </c>
      <c r="AY111" s="247" t="s">
        <v>126</v>
      </c>
    </row>
    <row r="112" spans="2:51" s="11" customFormat="1" ht="13.5">
      <c r="B112" s="237"/>
      <c r="C112" s="238"/>
      <c r="D112" s="233" t="s">
        <v>151</v>
      </c>
      <c r="E112" s="239" t="s">
        <v>21</v>
      </c>
      <c r="F112" s="240" t="s">
        <v>160</v>
      </c>
      <c r="G112" s="238"/>
      <c r="H112" s="241">
        <v>49.096</v>
      </c>
      <c r="I112" s="242"/>
      <c r="J112" s="238"/>
      <c r="K112" s="238"/>
      <c r="L112" s="243"/>
      <c r="M112" s="244"/>
      <c r="N112" s="245"/>
      <c r="O112" s="245"/>
      <c r="P112" s="245"/>
      <c r="Q112" s="245"/>
      <c r="R112" s="245"/>
      <c r="S112" s="245"/>
      <c r="T112" s="246"/>
      <c r="AT112" s="247" t="s">
        <v>151</v>
      </c>
      <c r="AU112" s="247" t="s">
        <v>85</v>
      </c>
      <c r="AV112" s="11" t="s">
        <v>85</v>
      </c>
      <c r="AW112" s="11" t="s">
        <v>39</v>
      </c>
      <c r="AX112" s="11" t="s">
        <v>75</v>
      </c>
      <c r="AY112" s="247" t="s">
        <v>126</v>
      </c>
    </row>
    <row r="113" spans="2:51" s="13" customFormat="1" ht="13.5">
      <c r="B113" s="258"/>
      <c r="C113" s="259"/>
      <c r="D113" s="233" t="s">
        <v>151</v>
      </c>
      <c r="E113" s="260" t="s">
        <v>21</v>
      </c>
      <c r="F113" s="261" t="s">
        <v>161</v>
      </c>
      <c r="G113" s="259"/>
      <c r="H113" s="262">
        <v>116.736</v>
      </c>
      <c r="I113" s="263"/>
      <c r="J113" s="259"/>
      <c r="K113" s="259"/>
      <c r="L113" s="264"/>
      <c r="M113" s="265"/>
      <c r="N113" s="266"/>
      <c r="O113" s="266"/>
      <c r="P113" s="266"/>
      <c r="Q113" s="266"/>
      <c r="R113" s="266"/>
      <c r="S113" s="266"/>
      <c r="T113" s="267"/>
      <c r="AT113" s="268" t="s">
        <v>151</v>
      </c>
      <c r="AU113" s="268" t="s">
        <v>85</v>
      </c>
      <c r="AV113" s="13" t="s">
        <v>133</v>
      </c>
      <c r="AW113" s="13" t="s">
        <v>39</v>
      </c>
      <c r="AX113" s="13" t="s">
        <v>75</v>
      </c>
      <c r="AY113" s="268" t="s">
        <v>126</v>
      </c>
    </row>
    <row r="114" spans="2:51" s="11" customFormat="1" ht="13.5">
      <c r="B114" s="237"/>
      <c r="C114" s="238"/>
      <c r="D114" s="233" t="s">
        <v>151</v>
      </c>
      <c r="E114" s="239" t="s">
        <v>21</v>
      </c>
      <c r="F114" s="240" t="s">
        <v>162</v>
      </c>
      <c r="G114" s="238"/>
      <c r="H114" s="241">
        <v>58.368</v>
      </c>
      <c r="I114" s="242"/>
      <c r="J114" s="238"/>
      <c r="K114" s="238"/>
      <c r="L114" s="243"/>
      <c r="M114" s="244"/>
      <c r="N114" s="245"/>
      <c r="O114" s="245"/>
      <c r="P114" s="245"/>
      <c r="Q114" s="245"/>
      <c r="R114" s="245"/>
      <c r="S114" s="245"/>
      <c r="T114" s="246"/>
      <c r="AT114" s="247" t="s">
        <v>151</v>
      </c>
      <c r="AU114" s="247" t="s">
        <v>85</v>
      </c>
      <c r="AV114" s="11" t="s">
        <v>85</v>
      </c>
      <c r="AW114" s="11" t="s">
        <v>39</v>
      </c>
      <c r="AX114" s="11" t="s">
        <v>83</v>
      </c>
      <c r="AY114" s="247" t="s">
        <v>126</v>
      </c>
    </row>
    <row r="115" spans="2:65" s="1" customFormat="1" ht="16.5" customHeight="1">
      <c r="B115" s="46"/>
      <c r="C115" s="221" t="s">
        <v>173</v>
      </c>
      <c r="D115" s="221" t="s">
        <v>128</v>
      </c>
      <c r="E115" s="222" t="s">
        <v>174</v>
      </c>
      <c r="F115" s="223" t="s">
        <v>175</v>
      </c>
      <c r="G115" s="224" t="s">
        <v>147</v>
      </c>
      <c r="H115" s="225">
        <v>58.368</v>
      </c>
      <c r="I115" s="226"/>
      <c r="J115" s="227">
        <f>ROUND(I115*H115,2)</f>
        <v>0</v>
      </c>
      <c r="K115" s="223" t="s">
        <v>132</v>
      </c>
      <c r="L115" s="72"/>
      <c r="M115" s="228" t="s">
        <v>21</v>
      </c>
      <c r="N115" s="229" t="s">
        <v>46</v>
      </c>
      <c r="O115" s="47"/>
      <c r="P115" s="230">
        <f>O115*H115</f>
        <v>0</v>
      </c>
      <c r="Q115" s="230">
        <v>0</v>
      </c>
      <c r="R115" s="230">
        <f>Q115*H115</f>
        <v>0</v>
      </c>
      <c r="S115" s="230">
        <v>0</v>
      </c>
      <c r="T115" s="231">
        <f>S115*H115</f>
        <v>0</v>
      </c>
      <c r="AR115" s="24" t="s">
        <v>133</v>
      </c>
      <c r="AT115" s="24" t="s">
        <v>128</v>
      </c>
      <c r="AU115" s="24" t="s">
        <v>85</v>
      </c>
      <c r="AY115" s="24" t="s">
        <v>126</v>
      </c>
      <c r="BE115" s="232">
        <f>IF(N115="základní",J115,0)</f>
        <v>0</v>
      </c>
      <c r="BF115" s="232">
        <f>IF(N115="snížená",J115,0)</f>
        <v>0</v>
      </c>
      <c r="BG115" s="232">
        <f>IF(N115="zákl. přenesená",J115,0)</f>
        <v>0</v>
      </c>
      <c r="BH115" s="232">
        <f>IF(N115="sníž. přenesená",J115,0)</f>
        <v>0</v>
      </c>
      <c r="BI115" s="232">
        <f>IF(N115="nulová",J115,0)</f>
        <v>0</v>
      </c>
      <c r="BJ115" s="24" t="s">
        <v>83</v>
      </c>
      <c r="BK115" s="232">
        <f>ROUND(I115*H115,2)</f>
        <v>0</v>
      </c>
      <c r="BL115" s="24" t="s">
        <v>133</v>
      </c>
      <c r="BM115" s="24" t="s">
        <v>176</v>
      </c>
    </row>
    <row r="116" spans="2:47" s="1" customFormat="1" ht="13.5">
      <c r="B116" s="46"/>
      <c r="C116" s="74"/>
      <c r="D116" s="233" t="s">
        <v>135</v>
      </c>
      <c r="E116" s="74"/>
      <c r="F116" s="234" t="s">
        <v>177</v>
      </c>
      <c r="G116" s="74"/>
      <c r="H116" s="74"/>
      <c r="I116" s="191"/>
      <c r="J116" s="74"/>
      <c r="K116" s="74"/>
      <c r="L116" s="72"/>
      <c r="M116" s="235"/>
      <c r="N116" s="47"/>
      <c r="O116" s="47"/>
      <c r="P116" s="47"/>
      <c r="Q116" s="47"/>
      <c r="R116" s="47"/>
      <c r="S116" s="47"/>
      <c r="T116" s="95"/>
      <c r="AT116" s="24" t="s">
        <v>135</v>
      </c>
      <c r="AU116" s="24" t="s">
        <v>85</v>
      </c>
    </row>
    <row r="117" spans="2:47" s="1" customFormat="1" ht="13.5">
      <c r="B117" s="46"/>
      <c r="C117" s="74"/>
      <c r="D117" s="233" t="s">
        <v>137</v>
      </c>
      <c r="E117" s="74"/>
      <c r="F117" s="236" t="s">
        <v>157</v>
      </c>
      <c r="G117" s="74"/>
      <c r="H117" s="74"/>
      <c r="I117" s="191"/>
      <c r="J117" s="74"/>
      <c r="K117" s="74"/>
      <c r="L117" s="72"/>
      <c r="M117" s="235"/>
      <c r="N117" s="47"/>
      <c r="O117" s="47"/>
      <c r="P117" s="47"/>
      <c r="Q117" s="47"/>
      <c r="R117" s="47"/>
      <c r="S117" s="47"/>
      <c r="T117" s="95"/>
      <c r="AT117" s="24" t="s">
        <v>137</v>
      </c>
      <c r="AU117" s="24" t="s">
        <v>85</v>
      </c>
    </row>
    <row r="118" spans="2:65" s="1" customFormat="1" ht="25.5" customHeight="1">
      <c r="B118" s="46"/>
      <c r="C118" s="221" t="s">
        <v>178</v>
      </c>
      <c r="D118" s="221" t="s">
        <v>128</v>
      </c>
      <c r="E118" s="222" t="s">
        <v>179</v>
      </c>
      <c r="F118" s="223" t="s">
        <v>180</v>
      </c>
      <c r="G118" s="224" t="s">
        <v>181</v>
      </c>
      <c r="H118" s="225">
        <v>93.5</v>
      </c>
      <c r="I118" s="226"/>
      <c r="J118" s="227">
        <f>ROUND(I118*H118,2)</f>
        <v>0</v>
      </c>
      <c r="K118" s="223" t="s">
        <v>21</v>
      </c>
      <c r="L118" s="72"/>
      <c r="M118" s="228" t="s">
        <v>21</v>
      </c>
      <c r="N118" s="229" t="s">
        <v>46</v>
      </c>
      <c r="O118" s="47"/>
      <c r="P118" s="230">
        <f>O118*H118</f>
        <v>0</v>
      </c>
      <c r="Q118" s="230">
        <v>0</v>
      </c>
      <c r="R118" s="230">
        <f>Q118*H118</f>
        <v>0</v>
      </c>
      <c r="S118" s="230">
        <v>0</v>
      </c>
      <c r="T118" s="231">
        <f>S118*H118</f>
        <v>0</v>
      </c>
      <c r="AR118" s="24" t="s">
        <v>133</v>
      </c>
      <c r="AT118" s="24" t="s">
        <v>128</v>
      </c>
      <c r="AU118" s="24" t="s">
        <v>85</v>
      </c>
      <c r="AY118" s="24" t="s">
        <v>126</v>
      </c>
      <c r="BE118" s="232">
        <f>IF(N118="základní",J118,0)</f>
        <v>0</v>
      </c>
      <c r="BF118" s="232">
        <f>IF(N118="snížená",J118,0)</f>
        <v>0</v>
      </c>
      <c r="BG118" s="232">
        <f>IF(N118="zákl. přenesená",J118,0)</f>
        <v>0</v>
      </c>
      <c r="BH118" s="232">
        <f>IF(N118="sníž. přenesená",J118,0)</f>
        <v>0</v>
      </c>
      <c r="BI118" s="232">
        <f>IF(N118="nulová",J118,0)</f>
        <v>0</v>
      </c>
      <c r="BJ118" s="24" t="s">
        <v>83</v>
      </c>
      <c r="BK118" s="232">
        <f>ROUND(I118*H118,2)</f>
        <v>0</v>
      </c>
      <c r="BL118" s="24" t="s">
        <v>133</v>
      </c>
      <c r="BM118" s="24" t="s">
        <v>182</v>
      </c>
    </row>
    <row r="119" spans="2:47" s="1" customFormat="1" ht="13.5">
      <c r="B119" s="46"/>
      <c r="C119" s="74"/>
      <c r="D119" s="233" t="s">
        <v>135</v>
      </c>
      <c r="E119" s="74"/>
      <c r="F119" s="234" t="s">
        <v>183</v>
      </c>
      <c r="G119" s="74"/>
      <c r="H119" s="74"/>
      <c r="I119" s="191"/>
      <c r="J119" s="74"/>
      <c r="K119" s="74"/>
      <c r="L119" s="72"/>
      <c r="M119" s="235"/>
      <c r="N119" s="47"/>
      <c r="O119" s="47"/>
      <c r="P119" s="47"/>
      <c r="Q119" s="47"/>
      <c r="R119" s="47"/>
      <c r="S119" s="47"/>
      <c r="T119" s="95"/>
      <c r="AT119" s="24" t="s">
        <v>135</v>
      </c>
      <c r="AU119" s="24" t="s">
        <v>85</v>
      </c>
    </row>
    <row r="120" spans="2:47" s="1" customFormat="1" ht="13.5">
      <c r="B120" s="46"/>
      <c r="C120" s="74"/>
      <c r="D120" s="233" t="s">
        <v>137</v>
      </c>
      <c r="E120" s="74"/>
      <c r="F120" s="236" t="s">
        <v>184</v>
      </c>
      <c r="G120" s="74"/>
      <c r="H120" s="74"/>
      <c r="I120" s="191"/>
      <c r="J120" s="74"/>
      <c r="K120" s="74"/>
      <c r="L120" s="72"/>
      <c r="M120" s="235"/>
      <c r="N120" s="47"/>
      <c r="O120" s="47"/>
      <c r="P120" s="47"/>
      <c r="Q120" s="47"/>
      <c r="R120" s="47"/>
      <c r="S120" s="47"/>
      <c r="T120" s="95"/>
      <c r="AT120" s="24" t="s">
        <v>137</v>
      </c>
      <c r="AU120" s="24" t="s">
        <v>85</v>
      </c>
    </row>
    <row r="121" spans="2:47" s="1" customFormat="1" ht="13.5">
      <c r="B121" s="46"/>
      <c r="C121" s="74"/>
      <c r="D121" s="233" t="s">
        <v>185</v>
      </c>
      <c r="E121" s="74"/>
      <c r="F121" s="236" t="s">
        <v>186</v>
      </c>
      <c r="G121" s="74"/>
      <c r="H121" s="74"/>
      <c r="I121" s="191"/>
      <c r="J121" s="74"/>
      <c r="K121" s="74"/>
      <c r="L121" s="72"/>
      <c r="M121" s="235"/>
      <c r="N121" s="47"/>
      <c r="O121" s="47"/>
      <c r="P121" s="47"/>
      <c r="Q121" s="47"/>
      <c r="R121" s="47"/>
      <c r="S121" s="47"/>
      <c r="T121" s="95"/>
      <c r="AT121" s="24" t="s">
        <v>185</v>
      </c>
      <c r="AU121" s="24" t="s">
        <v>85</v>
      </c>
    </row>
    <row r="122" spans="2:51" s="11" customFormat="1" ht="13.5">
      <c r="B122" s="237"/>
      <c r="C122" s="238"/>
      <c r="D122" s="233" t="s">
        <v>151</v>
      </c>
      <c r="E122" s="239" t="s">
        <v>21</v>
      </c>
      <c r="F122" s="240" t="s">
        <v>187</v>
      </c>
      <c r="G122" s="238"/>
      <c r="H122" s="241">
        <v>93.5</v>
      </c>
      <c r="I122" s="242"/>
      <c r="J122" s="238"/>
      <c r="K122" s="238"/>
      <c r="L122" s="243"/>
      <c r="M122" s="244"/>
      <c r="N122" s="245"/>
      <c r="O122" s="245"/>
      <c r="P122" s="245"/>
      <c r="Q122" s="245"/>
      <c r="R122" s="245"/>
      <c r="S122" s="245"/>
      <c r="T122" s="246"/>
      <c r="AT122" s="247" t="s">
        <v>151</v>
      </c>
      <c r="AU122" s="247" t="s">
        <v>85</v>
      </c>
      <c r="AV122" s="11" t="s">
        <v>85</v>
      </c>
      <c r="AW122" s="11" t="s">
        <v>39</v>
      </c>
      <c r="AX122" s="11" t="s">
        <v>83</v>
      </c>
      <c r="AY122" s="247" t="s">
        <v>126</v>
      </c>
    </row>
    <row r="123" spans="2:65" s="1" customFormat="1" ht="16.5" customHeight="1">
      <c r="B123" s="46"/>
      <c r="C123" s="221" t="s">
        <v>188</v>
      </c>
      <c r="D123" s="221" t="s">
        <v>128</v>
      </c>
      <c r="E123" s="222" t="s">
        <v>189</v>
      </c>
      <c r="F123" s="223" t="s">
        <v>190</v>
      </c>
      <c r="G123" s="224" t="s">
        <v>147</v>
      </c>
      <c r="H123" s="225">
        <v>210.236</v>
      </c>
      <c r="I123" s="226"/>
      <c r="J123" s="227">
        <f>ROUND(I123*H123,2)</f>
        <v>0</v>
      </c>
      <c r="K123" s="223" t="s">
        <v>132</v>
      </c>
      <c r="L123" s="72"/>
      <c r="M123" s="228" t="s">
        <v>21</v>
      </c>
      <c r="N123" s="229" t="s">
        <v>46</v>
      </c>
      <c r="O123" s="47"/>
      <c r="P123" s="230">
        <f>O123*H123</f>
        <v>0</v>
      </c>
      <c r="Q123" s="230">
        <v>0</v>
      </c>
      <c r="R123" s="230">
        <f>Q123*H123</f>
        <v>0</v>
      </c>
      <c r="S123" s="230">
        <v>0</v>
      </c>
      <c r="T123" s="231">
        <f>S123*H123</f>
        <v>0</v>
      </c>
      <c r="AR123" s="24" t="s">
        <v>133</v>
      </c>
      <c r="AT123" s="24" t="s">
        <v>128</v>
      </c>
      <c r="AU123" s="24" t="s">
        <v>85</v>
      </c>
      <c r="AY123" s="24" t="s">
        <v>126</v>
      </c>
      <c r="BE123" s="232">
        <f>IF(N123="základní",J123,0)</f>
        <v>0</v>
      </c>
      <c r="BF123" s="232">
        <f>IF(N123="snížená",J123,0)</f>
        <v>0</v>
      </c>
      <c r="BG123" s="232">
        <f>IF(N123="zákl. přenesená",J123,0)</f>
        <v>0</v>
      </c>
      <c r="BH123" s="232">
        <f>IF(N123="sníž. přenesená",J123,0)</f>
        <v>0</v>
      </c>
      <c r="BI123" s="232">
        <f>IF(N123="nulová",J123,0)</f>
        <v>0</v>
      </c>
      <c r="BJ123" s="24" t="s">
        <v>83</v>
      </c>
      <c r="BK123" s="232">
        <f>ROUND(I123*H123,2)</f>
        <v>0</v>
      </c>
      <c r="BL123" s="24" t="s">
        <v>133</v>
      </c>
      <c r="BM123" s="24" t="s">
        <v>191</v>
      </c>
    </row>
    <row r="124" spans="2:47" s="1" customFormat="1" ht="13.5">
      <c r="B124" s="46"/>
      <c r="C124" s="74"/>
      <c r="D124" s="233" t="s">
        <v>135</v>
      </c>
      <c r="E124" s="74"/>
      <c r="F124" s="234" t="s">
        <v>192</v>
      </c>
      <c r="G124" s="74"/>
      <c r="H124" s="74"/>
      <c r="I124" s="191"/>
      <c r="J124" s="74"/>
      <c r="K124" s="74"/>
      <c r="L124" s="72"/>
      <c r="M124" s="235"/>
      <c r="N124" s="47"/>
      <c r="O124" s="47"/>
      <c r="P124" s="47"/>
      <c r="Q124" s="47"/>
      <c r="R124" s="47"/>
      <c r="S124" s="47"/>
      <c r="T124" s="95"/>
      <c r="AT124" s="24" t="s">
        <v>135</v>
      </c>
      <c r="AU124" s="24" t="s">
        <v>85</v>
      </c>
    </row>
    <row r="125" spans="2:47" s="1" customFormat="1" ht="13.5">
      <c r="B125" s="46"/>
      <c r="C125" s="74"/>
      <c r="D125" s="233" t="s">
        <v>137</v>
      </c>
      <c r="E125" s="74"/>
      <c r="F125" s="236" t="s">
        <v>193</v>
      </c>
      <c r="G125" s="74"/>
      <c r="H125" s="74"/>
      <c r="I125" s="191"/>
      <c r="J125" s="74"/>
      <c r="K125" s="74"/>
      <c r="L125" s="72"/>
      <c r="M125" s="235"/>
      <c r="N125" s="47"/>
      <c r="O125" s="47"/>
      <c r="P125" s="47"/>
      <c r="Q125" s="47"/>
      <c r="R125" s="47"/>
      <c r="S125" s="47"/>
      <c r="T125" s="95"/>
      <c r="AT125" s="24" t="s">
        <v>137</v>
      </c>
      <c r="AU125" s="24" t="s">
        <v>85</v>
      </c>
    </row>
    <row r="126" spans="2:51" s="12" customFormat="1" ht="13.5">
      <c r="B126" s="248"/>
      <c r="C126" s="249"/>
      <c r="D126" s="233" t="s">
        <v>151</v>
      </c>
      <c r="E126" s="250" t="s">
        <v>21</v>
      </c>
      <c r="F126" s="251" t="s">
        <v>158</v>
      </c>
      <c r="G126" s="249"/>
      <c r="H126" s="250" t="s">
        <v>21</v>
      </c>
      <c r="I126" s="252"/>
      <c r="J126" s="249"/>
      <c r="K126" s="249"/>
      <c r="L126" s="253"/>
      <c r="M126" s="254"/>
      <c r="N126" s="255"/>
      <c r="O126" s="255"/>
      <c r="P126" s="255"/>
      <c r="Q126" s="255"/>
      <c r="R126" s="255"/>
      <c r="S126" s="255"/>
      <c r="T126" s="256"/>
      <c r="AT126" s="257" t="s">
        <v>151</v>
      </c>
      <c r="AU126" s="257" t="s">
        <v>85</v>
      </c>
      <c r="AV126" s="12" t="s">
        <v>83</v>
      </c>
      <c r="AW126" s="12" t="s">
        <v>39</v>
      </c>
      <c r="AX126" s="12" t="s">
        <v>75</v>
      </c>
      <c r="AY126" s="257" t="s">
        <v>126</v>
      </c>
    </row>
    <row r="127" spans="2:51" s="11" customFormat="1" ht="13.5">
      <c r="B127" s="237"/>
      <c r="C127" s="238"/>
      <c r="D127" s="233" t="s">
        <v>151</v>
      </c>
      <c r="E127" s="239" t="s">
        <v>21</v>
      </c>
      <c r="F127" s="240" t="s">
        <v>159</v>
      </c>
      <c r="G127" s="238"/>
      <c r="H127" s="241">
        <v>67.64</v>
      </c>
      <c r="I127" s="242"/>
      <c r="J127" s="238"/>
      <c r="K127" s="238"/>
      <c r="L127" s="243"/>
      <c r="M127" s="244"/>
      <c r="N127" s="245"/>
      <c r="O127" s="245"/>
      <c r="P127" s="245"/>
      <c r="Q127" s="245"/>
      <c r="R127" s="245"/>
      <c r="S127" s="245"/>
      <c r="T127" s="246"/>
      <c r="AT127" s="247" t="s">
        <v>151</v>
      </c>
      <c r="AU127" s="247" t="s">
        <v>85</v>
      </c>
      <c r="AV127" s="11" t="s">
        <v>85</v>
      </c>
      <c r="AW127" s="11" t="s">
        <v>39</v>
      </c>
      <c r="AX127" s="11" t="s">
        <v>75</v>
      </c>
      <c r="AY127" s="247" t="s">
        <v>126</v>
      </c>
    </row>
    <row r="128" spans="2:51" s="11" customFormat="1" ht="13.5">
      <c r="B128" s="237"/>
      <c r="C128" s="238"/>
      <c r="D128" s="233" t="s">
        <v>151</v>
      </c>
      <c r="E128" s="239" t="s">
        <v>21</v>
      </c>
      <c r="F128" s="240" t="s">
        <v>160</v>
      </c>
      <c r="G128" s="238"/>
      <c r="H128" s="241">
        <v>49.096</v>
      </c>
      <c r="I128" s="242"/>
      <c r="J128" s="238"/>
      <c r="K128" s="238"/>
      <c r="L128" s="243"/>
      <c r="M128" s="244"/>
      <c r="N128" s="245"/>
      <c r="O128" s="245"/>
      <c r="P128" s="245"/>
      <c r="Q128" s="245"/>
      <c r="R128" s="245"/>
      <c r="S128" s="245"/>
      <c r="T128" s="246"/>
      <c r="AT128" s="247" t="s">
        <v>151</v>
      </c>
      <c r="AU128" s="247" t="s">
        <v>85</v>
      </c>
      <c r="AV128" s="11" t="s">
        <v>85</v>
      </c>
      <c r="AW128" s="11" t="s">
        <v>39</v>
      </c>
      <c r="AX128" s="11" t="s">
        <v>75</v>
      </c>
      <c r="AY128" s="247" t="s">
        <v>126</v>
      </c>
    </row>
    <row r="129" spans="2:51" s="11" customFormat="1" ht="13.5">
      <c r="B129" s="237"/>
      <c r="C129" s="238"/>
      <c r="D129" s="233" t="s">
        <v>151</v>
      </c>
      <c r="E129" s="239" t="s">
        <v>21</v>
      </c>
      <c r="F129" s="240" t="s">
        <v>194</v>
      </c>
      <c r="G129" s="238"/>
      <c r="H129" s="241">
        <v>93.5</v>
      </c>
      <c r="I129" s="242"/>
      <c r="J129" s="238"/>
      <c r="K129" s="238"/>
      <c r="L129" s="243"/>
      <c r="M129" s="244"/>
      <c r="N129" s="245"/>
      <c r="O129" s="245"/>
      <c r="P129" s="245"/>
      <c r="Q129" s="245"/>
      <c r="R129" s="245"/>
      <c r="S129" s="245"/>
      <c r="T129" s="246"/>
      <c r="AT129" s="247" t="s">
        <v>151</v>
      </c>
      <c r="AU129" s="247" t="s">
        <v>85</v>
      </c>
      <c r="AV129" s="11" t="s">
        <v>85</v>
      </c>
      <c r="AW129" s="11" t="s">
        <v>39</v>
      </c>
      <c r="AX129" s="11" t="s">
        <v>75</v>
      </c>
      <c r="AY129" s="247" t="s">
        <v>126</v>
      </c>
    </row>
    <row r="130" spans="2:51" s="13" customFormat="1" ht="13.5">
      <c r="B130" s="258"/>
      <c r="C130" s="259"/>
      <c r="D130" s="233" t="s">
        <v>151</v>
      </c>
      <c r="E130" s="260" t="s">
        <v>21</v>
      </c>
      <c r="F130" s="261" t="s">
        <v>161</v>
      </c>
      <c r="G130" s="259"/>
      <c r="H130" s="262">
        <v>210.236</v>
      </c>
      <c r="I130" s="263"/>
      <c r="J130" s="259"/>
      <c r="K130" s="259"/>
      <c r="L130" s="264"/>
      <c r="M130" s="265"/>
      <c r="N130" s="266"/>
      <c r="O130" s="266"/>
      <c r="P130" s="266"/>
      <c r="Q130" s="266"/>
      <c r="R130" s="266"/>
      <c r="S130" s="266"/>
      <c r="T130" s="267"/>
      <c r="AT130" s="268" t="s">
        <v>151</v>
      </c>
      <c r="AU130" s="268" t="s">
        <v>85</v>
      </c>
      <c r="AV130" s="13" t="s">
        <v>133</v>
      </c>
      <c r="AW130" s="13" t="s">
        <v>39</v>
      </c>
      <c r="AX130" s="13" t="s">
        <v>83</v>
      </c>
      <c r="AY130" s="268" t="s">
        <v>126</v>
      </c>
    </row>
    <row r="131" spans="2:65" s="1" customFormat="1" ht="16.5" customHeight="1">
      <c r="B131" s="46"/>
      <c r="C131" s="221" t="s">
        <v>195</v>
      </c>
      <c r="D131" s="221" t="s">
        <v>128</v>
      </c>
      <c r="E131" s="222" t="s">
        <v>196</v>
      </c>
      <c r="F131" s="223" t="s">
        <v>197</v>
      </c>
      <c r="G131" s="224" t="s">
        <v>147</v>
      </c>
      <c r="H131" s="225">
        <v>187.206</v>
      </c>
      <c r="I131" s="226"/>
      <c r="J131" s="227">
        <f>ROUND(I131*H131,2)</f>
        <v>0</v>
      </c>
      <c r="K131" s="223" t="s">
        <v>132</v>
      </c>
      <c r="L131" s="72"/>
      <c r="M131" s="228" t="s">
        <v>21</v>
      </c>
      <c r="N131" s="229" t="s">
        <v>46</v>
      </c>
      <c r="O131" s="47"/>
      <c r="P131" s="230">
        <f>O131*H131</f>
        <v>0</v>
      </c>
      <c r="Q131" s="230">
        <v>0</v>
      </c>
      <c r="R131" s="230">
        <f>Q131*H131</f>
        <v>0</v>
      </c>
      <c r="S131" s="230">
        <v>0</v>
      </c>
      <c r="T131" s="231">
        <f>S131*H131</f>
        <v>0</v>
      </c>
      <c r="AR131" s="24" t="s">
        <v>133</v>
      </c>
      <c r="AT131" s="24" t="s">
        <v>128</v>
      </c>
      <c r="AU131" s="24" t="s">
        <v>85</v>
      </c>
      <c r="AY131" s="24" t="s">
        <v>126</v>
      </c>
      <c r="BE131" s="232">
        <f>IF(N131="základní",J131,0)</f>
        <v>0</v>
      </c>
      <c r="BF131" s="232">
        <f>IF(N131="snížená",J131,0)</f>
        <v>0</v>
      </c>
      <c r="BG131" s="232">
        <f>IF(N131="zákl. přenesená",J131,0)</f>
        <v>0</v>
      </c>
      <c r="BH131" s="232">
        <f>IF(N131="sníž. přenesená",J131,0)</f>
        <v>0</v>
      </c>
      <c r="BI131" s="232">
        <f>IF(N131="nulová",J131,0)</f>
        <v>0</v>
      </c>
      <c r="BJ131" s="24" t="s">
        <v>83</v>
      </c>
      <c r="BK131" s="232">
        <f>ROUND(I131*H131,2)</f>
        <v>0</v>
      </c>
      <c r="BL131" s="24" t="s">
        <v>133</v>
      </c>
      <c r="BM131" s="24" t="s">
        <v>198</v>
      </c>
    </row>
    <row r="132" spans="2:47" s="1" customFormat="1" ht="13.5">
      <c r="B132" s="46"/>
      <c r="C132" s="74"/>
      <c r="D132" s="233" t="s">
        <v>135</v>
      </c>
      <c r="E132" s="74"/>
      <c r="F132" s="234" t="s">
        <v>199</v>
      </c>
      <c r="G132" s="74"/>
      <c r="H132" s="74"/>
      <c r="I132" s="191"/>
      <c r="J132" s="74"/>
      <c r="K132" s="74"/>
      <c r="L132" s="72"/>
      <c r="M132" s="235"/>
      <c r="N132" s="47"/>
      <c r="O132" s="47"/>
      <c r="P132" s="47"/>
      <c r="Q132" s="47"/>
      <c r="R132" s="47"/>
      <c r="S132" s="47"/>
      <c r="T132" s="95"/>
      <c r="AT132" s="24" t="s">
        <v>135</v>
      </c>
      <c r="AU132" s="24" t="s">
        <v>85</v>
      </c>
    </row>
    <row r="133" spans="2:47" s="1" customFormat="1" ht="13.5">
      <c r="B133" s="46"/>
      <c r="C133" s="74"/>
      <c r="D133" s="233" t="s">
        <v>137</v>
      </c>
      <c r="E133" s="74"/>
      <c r="F133" s="236" t="s">
        <v>200</v>
      </c>
      <c r="G133" s="74"/>
      <c r="H133" s="74"/>
      <c r="I133" s="191"/>
      <c r="J133" s="74"/>
      <c r="K133" s="74"/>
      <c r="L133" s="72"/>
      <c r="M133" s="235"/>
      <c r="N133" s="47"/>
      <c r="O133" s="47"/>
      <c r="P133" s="47"/>
      <c r="Q133" s="47"/>
      <c r="R133" s="47"/>
      <c r="S133" s="47"/>
      <c r="T133" s="95"/>
      <c r="AT133" s="24" t="s">
        <v>137</v>
      </c>
      <c r="AU133" s="24" t="s">
        <v>85</v>
      </c>
    </row>
    <row r="134" spans="2:51" s="12" customFormat="1" ht="13.5">
      <c r="B134" s="248"/>
      <c r="C134" s="249"/>
      <c r="D134" s="233" t="s">
        <v>151</v>
      </c>
      <c r="E134" s="250" t="s">
        <v>21</v>
      </c>
      <c r="F134" s="251" t="s">
        <v>201</v>
      </c>
      <c r="G134" s="249"/>
      <c r="H134" s="250" t="s">
        <v>21</v>
      </c>
      <c r="I134" s="252"/>
      <c r="J134" s="249"/>
      <c r="K134" s="249"/>
      <c r="L134" s="253"/>
      <c r="M134" s="254"/>
      <c r="N134" s="255"/>
      <c r="O134" s="255"/>
      <c r="P134" s="255"/>
      <c r="Q134" s="255"/>
      <c r="R134" s="255"/>
      <c r="S134" s="255"/>
      <c r="T134" s="256"/>
      <c r="AT134" s="257" t="s">
        <v>151</v>
      </c>
      <c r="AU134" s="257" t="s">
        <v>85</v>
      </c>
      <c r="AV134" s="12" t="s">
        <v>83</v>
      </c>
      <c r="AW134" s="12" t="s">
        <v>39</v>
      </c>
      <c r="AX134" s="12" t="s">
        <v>75</v>
      </c>
      <c r="AY134" s="257" t="s">
        <v>126</v>
      </c>
    </row>
    <row r="135" spans="2:51" s="12" customFormat="1" ht="13.5">
      <c r="B135" s="248"/>
      <c r="C135" s="249"/>
      <c r="D135" s="233" t="s">
        <v>151</v>
      </c>
      <c r="E135" s="250" t="s">
        <v>21</v>
      </c>
      <c r="F135" s="251" t="s">
        <v>158</v>
      </c>
      <c r="G135" s="249"/>
      <c r="H135" s="250" t="s">
        <v>21</v>
      </c>
      <c r="I135" s="252"/>
      <c r="J135" s="249"/>
      <c r="K135" s="249"/>
      <c r="L135" s="253"/>
      <c r="M135" s="254"/>
      <c r="N135" s="255"/>
      <c r="O135" s="255"/>
      <c r="P135" s="255"/>
      <c r="Q135" s="255"/>
      <c r="R135" s="255"/>
      <c r="S135" s="255"/>
      <c r="T135" s="256"/>
      <c r="AT135" s="257" t="s">
        <v>151</v>
      </c>
      <c r="AU135" s="257" t="s">
        <v>85</v>
      </c>
      <c r="AV135" s="12" t="s">
        <v>83</v>
      </c>
      <c r="AW135" s="12" t="s">
        <v>39</v>
      </c>
      <c r="AX135" s="12" t="s">
        <v>75</v>
      </c>
      <c r="AY135" s="257" t="s">
        <v>126</v>
      </c>
    </row>
    <row r="136" spans="2:51" s="11" customFormat="1" ht="13.5">
      <c r="B136" s="237"/>
      <c r="C136" s="238"/>
      <c r="D136" s="233" t="s">
        <v>151</v>
      </c>
      <c r="E136" s="239" t="s">
        <v>21</v>
      </c>
      <c r="F136" s="240" t="s">
        <v>159</v>
      </c>
      <c r="G136" s="238"/>
      <c r="H136" s="241">
        <v>67.64</v>
      </c>
      <c r="I136" s="242"/>
      <c r="J136" s="238"/>
      <c r="K136" s="238"/>
      <c r="L136" s="243"/>
      <c r="M136" s="244"/>
      <c r="N136" s="245"/>
      <c r="O136" s="245"/>
      <c r="P136" s="245"/>
      <c r="Q136" s="245"/>
      <c r="R136" s="245"/>
      <c r="S136" s="245"/>
      <c r="T136" s="246"/>
      <c r="AT136" s="247" t="s">
        <v>151</v>
      </c>
      <c r="AU136" s="247" t="s">
        <v>85</v>
      </c>
      <c r="AV136" s="11" t="s">
        <v>85</v>
      </c>
      <c r="AW136" s="11" t="s">
        <v>39</v>
      </c>
      <c r="AX136" s="11" t="s">
        <v>75</v>
      </c>
      <c r="AY136" s="247" t="s">
        <v>126</v>
      </c>
    </row>
    <row r="137" spans="2:51" s="11" customFormat="1" ht="13.5">
      <c r="B137" s="237"/>
      <c r="C137" s="238"/>
      <c r="D137" s="233" t="s">
        <v>151</v>
      </c>
      <c r="E137" s="239" t="s">
        <v>21</v>
      </c>
      <c r="F137" s="240" t="s">
        <v>160</v>
      </c>
      <c r="G137" s="238"/>
      <c r="H137" s="241">
        <v>49.096</v>
      </c>
      <c r="I137" s="242"/>
      <c r="J137" s="238"/>
      <c r="K137" s="238"/>
      <c r="L137" s="243"/>
      <c r="M137" s="244"/>
      <c r="N137" s="245"/>
      <c r="O137" s="245"/>
      <c r="P137" s="245"/>
      <c r="Q137" s="245"/>
      <c r="R137" s="245"/>
      <c r="S137" s="245"/>
      <c r="T137" s="246"/>
      <c r="AT137" s="247" t="s">
        <v>151</v>
      </c>
      <c r="AU137" s="247" t="s">
        <v>85</v>
      </c>
      <c r="AV137" s="11" t="s">
        <v>85</v>
      </c>
      <c r="AW137" s="11" t="s">
        <v>39</v>
      </c>
      <c r="AX137" s="11" t="s">
        <v>75</v>
      </c>
      <c r="AY137" s="247" t="s">
        <v>126</v>
      </c>
    </row>
    <row r="138" spans="2:51" s="11" customFormat="1" ht="13.5">
      <c r="B138" s="237"/>
      <c r="C138" s="238"/>
      <c r="D138" s="233" t="s">
        <v>151</v>
      </c>
      <c r="E138" s="239" t="s">
        <v>21</v>
      </c>
      <c r="F138" s="240" t="s">
        <v>194</v>
      </c>
      <c r="G138" s="238"/>
      <c r="H138" s="241">
        <v>93.5</v>
      </c>
      <c r="I138" s="242"/>
      <c r="J138" s="238"/>
      <c r="K138" s="238"/>
      <c r="L138" s="243"/>
      <c r="M138" s="244"/>
      <c r="N138" s="245"/>
      <c r="O138" s="245"/>
      <c r="P138" s="245"/>
      <c r="Q138" s="245"/>
      <c r="R138" s="245"/>
      <c r="S138" s="245"/>
      <c r="T138" s="246"/>
      <c r="AT138" s="247" t="s">
        <v>151</v>
      </c>
      <c r="AU138" s="247" t="s">
        <v>85</v>
      </c>
      <c r="AV138" s="11" t="s">
        <v>85</v>
      </c>
      <c r="AW138" s="11" t="s">
        <v>39</v>
      </c>
      <c r="AX138" s="11" t="s">
        <v>75</v>
      </c>
      <c r="AY138" s="247" t="s">
        <v>126</v>
      </c>
    </row>
    <row r="139" spans="2:51" s="11" customFormat="1" ht="13.5">
      <c r="B139" s="237"/>
      <c r="C139" s="238"/>
      <c r="D139" s="233" t="s">
        <v>151</v>
      </c>
      <c r="E139" s="239" t="s">
        <v>21</v>
      </c>
      <c r="F139" s="240" t="s">
        <v>202</v>
      </c>
      <c r="G139" s="238"/>
      <c r="H139" s="241">
        <v>-23.03</v>
      </c>
      <c r="I139" s="242"/>
      <c r="J139" s="238"/>
      <c r="K139" s="238"/>
      <c r="L139" s="243"/>
      <c r="M139" s="244"/>
      <c r="N139" s="245"/>
      <c r="O139" s="245"/>
      <c r="P139" s="245"/>
      <c r="Q139" s="245"/>
      <c r="R139" s="245"/>
      <c r="S139" s="245"/>
      <c r="T139" s="246"/>
      <c r="AT139" s="247" t="s">
        <v>151</v>
      </c>
      <c r="AU139" s="247" t="s">
        <v>85</v>
      </c>
      <c r="AV139" s="11" t="s">
        <v>85</v>
      </c>
      <c r="AW139" s="11" t="s">
        <v>39</v>
      </c>
      <c r="AX139" s="11" t="s">
        <v>75</v>
      </c>
      <c r="AY139" s="247" t="s">
        <v>126</v>
      </c>
    </row>
    <row r="140" spans="2:51" s="13" customFormat="1" ht="13.5">
      <c r="B140" s="258"/>
      <c r="C140" s="259"/>
      <c r="D140" s="233" t="s">
        <v>151</v>
      </c>
      <c r="E140" s="260" t="s">
        <v>21</v>
      </c>
      <c r="F140" s="261" t="s">
        <v>161</v>
      </c>
      <c r="G140" s="259"/>
      <c r="H140" s="262">
        <v>187.206</v>
      </c>
      <c r="I140" s="263"/>
      <c r="J140" s="259"/>
      <c r="K140" s="259"/>
      <c r="L140" s="264"/>
      <c r="M140" s="265"/>
      <c r="N140" s="266"/>
      <c r="O140" s="266"/>
      <c r="P140" s="266"/>
      <c r="Q140" s="266"/>
      <c r="R140" s="266"/>
      <c r="S140" s="266"/>
      <c r="T140" s="267"/>
      <c r="AT140" s="268" t="s">
        <v>151</v>
      </c>
      <c r="AU140" s="268" t="s">
        <v>85</v>
      </c>
      <c r="AV140" s="13" t="s">
        <v>133</v>
      </c>
      <c r="AW140" s="13" t="s">
        <v>39</v>
      </c>
      <c r="AX140" s="13" t="s">
        <v>83</v>
      </c>
      <c r="AY140" s="268" t="s">
        <v>126</v>
      </c>
    </row>
    <row r="141" spans="2:65" s="1" customFormat="1" ht="25.5" customHeight="1">
      <c r="B141" s="46"/>
      <c r="C141" s="221" t="s">
        <v>203</v>
      </c>
      <c r="D141" s="221" t="s">
        <v>128</v>
      </c>
      <c r="E141" s="222" t="s">
        <v>204</v>
      </c>
      <c r="F141" s="223" t="s">
        <v>205</v>
      </c>
      <c r="G141" s="224" t="s">
        <v>147</v>
      </c>
      <c r="H141" s="225">
        <v>374.412</v>
      </c>
      <c r="I141" s="226"/>
      <c r="J141" s="227">
        <f>ROUND(I141*H141,2)</f>
        <v>0</v>
      </c>
      <c r="K141" s="223" t="s">
        <v>132</v>
      </c>
      <c r="L141" s="72"/>
      <c r="M141" s="228" t="s">
        <v>21</v>
      </c>
      <c r="N141" s="229" t="s">
        <v>46</v>
      </c>
      <c r="O141" s="47"/>
      <c r="P141" s="230">
        <f>O141*H141</f>
        <v>0</v>
      </c>
      <c r="Q141" s="230">
        <v>0</v>
      </c>
      <c r="R141" s="230">
        <f>Q141*H141</f>
        <v>0</v>
      </c>
      <c r="S141" s="230">
        <v>0</v>
      </c>
      <c r="T141" s="231">
        <f>S141*H141</f>
        <v>0</v>
      </c>
      <c r="AR141" s="24" t="s">
        <v>133</v>
      </c>
      <c r="AT141" s="24" t="s">
        <v>128</v>
      </c>
      <c r="AU141" s="24" t="s">
        <v>85</v>
      </c>
      <c r="AY141" s="24" t="s">
        <v>126</v>
      </c>
      <c r="BE141" s="232">
        <f>IF(N141="základní",J141,0)</f>
        <v>0</v>
      </c>
      <c r="BF141" s="232">
        <f>IF(N141="snížená",J141,0)</f>
        <v>0</v>
      </c>
      <c r="BG141" s="232">
        <f>IF(N141="zákl. přenesená",J141,0)</f>
        <v>0</v>
      </c>
      <c r="BH141" s="232">
        <f>IF(N141="sníž. přenesená",J141,0)</f>
        <v>0</v>
      </c>
      <c r="BI141" s="232">
        <f>IF(N141="nulová",J141,0)</f>
        <v>0</v>
      </c>
      <c r="BJ141" s="24" t="s">
        <v>83</v>
      </c>
      <c r="BK141" s="232">
        <f>ROUND(I141*H141,2)</f>
        <v>0</v>
      </c>
      <c r="BL141" s="24" t="s">
        <v>133</v>
      </c>
      <c r="BM141" s="24" t="s">
        <v>206</v>
      </c>
    </row>
    <row r="142" spans="2:47" s="1" customFormat="1" ht="13.5">
      <c r="B142" s="46"/>
      <c r="C142" s="74"/>
      <c r="D142" s="233" t="s">
        <v>135</v>
      </c>
      <c r="E142" s="74"/>
      <c r="F142" s="234" t="s">
        <v>207</v>
      </c>
      <c r="G142" s="74"/>
      <c r="H142" s="74"/>
      <c r="I142" s="191"/>
      <c r="J142" s="74"/>
      <c r="K142" s="74"/>
      <c r="L142" s="72"/>
      <c r="M142" s="235"/>
      <c r="N142" s="47"/>
      <c r="O142" s="47"/>
      <c r="P142" s="47"/>
      <c r="Q142" s="47"/>
      <c r="R142" s="47"/>
      <c r="S142" s="47"/>
      <c r="T142" s="95"/>
      <c r="AT142" s="24" t="s">
        <v>135</v>
      </c>
      <c r="AU142" s="24" t="s">
        <v>85</v>
      </c>
    </row>
    <row r="143" spans="2:47" s="1" customFormat="1" ht="13.5">
      <c r="B143" s="46"/>
      <c r="C143" s="74"/>
      <c r="D143" s="233" t="s">
        <v>137</v>
      </c>
      <c r="E143" s="74"/>
      <c r="F143" s="236" t="s">
        <v>200</v>
      </c>
      <c r="G143" s="74"/>
      <c r="H143" s="74"/>
      <c r="I143" s="191"/>
      <c r="J143" s="74"/>
      <c r="K143" s="74"/>
      <c r="L143" s="72"/>
      <c r="M143" s="235"/>
      <c r="N143" s="47"/>
      <c r="O143" s="47"/>
      <c r="P143" s="47"/>
      <c r="Q143" s="47"/>
      <c r="R143" s="47"/>
      <c r="S143" s="47"/>
      <c r="T143" s="95"/>
      <c r="AT143" s="24" t="s">
        <v>137</v>
      </c>
      <c r="AU143" s="24" t="s">
        <v>85</v>
      </c>
    </row>
    <row r="144" spans="2:51" s="11" customFormat="1" ht="13.5">
      <c r="B144" s="237"/>
      <c r="C144" s="238"/>
      <c r="D144" s="233" t="s">
        <v>151</v>
      </c>
      <c r="E144" s="239" t="s">
        <v>21</v>
      </c>
      <c r="F144" s="240" t="s">
        <v>208</v>
      </c>
      <c r="G144" s="238"/>
      <c r="H144" s="241">
        <v>374.412</v>
      </c>
      <c r="I144" s="242"/>
      <c r="J144" s="238"/>
      <c r="K144" s="238"/>
      <c r="L144" s="243"/>
      <c r="M144" s="244"/>
      <c r="N144" s="245"/>
      <c r="O144" s="245"/>
      <c r="P144" s="245"/>
      <c r="Q144" s="245"/>
      <c r="R144" s="245"/>
      <c r="S144" s="245"/>
      <c r="T144" s="246"/>
      <c r="AT144" s="247" t="s">
        <v>151</v>
      </c>
      <c r="AU144" s="247" t="s">
        <v>85</v>
      </c>
      <c r="AV144" s="11" t="s">
        <v>85</v>
      </c>
      <c r="AW144" s="11" t="s">
        <v>39</v>
      </c>
      <c r="AX144" s="11" t="s">
        <v>83</v>
      </c>
      <c r="AY144" s="247" t="s">
        <v>126</v>
      </c>
    </row>
    <row r="145" spans="2:65" s="1" customFormat="1" ht="16.5" customHeight="1">
      <c r="B145" s="46"/>
      <c r="C145" s="221" t="s">
        <v>209</v>
      </c>
      <c r="D145" s="221" t="s">
        <v>128</v>
      </c>
      <c r="E145" s="222" t="s">
        <v>210</v>
      </c>
      <c r="F145" s="223" t="s">
        <v>211</v>
      </c>
      <c r="G145" s="224" t="s">
        <v>147</v>
      </c>
      <c r="H145" s="225">
        <v>23.03</v>
      </c>
      <c r="I145" s="226"/>
      <c r="J145" s="227">
        <f>ROUND(I145*H145,2)</f>
        <v>0</v>
      </c>
      <c r="K145" s="223" t="s">
        <v>132</v>
      </c>
      <c r="L145" s="72"/>
      <c r="M145" s="228" t="s">
        <v>21</v>
      </c>
      <c r="N145" s="229" t="s">
        <v>46</v>
      </c>
      <c r="O145" s="47"/>
      <c r="P145" s="230">
        <f>O145*H145</f>
        <v>0</v>
      </c>
      <c r="Q145" s="230">
        <v>0</v>
      </c>
      <c r="R145" s="230">
        <f>Q145*H145</f>
        <v>0</v>
      </c>
      <c r="S145" s="230">
        <v>0</v>
      </c>
      <c r="T145" s="231">
        <f>S145*H145</f>
        <v>0</v>
      </c>
      <c r="AR145" s="24" t="s">
        <v>133</v>
      </c>
      <c r="AT145" s="24" t="s">
        <v>128</v>
      </c>
      <c r="AU145" s="24" t="s">
        <v>85</v>
      </c>
      <c r="AY145" s="24" t="s">
        <v>126</v>
      </c>
      <c r="BE145" s="232">
        <f>IF(N145="základní",J145,0)</f>
        <v>0</v>
      </c>
      <c r="BF145" s="232">
        <f>IF(N145="snížená",J145,0)</f>
        <v>0</v>
      </c>
      <c r="BG145" s="232">
        <f>IF(N145="zákl. přenesená",J145,0)</f>
        <v>0</v>
      </c>
      <c r="BH145" s="232">
        <f>IF(N145="sníž. přenesená",J145,0)</f>
        <v>0</v>
      </c>
      <c r="BI145" s="232">
        <f>IF(N145="nulová",J145,0)</f>
        <v>0</v>
      </c>
      <c r="BJ145" s="24" t="s">
        <v>83</v>
      </c>
      <c r="BK145" s="232">
        <f>ROUND(I145*H145,2)</f>
        <v>0</v>
      </c>
      <c r="BL145" s="24" t="s">
        <v>133</v>
      </c>
      <c r="BM145" s="24" t="s">
        <v>212</v>
      </c>
    </row>
    <row r="146" spans="2:47" s="1" customFormat="1" ht="13.5">
      <c r="B146" s="46"/>
      <c r="C146" s="74"/>
      <c r="D146" s="233" t="s">
        <v>135</v>
      </c>
      <c r="E146" s="74"/>
      <c r="F146" s="234" t="s">
        <v>213</v>
      </c>
      <c r="G146" s="74"/>
      <c r="H146" s="74"/>
      <c r="I146" s="191"/>
      <c r="J146" s="74"/>
      <c r="K146" s="74"/>
      <c r="L146" s="72"/>
      <c r="M146" s="235"/>
      <c r="N146" s="47"/>
      <c r="O146" s="47"/>
      <c r="P146" s="47"/>
      <c r="Q146" s="47"/>
      <c r="R146" s="47"/>
      <c r="S146" s="47"/>
      <c r="T146" s="95"/>
      <c r="AT146" s="24" t="s">
        <v>135</v>
      </c>
      <c r="AU146" s="24" t="s">
        <v>85</v>
      </c>
    </row>
    <row r="147" spans="2:47" s="1" customFormat="1" ht="13.5">
      <c r="B147" s="46"/>
      <c r="C147" s="74"/>
      <c r="D147" s="233" t="s">
        <v>137</v>
      </c>
      <c r="E147" s="74"/>
      <c r="F147" s="236" t="s">
        <v>214</v>
      </c>
      <c r="G147" s="74"/>
      <c r="H147" s="74"/>
      <c r="I147" s="191"/>
      <c r="J147" s="74"/>
      <c r="K147" s="74"/>
      <c r="L147" s="72"/>
      <c r="M147" s="235"/>
      <c r="N147" s="47"/>
      <c r="O147" s="47"/>
      <c r="P147" s="47"/>
      <c r="Q147" s="47"/>
      <c r="R147" s="47"/>
      <c r="S147" s="47"/>
      <c r="T147" s="95"/>
      <c r="AT147" s="24" t="s">
        <v>137</v>
      </c>
      <c r="AU147" s="24" t="s">
        <v>85</v>
      </c>
    </row>
    <row r="148" spans="2:51" s="12" customFormat="1" ht="13.5">
      <c r="B148" s="248"/>
      <c r="C148" s="249"/>
      <c r="D148" s="233" t="s">
        <v>151</v>
      </c>
      <c r="E148" s="250" t="s">
        <v>21</v>
      </c>
      <c r="F148" s="251" t="s">
        <v>158</v>
      </c>
      <c r="G148" s="249"/>
      <c r="H148" s="250" t="s">
        <v>21</v>
      </c>
      <c r="I148" s="252"/>
      <c r="J148" s="249"/>
      <c r="K148" s="249"/>
      <c r="L148" s="253"/>
      <c r="M148" s="254"/>
      <c r="N148" s="255"/>
      <c r="O148" s="255"/>
      <c r="P148" s="255"/>
      <c r="Q148" s="255"/>
      <c r="R148" s="255"/>
      <c r="S148" s="255"/>
      <c r="T148" s="256"/>
      <c r="AT148" s="257" t="s">
        <v>151</v>
      </c>
      <c r="AU148" s="257" t="s">
        <v>85</v>
      </c>
      <c r="AV148" s="12" t="s">
        <v>83</v>
      </c>
      <c r="AW148" s="12" t="s">
        <v>39</v>
      </c>
      <c r="AX148" s="12" t="s">
        <v>75</v>
      </c>
      <c r="AY148" s="257" t="s">
        <v>126</v>
      </c>
    </row>
    <row r="149" spans="2:51" s="11" customFormat="1" ht="13.5">
      <c r="B149" s="237"/>
      <c r="C149" s="238"/>
      <c r="D149" s="233" t="s">
        <v>151</v>
      </c>
      <c r="E149" s="239" t="s">
        <v>21</v>
      </c>
      <c r="F149" s="240" t="s">
        <v>215</v>
      </c>
      <c r="G149" s="238"/>
      <c r="H149" s="241">
        <v>23.03</v>
      </c>
      <c r="I149" s="242"/>
      <c r="J149" s="238"/>
      <c r="K149" s="238"/>
      <c r="L149" s="243"/>
      <c r="M149" s="244"/>
      <c r="N149" s="245"/>
      <c r="O149" s="245"/>
      <c r="P149" s="245"/>
      <c r="Q149" s="245"/>
      <c r="R149" s="245"/>
      <c r="S149" s="245"/>
      <c r="T149" s="246"/>
      <c r="AT149" s="247" t="s">
        <v>151</v>
      </c>
      <c r="AU149" s="247" t="s">
        <v>85</v>
      </c>
      <c r="AV149" s="11" t="s">
        <v>85</v>
      </c>
      <c r="AW149" s="11" t="s">
        <v>39</v>
      </c>
      <c r="AX149" s="11" t="s">
        <v>83</v>
      </c>
      <c r="AY149" s="247" t="s">
        <v>126</v>
      </c>
    </row>
    <row r="150" spans="2:65" s="1" customFormat="1" ht="16.5" customHeight="1">
      <c r="B150" s="46"/>
      <c r="C150" s="221" t="s">
        <v>216</v>
      </c>
      <c r="D150" s="221" t="s">
        <v>128</v>
      </c>
      <c r="E150" s="222" t="s">
        <v>217</v>
      </c>
      <c r="F150" s="223" t="s">
        <v>218</v>
      </c>
      <c r="G150" s="224" t="s">
        <v>147</v>
      </c>
      <c r="H150" s="225">
        <v>23.03</v>
      </c>
      <c r="I150" s="226"/>
      <c r="J150" s="227">
        <f>ROUND(I150*H150,2)</f>
        <v>0</v>
      </c>
      <c r="K150" s="223" t="s">
        <v>132</v>
      </c>
      <c r="L150" s="72"/>
      <c r="M150" s="228" t="s">
        <v>21</v>
      </c>
      <c r="N150" s="229" t="s">
        <v>46</v>
      </c>
      <c r="O150" s="47"/>
      <c r="P150" s="230">
        <f>O150*H150</f>
        <v>0</v>
      </c>
      <c r="Q150" s="230">
        <v>0</v>
      </c>
      <c r="R150" s="230">
        <f>Q150*H150</f>
        <v>0</v>
      </c>
      <c r="S150" s="230">
        <v>0</v>
      </c>
      <c r="T150" s="231">
        <f>S150*H150</f>
        <v>0</v>
      </c>
      <c r="AR150" s="24" t="s">
        <v>133</v>
      </c>
      <c r="AT150" s="24" t="s">
        <v>128</v>
      </c>
      <c r="AU150" s="24" t="s">
        <v>85</v>
      </c>
      <c r="AY150" s="24" t="s">
        <v>126</v>
      </c>
      <c r="BE150" s="232">
        <f>IF(N150="základní",J150,0)</f>
        <v>0</v>
      </c>
      <c r="BF150" s="232">
        <f>IF(N150="snížená",J150,0)</f>
        <v>0</v>
      </c>
      <c r="BG150" s="232">
        <f>IF(N150="zákl. přenesená",J150,0)</f>
        <v>0</v>
      </c>
      <c r="BH150" s="232">
        <f>IF(N150="sníž. přenesená",J150,0)</f>
        <v>0</v>
      </c>
      <c r="BI150" s="232">
        <f>IF(N150="nulová",J150,0)</f>
        <v>0</v>
      </c>
      <c r="BJ150" s="24" t="s">
        <v>83</v>
      </c>
      <c r="BK150" s="232">
        <f>ROUND(I150*H150,2)</f>
        <v>0</v>
      </c>
      <c r="BL150" s="24" t="s">
        <v>133</v>
      </c>
      <c r="BM150" s="24" t="s">
        <v>219</v>
      </c>
    </row>
    <row r="151" spans="2:47" s="1" customFormat="1" ht="13.5">
      <c r="B151" s="46"/>
      <c r="C151" s="74"/>
      <c r="D151" s="233" t="s">
        <v>135</v>
      </c>
      <c r="E151" s="74"/>
      <c r="F151" s="234" t="s">
        <v>220</v>
      </c>
      <c r="G151" s="74"/>
      <c r="H151" s="74"/>
      <c r="I151" s="191"/>
      <c r="J151" s="74"/>
      <c r="K151" s="74"/>
      <c r="L151" s="72"/>
      <c r="M151" s="235"/>
      <c r="N151" s="47"/>
      <c r="O151" s="47"/>
      <c r="P151" s="47"/>
      <c r="Q151" s="47"/>
      <c r="R151" s="47"/>
      <c r="S151" s="47"/>
      <c r="T151" s="95"/>
      <c r="AT151" s="24" t="s">
        <v>135</v>
      </c>
      <c r="AU151" s="24" t="s">
        <v>85</v>
      </c>
    </row>
    <row r="152" spans="2:47" s="1" customFormat="1" ht="13.5">
      <c r="B152" s="46"/>
      <c r="C152" s="74"/>
      <c r="D152" s="233" t="s">
        <v>137</v>
      </c>
      <c r="E152" s="74"/>
      <c r="F152" s="236" t="s">
        <v>221</v>
      </c>
      <c r="G152" s="74"/>
      <c r="H152" s="74"/>
      <c r="I152" s="191"/>
      <c r="J152" s="74"/>
      <c r="K152" s="74"/>
      <c r="L152" s="72"/>
      <c r="M152" s="235"/>
      <c r="N152" s="47"/>
      <c r="O152" s="47"/>
      <c r="P152" s="47"/>
      <c r="Q152" s="47"/>
      <c r="R152" s="47"/>
      <c r="S152" s="47"/>
      <c r="T152" s="95"/>
      <c r="AT152" s="24" t="s">
        <v>137</v>
      </c>
      <c r="AU152" s="24" t="s">
        <v>85</v>
      </c>
    </row>
    <row r="153" spans="2:51" s="12" customFormat="1" ht="13.5">
      <c r="B153" s="248"/>
      <c r="C153" s="249"/>
      <c r="D153" s="233" t="s">
        <v>151</v>
      </c>
      <c r="E153" s="250" t="s">
        <v>21</v>
      </c>
      <c r="F153" s="251" t="s">
        <v>158</v>
      </c>
      <c r="G153" s="249"/>
      <c r="H153" s="250" t="s">
        <v>21</v>
      </c>
      <c r="I153" s="252"/>
      <c r="J153" s="249"/>
      <c r="K153" s="249"/>
      <c r="L153" s="253"/>
      <c r="M153" s="254"/>
      <c r="N153" s="255"/>
      <c r="O153" s="255"/>
      <c r="P153" s="255"/>
      <c r="Q153" s="255"/>
      <c r="R153" s="255"/>
      <c r="S153" s="255"/>
      <c r="T153" s="256"/>
      <c r="AT153" s="257" t="s">
        <v>151</v>
      </c>
      <c r="AU153" s="257" t="s">
        <v>85</v>
      </c>
      <c r="AV153" s="12" t="s">
        <v>83</v>
      </c>
      <c r="AW153" s="12" t="s">
        <v>39</v>
      </c>
      <c r="AX153" s="12" t="s">
        <v>75</v>
      </c>
      <c r="AY153" s="257" t="s">
        <v>126</v>
      </c>
    </row>
    <row r="154" spans="2:51" s="11" customFormat="1" ht="13.5">
      <c r="B154" s="237"/>
      <c r="C154" s="238"/>
      <c r="D154" s="233" t="s">
        <v>151</v>
      </c>
      <c r="E154" s="239" t="s">
        <v>21</v>
      </c>
      <c r="F154" s="240" t="s">
        <v>215</v>
      </c>
      <c r="G154" s="238"/>
      <c r="H154" s="241">
        <v>23.03</v>
      </c>
      <c r="I154" s="242"/>
      <c r="J154" s="238"/>
      <c r="K154" s="238"/>
      <c r="L154" s="243"/>
      <c r="M154" s="244"/>
      <c r="N154" s="245"/>
      <c r="O154" s="245"/>
      <c r="P154" s="245"/>
      <c r="Q154" s="245"/>
      <c r="R154" s="245"/>
      <c r="S154" s="245"/>
      <c r="T154" s="246"/>
      <c r="AT154" s="247" t="s">
        <v>151</v>
      </c>
      <c r="AU154" s="247" t="s">
        <v>85</v>
      </c>
      <c r="AV154" s="11" t="s">
        <v>85</v>
      </c>
      <c r="AW154" s="11" t="s">
        <v>39</v>
      </c>
      <c r="AX154" s="11" t="s">
        <v>83</v>
      </c>
      <c r="AY154" s="247" t="s">
        <v>126</v>
      </c>
    </row>
    <row r="155" spans="2:65" s="1" customFormat="1" ht="16.5" customHeight="1">
      <c r="B155" s="46"/>
      <c r="C155" s="221" t="s">
        <v>222</v>
      </c>
      <c r="D155" s="221" t="s">
        <v>128</v>
      </c>
      <c r="E155" s="222" t="s">
        <v>223</v>
      </c>
      <c r="F155" s="223" t="s">
        <v>224</v>
      </c>
      <c r="G155" s="224" t="s">
        <v>131</v>
      </c>
      <c r="H155" s="225">
        <v>837.8</v>
      </c>
      <c r="I155" s="226"/>
      <c r="J155" s="227">
        <f>ROUND(I155*H155,2)</f>
        <v>0</v>
      </c>
      <c r="K155" s="223" t="s">
        <v>132</v>
      </c>
      <c r="L155" s="72"/>
      <c r="M155" s="228" t="s">
        <v>21</v>
      </c>
      <c r="N155" s="229" t="s">
        <v>46</v>
      </c>
      <c r="O155" s="47"/>
      <c r="P155" s="230">
        <f>O155*H155</f>
        <v>0</v>
      </c>
      <c r="Q155" s="230">
        <v>0</v>
      </c>
      <c r="R155" s="230">
        <f>Q155*H155</f>
        <v>0</v>
      </c>
      <c r="S155" s="230">
        <v>0</v>
      </c>
      <c r="T155" s="231">
        <f>S155*H155</f>
        <v>0</v>
      </c>
      <c r="AR155" s="24" t="s">
        <v>133</v>
      </c>
      <c r="AT155" s="24" t="s">
        <v>128</v>
      </c>
      <c r="AU155" s="24" t="s">
        <v>85</v>
      </c>
      <c r="AY155" s="24" t="s">
        <v>126</v>
      </c>
      <c r="BE155" s="232">
        <f>IF(N155="základní",J155,0)</f>
        <v>0</v>
      </c>
      <c r="BF155" s="232">
        <f>IF(N155="snížená",J155,0)</f>
        <v>0</v>
      </c>
      <c r="BG155" s="232">
        <f>IF(N155="zákl. přenesená",J155,0)</f>
        <v>0</v>
      </c>
      <c r="BH155" s="232">
        <f>IF(N155="sníž. přenesená",J155,0)</f>
        <v>0</v>
      </c>
      <c r="BI155" s="232">
        <f>IF(N155="nulová",J155,0)</f>
        <v>0</v>
      </c>
      <c r="BJ155" s="24" t="s">
        <v>83</v>
      </c>
      <c r="BK155" s="232">
        <f>ROUND(I155*H155,2)</f>
        <v>0</v>
      </c>
      <c r="BL155" s="24" t="s">
        <v>133</v>
      </c>
      <c r="BM155" s="24" t="s">
        <v>225</v>
      </c>
    </row>
    <row r="156" spans="2:47" s="1" customFormat="1" ht="13.5">
      <c r="B156" s="46"/>
      <c r="C156" s="74"/>
      <c r="D156" s="233" t="s">
        <v>135</v>
      </c>
      <c r="E156" s="74"/>
      <c r="F156" s="234" t="s">
        <v>226</v>
      </c>
      <c r="G156" s="74"/>
      <c r="H156" s="74"/>
      <c r="I156" s="191"/>
      <c r="J156" s="74"/>
      <c r="K156" s="74"/>
      <c r="L156" s="72"/>
      <c r="M156" s="235"/>
      <c r="N156" s="47"/>
      <c r="O156" s="47"/>
      <c r="P156" s="47"/>
      <c r="Q156" s="47"/>
      <c r="R156" s="47"/>
      <c r="S156" s="47"/>
      <c r="T156" s="95"/>
      <c r="AT156" s="24" t="s">
        <v>135</v>
      </c>
      <c r="AU156" s="24" t="s">
        <v>85</v>
      </c>
    </row>
    <row r="157" spans="2:51" s="11" customFormat="1" ht="13.5">
      <c r="B157" s="237"/>
      <c r="C157" s="238"/>
      <c r="D157" s="233" t="s">
        <v>151</v>
      </c>
      <c r="E157" s="239" t="s">
        <v>21</v>
      </c>
      <c r="F157" s="240" t="s">
        <v>227</v>
      </c>
      <c r="G157" s="238"/>
      <c r="H157" s="241">
        <v>549.4</v>
      </c>
      <c r="I157" s="242"/>
      <c r="J157" s="238"/>
      <c r="K157" s="238"/>
      <c r="L157" s="243"/>
      <c r="M157" s="244"/>
      <c r="N157" s="245"/>
      <c r="O157" s="245"/>
      <c r="P157" s="245"/>
      <c r="Q157" s="245"/>
      <c r="R157" s="245"/>
      <c r="S157" s="245"/>
      <c r="T157" s="246"/>
      <c r="AT157" s="247" t="s">
        <v>151</v>
      </c>
      <c r="AU157" s="247" t="s">
        <v>85</v>
      </c>
      <c r="AV157" s="11" t="s">
        <v>85</v>
      </c>
      <c r="AW157" s="11" t="s">
        <v>39</v>
      </c>
      <c r="AX157" s="11" t="s">
        <v>75</v>
      </c>
      <c r="AY157" s="247" t="s">
        <v>126</v>
      </c>
    </row>
    <row r="158" spans="2:51" s="11" customFormat="1" ht="13.5">
      <c r="B158" s="237"/>
      <c r="C158" s="238"/>
      <c r="D158" s="233" t="s">
        <v>151</v>
      </c>
      <c r="E158" s="239" t="s">
        <v>21</v>
      </c>
      <c r="F158" s="240" t="s">
        <v>228</v>
      </c>
      <c r="G158" s="238"/>
      <c r="H158" s="241">
        <v>288.4</v>
      </c>
      <c r="I158" s="242"/>
      <c r="J158" s="238"/>
      <c r="K158" s="238"/>
      <c r="L158" s="243"/>
      <c r="M158" s="244"/>
      <c r="N158" s="245"/>
      <c r="O158" s="245"/>
      <c r="P158" s="245"/>
      <c r="Q158" s="245"/>
      <c r="R158" s="245"/>
      <c r="S158" s="245"/>
      <c r="T158" s="246"/>
      <c r="AT158" s="247" t="s">
        <v>151</v>
      </c>
      <c r="AU158" s="247" t="s">
        <v>85</v>
      </c>
      <c r="AV158" s="11" t="s">
        <v>85</v>
      </c>
      <c r="AW158" s="11" t="s">
        <v>39</v>
      </c>
      <c r="AX158" s="11" t="s">
        <v>75</v>
      </c>
      <c r="AY158" s="247" t="s">
        <v>126</v>
      </c>
    </row>
    <row r="159" spans="2:51" s="13" customFormat="1" ht="13.5">
      <c r="B159" s="258"/>
      <c r="C159" s="259"/>
      <c r="D159" s="233" t="s">
        <v>151</v>
      </c>
      <c r="E159" s="260" t="s">
        <v>21</v>
      </c>
      <c r="F159" s="261" t="s">
        <v>161</v>
      </c>
      <c r="G159" s="259"/>
      <c r="H159" s="262">
        <v>837.8</v>
      </c>
      <c r="I159" s="263"/>
      <c r="J159" s="259"/>
      <c r="K159" s="259"/>
      <c r="L159" s="264"/>
      <c r="M159" s="265"/>
      <c r="N159" s="266"/>
      <c r="O159" s="266"/>
      <c r="P159" s="266"/>
      <c r="Q159" s="266"/>
      <c r="R159" s="266"/>
      <c r="S159" s="266"/>
      <c r="T159" s="267"/>
      <c r="AT159" s="268" t="s">
        <v>151</v>
      </c>
      <c r="AU159" s="268" t="s">
        <v>85</v>
      </c>
      <c r="AV159" s="13" t="s">
        <v>133</v>
      </c>
      <c r="AW159" s="13" t="s">
        <v>39</v>
      </c>
      <c r="AX159" s="13" t="s">
        <v>83</v>
      </c>
      <c r="AY159" s="268" t="s">
        <v>126</v>
      </c>
    </row>
    <row r="160" spans="2:65" s="1" customFormat="1" ht="16.5" customHeight="1">
      <c r="B160" s="46"/>
      <c r="C160" s="221" t="s">
        <v>10</v>
      </c>
      <c r="D160" s="221" t="s">
        <v>128</v>
      </c>
      <c r="E160" s="222" t="s">
        <v>229</v>
      </c>
      <c r="F160" s="223" t="s">
        <v>230</v>
      </c>
      <c r="G160" s="224" t="s">
        <v>147</v>
      </c>
      <c r="H160" s="225">
        <v>187.206</v>
      </c>
      <c r="I160" s="226"/>
      <c r="J160" s="227">
        <f>ROUND(I160*H160,2)</f>
        <v>0</v>
      </c>
      <c r="K160" s="223" t="s">
        <v>132</v>
      </c>
      <c r="L160" s="72"/>
      <c r="M160" s="228" t="s">
        <v>21</v>
      </c>
      <c r="N160" s="229" t="s">
        <v>46</v>
      </c>
      <c r="O160" s="47"/>
      <c r="P160" s="230">
        <f>O160*H160</f>
        <v>0</v>
      </c>
      <c r="Q160" s="230">
        <v>0</v>
      </c>
      <c r="R160" s="230">
        <f>Q160*H160</f>
        <v>0</v>
      </c>
      <c r="S160" s="230">
        <v>0</v>
      </c>
      <c r="T160" s="231">
        <f>S160*H160</f>
        <v>0</v>
      </c>
      <c r="AR160" s="24" t="s">
        <v>133</v>
      </c>
      <c r="AT160" s="24" t="s">
        <v>128</v>
      </c>
      <c r="AU160" s="24" t="s">
        <v>85</v>
      </c>
      <c r="AY160" s="24" t="s">
        <v>126</v>
      </c>
      <c r="BE160" s="232">
        <f>IF(N160="základní",J160,0)</f>
        <v>0</v>
      </c>
      <c r="BF160" s="232">
        <f>IF(N160="snížená",J160,0)</f>
        <v>0</v>
      </c>
      <c r="BG160" s="232">
        <f>IF(N160="zákl. přenesená",J160,0)</f>
        <v>0</v>
      </c>
      <c r="BH160" s="232">
        <f>IF(N160="sníž. přenesená",J160,0)</f>
        <v>0</v>
      </c>
      <c r="BI160" s="232">
        <f>IF(N160="nulová",J160,0)</f>
        <v>0</v>
      </c>
      <c r="BJ160" s="24" t="s">
        <v>83</v>
      </c>
      <c r="BK160" s="232">
        <f>ROUND(I160*H160,2)</f>
        <v>0</v>
      </c>
      <c r="BL160" s="24" t="s">
        <v>133</v>
      </c>
      <c r="BM160" s="24" t="s">
        <v>231</v>
      </c>
    </row>
    <row r="161" spans="2:47" s="1" customFormat="1" ht="13.5">
      <c r="B161" s="46"/>
      <c r="C161" s="74"/>
      <c r="D161" s="233" t="s">
        <v>135</v>
      </c>
      <c r="E161" s="74"/>
      <c r="F161" s="234" t="s">
        <v>232</v>
      </c>
      <c r="G161" s="74"/>
      <c r="H161" s="74"/>
      <c r="I161" s="191"/>
      <c r="J161" s="74"/>
      <c r="K161" s="74"/>
      <c r="L161" s="72"/>
      <c r="M161" s="235"/>
      <c r="N161" s="47"/>
      <c r="O161" s="47"/>
      <c r="P161" s="47"/>
      <c r="Q161" s="47"/>
      <c r="R161" s="47"/>
      <c r="S161" s="47"/>
      <c r="T161" s="95"/>
      <c r="AT161" s="24" t="s">
        <v>135</v>
      </c>
      <c r="AU161" s="24" t="s">
        <v>85</v>
      </c>
    </row>
    <row r="162" spans="2:47" s="1" customFormat="1" ht="13.5">
      <c r="B162" s="46"/>
      <c r="C162" s="74"/>
      <c r="D162" s="233" t="s">
        <v>137</v>
      </c>
      <c r="E162" s="74"/>
      <c r="F162" s="236" t="s">
        <v>233</v>
      </c>
      <c r="G162" s="74"/>
      <c r="H162" s="74"/>
      <c r="I162" s="191"/>
      <c r="J162" s="74"/>
      <c r="K162" s="74"/>
      <c r="L162" s="72"/>
      <c r="M162" s="235"/>
      <c r="N162" s="47"/>
      <c r="O162" s="47"/>
      <c r="P162" s="47"/>
      <c r="Q162" s="47"/>
      <c r="R162" s="47"/>
      <c r="S162" s="47"/>
      <c r="T162" s="95"/>
      <c r="AT162" s="24" t="s">
        <v>137</v>
      </c>
      <c r="AU162" s="24" t="s">
        <v>85</v>
      </c>
    </row>
    <row r="163" spans="2:65" s="1" customFormat="1" ht="16.5" customHeight="1">
      <c r="B163" s="46"/>
      <c r="C163" s="221" t="s">
        <v>234</v>
      </c>
      <c r="D163" s="221" t="s">
        <v>128</v>
      </c>
      <c r="E163" s="222" t="s">
        <v>235</v>
      </c>
      <c r="F163" s="223" t="s">
        <v>236</v>
      </c>
      <c r="G163" s="224" t="s">
        <v>237</v>
      </c>
      <c r="H163" s="225">
        <v>336.971</v>
      </c>
      <c r="I163" s="226"/>
      <c r="J163" s="227">
        <f>ROUND(I163*H163,2)</f>
        <v>0</v>
      </c>
      <c r="K163" s="223" t="s">
        <v>132</v>
      </c>
      <c r="L163" s="72"/>
      <c r="M163" s="228" t="s">
        <v>21</v>
      </c>
      <c r="N163" s="229" t="s">
        <v>46</v>
      </c>
      <c r="O163" s="47"/>
      <c r="P163" s="230">
        <f>O163*H163</f>
        <v>0</v>
      </c>
      <c r="Q163" s="230">
        <v>0</v>
      </c>
      <c r="R163" s="230">
        <f>Q163*H163</f>
        <v>0</v>
      </c>
      <c r="S163" s="230">
        <v>0</v>
      </c>
      <c r="T163" s="231">
        <f>S163*H163</f>
        <v>0</v>
      </c>
      <c r="AR163" s="24" t="s">
        <v>133</v>
      </c>
      <c r="AT163" s="24" t="s">
        <v>128</v>
      </c>
      <c r="AU163" s="24" t="s">
        <v>85</v>
      </c>
      <c r="AY163" s="24" t="s">
        <v>126</v>
      </c>
      <c r="BE163" s="232">
        <f>IF(N163="základní",J163,0)</f>
        <v>0</v>
      </c>
      <c r="BF163" s="232">
        <f>IF(N163="snížená",J163,0)</f>
        <v>0</v>
      </c>
      <c r="BG163" s="232">
        <f>IF(N163="zákl. přenesená",J163,0)</f>
        <v>0</v>
      </c>
      <c r="BH163" s="232">
        <f>IF(N163="sníž. přenesená",J163,0)</f>
        <v>0</v>
      </c>
      <c r="BI163" s="232">
        <f>IF(N163="nulová",J163,0)</f>
        <v>0</v>
      </c>
      <c r="BJ163" s="24" t="s">
        <v>83</v>
      </c>
      <c r="BK163" s="232">
        <f>ROUND(I163*H163,2)</f>
        <v>0</v>
      </c>
      <c r="BL163" s="24" t="s">
        <v>133</v>
      </c>
      <c r="BM163" s="24" t="s">
        <v>238</v>
      </c>
    </row>
    <row r="164" spans="2:47" s="1" customFormat="1" ht="13.5">
      <c r="B164" s="46"/>
      <c r="C164" s="74"/>
      <c r="D164" s="233" t="s">
        <v>135</v>
      </c>
      <c r="E164" s="74"/>
      <c r="F164" s="234" t="s">
        <v>239</v>
      </c>
      <c r="G164" s="74"/>
      <c r="H164" s="74"/>
      <c r="I164" s="191"/>
      <c r="J164" s="74"/>
      <c r="K164" s="74"/>
      <c r="L164" s="72"/>
      <c r="M164" s="235"/>
      <c r="N164" s="47"/>
      <c r="O164" s="47"/>
      <c r="P164" s="47"/>
      <c r="Q164" s="47"/>
      <c r="R164" s="47"/>
      <c r="S164" s="47"/>
      <c r="T164" s="95"/>
      <c r="AT164" s="24" t="s">
        <v>135</v>
      </c>
      <c r="AU164" s="24" t="s">
        <v>85</v>
      </c>
    </row>
    <row r="165" spans="2:47" s="1" customFormat="1" ht="13.5">
      <c r="B165" s="46"/>
      <c r="C165" s="74"/>
      <c r="D165" s="233" t="s">
        <v>137</v>
      </c>
      <c r="E165" s="74"/>
      <c r="F165" s="236" t="s">
        <v>240</v>
      </c>
      <c r="G165" s="74"/>
      <c r="H165" s="74"/>
      <c r="I165" s="191"/>
      <c r="J165" s="74"/>
      <c r="K165" s="74"/>
      <c r="L165" s="72"/>
      <c r="M165" s="235"/>
      <c r="N165" s="47"/>
      <c r="O165" s="47"/>
      <c r="P165" s="47"/>
      <c r="Q165" s="47"/>
      <c r="R165" s="47"/>
      <c r="S165" s="47"/>
      <c r="T165" s="95"/>
      <c r="AT165" s="24" t="s">
        <v>137</v>
      </c>
      <c r="AU165" s="24" t="s">
        <v>85</v>
      </c>
    </row>
    <row r="166" spans="2:51" s="11" customFormat="1" ht="13.5">
      <c r="B166" s="237"/>
      <c r="C166" s="238"/>
      <c r="D166" s="233" t="s">
        <v>151</v>
      </c>
      <c r="E166" s="239" t="s">
        <v>21</v>
      </c>
      <c r="F166" s="240" t="s">
        <v>241</v>
      </c>
      <c r="G166" s="238"/>
      <c r="H166" s="241">
        <v>336.971</v>
      </c>
      <c r="I166" s="242"/>
      <c r="J166" s="238"/>
      <c r="K166" s="238"/>
      <c r="L166" s="243"/>
      <c r="M166" s="244"/>
      <c r="N166" s="245"/>
      <c r="O166" s="245"/>
      <c r="P166" s="245"/>
      <c r="Q166" s="245"/>
      <c r="R166" s="245"/>
      <c r="S166" s="245"/>
      <c r="T166" s="246"/>
      <c r="AT166" s="247" t="s">
        <v>151</v>
      </c>
      <c r="AU166" s="247" t="s">
        <v>85</v>
      </c>
      <c r="AV166" s="11" t="s">
        <v>85</v>
      </c>
      <c r="AW166" s="11" t="s">
        <v>39</v>
      </c>
      <c r="AX166" s="11" t="s">
        <v>83</v>
      </c>
      <c r="AY166" s="247" t="s">
        <v>126</v>
      </c>
    </row>
    <row r="167" spans="2:65" s="1" customFormat="1" ht="16.5" customHeight="1">
      <c r="B167" s="46"/>
      <c r="C167" s="221" t="s">
        <v>242</v>
      </c>
      <c r="D167" s="221" t="s">
        <v>128</v>
      </c>
      <c r="E167" s="222" t="s">
        <v>243</v>
      </c>
      <c r="F167" s="223" t="s">
        <v>244</v>
      </c>
      <c r="G167" s="224" t="s">
        <v>147</v>
      </c>
      <c r="H167" s="225">
        <v>173.28</v>
      </c>
      <c r="I167" s="226"/>
      <c r="J167" s="227">
        <f>ROUND(I167*H167,2)</f>
        <v>0</v>
      </c>
      <c r="K167" s="223" t="s">
        <v>132</v>
      </c>
      <c r="L167" s="72"/>
      <c r="M167" s="228" t="s">
        <v>21</v>
      </c>
      <c r="N167" s="229" t="s">
        <v>46</v>
      </c>
      <c r="O167" s="47"/>
      <c r="P167" s="230">
        <f>O167*H167</f>
        <v>0</v>
      </c>
      <c r="Q167" s="230">
        <v>0</v>
      </c>
      <c r="R167" s="230">
        <f>Q167*H167</f>
        <v>0</v>
      </c>
      <c r="S167" s="230">
        <v>0</v>
      </c>
      <c r="T167" s="231">
        <f>S167*H167</f>
        <v>0</v>
      </c>
      <c r="AR167" s="24" t="s">
        <v>133</v>
      </c>
      <c r="AT167" s="24" t="s">
        <v>128</v>
      </c>
      <c r="AU167" s="24" t="s">
        <v>85</v>
      </c>
      <c r="AY167" s="24" t="s">
        <v>126</v>
      </c>
      <c r="BE167" s="232">
        <f>IF(N167="základní",J167,0)</f>
        <v>0</v>
      </c>
      <c r="BF167" s="232">
        <f>IF(N167="snížená",J167,0)</f>
        <v>0</v>
      </c>
      <c r="BG167" s="232">
        <f>IF(N167="zákl. přenesená",J167,0)</f>
        <v>0</v>
      </c>
      <c r="BH167" s="232">
        <f>IF(N167="sníž. přenesená",J167,0)</f>
        <v>0</v>
      </c>
      <c r="BI167" s="232">
        <f>IF(N167="nulová",J167,0)</f>
        <v>0</v>
      </c>
      <c r="BJ167" s="24" t="s">
        <v>83</v>
      </c>
      <c r="BK167" s="232">
        <f>ROUND(I167*H167,2)</f>
        <v>0</v>
      </c>
      <c r="BL167" s="24" t="s">
        <v>133</v>
      </c>
      <c r="BM167" s="24" t="s">
        <v>245</v>
      </c>
    </row>
    <row r="168" spans="2:47" s="1" customFormat="1" ht="13.5">
      <c r="B168" s="46"/>
      <c r="C168" s="74"/>
      <c r="D168" s="233" t="s">
        <v>135</v>
      </c>
      <c r="E168" s="74"/>
      <c r="F168" s="234" t="s">
        <v>246</v>
      </c>
      <c r="G168" s="74"/>
      <c r="H168" s="74"/>
      <c r="I168" s="191"/>
      <c r="J168" s="74"/>
      <c r="K168" s="74"/>
      <c r="L168" s="72"/>
      <c r="M168" s="235"/>
      <c r="N168" s="47"/>
      <c r="O168" s="47"/>
      <c r="P168" s="47"/>
      <c r="Q168" s="47"/>
      <c r="R168" s="47"/>
      <c r="S168" s="47"/>
      <c r="T168" s="95"/>
      <c r="AT168" s="24" t="s">
        <v>135</v>
      </c>
      <c r="AU168" s="24" t="s">
        <v>85</v>
      </c>
    </row>
    <row r="169" spans="2:47" s="1" customFormat="1" ht="13.5">
      <c r="B169" s="46"/>
      <c r="C169" s="74"/>
      <c r="D169" s="233" t="s">
        <v>137</v>
      </c>
      <c r="E169" s="74"/>
      <c r="F169" s="236" t="s">
        <v>247</v>
      </c>
      <c r="G169" s="74"/>
      <c r="H169" s="74"/>
      <c r="I169" s="191"/>
      <c r="J169" s="74"/>
      <c r="K169" s="74"/>
      <c r="L169" s="72"/>
      <c r="M169" s="235"/>
      <c r="N169" s="47"/>
      <c r="O169" s="47"/>
      <c r="P169" s="47"/>
      <c r="Q169" s="47"/>
      <c r="R169" s="47"/>
      <c r="S169" s="47"/>
      <c r="T169" s="95"/>
      <c r="AT169" s="24" t="s">
        <v>137</v>
      </c>
      <c r="AU169" s="24" t="s">
        <v>85</v>
      </c>
    </row>
    <row r="170" spans="2:51" s="11" customFormat="1" ht="13.5">
      <c r="B170" s="237"/>
      <c r="C170" s="238"/>
      <c r="D170" s="233" t="s">
        <v>151</v>
      </c>
      <c r="E170" s="239" t="s">
        <v>21</v>
      </c>
      <c r="F170" s="240" t="s">
        <v>248</v>
      </c>
      <c r="G170" s="238"/>
      <c r="H170" s="241">
        <v>173.28</v>
      </c>
      <c r="I170" s="242"/>
      <c r="J170" s="238"/>
      <c r="K170" s="238"/>
      <c r="L170" s="243"/>
      <c r="M170" s="244"/>
      <c r="N170" s="245"/>
      <c r="O170" s="245"/>
      <c r="P170" s="245"/>
      <c r="Q170" s="245"/>
      <c r="R170" s="245"/>
      <c r="S170" s="245"/>
      <c r="T170" s="246"/>
      <c r="AT170" s="247" t="s">
        <v>151</v>
      </c>
      <c r="AU170" s="247" t="s">
        <v>85</v>
      </c>
      <c r="AV170" s="11" t="s">
        <v>85</v>
      </c>
      <c r="AW170" s="11" t="s">
        <v>39</v>
      </c>
      <c r="AX170" s="11" t="s">
        <v>83</v>
      </c>
      <c r="AY170" s="247" t="s">
        <v>126</v>
      </c>
    </row>
    <row r="171" spans="2:65" s="1" customFormat="1" ht="16.5" customHeight="1">
      <c r="B171" s="46"/>
      <c r="C171" s="269" t="s">
        <v>249</v>
      </c>
      <c r="D171" s="269" t="s">
        <v>250</v>
      </c>
      <c r="E171" s="270" t="s">
        <v>251</v>
      </c>
      <c r="F171" s="271" t="s">
        <v>252</v>
      </c>
      <c r="G171" s="272" t="s">
        <v>237</v>
      </c>
      <c r="H171" s="273">
        <v>346.56</v>
      </c>
      <c r="I171" s="274"/>
      <c r="J171" s="275">
        <f>ROUND(I171*H171,2)</f>
        <v>0</v>
      </c>
      <c r="K171" s="271" t="s">
        <v>132</v>
      </c>
      <c r="L171" s="276"/>
      <c r="M171" s="277" t="s">
        <v>21</v>
      </c>
      <c r="N171" s="278" t="s">
        <v>46</v>
      </c>
      <c r="O171" s="47"/>
      <c r="P171" s="230">
        <f>O171*H171</f>
        <v>0</v>
      </c>
      <c r="Q171" s="230">
        <v>1</v>
      </c>
      <c r="R171" s="230">
        <f>Q171*H171</f>
        <v>346.56</v>
      </c>
      <c r="S171" s="230">
        <v>0</v>
      </c>
      <c r="T171" s="231">
        <f>S171*H171</f>
        <v>0</v>
      </c>
      <c r="AR171" s="24" t="s">
        <v>178</v>
      </c>
      <c r="AT171" s="24" t="s">
        <v>250</v>
      </c>
      <c r="AU171" s="24" t="s">
        <v>85</v>
      </c>
      <c r="AY171" s="24" t="s">
        <v>126</v>
      </c>
      <c r="BE171" s="232">
        <f>IF(N171="základní",J171,0)</f>
        <v>0</v>
      </c>
      <c r="BF171" s="232">
        <f>IF(N171="snížená",J171,0)</f>
        <v>0</v>
      </c>
      <c r="BG171" s="232">
        <f>IF(N171="zákl. přenesená",J171,0)</f>
        <v>0</v>
      </c>
      <c r="BH171" s="232">
        <f>IF(N171="sníž. přenesená",J171,0)</f>
        <v>0</v>
      </c>
      <c r="BI171" s="232">
        <f>IF(N171="nulová",J171,0)</f>
        <v>0</v>
      </c>
      <c r="BJ171" s="24" t="s">
        <v>83</v>
      </c>
      <c r="BK171" s="232">
        <f>ROUND(I171*H171,2)</f>
        <v>0</v>
      </c>
      <c r="BL171" s="24" t="s">
        <v>133</v>
      </c>
      <c r="BM171" s="24" t="s">
        <v>253</v>
      </c>
    </row>
    <row r="172" spans="2:47" s="1" customFormat="1" ht="13.5">
      <c r="B172" s="46"/>
      <c r="C172" s="74"/>
      <c r="D172" s="233" t="s">
        <v>135</v>
      </c>
      <c r="E172" s="74"/>
      <c r="F172" s="234" t="s">
        <v>252</v>
      </c>
      <c r="G172" s="74"/>
      <c r="H172" s="74"/>
      <c r="I172" s="191"/>
      <c r="J172" s="74"/>
      <c r="K172" s="74"/>
      <c r="L172" s="72"/>
      <c r="M172" s="235"/>
      <c r="N172" s="47"/>
      <c r="O172" s="47"/>
      <c r="P172" s="47"/>
      <c r="Q172" s="47"/>
      <c r="R172" s="47"/>
      <c r="S172" s="47"/>
      <c r="T172" s="95"/>
      <c r="AT172" s="24" t="s">
        <v>135</v>
      </c>
      <c r="AU172" s="24" t="s">
        <v>85</v>
      </c>
    </row>
    <row r="173" spans="2:51" s="11" customFormat="1" ht="13.5">
      <c r="B173" s="237"/>
      <c r="C173" s="238"/>
      <c r="D173" s="233" t="s">
        <v>151</v>
      </c>
      <c r="E173" s="239" t="s">
        <v>21</v>
      </c>
      <c r="F173" s="240" t="s">
        <v>254</v>
      </c>
      <c r="G173" s="238"/>
      <c r="H173" s="241">
        <v>346.56</v>
      </c>
      <c r="I173" s="242"/>
      <c r="J173" s="238"/>
      <c r="K173" s="238"/>
      <c r="L173" s="243"/>
      <c r="M173" s="244"/>
      <c r="N173" s="245"/>
      <c r="O173" s="245"/>
      <c r="P173" s="245"/>
      <c r="Q173" s="245"/>
      <c r="R173" s="245"/>
      <c r="S173" s="245"/>
      <c r="T173" s="246"/>
      <c r="AT173" s="247" t="s">
        <v>151</v>
      </c>
      <c r="AU173" s="247" t="s">
        <v>85</v>
      </c>
      <c r="AV173" s="11" t="s">
        <v>85</v>
      </c>
      <c r="AW173" s="11" t="s">
        <v>39</v>
      </c>
      <c r="AX173" s="11" t="s">
        <v>83</v>
      </c>
      <c r="AY173" s="247" t="s">
        <v>126</v>
      </c>
    </row>
    <row r="174" spans="2:65" s="1" customFormat="1" ht="25.5" customHeight="1">
      <c r="B174" s="46"/>
      <c r="C174" s="221" t="s">
        <v>255</v>
      </c>
      <c r="D174" s="221" t="s">
        <v>128</v>
      </c>
      <c r="E174" s="222" t="s">
        <v>256</v>
      </c>
      <c r="F174" s="223" t="s">
        <v>257</v>
      </c>
      <c r="G174" s="224" t="s">
        <v>131</v>
      </c>
      <c r="H174" s="225">
        <v>1083</v>
      </c>
      <c r="I174" s="226"/>
      <c r="J174" s="227">
        <f>ROUND(I174*H174,2)</f>
        <v>0</v>
      </c>
      <c r="K174" s="223" t="s">
        <v>258</v>
      </c>
      <c r="L174" s="72"/>
      <c r="M174" s="228" t="s">
        <v>21</v>
      </c>
      <c r="N174" s="229" t="s">
        <v>46</v>
      </c>
      <c r="O174" s="47"/>
      <c r="P174" s="230">
        <f>O174*H174</f>
        <v>0</v>
      </c>
      <c r="Q174" s="230">
        <v>0</v>
      </c>
      <c r="R174" s="230">
        <f>Q174*H174</f>
        <v>0</v>
      </c>
      <c r="S174" s="230">
        <v>0</v>
      </c>
      <c r="T174" s="231">
        <f>S174*H174</f>
        <v>0</v>
      </c>
      <c r="AR174" s="24" t="s">
        <v>133</v>
      </c>
      <c r="AT174" s="24" t="s">
        <v>128</v>
      </c>
      <c r="AU174" s="24" t="s">
        <v>85</v>
      </c>
      <c r="AY174" s="24" t="s">
        <v>126</v>
      </c>
      <c r="BE174" s="232">
        <f>IF(N174="základní",J174,0)</f>
        <v>0</v>
      </c>
      <c r="BF174" s="232">
        <f>IF(N174="snížená",J174,0)</f>
        <v>0</v>
      </c>
      <c r="BG174" s="232">
        <f>IF(N174="zákl. přenesená",J174,0)</f>
        <v>0</v>
      </c>
      <c r="BH174" s="232">
        <f>IF(N174="sníž. přenesená",J174,0)</f>
        <v>0</v>
      </c>
      <c r="BI174" s="232">
        <f>IF(N174="nulová",J174,0)</f>
        <v>0</v>
      </c>
      <c r="BJ174" s="24" t="s">
        <v>83</v>
      </c>
      <c r="BK174" s="232">
        <f>ROUND(I174*H174,2)</f>
        <v>0</v>
      </c>
      <c r="BL174" s="24" t="s">
        <v>133</v>
      </c>
      <c r="BM174" s="24" t="s">
        <v>259</v>
      </c>
    </row>
    <row r="175" spans="2:47" s="1" customFormat="1" ht="13.5">
      <c r="B175" s="46"/>
      <c r="C175" s="74"/>
      <c r="D175" s="233" t="s">
        <v>135</v>
      </c>
      <c r="E175" s="74"/>
      <c r="F175" s="234" t="s">
        <v>260</v>
      </c>
      <c r="G175" s="74"/>
      <c r="H175" s="74"/>
      <c r="I175" s="191"/>
      <c r="J175" s="74"/>
      <c r="K175" s="74"/>
      <c r="L175" s="72"/>
      <c r="M175" s="235"/>
      <c r="N175" s="47"/>
      <c r="O175" s="47"/>
      <c r="P175" s="47"/>
      <c r="Q175" s="47"/>
      <c r="R175" s="47"/>
      <c r="S175" s="47"/>
      <c r="T175" s="95"/>
      <c r="AT175" s="24" t="s">
        <v>135</v>
      </c>
      <c r="AU175" s="24" t="s">
        <v>85</v>
      </c>
    </row>
    <row r="176" spans="2:47" s="1" customFormat="1" ht="13.5">
      <c r="B176" s="46"/>
      <c r="C176" s="74"/>
      <c r="D176" s="233" t="s">
        <v>137</v>
      </c>
      <c r="E176" s="74"/>
      <c r="F176" s="236" t="s">
        <v>261</v>
      </c>
      <c r="G176" s="74"/>
      <c r="H176" s="74"/>
      <c r="I176" s="191"/>
      <c r="J176" s="74"/>
      <c r="K176" s="74"/>
      <c r="L176" s="72"/>
      <c r="M176" s="235"/>
      <c r="N176" s="47"/>
      <c r="O176" s="47"/>
      <c r="P176" s="47"/>
      <c r="Q176" s="47"/>
      <c r="R176" s="47"/>
      <c r="S176" s="47"/>
      <c r="T176" s="95"/>
      <c r="AT176" s="24" t="s">
        <v>137</v>
      </c>
      <c r="AU176" s="24" t="s">
        <v>85</v>
      </c>
    </row>
    <row r="177" spans="2:51" s="12" customFormat="1" ht="13.5">
      <c r="B177" s="248"/>
      <c r="C177" s="249"/>
      <c r="D177" s="233" t="s">
        <v>151</v>
      </c>
      <c r="E177" s="250" t="s">
        <v>21</v>
      </c>
      <c r="F177" s="251" t="s">
        <v>262</v>
      </c>
      <c r="G177" s="249"/>
      <c r="H177" s="250" t="s">
        <v>21</v>
      </c>
      <c r="I177" s="252"/>
      <c r="J177" s="249"/>
      <c r="K177" s="249"/>
      <c r="L177" s="253"/>
      <c r="M177" s="254"/>
      <c r="N177" s="255"/>
      <c r="O177" s="255"/>
      <c r="P177" s="255"/>
      <c r="Q177" s="255"/>
      <c r="R177" s="255"/>
      <c r="S177" s="255"/>
      <c r="T177" s="256"/>
      <c r="AT177" s="257" t="s">
        <v>151</v>
      </c>
      <c r="AU177" s="257" t="s">
        <v>85</v>
      </c>
      <c r="AV177" s="12" t="s">
        <v>83</v>
      </c>
      <c r="AW177" s="12" t="s">
        <v>39</v>
      </c>
      <c r="AX177" s="12" t="s">
        <v>75</v>
      </c>
      <c r="AY177" s="257" t="s">
        <v>126</v>
      </c>
    </row>
    <row r="178" spans="2:51" s="11" customFormat="1" ht="13.5">
      <c r="B178" s="237"/>
      <c r="C178" s="238"/>
      <c r="D178" s="233" t="s">
        <v>151</v>
      </c>
      <c r="E178" s="239" t="s">
        <v>21</v>
      </c>
      <c r="F178" s="240" t="s">
        <v>263</v>
      </c>
      <c r="G178" s="238"/>
      <c r="H178" s="241">
        <v>1083</v>
      </c>
      <c r="I178" s="242"/>
      <c r="J178" s="238"/>
      <c r="K178" s="238"/>
      <c r="L178" s="243"/>
      <c r="M178" s="244"/>
      <c r="N178" s="245"/>
      <c r="O178" s="245"/>
      <c r="P178" s="245"/>
      <c r="Q178" s="245"/>
      <c r="R178" s="245"/>
      <c r="S178" s="245"/>
      <c r="T178" s="246"/>
      <c r="AT178" s="247" t="s">
        <v>151</v>
      </c>
      <c r="AU178" s="247" t="s">
        <v>85</v>
      </c>
      <c r="AV178" s="11" t="s">
        <v>85</v>
      </c>
      <c r="AW178" s="11" t="s">
        <v>39</v>
      </c>
      <c r="AX178" s="11" t="s">
        <v>83</v>
      </c>
      <c r="AY178" s="247" t="s">
        <v>126</v>
      </c>
    </row>
    <row r="179" spans="2:65" s="1" customFormat="1" ht="16.5" customHeight="1">
      <c r="B179" s="46"/>
      <c r="C179" s="269" t="s">
        <v>264</v>
      </c>
      <c r="D179" s="269" t="s">
        <v>250</v>
      </c>
      <c r="E179" s="270" t="s">
        <v>265</v>
      </c>
      <c r="F179" s="271" t="s">
        <v>266</v>
      </c>
      <c r="G179" s="272" t="s">
        <v>267</v>
      </c>
      <c r="H179" s="273">
        <v>32.49</v>
      </c>
      <c r="I179" s="274"/>
      <c r="J179" s="275">
        <f>ROUND(I179*H179,2)</f>
        <v>0</v>
      </c>
      <c r="K179" s="271" t="s">
        <v>258</v>
      </c>
      <c r="L179" s="276"/>
      <c r="M179" s="277" t="s">
        <v>21</v>
      </c>
      <c r="N179" s="278" t="s">
        <v>46</v>
      </c>
      <c r="O179" s="47"/>
      <c r="P179" s="230">
        <f>O179*H179</f>
        <v>0</v>
      </c>
      <c r="Q179" s="230">
        <v>0.001</v>
      </c>
      <c r="R179" s="230">
        <f>Q179*H179</f>
        <v>0.032490000000000005</v>
      </c>
      <c r="S179" s="230">
        <v>0</v>
      </c>
      <c r="T179" s="231">
        <f>S179*H179</f>
        <v>0</v>
      </c>
      <c r="AR179" s="24" t="s">
        <v>178</v>
      </c>
      <c r="AT179" s="24" t="s">
        <v>250</v>
      </c>
      <c r="AU179" s="24" t="s">
        <v>85</v>
      </c>
      <c r="AY179" s="24" t="s">
        <v>126</v>
      </c>
      <c r="BE179" s="232">
        <f>IF(N179="základní",J179,0)</f>
        <v>0</v>
      </c>
      <c r="BF179" s="232">
        <f>IF(N179="snížená",J179,0)</f>
        <v>0</v>
      </c>
      <c r="BG179" s="232">
        <f>IF(N179="zákl. přenesená",J179,0)</f>
        <v>0</v>
      </c>
      <c r="BH179" s="232">
        <f>IF(N179="sníž. přenesená",J179,0)</f>
        <v>0</v>
      </c>
      <c r="BI179" s="232">
        <f>IF(N179="nulová",J179,0)</f>
        <v>0</v>
      </c>
      <c r="BJ179" s="24" t="s">
        <v>83</v>
      </c>
      <c r="BK179" s="232">
        <f>ROUND(I179*H179,2)</f>
        <v>0</v>
      </c>
      <c r="BL179" s="24" t="s">
        <v>133</v>
      </c>
      <c r="BM179" s="24" t="s">
        <v>268</v>
      </c>
    </row>
    <row r="180" spans="2:47" s="1" customFormat="1" ht="13.5">
      <c r="B180" s="46"/>
      <c r="C180" s="74"/>
      <c r="D180" s="233" t="s">
        <v>135</v>
      </c>
      <c r="E180" s="74"/>
      <c r="F180" s="234" t="s">
        <v>266</v>
      </c>
      <c r="G180" s="74"/>
      <c r="H180" s="74"/>
      <c r="I180" s="191"/>
      <c r="J180" s="74"/>
      <c r="K180" s="74"/>
      <c r="L180" s="72"/>
      <c r="M180" s="235"/>
      <c r="N180" s="47"/>
      <c r="O180" s="47"/>
      <c r="P180" s="47"/>
      <c r="Q180" s="47"/>
      <c r="R180" s="47"/>
      <c r="S180" s="47"/>
      <c r="T180" s="95"/>
      <c r="AT180" s="24" t="s">
        <v>135</v>
      </c>
      <c r="AU180" s="24" t="s">
        <v>85</v>
      </c>
    </row>
    <row r="181" spans="2:51" s="11" customFormat="1" ht="13.5">
      <c r="B181" s="237"/>
      <c r="C181" s="238"/>
      <c r="D181" s="233" t="s">
        <v>151</v>
      </c>
      <c r="E181" s="238"/>
      <c r="F181" s="240" t="s">
        <v>269</v>
      </c>
      <c r="G181" s="238"/>
      <c r="H181" s="241">
        <v>32.49</v>
      </c>
      <c r="I181" s="242"/>
      <c r="J181" s="238"/>
      <c r="K181" s="238"/>
      <c r="L181" s="243"/>
      <c r="M181" s="244"/>
      <c r="N181" s="245"/>
      <c r="O181" s="245"/>
      <c r="P181" s="245"/>
      <c r="Q181" s="245"/>
      <c r="R181" s="245"/>
      <c r="S181" s="245"/>
      <c r="T181" s="246"/>
      <c r="AT181" s="247" t="s">
        <v>151</v>
      </c>
      <c r="AU181" s="247" t="s">
        <v>85</v>
      </c>
      <c r="AV181" s="11" t="s">
        <v>85</v>
      </c>
      <c r="AW181" s="11" t="s">
        <v>6</v>
      </c>
      <c r="AX181" s="11" t="s">
        <v>83</v>
      </c>
      <c r="AY181" s="247" t="s">
        <v>126</v>
      </c>
    </row>
    <row r="182" spans="2:65" s="1" customFormat="1" ht="25.5" customHeight="1">
      <c r="B182" s="46"/>
      <c r="C182" s="221" t="s">
        <v>9</v>
      </c>
      <c r="D182" s="221" t="s">
        <v>128</v>
      </c>
      <c r="E182" s="222" t="s">
        <v>270</v>
      </c>
      <c r="F182" s="223" t="s">
        <v>271</v>
      </c>
      <c r="G182" s="224" t="s">
        <v>131</v>
      </c>
      <c r="H182" s="225">
        <v>1083</v>
      </c>
      <c r="I182" s="226"/>
      <c r="J182" s="227">
        <f>ROUND(I182*H182,2)</f>
        <v>0</v>
      </c>
      <c r="K182" s="223" t="s">
        <v>258</v>
      </c>
      <c r="L182" s="72"/>
      <c r="M182" s="228" t="s">
        <v>21</v>
      </c>
      <c r="N182" s="229" t="s">
        <v>46</v>
      </c>
      <c r="O182" s="47"/>
      <c r="P182" s="230">
        <f>O182*H182</f>
        <v>0</v>
      </c>
      <c r="Q182" s="230">
        <v>0</v>
      </c>
      <c r="R182" s="230">
        <f>Q182*H182</f>
        <v>0</v>
      </c>
      <c r="S182" s="230">
        <v>0</v>
      </c>
      <c r="T182" s="231">
        <f>S182*H182</f>
        <v>0</v>
      </c>
      <c r="AR182" s="24" t="s">
        <v>133</v>
      </c>
      <c r="AT182" s="24" t="s">
        <v>128</v>
      </c>
      <c r="AU182" s="24" t="s">
        <v>85</v>
      </c>
      <c r="AY182" s="24" t="s">
        <v>126</v>
      </c>
      <c r="BE182" s="232">
        <f>IF(N182="základní",J182,0)</f>
        <v>0</v>
      </c>
      <c r="BF182" s="232">
        <f>IF(N182="snížená",J182,0)</f>
        <v>0</v>
      </c>
      <c r="BG182" s="232">
        <f>IF(N182="zákl. přenesená",J182,0)</f>
        <v>0</v>
      </c>
      <c r="BH182" s="232">
        <f>IF(N182="sníž. přenesená",J182,0)</f>
        <v>0</v>
      </c>
      <c r="BI182" s="232">
        <f>IF(N182="nulová",J182,0)</f>
        <v>0</v>
      </c>
      <c r="BJ182" s="24" t="s">
        <v>83</v>
      </c>
      <c r="BK182" s="232">
        <f>ROUND(I182*H182,2)</f>
        <v>0</v>
      </c>
      <c r="BL182" s="24" t="s">
        <v>133</v>
      </c>
      <c r="BM182" s="24" t="s">
        <v>272</v>
      </c>
    </row>
    <row r="183" spans="2:47" s="1" customFormat="1" ht="13.5">
      <c r="B183" s="46"/>
      <c r="C183" s="74"/>
      <c r="D183" s="233" t="s">
        <v>135</v>
      </c>
      <c r="E183" s="74"/>
      <c r="F183" s="234" t="s">
        <v>273</v>
      </c>
      <c r="G183" s="74"/>
      <c r="H183" s="74"/>
      <c r="I183" s="191"/>
      <c r="J183" s="74"/>
      <c r="K183" s="74"/>
      <c r="L183" s="72"/>
      <c r="M183" s="235"/>
      <c r="N183" s="47"/>
      <c r="O183" s="47"/>
      <c r="P183" s="47"/>
      <c r="Q183" s="47"/>
      <c r="R183" s="47"/>
      <c r="S183" s="47"/>
      <c r="T183" s="95"/>
      <c r="AT183" s="24" t="s">
        <v>135</v>
      </c>
      <c r="AU183" s="24" t="s">
        <v>85</v>
      </c>
    </row>
    <row r="184" spans="2:47" s="1" customFormat="1" ht="13.5">
      <c r="B184" s="46"/>
      <c r="C184" s="74"/>
      <c r="D184" s="233" t="s">
        <v>137</v>
      </c>
      <c r="E184" s="74"/>
      <c r="F184" s="236" t="s">
        <v>274</v>
      </c>
      <c r="G184" s="74"/>
      <c r="H184" s="74"/>
      <c r="I184" s="191"/>
      <c r="J184" s="74"/>
      <c r="K184" s="74"/>
      <c r="L184" s="72"/>
      <c r="M184" s="235"/>
      <c r="N184" s="47"/>
      <c r="O184" s="47"/>
      <c r="P184" s="47"/>
      <c r="Q184" s="47"/>
      <c r="R184" s="47"/>
      <c r="S184" s="47"/>
      <c r="T184" s="95"/>
      <c r="AT184" s="24" t="s">
        <v>137</v>
      </c>
      <c r="AU184" s="24" t="s">
        <v>85</v>
      </c>
    </row>
    <row r="185" spans="2:51" s="12" customFormat="1" ht="13.5">
      <c r="B185" s="248"/>
      <c r="C185" s="249"/>
      <c r="D185" s="233" t="s">
        <v>151</v>
      </c>
      <c r="E185" s="250" t="s">
        <v>21</v>
      </c>
      <c r="F185" s="251" t="s">
        <v>262</v>
      </c>
      <c r="G185" s="249"/>
      <c r="H185" s="250" t="s">
        <v>21</v>
      </c>
      <c r="I185" s="252"/>
      <c r="J185" s="249"/>
      <c r="K185" s="249"/>
      <c r="L185" s="253"/>
      <c r="M185" s="254"/>
      <c r="N185" s="255"/>
      <c r="O185" s="255"/>
      <c r="P185" s="255"/>
      <c r="Q185" s="255"/>
      <c r="R185" s="255"/>
      <c r="S185" s="255"/>
      <c r="T185" s="256"/>
      <c r="AT185" s="257" t="s">
        <v>151</v>
      </c>
      <c r="AU185" s="257" t="s">
        <v>85</v>
      </c>
      <c r="AV185" s="12" t="s">
        <v>83</v>
      </c>
      <c r="AW185" s="12" t="s">
        <v>39</v>
      </c>
      <c r="AX185" s="12" t="s">
        <v>75</v>
      </c>
      <c r="AY185" s="257" t="s">
        <v>126</v>
      </c>
    </row>
    <row r="186" spans="2:51" s="11" customFormat="1" ht="13.5">
      <c r="B186" s="237"/>
      <c r="C186" s="238"/>
      <c r="D186" s="233" t="s">
        <v>151</v>
      </c>
      <c r="E186" s="239" t="s">
        <v>21</v>
      </c>
      <c r="F186" s="240" t="s">
        <v>263</v>
      </c>
      <c r="G186" s="238"/>
      <c r="H186" s="241">
        <v>1083</v>
      </c>
      <c r="I186" s="242"/>
      <c r="J186" s="238"/>
      <c r="K186" s="238"/>
      <c r="L186" s="243"/>
      <c r="M186" s="244"/>
      <c r="N186" s="245"/>
      <c r="O186" s="245"/>
      <c r="P186" s="245"/>
      <c r="Q186" s="245"/>
      <c r="R186" s="245"/>
      <c r="S186" s="245"/>
      <c r="T186" s="246"/>
      <c r="AT186" s="247" t="s">
        <v>151</v>
      </c>
      <c r="AU186" s="247" t="s">
        <v>85</v>
      </c>
      <c r="AV186" s="11" t="s">
        <v>85</v>
      </c>
      <c r="AW186" s="11" t="s">
        <v>39</v>
      </c>
      <c r="AX186" s="11" t="s">
        <v>83</v>
      </c>
      <c r="AY186" s="247" t="s">
        <v>126</v>
      </c>
    </row>
    <row r="187" spans="2:63" s="10" customFormat="1" ht="29.85" customHeight="1">
      <c r="B187" s="205"/>
      <c r="C187" s="206"/>
      <c r="D187" s="207" t="s">
        <v>74</v>
      </c>
      <c r="E187" s="219" t="s">
        <v>144</v>
      </c>
      <c r="F187" s="219" t="s">
        <v>275</v>
      </c>
      <c r="G187" s="206"/>
      <c r="H187" s="206"/>
      <c r="I187" s="209"/>
      <c r="J187" s="220">
        <f>BK187</f>
        <v>0</v>
      </c>
      <c r="K187" s="206"/>
      <c r="L187" s="211"/>
      <c r="M187" s="212"/>
      <c r="N187" s="213"/>
      <c r="O187" s="213"/>
      <c r="P187" s="214">
        <f>SUM(P188:P206)</f>
        <v>0</v>
      </c>
      <c r="Q187" s="213"/>
      <c r="R187" s="214">
        <f>SUM(R188:R206)</f>
        <v>24.808919999999997</v>
      </c>
      <c r="S187" s="213"/>
      <c r="T187" s="215">
        <f>SUM(T188:T206)</f>
        <v>0</v>
      </c>
      <c r="AR187" s="216" t="s">
        <v>83</v>
      </c>
      <c r="AT187" s="217" t="s">
        <v>74</v>
      </c>
      <c r="AU187" s="217" t="s">
        <v>83</v>
      </c>
      <c r="AY187" s="216" t="s">
        <v>126</v>
      </c>
      <c r="BK187" s="218">
        <f>SUM(BK188:BK206)</f>
        <v>0</v>
      </c>
    </row>
    <row r="188" spans="2:65" s="1" customFormat="1" ht="16.5" customHeight="1">
      <c r="B188" s="46"/>
      <c r="C188" s="221" t="s">
        <v>276</v>
      </c>
      <c r="D188" s="221" t="s">
        <v>128</v>
      </c>
      <c r="E188" s="222" t="s">
        <v>277</v>
      </c>
      <c r="F188" s="223" t="s">
        <v>278</v>
      </c>
      <c r="G188" s="224" t="s">
        <v>279</v>
      </c>
      <c r="H188" s="225">
        <v>138</v>
      </c>
      <c r="I188" s="226"/>
      <c r="J188" s="227">
        <f>ROUND(I188*H188,2)</f>
        <v>0</v>
      </c>
      <c r="K188" s="223" t="s">
        <v>21</v>
      </c>
      <c r="L188" s="72"/>
      <c r="M188" s="228" t="s">
        <v>21</v>
      </c>
      <c r="N188" s="229" t="s">
        <v>46</v>
      </c>
      <c r="O188" s="47"/>
      <c r="P188" s="230">
        <f>O188*H188</f>
        <v>0</v>
      </c>
      <c r="Q188" s="230">
        <v>0.17489</v>
      </c>
      <c r="R188" s="230">
        <f>Q188*H188</f>
        <v>24.134819999999998</v>
      </c>
      <c r="S188" s="230">
        <v>0</v>
      </c>
      <c r="T188" s="231">
        <f>S188*H188</f>
        <v>0</v>
      </c>
      <c r="AR188" s="24" t="s">
        <v>133</v>
      </c>
      <c r="AT188" s="24" t="s">
        <v>128</v>
      </c>
      <c r="AU188" s="24" t="s">
        <v>85</v>
      </c>
      <c r="AY188" s="24" t="s">
        <v>126</v>
      </c>
      <c r="BE188" s="232">
        <f>IF(N188="základní",J188,0)</f>
        <v>0</v>
      </c>
      <c r="BF188" s="232">
        <f>IF(N188="snížená",J188,0)</f>
        <v>0</v>
      </c>
      <c r="BG188" s="232">
        <f>IF(N188="zákl. přenesená",J188,0)</f>
        <v>0</v>
      </c>
      <c r="BH188" s="232">
        <f>IF(N188="sníž. přenesená",J188,0)</f>
        <v>0</v>
      </c>
      <c r="BI188" s="232">
        <f>IF(N188="nulová",J188,0)</f>
        <v>0</v>
      </c>
      <c r="BJ188" s="24" t="s">
        <v>83</v>
      </c>
      <c r="BK188" s="232">
        <f>ROUND(I188*H188,2)</f>
        <v>0</v>
      </c>
      <c r="BL188" s="24" t="s">
        <v>133</v>
      </c>
      <c r="BM188" s="24" t="s">
        <v>280</v>
      </c>
    </row>
    <row r="189" spans="2:47" s="1" customFormat="1" ht="13.5">
      <c r="B189" s="46"/>
      <c r="C189" s="74"/>
      <c r="D189" s="233" t="s">
        <v>135</v>
      </c>
      <c r="E189" s="74"/>
      <c r="F189" s="234" t="s">
        <v>281</v>
      </c>
      <c r="G189" s="74"/>
      <c r="H189" s="74"/>
      <c r="I189" s="191"/>
      <c r="J189" s="74"/>
      <c r="K189" s="74"/>
      <c r="L189" s="72"/>
      <c r="M189" s="235"/>
      <c r="N189" s="47"/>
      <c r="O189" s="47"/>
      <c r="P189" s="47"/>
      <c r="Q189" s="47"/>
      <c r="R189" s="47"/>
      <c r="S189" s="47"/>
      <c r="T189" s="95"/>
      <c r="AT189" s="24" t="s">
        <v>135</v>
      </c>
      <c r="AU189" s="24" t="s">
        <v>85</v>
      </c>
    </row>
    <row r="190" spans="2:47" s="1" customFormat="1" ht="13.5">
      <c r="B190" s="46"/>
      <c r="C190" s="74"/>
      <c r="D190" s="233" t="s">
        <v>137</v>
      </c>
      <c r="E190" s="74"/>
      <c r="F190" s="236" t="s">
        <v>282</v>
      </c>
      <c r="G190" s="74"/>
      <c r="H190" s="74"/>
      <c r="I190" s="191"/>
      <c r="J190" s="74"/>
      <c r="K190" s="74"/>
      <c r="L190" s="72"/>
      <c r="M190" s="235"/>
      <c r="N190" s="47"/>
      <c r="O190" s="47"/>
      <c r="P190" s="47"/>
      <c r="Q190" s="47"/>
      <c r="R190" s="47"/>
      <c r="S190" s="47"/>
      <c r="T190" s="95"/>
      <c r="AT190" s="24" t="s">
        <v>137</v>
      </c>
      <c r="AU190" s="24" t="s">
        <v>85</v>
      </c>
    </row>
    <row r="191" spans="2:65" s="1" customFormat="1" ht="16.5" customHeight="1">
      <c r="B191" s="46"/>
      <c r="C191" s="269" t="s">
        <v>283</v>
      </c>
      <c r="D191" s="269" t="s">
        <v>250</v>
      </c>
      <c r="E191" s="270" t="s">
        <v>284</v>
      </c>
      <c r="F191" s="271" t="s">
        <v>285</v>
      </c>
      <c r="G191" s="272" t="s">
        <v>279</v>
      </c>
      <c r="H191" s="273">
        <v>110</v>
      </c>
      <c r="I191" s="274"/>
      <c r="J191" s="275">
        <f>ROUND(I191*H191,2)</f>
        <v>0</v>
      </c>
      <c r="K191" s="271" t="s">
        <v>132</v>
      </c>
      <c r="L191" s="276"/>
      <c r="M191" s="277" t="s">
        <v>21</v>
      </c>
      <c r="N191" s="278" t="s">
        <v>46</v>
      </c>
      <c r="O191" s="47"/>
      <c r="P191" s="230">
        <f>O191*H191</f>
        <v>0</v>
      </c>
      <c r="Q191" s="230">
        <v>0.0035</v>
      </c>
      <c r="R191" s="230">
        <f>Q191*H191</f>
        <v>0.385</v>
      </c>
      <c r="S191" s="230">
        <v>0</v>
      </c>
      <c r="T191" s="231">
        <f>S191*H191</f>
        <v>0</v>
      </c>
      <c r="AR191" s="24" t="s">
        <v>286</v>
      </c>
      <c r="AT191" s="24" t="s">
        <v>250</v>
      </c>
      <c r="AU191" s="24" t="s">
        <v>85</v>
      </c>
      <c r="AY191" s="24" t="s">
        <v>126</v>
      </c>
      <c r="BE191" s="232">
        <f>IF(N191="základní",J191,0)</f>
        <v>0</v>
      </c>
      <c r="BF191" s="232">
        <f>IF(N191="snížená",J191,0)</f>
        <v>0</v>
      </c>
      <c r="BG191" s="232">
        <f>IF(N191="zákl. přenesená",J191,0)</f>
        <v>0</v>
      </c>
      <c r="BH191" s="232">
        <f>IF(N191="sníž. přenesená",J191,0)</f>
        <v>0</v>
      </c>
      <c r="BI191" s="232">
        <f>IF(N191="nulová",J191,0)</f>
        <v>0</v>
      </c>
      <c r="BJ191" s="24" t="s">
        <v>83</v>
      </c>
      <c r="BK191" s="232">
        <f>ROUND(I191*H191,2)</f>
        <v>0</v>
      </c>
      <c r="BL191" s="24" t="s">
        <v>286</v>
      </c>
      <c r="BM191" s="24" t="s">
        <v>287</v>
      </c>
    </row>
    <row r="192" spans="2:47" s="1" customFormat="1" ht="13.5">
      <c r="B192" s="46"/>
      <c r="C192" s="74"/>
      <c r="D192" s="233" t="s">
        <v>135</v>
      </c>
      <c r="E192" s="74"/>
      <c r="F192" s="234" t="s">
        <v>285</v>
      </c>
      <c r="G192" s="74"/>
      <c r="H192" s="74"/>
      <c r="I192" s="191"/>
      <c r="J192" s="74"/>
      <c r="K192" s="74"/>
      <c r="L192" s="72"/>
      <c r="M192" s="235"/>
      <c r="N192" s="47"/>
      <c r="O192" s="47"/>
      <c r="P192" s="47"/>
      <c r="Q192" s="47"/>
      <c r="R192" s="47"/>
      <c r="S192" s="47"/>
      <c r="T192" s="95"/>
      <c r="AT192" s="24" t="s">
        <v>135</v>
      </c>
      <c r="AU192" s="24" t="s">
        <v>85</v>
      </c>
    </row>
    <row r="193" spans="2:65" s="1" customFormat="1" ht="16.5" customHeight="1">
      <c r="B193" s="46"/>
      <c r="C193" s="269" t="s">
        <v>288</v>
      </c>
      <c r="D193" s="269" t="s">
        <v>250</v>
      </c>
      <c r="E193" s="270" t="s">
        <v>289</v>
      </c>
      <c r="F193" s="271" t="s">
        <v>290</v>
      </c>
      <c r="G193" s="272" t="s">
        <v>279</v>
      </c>
      <c r="H193" s="273">
        <v>28</v>
      </c>
      <c r="I193" s="274"/>
      <c r="J193" s="275">
        <f>ROUND(I193*H193,2)</f>
        <v>0</v>
      </c>
      <c r="K193" s="271" t="s">
        <v>132</v>
      </c>
      <c r="L193" s="276"/>
      <c r="M193" s="277" t="s">
        <v>21</v>
      </c>
      <c r="N193" s="278" t="s">
        <v>46</v>
      </c>
      <c r="O193" s="47"/>
      <c r="P193" s="230">
        <f>O193*H193</f>
        <v>0</v>
      </c>
      <c r="Q193" s="230">
        <v>0.0034</v>
      </c>
      <c r="R193" s="230">
        <f>Q193*H193</f>
        <v>0.09519999999999999</v>
      </c>
      <c r="S193" s="230">
        <v>0</v>
      </c>
      <c r="T193" s="231">
        <f>S193*H193</f>
        <v>0</v>
      </c>
      <c r="AR193" s="24" t="s">
        <v>286</v>
      </c>
      <c r="AT193" s="24" t="s">
        <v>250</v>
      </c>
      <c r="AU193" s="24" t="s">
        <v>85</v>
      </c>
      <c r="AY193" s="24" t="s">
        <v>126</v>
      </c>
      <c r="BE193" s="232">
        <f>IF(N193="základní",J193,0)</f>
        <v>0</v>
      </c>
      <c r="BF193" s="232">
        <f>IF(N193="snížená",J193,0)</f>
        <v>0</v>
      </c>
      <c r="BG193" s="232">
        <f>IF(N193="zákl. přenesená",J193,0)</f>
        <v>0</v>
      </c>
      <c r="BH193" s="232">
        <f>IF(N193="sníž. přenesená",J193,0)</f>
        <v>0</v>
      </c>
      <c r="BI193" s="232">
        <f>IF(N193="nulová",J193,0)</f>
        <v>0</v>
      </c>
      <c r="BJ193" s="24" t="s">
        <v>83</v>
      </c>
      <c r="BK193" s="232">
        <f>ROUND(I193*H193,2)</f>
        <v>0</v>
      </c>
      <c r="BL193" s="24" t="s">
        <v>286</v>
      </c>
      <c r="BM193" s="24" t="s">
        <v>291</v>
      </c>
    </row>
    <row r="194" spans="2:47" s="1" customFormat="1" ht="13.5">
      <c r="B194" s="46"/>
      <c r="C194" s="74"/>
      <c r="D194" s="233" t="s">
        <v>135</v>
      </c>
      <c r="E194" s="74"/>
      <c r="F194" s="234" t="s">
        <v>290</v>
      </c>
      <c r="G194" s="74"/>
      <c r="H194" s="74"/>
      <c r="I194" s="191"/>
      <c r="J194" s="74"/>
      <c r="K194" s="74"/>
      <c r="L194" s="72"/>
      <c r="M194" s="235"/>
      <c r="N194" s="47"/>
      <c r="O194" s="47"/>
      <c r="P194" s="47"/>
      <c r="Q194" s="47"/>
      <c r="R194" s="47"/>
      <c r="S194" s="47"/>
      <c r="T194" s="95"/>
      <c r="AT194" s="24" t="s">
        <v>135</v>
      </c>
      <c r="AU194" s="24" t="s">
        <v>85</v>
      </c>
    </row>
    <row r="195" spans="2:65" s="1" customFormat="1" ht="25.5" customHeight="1">
      <c r="B195" s="46"/>
      <c r="C195" s="221" t="s">
        <v>292</v>
      </c>
      <c r="D195" s="221" t="s">
        <v>128</v>
      </c>
      <c r="E195" s="222" t="s">
        <v>293</v>
      </c>
      <c r="F195" s="223" t="s">
        <v>294</v>
      </c>
      <c r="G195" s="224" t="s">
        <v>181</v>
      </c>
      <c r="H195" s="225">
        <v>110.8</v>
      </c>
      <c r="I195" s="226"/>
      <c r="J195" s="227">
        <f>ROUND(I195*H195,2)</f>
        <v>0</v>
      </c>
      <c r="K195" s="223" t="s">
        <v>132</v>
      </c>
      <c r="L195" s="72"/>
      <c r="M195" s="228" t="s">
        <v>21</v>
      </c>
      <c r="N195" s="229" t="s">
        <v>46</v>
      </c>
      <c r="O195" s="47"/>
      <c r="P195" s="230">
        <f>O195*H195</f>
        <v>0</v>
      </c>
      <c r="Q195" s="230">
        <v>0</v>
      </c>
      <c r="R195" s="230">
        <f>Q195*H195</f>
        <v>0</v>
      </c>
      <c r="S195" s="230">
        <v>0</v>
      </c>
      <c r="T195" s="231">
        <f>S195*H195</f>
        <v>0</v>
      </c>
      <c r="AR195" s="24" t="s">
        <v>133</v>
      </c>
      <c r="AT195" s="24" t="s">
        <v>128</v>
      </c>
      <c r="AU195" s="24" t="s">
        <v>85</v>
      </c>
      <c r="AY195" s="24" t="s">
        <v>126</v>
      </c>
      <c r="BE195" s="232">
        <f>IF(N195="základní",J195,0)</f>
        <v>0</v>
      </c>
      <c r="BF195" s="232">
        <f>IF(N195="snížená",J195,0)</f>
        <v>0</v>
      </c>
      <c r="BG195" s="232">
        <f>IF(N195="zákl. přenesená",J195,0)</f>
        <v>0</v>
      </c>
      <c r="BH195" s="232">
        <f>IF(N195="sníž. přenesená",J195,0)</f>
        <v>0</v>
      </c>
      <c r="BI195" s="232">
        <f>IF(N195="nulová",J195,0)</f>
        <v>0</v>
      </c>
      <c r="BJ195" s="24" t="s">
        <v>83</v>
      </c>
      <c r="BK195" s="232">
        <f>ROUND(I195*H195,2)</f>
        <v>0</v>
      </c>
      <c r="BL195" s="24" t="s">
        <v>133</v>
      </c>
      <c r="BM195" s="24" t="s">
        <v>295</v>
      </c>
    </row>
    <row r="196" spans="2:47" s="1" customFormat="1" ht="13.5">
      <c r="B196" s="46"/>
      <c r="C196" s="74"/>
      <c r="D196" s="233" t="s">
        <v>135</v>
      </c>
      <c r="E196" s="74"/>
      <c r="F196" s="234" t="s">
        <v>296</v>
      </c>
      <c r="G196" s="74"/>
      <c r="H196" s="74"/>
      <c r="I196" s="191"/>
      <c r="J196" s="74"/>
      <c r="K196" s="74"/>
      <c r="L196" s="72"/>
      <c r="M196" s="235"/>
      <c r="N196" s="47"/>
      <c r="O196" s="47"/>
      <c r="P196" s="47"/>
      <c r="Q196" s="47"/>
      <c r="R196" s="47"/>
      <c r="S196" s="47"/>
      <c r="T196" s="95"/>
      <c r="AT196" s="24" t="s">
        <v>135</v>
      </c>
      <c r="AU196" s="24" t="s">
        <v>85</v>
      </c>
    </row>
    <row r="197" spans="2:47" s="1" customFormat="1" ht="13.5">
      <c r="B197" s="46"/>
      <c r="C197" s="74"/>
      <c r="D197" s="233" t="s">
        <v>137</v>
      </c>
      <c r="E197" s="74"/>
      <c r="F197" s="236" t="s">
        <v>297</v>
      </c>
      <c r="G197" s="74"/>
      <c r="H197" s="74"/>
      <c r="I197" s="191"/>
      <c r="J197" s="74"/>
      <c r="K197" s="74"/>
      <c r="L197" s="72"/>
      <c r="M197" s="235"/>
      <c r="N197" s="47"/>
      <c r="O197" s="47"/>
      <c r="P197" s="47"/>
      <c r="Q197" s="47"/>
      <c r="R197" s="47"/>
      <c r="S197" s="47"/>
      <c r="T197" s="95"/>
      <c r="AT197" s="24" t="s">
        <v>137</v>
      </c>
      <c r="AU197" s="24" t="s">
        <v>85</v>
      </c>
    </row>
    <row r="198" spans="2:65" s="1" customFormat="1" ht="16.5" customHeight="1">
      <c r="B198" s="46"/>
      <c r="C198" s="269" t="s">
        <v>298</v>
      </c>
      <c r="D198" s="269" t="s">
        <v>250</v>
      </c>
      <c r="E198" s="270" t="s">
        <v>299</v>
      </c>
      <c r="F198" s="271" t="s">
        <v>300</v>
      </c>
      <c r="G198" s="272" t="s">
        <v>181</v>
      </c>
      <c r="H198" s="273">
        <v>110.8</v>
      </c>
      <c r="I198" s="274"/>
      <c r="J198" s="275">
        <f>ROUND(I198*H198,2)</f>
        <v>0</v>
      </c>
      <c r="K198" s="271" t="s">
        <v>132</v>
      </c>
      <c r="L198" s="276"/>
      <c r="M198" s="277" t="s">
        <v>21</v>
      </c>
      <c r="N198" s="278" t="s">
        <v>46</v>
      </c>
      <c r="O198" s="47"/>
      <c r="P198" s="230">
        <f>O198*H198</f>
        <v>0</v>
      </c>
      <c r="Q198" s="230">
        <v>0.0016</v>
      </c>
      <c r="R198" s="230">
        <f>Q198*H198</f>
        <v>0.17728</v>
      </c>
      <c r="S198" s="230">
        <v>0</v>
      </c>
      <c r="T198" s="231">
        <f>S198*H198</f>
        <v>0</v>
      </c>
      <c r="AR198" s="24" t="s">
        <v>178</v>
      </c>
      <c r="AT198" s="24" t="s">
        <v>250</v>
      </c>
      <c r="AU198" s="24" t="s">
        <v>85</v>
      </c>
      <c r="AY198" s="24" t="s">
        <v>126</v>
      </c>
      <c r="BE198" s="232">
        <f>IF(N198="základní",J198,0)</f>
        <v>0</v>
      </c>
      <c r="BF198" s="232">
        <f>IF(N198="snížená",J198,0)</f>
        <v>0</v>
      </c>
      <c r="BG198" s="232">
        <f>IF(N198="zákl. přenesená",J198,0)</f>
        <v>0</v>
      </c>
      <c r="BH198" s="232">
        <f>IF(N198="sníž. přenesená",J198,0)</f>
        <v>0</v>
      </c>
      <c r="BI198" s="232">
        <f>IF(N198="nulová",J198,0)</f>
        <v>0</v>
      </c>
      <c r="BJ198" s="24" t="s">
        <v>83</v>
      </c>
      <c r="BK198" s="232">
        <f>ROUND(I198*H198,2)</f>
        <v>0</v>
      </c>
      <c r="BL198" s="24" t="s">
        <v>133</v>
      </c>
      <c r="BM198" s="24" t="s">
        <v>301</v>
      </c>
    </row>
    <row r="199" spans="2:47" s="1" customFormat="1" ht="13.5">
      <c r="B199" s="46"/>
      <c r="C199" s="74"/>
      <c r="D199" s="233" t="s">
        <v>135</v>
      </c>
      <c r="E199" s="74"/>
      <c r="F199" s="234" t="s">
        <v>300</v>
      </c>
      <c r="G199" s="74"/>
      <c r="H199" s="74"/>
      <c r="I199" s="191"/>
      <c r="J199" s="74"/>
      <c r="K199" s="74"/>
      <c r="L199" s="72"/>
      <c r="M199" s="235"/>
      <c r="N199" s="47"/>
      <c r="O199" s="47"/>
      <c r="P199" s="47"/>
      <c r="Q199" s="47"/>
      <c r="R199" s="47"/>
      <c r="S199" s="47"/>
      <c r="T199" s="95"/>
      <c r="AT199" s="24" t="s">
        <v>135</v>
      </c>
      <c r="AU199" s="24" t="s">
        <v>85</v>
      </c>
    </row>
    <row r="200" spans="2:47" s="1" customFormat="1" ht="13.5">
      <c r="B200" s="46"/>
      <c r="C200" s="74"/>
      <c r="D200" s="233" t="s">
        <v>185</v>
      </c>
      <c r="E200" s="74"/>
      <c r="F200" s="236" t="s">
        <v>302</v>
      </c>
      <c r="G200" s="74"/>
      <c r="H200" s="74"/>
      <c r="I200" s="191"/>
      <c r="J200" s="74"/>
      <c r="K200" s="74"/>
      <c r="L200" s="72"/>
      <c r="M200" s="235"/>
      <c r="N200" s="47"/>
      <c r="O200" s="47"/>
      <c r="P200" s="47"/>
      <c r="Q200" s="47"/>
      <c r="R200" s="47"/>
      <c r="S200" s="47"/>
      <c r="T200" s="95"/>
      <c r="AT200" s="24" t="s">
        <v>185</v>
      </c>
      <c r="AU200" s="24" t="s">
        <v>85</v>
      </c>
    </row>
    <row r="201" spans="2:65" s="1" customFormat="1" ht="25.5" customHeight="1">
      <c r="B201" s="46"/>
      <c r="C201" s="221" t="s">
        <v>303</v>
      </c>
      <c r="D201" s="221" t="s">
        <v>128</v>
      </c>
      <c r="E201" s="222" t="s">
        <v>304</v>
      </c>
      <c r="F201" s="223" t="s">
        <v>305</v>
      </c>
      <c r="G201" s="224" t="s">
        <v>181</v>
      </c>
      <c r="H201" s="225">
        <v>332.4</v>
      </c>
      <c r="I201" s="226"/>
      <c r="J201" s="227">
        <f>ROUND(I201*H201,2)</f>
        <v>0</v>
      </c>
      <c r="K201" s="223" t="s">
        <v>132</v>
      </c>
      <c r="L201" s="72"/>
      <c r="M201" s="228" t="s">
        <v>21</v>
      </c>
      <c r="N201" s="229" t="s">
        <v>46</v>
      </c>
      <c r="O201" s="47"/>
      <c r="P201" s="230">
        <f>O201*H201</f>
        <v>0</v>
      </c>
      <c r="Q201" s="230">
        <v>0</v>
      </c>
      <c r="R201" s="230">
        <f>Q201*H201</f>
        <v>0</v>
      </c>
      <c r="S201" s="230">
        <v>0</v>
      </c>
      <c r="T201" s="231">
        <f>S201*H201</f>
        <v>0</v>
      </c>
      <c r="AR201" s="24" t="s">
        <v>133</v>
      </c>
      <c r="AT201" s="24" t="s">
        <v>128</v>
      </c>
      <c r="AU201" s="24" t="s">
        <v>85</v>
      </c>
      <c r="AY201" s="24" t="s">
        <v>126</v>
      </c>
      <c r="BE201" s="232">
        <f>IF(N201="základní",J201,0)</f>
        <v>0</v>
      </c>
      <c r="BF201" s="232">
        <f>IF(N201="snížená",J201,0)</f>
        <v>0</v>
      </c>
      <c r="BG201" s="232">
        <f>IF(N201="zákl. přenesená",J201,0)</f>
        <v>0</v>
      </c>
      <c r="BH201" s="232">
        <f>IF(N201="sníž. přenesená",J201,0)</f>
        <v>0</v>
      </c>
      <c r="BI201" s="232">
        <f>IF(N201="nulová",J201,0)</f>
        <v>0</v>
      </c>
      <c r="BJ201" s="24" t="s">
        <v>83</v>
      </c>
      <c r="BK201" s="232">
        <f>ROUND(I201*H201,2)</f>
        <v>0</v>
      </c>
      <c r="BL201" s="24" t="s">
        <v>133</v>
      </c>
      <c r="BM201" s="24" t="s">
        <v>306</v>
      </c>
    </row>
    <row r="202" spans="2:47" s="1" customFormat="1" ht="13.5">
      <c r="B202" s="46"/>
      <c r="C202" s="74"/>
      <c r="D202" s="233" t="s">
        <v>135</v>
      </c>
      <c r="E202" s="74"/>
      <c r="F202" s="234" t="s">
        <v>307</v>
      </c>
      <c r="G202" s="74"/>
      <c r="H202" s="74"/>
      <c r="I202" s="191"/>
      <c r="J202" s="74"/>
      <c r="K202" s="74"/>
      <c r="L202" s="72"/>
      <c r="M202" s="235"/>
      <c r="N202" s="47"/>
      <c r="O202" s="47"/>
      <c r="P202" s="47"/>
      <c r="Q202" s="47"/>
      <c r="R202" s="47"/>
      <c r="S202" s="47"/>
      <c r="T202" s="95"/>
      <c r="AT202" s="24" t="s">
        <v>135</v>
      </c>
      <c r="AU202" s="24" t="s">
        <v>85</v>
      </c>
    </row>
    <row r="203" spans="2:47" s="1" customFormat="1" ht="13.5">
      <c r="B203" s="46"/>
      <c r="C203" s="74"/>
      <c r="D203" s="233" t="s">
        <v>137</v>
      </c>
      <c r="E203" s="74"/>
      <c r="F203" s="236" t="s">
        <v>297</v>
      </c>
      <c r="G203" s="74"/>
      <c r="H203" s="74"/>
      <c r="I203" s="191"/>
      <c r="J203" s="74"/>
      <c r="K203" s="74"/>
      <c r="L203" s="72"/>
      <c r="M203" s="235"/>
      <c r="N203" s="47"/>
      <c r="O203" s="47"/>
      <c r="P203" s="47"/>
      <c r="Q203" s="47"/>
      <c r="R203" s="47"/>
      <c r="S203" s="47"/>
      <c r="T203" s="95"/>
      <c r="AT203" s="24" t="s">
        <v>137</v>
      </c>
      <c r="AU203" s="24" t="s">
        <v>85</v>
      </c>
    </row>
    <row r="204" spans="2:65" s="1" customFormat="1" ht="16.5" customHeight="1">
      <c r="B204" s="46"/>
      <c r="C204" s="269" t="s">
        <v>308</v>
      </c>
      <c r="D204" s="269" t="s">
        <v>250</v>
      </c>
      <c r="E204" s="270" t="s">
        <v>309</v>
      </c>
      <c r="F204" s="271" t="s">
        <v>310</v>
      </c>
      <c r="G204" s="272" t="s">
        <v>181</v>
      </c>
      <c r="H204" s="273">
        <v>332.4</v>
      </c>
      <c r="I204" s="274"/>
      <c r="J204" s="275">
        <f>ROUND(I204*H204,2)</f>
        <v>0</v>
      </c>
      <c r="K204" s="271" t="s">
        <v>132</v>
      </c>
      <c r="L204" s="276"/>
      <c r="M204" s="277" t="s">
        <v>21</v>
      </c>
      <c r="N204" s="278" t="s">
        <v>46</v>
      </c>
      <c r="O204" s="47"/>
      <c r="P204" s="230">
        <f>O204*H204</f>
        <v>0</v>
      </c>
      <c r="Q204" s="230">
        <v>5E-05</v>
      </c>
      <c r="R204" s="230">
        <f>Q204*H204</f>
        <v>0.01662</v>
      </c>
      <c r="S204" s="230">
        <v>0</v>
      </c>
      <c r="T204" s="231">
        <f>S204*H204</f>
        <v>0</v>
      </c>
      <c r="AR204" s="24" t="s">
        <v>178</v>
      </c>
      <c r="AT204" s="24" t="s">
        <v>250</v>
      </c>
      <c r="AU204" s="24" t="s">
        <v>85</v>
      </c>
      <c r="AY204" s="24" t="s">
        <v>126</v>
      </c>
      <c r="BE204" s="232">
        <f>IF(N204="základní",J204,0)</f>
        <v>0</v>
      </c>
      <c r="BF204" s="232">
        <f>IF(N204="snížená",J204,0)</f>
        <v>0</v>
      </c>
      <c r="BG204" s="232">
        <f>IF(N204="zákl. přenesená",J204,0)</f>
        <v>0</v>
      </c>
      <c r="BH204" s="232">
        <f>IF(N204="sníž. přenesená",J204,0)</f>
        <v>0</v>
      </c>
      <c r="BI204" s="232">
        <f>IF(N204="nulová",J204,0)</f>
        <v>0</v>
      </c>
      <c r="BJ204" s="24" t="s">
        <v>83</v>
      </c>
      <c r="BK204" s="232">
        <f>ROUND(I204*H204,2)</f>
        <v>0</v>
      </c>
      <c r="BL204" s="24" t="s">
        <v>133</v>
      </c>
      <c r="BM204" s="24" t="s">
        <v>311</v>
      </c>
    </row>
    <row r="205" spans="2:47" s="1" customFormat="1" ht="13.5">
      <c r="B205" s="46"/>
      <c r="C205" s="74"/>
      <c r="D205" s="233" t="s">
        <v>135</v>
      </c>
      <c r="E205" s="74"/>
      <c r="F205" s="234" t="s">
        <v>310</v>
      </c>
      <c r="G205" s="74"/>
      <c r="H205" s="74"/>
      <c r="I205" s="191"/>
      <c r="J205" s="74"/>
      <c r="K205" s="74"/>
      <c r="L205" s="72"/>
      <c r="M205" s="235"/>
      <c r="N205" s="47"/>
      <c r="O205" s="47"/>
      <c r="P205" s="47"/>
      <c r="Q205" s="47"/>
      <c r="R205" s="47"/>
      <c r="S205" s="47"/>
      <c r="T205" s="95"/>
      <c r="AT205" s="24" t="s">
        <v>135</v>
      </c>
      <c r="AU205" s="24" t="s">
        <v>85</v>
      </c>
    </row>
    <row r="206" spans="2:51" s="11" customFormat="1" ht="13.5">
      <c r="B206" s="237"/>
      <c r="C206" s="238"/>
      <c r="D206" s="233" t="s">
        <v>151</v>
      </c>
      <c r="E206" s="239" t="s">
        <v>21</v>
      </c>
      <c r="F206" s="240" t="s">
        <v>312</v>
      </c>
      <c r="G206" s="238"/>
      <c r="H206" s="241">
        <v>332.4</v>
      </c>
      <c r="I206" s="242"/>
      <c r="J206" s="238"/>
      <c r="K206" s="238"/>
      <c r="L206" s="243"/>
      <c r="M206" s="244"/>
      <c r="N206" s="245"/>
      <c r="O206" s="245"/>
      <c r="P206" s="245"/>
      <c r="Q206" s="245"/>
      <c r="R206" s="245"/>
      <c r="S206" s="245"/>
      <c r="T206" s="246"/>
      <c r="AT206" s="247" t="s">
        <v>151</v>
      </c>
      <c r="AU206" s="247" t="s">
        <v>85</v>
      </c>
      <c r="AV206" s="11" t="s">
        <v>85</v>
      </c>
      <c r="AW206" s="11" t="s">
        <v>39</v>
      </c>
      <c r="AX206" s="11" t="s">
        <v>83</v>
      </c>
      <c r="AY206" s="247" t="s">
        <v>126</v>
      </c>
    </row>
    <row r="207" spans="2:63" s="10" customFormat="1" ht="29.85" customHeight="1">
      <c r="B207" s="205"/>
      <c r="C207" s="206"/>
      <c r="D207" s="207" t="s">
        <v>74</v>
      </c>
      <c r="E207" s="219" t="s">
        <v>133</v>
      </c>
      <c r="F207" s="219" t="s">
        <v>313</v>
      </c>
      <c r="G207" s="206"/>
      <c r="H207" s="206"/>
      <c r="I207" s="209"/>
      <c r="J207" s="220">
        <f>BK207</f>
        <v>0</v>
      </c>
      <c r="K207" s="206"/>
      <c r="L207" s="211"/>
      <c r="M207" s="212"/>
      <c r="N207" s="213"/>
      <c r="O207" s="213"/>
      <c r="P207" s="214">
        <f>P208+SUM(P209:P213)</f>
        <v>0</v>
      </c>
      <c r="Q207" s="213"/>
      <c r="R207" s="214">
        <f>R208+SUM(R209:R213)</f>
        <v>67.79545344</v>
      </c>
      <c r="S207" s="213"/>
      <c r="T207" s="215">
        <f>T208+SUM(T209:T213)</f>
        <v>0.5736399999999999</v>
      </c>
      <c r="AR207" s="216" t="s">
        <v>83</v>
      </c>
      <c r="AT207" s="217" t="s">
        <v>74</v>
      </c>
      <c r="AU207" s="217" t="s">
        <v>83</v>
      </c>
      <c r="AY207" s="216" t="s">
        <v>126</v>
      </c>
      <c r="BK207" s="218">
        <f>BK208+SUM(BK209:BK213)</f>
        <v>0</v>
      </c>
    </row>
    <row r="208" spans="2:65" s="1" customFormat="1" ht="16.5" customHeight="1">
      <c r="B208" s="46"/>
      <c r="C208" s="221" t="s">
        <v>314</v>
      </c>
      <c r="D208" s="221" t="s">
        <v>128</v>
      </c>
      <c r="E208" s="222" t="s">
        <v>315</v>
      </c>
      <c r="F208" s="223" t="s">
        <v>316</v>
      </c>
      <c r="G208" s="224" t="s">
        <v>147</v>
      </c>
      <c r="H208" s="225">
        <v>31.768</v>
      </c>
      <c r="I208" s="226"/>
      <c r="J208" s="227">
        <f>ROUND(I208*H208,2)</f>
        <v>0</v>
      </c>
      <c r="K208" s="223" t="s">
        <v>132</v>
      </c>
      <c r="L208" s="72"/>
      <c r="M208" s="228" t="s">
        <v>21</v>
      </c>
      <c r="N208" s="229" t="s">
        <v>46</v>
      </c>
      <c r="O208" s="47"/>
      <c r="P208" s="230">
        <f>O208*H208</f>
        <v>0</v>
      </c>
      <c r="Q208" s="230">
        <v>2.13408</v>
      </c>
      <c r="R208" s="230">
        <f>Q208*H208</f>
        <v>67.79545344</v>
      </c>
      <c r="S208" s="230">
        <v>0</v>
      </c>
      <c r="T208" s="231">
        <f>S208*H208</f>
        <v>0</v>
      </c>
      <c r="AR208" s="24" t="s">
        <v>133</v>
      </c>
      <c r="AT208" s="24" t="s">
        <v>128</v>
      </c>
      <c r="AU208" s="24" t="s">
        <v>85</v>
      </c>
      <c r="AY208" s="24" t="s">
        <v>126</v>
      </c>
      <c r="BE208" s="232">
        <f>IF(N208="základní",J208,0)</f>
        <v>0</v>
      </c>
      <c r="BF208" s="232">
        <f>IF(N208="snížená",J208,0)</f>
        <v>0</v>
      </c>
      <c r="BG208" s="232">
        <f>IF(N208="zákl. přenesená",J208,0)</f>
        <v>0</v>
      </c>
      <c r="BH208" s="232">
        <f>IF(N208="sníž. přenesená",J208,0)</f>
        <v>0</v>
      </c>
      <c r="BI208" s="232">
        <f>IF(N208="nulová",J208,0)</f>
        <v>0</v>
      </c>
      <c r="BJ208" s="24" t="s">
        <v>83</v>
      </c>
      <c r="BK208" s="232">
        <f>ROUND(I208*H208,2)</f>
        <v>0</v>
      </c>
      <c r="BL208" s="24" t="s">
        <v>133</v>
      </c>
      <c r="BM208" s="24" t="s">
        <v>317</v>
      </c>
    </row>
    <row r="209" spans="2:47" s="1" customFormat="1" ht="13.5">
      <c r="B209" s="46"/>
      <c r="C209" s="74"/>
      <c r="D209" s="233" t="s">
        <v>135</v>
      </c>
      <c r="E209" s="74"/>
      <c r="F209" s="234" t="s">
        <v>318</v>
      </c>
      <c r="G209" s="74"/>
      <c r="H209" s="74"/>
      <c r="I209" s="191"/>
      <c r="J209" s="74"/>
      <c r="K209" s="74"/>
      <c r="L209" s="72"/>
      <c r="M209" s="235"/>
      <c r="N209" s="47"/>
      <c r="O209" s="47"/>
      <c r="P209" s="47"/>
      <c r="Q209" s="47"/>
      <c r="R209" s="47"/>
      <c r="S209" s="47"/>
      <c r="T209" s="95"/>
      <c r="AT209" s="24" t="s">
        <v>135</v>
      </c>
      <c r="AU209" s="24" t="s">
        <v>85</v>
      </c>
    </row>
    <row r="210" spans="2:47" s="1" customFormat="1" ht="13.5">
      <c r="B210" s="46"/>
      <c r="C210" s="74"/>
      <c r="D210" s="233" t="s">
        <v>137</v>
      </c>
      <c r="E210" s="74"/>
      <c r="F210" s="236" t="s">
        <v>319</v>
      </c>
      <c r="G210" s="74"/>
      <c r="H210" s="74"/>
      <c r="I210" s="191"/>
      <c r="J210" s="74"/>
      <c r="K210" s="74"/>
      <c r="L210" s="72"/>
      <c r="M210" s="235"/>
      <c r="N210" s="47"/>
      <c r="O210" s="47"/>
      <c r="P210" s="47"/>
      <c r="Q210" s="47"/>
      <c r="R210" s="47"/>
      <c r="S210" s="47"/>
      <c r="T210" s="95"/>
      <c r="AT210" s="24" t="s">
        <v>137</v>
      </c>
      <c r="AU210" s="24" t="s">
        <v>85</v>
      </c>
    </row>
    <row r="211" spans="2:51" s="12" customFormat="1" ht="13.5">
      <c r="B211" s="248"/>
      <c r="C211" s="249"/>
      <c r="D211" s="233" t="s">
        <v>151</v>
      </c>
      <c r="E211" s="250" t="s">
        <v>21</v>
      </c>
      <c r="F211" s="251" t="s">
        <v>158</v>
      </c>
      <c r="G211" s="249"/>
      <c r="H211" s="250" t="s">
        <v>21</v>
      </c>
      <c r="I211" s="252"/>
      <c r="J211" s="249"/>
      <c r="K211" s="249"/>
      <c r="L211" s="253"/>
      <c r="M211" s="254"/>
      <c r="N211" s="255"/>
      <c r="O211" s="255"/>
      <c r="P211" s="255"/>
      <c r="Q211" s="255"/>
      <c r="R211" s="255"/>
      <c r="S211" s="255"/>
      <c r="T211" s="256"/>
      <c r="AT211" s="257" t="s">
        <v>151</v>
      </c>
      <c r="AU211" s="257" t="s">
        <v>85</v>
      </c>
      <c r="AV211" s="12" t="s">
        <v>83</v>
      </c>
      <c r="AW211" s="12" t="s">
        <v>39</v>
      </c>
      <c r="AX211" s="12" t="s">
        <v>75</v>
      </c>
      <c r="AY211" s="257" t="s">
        <v>126</v>
      </c>
    </row>
    <row r="212" spans="2:51" s="11" customFormat="1" ht="13.5">
      <c r="B212" s="237"/>
      <c r="C212" s="238"/>
      <c r="D212" s="233" t="s">
        <v>151</v>
      </c>
      <c r="E212" s="239" t="s">
        <v>21</v>
      </c>
      <c r="F212" s="240" t="s">
        <v>320</v>
      </c>
      <c r="G212" s="238"/>
      <c r="H212" s="241">
        <v>31.768</v>
      </c>
      <c r="I212" s="242"/>
      <c r="J212" s="238"/>
      <c r="K212" s="238"/>
      <c r="L212" s="243"/>
      <c r="M212" s="244"/>
      <c r="N212" s="245"/>
      <c r="O212" s="245"/>
      <c r="P212" s="245"/>
      <c r="Q212" s="245"/>
      <c r="R212" s="245"/>
      <c r="S212" s="245"/>
      <c r="T212" s="246"/>
      <c r="AT212" s="247" t="s">
        <v>151</v>
      </c>
      <c r="AU212" s="247" t="s">
        <v>85</v>
      </c>
      <c r="AV212" s="11" t="s">
        <v>85</v>
      </c>
      <c r="AW212" s="11" t="s">
        <v>39</v>
      </c>
      <c r="AX212" s="11" t="s">
        <v>83</v>
      </c>
      <c r="AY212" s="247" t="s">
        <v>126</v>
      </c>
    </row>
    <row r="213" spans="2:63" s="10" customFormat="1" ht="22.3" customHeight="1">
      <c r="B213" s="205"/>
      <c r="C213" s="206"/>
      <c r="D213" s="207" t="s">
        <v>74</v>
      </c>
      <c r="E213" s="219" t="s">
        <v>188</v>
      </c>
      <c r="F213" s="219" t="s">
        <v>321</v>
      </c>
      <c r="G213" s="206"/>
      <c r="H213" s="206"/>
      <c r="I213" s="209"/>
      <c r="J213" s="220">
        <f>BK213</f>
        <v>0</v>
      </c>
      <c r="K213" s="206"/>
      <c r="L213" s="211"/>
      <c r="M213" s="212"/>
      <c r="N213" s="213"/>
      <c r="O213" s="213"/>
      <c r="P213" s="214">
        <f>SUM(P214:P218)</f>
        <v>0</v>
      </c>
      <c r="Q213" s="213"/>
      <c r="R213" s="214">
        <f>SUM(R214:R218)</f>
        <v>0</v>
      </c>
      <c r="S213" s="213"/>
      <c r="T213" s="215">
        <f>SUM(T214:T218)</f>
        <v>0.5736399999999999</v>
      </c>
      <c r="AR213" s="216" t="s">
        <v>83</v>
      </c>
      <c r="AT213" s="217" t="s">
        <v>74</v>
      </c>
      <c r="AU213" s="217" t="s">
        <v>85</v>
      </c>
      <c r="AY213" s="216" t="s">
        <v>126</v>
      </c>
      <c r="BK213" s="218">
        <f>SUM(BK214:BK218)</f>
        <v>0</v>
      </c>
    </row>
    <row r="214" spans="2:65" s="1" customFormat="1" ht="16.5" customHeight="1">
      <c r="B214" s="46"/>
      <c r="C214" s="221" t="s">
        <v>322</v>
      </c>
      <c r="D214" s="221" t="s">
        <v>128</v>
      </c>
      <c r="E214" s="222" t="s">
        <v>323</v>
      </c>
      <c r="F214" s="223" t="s">
        <v>324</v>
      </c>
      <c r="G214" s="224" t="s">
        <v>279</v>
      </c>
      <c r="H214" s="225">
        <v>52</v>
      </c>
      <c r="I214" s="226"/>
      <c r="J214" s="227">
        <f>ROUND(I214*H214,2)</f>
        <v>0</v>
      </c>
      <c r="K214" s="223" t="s">
        <v>132</v>
      </c>
      <c r="L214" s="72"/>
      <c r="M214" s="228" t="s">
        <v>21</v>
      </c>
      <c r="N214" s="229" t="s">
        <v>46</v>
      </c>
      <c r="O214" s="47"/>
      <c r="P214" s="230">
        <f>O214*H214</f>
        <v>0</v>
      </c>
      <c r="Q214" s="230">
        <v>0</v>
      </c>
      <c r="R214" s="230">
        <f>Q214*H214</f>
        <v>0</v>
      </c>
      <c r="S214" s="230">
        <v>0.006</v>
      </c>
      <c r="T214" s="231">
        <f>S214*H214</f>
        <v>0.312</v>
      </c>
      <c r="AR214" s="24" t="s">
        <v>133</v>
      </c>
      <c r="AT214" s="24" t="s">
        <v>128</v>
      </c>
      <c r="AU214" s="24" t="s">
        <v>144</v>
      </c>
      <c r="AY214" s="24" t="s">
        <v>126</v>
      </c>
      <c r="BE214" s="232">
        <f>IF(N214="základní",J214,0)</f>
        <v>0</v>
      </c>
      <c r="BF214" s="232">
        <f>IF(N214="snížená",J214,0)</f>
        <v>0</v>
      </c>
      <c r="BG214" s="232">
        <f>IF(N214="zákl. přenesená",J214,0)</f>
        <v>0</v>
      </c>
      <c r="BH214" s="232">
        <f>IF(N214="sníž. přenesená",J214,0)</f>
        <v>0</v>
      </c>
      <c r="BI214" s="232">
        <f>IF(N214="nulová",J214,0)</f>
        <v>0</v>
      </c>
      <c r="BJ214" s="24" t="s">
        <v>83</v>
      </c>
      <c r="BK214" s="232">
        <f>ROUND(I214*H214,2)</f>
        <v>0</v>
      </c>
      <c r="BL214" s="24" t="s">
        <v>133</v>
      </c>
      <c r="BM214" s="24" t="s">
        <v>325</v>
      </c>
    </row>
    <row r="215" spans="2:47" s="1" customFormat="1" ht="13.5">
      <c r="B215" s="46"/>
      <c r="C215" s="74"/>
      <c r="D215" s="233" t="s">
        <v>135</v>
      </c>
      <c r="E215" s="74"/>
      <c r="F215" s="234" t="s">
        <v>326</v>
      </c>
      <c r="G215" s="74"/>
      <c r="H215" s="74"/>
      <c r="I215" s="191"/>
      <c r="J215" s="74"/>
      <c r="K215" s="74"/>
      <c r="L215" s="72"/>
      <c r="M215" s="235"/>
      <c r="N215" s="47"/>
      <c r="O215" s="47"/>
      <c r="P215" s="47"/>
      <c r="Q215" s="47"/>
      <c r="R215" s="47"/>
      <c r="S215" s="47"/>
      <c r="T215" s="95"/>
      <c r="AT215" s="24" t="s">
        <v>135</v>
      </c>
      <c r="AU215" s="24" t="s">
        <v>144</v>
      </c>
    </row>
    <row r="216" spans="2:65" s="1" customFormat="1" ht="16.5" customHeight="1">
      <c r="B216" s="46"/>
      <c r="C216" s="221" t="s">
        <v>327</v>
      </c>
      <c r="D216" s="221" t="s">
        <v>128</v>
      </c>
      <c r="E216" s="222" t="s">
        <v>328</v>
      </c>
      <c r="F216" s="223" t="s">
        <v>329</v>
      </c>
      <c r="G216" s="224" t="s">
        <v>181</v>
      </c>
      <c r="H216" s="225">
        <v>105.5</v>
      </c>
      <c r="I216" s="226"/>
      <c r="J216" s="227">
        <f>ROUND(I216*H216,2)</f>
        <v>0</v>
      </c>
      <c r="K216" s="223" t="s">
        <v>132</v>
      </c>
      <c r="L216" s="72"/>
      <c r="M216" s="228" t="s">
        <v>21</v>
      </c>
      <c r="N216" s="229" t="s">
        <v>46</v>
      </c>
      <c r="O216" s="47"/>
      <c r="P216" s="230">
        <f>O216*H216</f>
        <v>0</v>
      </c>
      <c r="Q216" s="230">
        <v>0</v>
      </c>
      <c r="R216" s="230">
        <f>Q216*H216</f>
        <v>0</v>
      </c>
      <c r="S216" s="230">
        <v>0.00248</v>
      </c>
      <c r="T216" s="231">
        <f>S216*H216</f>
        <v>0.26164</v>
      </c>
      <c r="AR216" s="24" t="s">
        <v>133</v>
      </c>
      <c r="AT216" s="24" t="s">
        <v>128</v>
      </c>
      <c r="AU216" s="24" t="s">
        <v>144</v>
      </c>
      <c r="AY216" s="24" t="s">
        <v>126</v>
      </c>
      <c r="BE216" s="232">
        <f>IF(N216="základní",J216,0)</f>
        <v>0</v>
      </c>
      <c r="BF216" s="232">
        <f>IF(N216="snížená",J216,0)</f>
        <v>0</v>
      </c>
      <c r="BG216" s="232">
        <f>IF(N216="zákl. přenesená",J216,0)</f>
        <v>0</v>
      </c>
      <c r="BH216" s="232">
        <f>IF(N216="sníž. přenesená",J216,0)</f>
        <v>0</v>
      </c>
      <c r="BI216" s="232">
        <f>IF(N216="nulová",J216,0)</f>
        <v>0</v>
      </c>
      <c r="BJ216" s="24" t="s">
        <v>83</v>
      </c>
      <c r="BK216" s="232">
        <f>ROUND(I216*H216,2)</f>
        <v>0</v>
      </c>
      <c r="BL216" s="24" t="s">
        <v>133</v>
      </c>
      <c r="BM216" s="24" t="s">
        <v>330</v>
      </c>
    </row>
    <row r="217" spans="2:47" s="1" customFormat="1" ht="13.5">
      <c r="B217" s="46"/>
      <c r="C217" s="74"/>
      <c r="D217" s="233" t="s">
        <v>135</v>
      </c>
      <c r="E217" s="74"/>
      <c r="F217" s="234" t="s">
        <v>331</v>
      </c>
      <c r="G217" s="74"/>
      <c r="H217" s="74"/>
      <c r="I217" s="191"/>
      <c r="J217" s="74"/>
      <c r="K217" s="74"/>
      <c r="L217" s="72"/>
      <c r="M217" s="235"/>
      <c r="N217" s="47"/>
      <c r="O217" s="47"/>
      <c r="P217" s="47"/>
      <c r="Q217" s="47"/>
      <c r="R217" s="47"/>
      <c r="S217" s="47"/>
      <c r="T217" s="95"/>
      <c r="AT217" s="24" t="s">
        <v>135</v>
      </c>
      <c r="AU217" s="24" t="s">
        <v>144</v>
      </c>
    </row>
    <row r="218" spans="2:47" s="1" customFormat="1" ht="13.5">
      <c r="B218" s="46"/>
      <c r="C218" s="74"/>
      <c r="D218" s="233" t="s">
        <v>137</v>
      </c>
      <c r="E218" s="74"/>
      <c r="F218" s="236" t="s">
        <v>332</v>
      </c>
      <c r="G218" s="74"/>
      <c r="H218" s="74"/>
      <c r="I218" s="191"/>
      <c r="J218" s="74"/>
      <c r="K218" s="74"/>
      <c r="L218" s="72"/>
      <c r="M218" s="235"/>
      <c r="N218" s="47"/>
      <c r="O218" s="47"/>
      <c r="P218" s="47"/>
      <c r="Q218" s="47"/>
      <c r="R218" s="47"/>
      <c r="S218" s="47"/>
      <c r="T218" s="95"/>
      <c r="AT218" s="24" t="s">
        <v>137</v>
      </c>
      <c r="AU218" s="24" t="s">
        <v>144</v>
      </c>
    </row>
    <row r="219" spans="2:63" s="10" customFormat="1" ht="29.85" customHeight="1">
      <c r="B219" s="205"/>
      <c r="C219" s="206"/>
      <c r="D219" s="207" t="s">
        <v>74</v>
      </c>
      <c r="E219" s="219" t="s">
        <v>333</v>
      </c>
      <c r="F219" s="219" t="s">
        <v>334</v>
      </c>
      <c r="G219" s="206"/>
      <c r="H219" s="206"/>
      <c r="I219" s="209"/>
      <c r="J219" s="220">
        <f>BK219</f>
        <v>0</v>
      </c>
      <c r="K219" s="206"/>
      <c r="L219" s="211"/>
      <c r="M219" s="212"/>
      <c r="N219" s="213"/>
      <c r="O219" s="213"/>
      <c r="P219" s="214">
        <f>SUM(P220:P231)</f>
        <v>0</v>
      </c>
      <c r="Q219" s="213"/>
      <c r="R219" s="214">
        <f>SUM(R220:R231)</f>
        <v>0</v>
      </c>
      <c r="S219" s="213"/>
      <c r="T219" s="215">
        <f>SUM(T220:T231)</f>
        <v>0</v>
      </c>
      <c r="AR219" s="216" t="s">
        <v>83</v>
      </c>
      <c r="AT219" s="217" t="s">
        <v>74</v>
      </c>
      <c r="AU219" s="217" t="s">
        <v>83</v>
      </c>
      <c r="AY219" s="216" t="s">
        <v>126</v>
      </c>
      <c r="BK219" s="218">
        <f>SUM(BK220:BK231)</f>
        <v>0</v>
      </c>
    </row>
    <row r="220" spans="2:65" s="1" customFormat="1" ht="25.5" customHeight="1">
      <c r="B220" s="46"/>
      <c r="C220" s="221" t="s">
        <v>335</v>
      </c>
      <c r="D220" s="221" t="s">
        <v>128</v>
      </c>
      <c r="E220" s="222" t="s">
        <v>336</v>
      </c>
      <c r="F220" s="223" t="s">
        <v>337</v>
      </c>
      <c r="G220" s="224" t="s">
        <v>237</v>
      </c>
      <c r="H220" s="225">
        <v>0.574</v>
      </c>
      <c r="I220" s="226"/>
      <c r="J220" s="227">
        <f>ROUND(I220*H220,2)</f>
        <v>0</v>
      </c>
      <c r="K220" s="223" t="s">
        <v>258</v>
      </c>
      <c r="L220" s="72"/>
      <c r="M220" s="228" t="s">
        <v>21</v>
      </c>
      <c r="N220" s="229" t="s">
        <v>46</v>
      </c>
      <c r="O220" s="47"/>
      <c r="P220" s="230">
        <f>O220*H220</f>
        <v>0</v>
      </c>
      <c r="Q220" s="230">
        <v>0</v>
      </c>
      <c r="R220" s="230">
        <f>Q220*H220</f>
        <v>0</v>
      </c>
      <c r="S220" s="230">
        <v>0</v>
      </c>
      <c r="T220" s="231">
        <f>S220*H220</f>
        <v>0</v>
      </c>
      <c r="AR220" s="24" t="s">
        <v>133</v>
      </c>
      <c r="AT220" s="24" t="s">
        <v>128</v>
      </c>
      <c r="AU220" s="24" t="s">
        <v>85</v>
      </c>
      <c r="AY220" s="24" t="s">
        <v>126</v>
      </c>
      <c r="BE220" s="232">
        <f>IF(N220="základní",J220,0)</f>
        <v>0</v>
      </c>
      <c r="BF220" s="232">
        <f>IF(N220="snížená",J220,0)</f>
        <v>0</v>
      </c>
      <c r="BG220" s="232">
        <f>IF(N220="zákl. přenesená",J220,0)</f>
        <v>0</v>
      </c>
      <c r="BH220" s="232">
        <f>IF(N220="sníž. přenesená",J220,0)</f>
        <v>0</v>
      </c>
      <c r="BI220" s="232">
        <f>IF(N220="nulová",J220,0)</f>
        <v>0</v>
      </c>
      <c r="BJ220" s="24" t="s">
        <v>83</v>
      </c>
      <c r="BK220" s="232">
        <f>ROUND(I220*H220,2)</f>
        <v>0</v>
      </c>
      <c r="BL220" s="24" t="s">
        <v>133</v>
      </c>
      <c r="BM220" s="24" t="s">
        <v>338</v>
      </c>
    </row>
    <row r="221" spans="2:47" s="1" customFormat="1" ht="13.5">
      <c r="B221" s="46"/>
      <c r="C221" s="74"/>
      <c r="D221" s="233" t="s">
        <v>135</v>
      </c>
      <c r="E221" s="74"/>
      <c r="F221" s="234" t="s">
        <v>339</v>
      </c>
      <c r="G221" s="74"/>
      <c r="H221" s="74"/>
      <c r="I221" s="191"/>
      <c r="J221" s="74"/>
      <c r="K221" s="74"/>
      <c r="L221" s="72"/>
      <c r="M221" s="235"/>
      <c r="N221" s="47"/>
      <c r="O221" s="47"/>
      <c r="P221" s="47"/>
      <c r="Q221" s="47"/>
      <c r="R221" s="47"/>
      <c r="S221" s="47"/>
      <c r="T221" s="95"/>
      <c r="AT221" s="24" t="s">
        <v>135</v>
      </c>
      <c r="AU221" s="24" t="s">
        <v>85</v>
      </c>
    </row>
    <row r="222" spans="2:51" s="12" customFormat="1" ht="13.5">
      <c r="B222" s="248"/>
      <c r="C222" s="249"/>
      <c r="D222" s="233" t="s">
        <v>151</v>
      </c>
      <c r="E222" s="250" t="s">
        <v>21</v>
      </c>
      <c r="F222" s="251" t="s">
        <v>340</v>
      </c>
      <c r="G222" s="249"/>
      <c r="H222" s="250" t="s">
        <v>21</v>
      </c>
      <c r="I222" s="252"/>
      <c r="J222" s="249"/>
      <c r="K222" s="249"/>
      <c r="L222" s="253"/>
      <c r="M222" s="254"/>
      <c r="N222" s="255"/>
      <c r="O222" s="255"/>
      <c r="P222" s="255"/>
      <c r="Q222" s="255"/>
      <c r="R222" s="255"/>
      <c r="S222" s="255"/>
      <c r="T222" s="256"/>
      <c r="AT222" s="257" t="s">
        <v>151</v>
      </c>
      <c r="AU222" s="257" t="s">
        <v>85</v>
      </c>
      <c r="AV222" s="12" t="s">
        <v>83</v>
      </c>
      <c r="AW222" s="12" t="s">
        <v>39</v>
      </c>
      <c r="AX222" s="12" t="s">
        <v>75</v>
      </c>
      <c r="AY222" s="257" t="s">
        <v>126</v>
      </c>
    </row>
    <row r="223" spans="2:51" s="11" customFormat="1" ht="13.5">
      <c r="B223" s="237"/>
      <c r="C223" s="238"/>
      <c r="D223" s="233" t="s">
        <v>151</v>
      </c>
      <c r="E223" s="239" t="s">
        <v>21</v>
      </c>
      <c r="F223" s="240" t="s">
        <v>341</v>
      </c>
      <c r="G223" s="238"/>
      <c r="H223" s="241">
        <v>0.574</v>
      </c>
      <c r="I223" s="242"/>
      <c r="J223" s="238"/>
      <c r="K223" s="238"/>
      <c r="L223" s="243"/>
      <c r="M223" s="244"/>
      <c r="N223" s="245"/>
      <c r="O223" s="245"/>
      <c r="P223" s="245"/>
      <c r="Q223" s="245"/>
      <c r="R223" s="245"/>
      <c r="S223" s="245"/>
      <c r="T223" s="246"/>
      <c r="AT223" s="247" t="s">
        <v>151</v>
      </c>
      <c r="AU223" s="247" t="s">
        <v>85</v>
      </c>
      <c r="AV223" s="11" t="s">
        <v>85</v>
      </c>
      <c r="AW223" s="11" t="s">
        <v>39</v>
      </c>
      <c r="AX223" s="11" t="s">
        <v>75</v>
      </c>
      <c r="AY223" s="247" t="s">
        <v>126</v>
      </c>
    </row>
    <row r="224" spans="2:51" s="13" customFormat="1" ht="13.5">
      <c r="B224" s="258"/>
      <c r="C224" s="259"/>
      <c r="D224" s="233" t="s">
        <v>151</v>
      </c>
      <c r="E224" s="260" t="s">
        <v>21</v>
      </c>
      <c r="F224" s="261" t="s">
        <v>161</v>
      </c>
      <c r="G224" s="259"/>
      <c r="H224" s="262">
        <v>0.574</v>
      </c>
      <c r="I224" s="263"/>
      <c r="J224" s="259"/>
      <c r="K224" s="259"/>
      <c r="L224" s="264"/>
      <c r="M224" s="265"/>
      <c r="N224" s="266"/>
      <c r="O224" s="266"/>
      <c r="P224" s="266"/>
      <c r="Q224" s="266"/>
      <c r="R224" s="266"/>
      <c r="S224" s="266"/>
      <c r="T224" s="267"/>
      <c r="AT224" s="268" t="s">
        <v>151</v>
      </c>
      <c r="AU224" s="268" t="s">
        <v>85</v>
      </c>
      <c r="AV224" s="13" t="s">
        <v>133</v>
      </c>
      <c r="AW224" s="13" t="s">
        <v>39</v>
      </c>
      <c r="AX224" s="13" t="s">
        <v>83</v>
      </c>
      <c r="AY224" s="268" t="s">
        <v>126</v>
      </c>
    </row>
    <row r="225" spans="2:65" s="1" customFormat="1" ht="25.5" customHeight="1">
      <c r="B225" s="46"/>
      <c r="C225" s="221" t="s">
        <v>342</v>
      </c>
      <c r="D225" s="221" t="s">
        <v>128</v>
      </c>
      <c r="E225" s="222" t="s">
        <v>343</v>
      </c>
      <c r="F225" s="223" t="s">
        <v>344</v>
      </c>
      <c r="G225" s="224" t="s">
        <v>237</v>
      </c>
      <c r="H225" s="225">
        <v>2.87</v>
      </c>
      <c r="I225" s="226"/>
      <c r="J225" s="227">
        <f>ROUND(I225*H225,2)</f>
        <v>0</v>
      </c>
      <c r="K225" s="223" t="s">
        <v>258</v>
      </c>
      <c r="L225" s="72"/>
      <c r="M225" s="228" t="s">
        <v>21</v>
      </c>
      <c r="N225" s="229" t="s">
        <v>46</v>
      </c>
      <c r="O225" s="47"/>
      <c r="P225" s="230">
        <f>O225*H225</f>
        <v>0</v>
      </c>
      <c r="Q225" s="230">
        <v>0</v>
      </c>
      <c r="R225" s="230">
        <f>Q225*H225</f>
        <v>0</v>
      </c>
      <c r="S225" s="230">
        <v>0</v>
      </c>
      <c r="T225" s="231">
        <f>S225*H225</f>
        <v>0</v>
      </c>
      <c r="AR225" s="24" t="s">
        <v>133</v>
      </c>
      <c r="AT225" s="24" t="s">
        <v>128</v>
      </c>
      <c r="AU225" s="24" t="s">
        <v>85</v>
      </c>
      <c r="AY225" s="24" t="s">
        <v>126</v>
      </c>
      <c r="BE225" s="232">
        <f>IF(N225="základní",J225,0)</f>
        <v>0</v>
      </c>
      <c r="BF225" s="232">
        <f>IF(N225="snížená",J225,0)</f>
        <v>0</v>
      </c>
      <c r="BG225" s="232">
        <f>IF(N225="zákl. přenesená",J225,0)</f>
        <v>0</v>
      </c>
      <c r="BH225" s="232">
        <f>IF(N225="sníž. přenesená",J225,0)</f>
        <v>0</v>
      </c>
      <c r="BI225" s="232">
        <f>IF(N225="nulová",J225,0)</f>
        <v>0</v>
      </c>
      <c r="BJ225" s="24" t="s">
        <v>83</v>
      </c>
      <c r="BK225" s="232">
        <f>ROUND(I225*H225,2)</f>
        <v>0</v>
      </c>
      <c r="BL225" s="24" t="s">
        <v>133</v>
      </c>
      <c r="BM225" s="24" t="s">
        <v>345</v>
      </c>
    </row>
    <row r="226" spans="2:47" s="1" customFormat="1" ht="13.5">
      <c r="B226" s="46"/>
      <c r="C226" s="74"/>
      <c r="D226" s="233" t="s">
        <v>135</v>
      </c>
      <c r="E226" s="74"/>
      <c r="F226" s="234" t="s">
        <v>346</v>
      </c>
      <c r="G226" s="74"/>
      <c r="H226" s="74"/>
      <c r="I226" s="191"/>
      <c r="J226" s="74"/>
      <c r="K226" s="74"/>
      <c r="L226" s="72"/>
      <c r="M226" s="235"/>
      <c r="N226" s="47"/>
      <c r="O226" s="47"/>
      <c r="P226" s="47"/>
      <c r="Q226" s="47"/>
      <c r="R226" s="47"/>
      <c r="S226" s="47"/>
      <c r="T226" s="95"/>
      <c r="AT226" s="24" t="s">
        <v>135</v>
      </c>
      <c r="AU226" s="24" t="s">
        <v>85</v>
      </c>
    </row>
    <row r="227" spans="2:51" s="11" customFormat="1" ht="13.5">
      <c r="B227" s="237"/>
      <c r="C227" s="238"/>
      <c r="D227" s="233" t="s">
        <v>151</v>
      </c>
      <c r="E227" s="239" t="s">
        <v>21</v>
      </c>
      <c r="F227" s="240" t="s">
        <v>347</v>
      </c>
      <c r="G227" s="238"/>
      <c r="H227" s="241">
        <v>2.87</v>
      </c>
      <c r="I227" s="242"/>
      <c r="J227" s="238"/>
      <c r="K227" s="238"/>
      <c r="L227" s="243"/>
      <c r="M227" s="244"/>
      <c r="N227" s="245"/>
      <c r="O227" s="245"/>
      <c r="P227" s="245"/>
      <c r="Q227" s="245"/>
      <c r="R227" s="245"/>
      <c r="S227" s="245"/>
      <c r="T227" s="246"/>
      <c r="AT227" s="247" t="s">
        <v>151</v>
      </c>
      <c r="AU227" s="247" t="s">
        <v>85</v>
      </c>
      <c r="AV227" s="11" t="s">
        <v>85</v>
      </c>
      <c r="AW227" s="11" t="s">
        <v>39</v>
      </c>
      <c r="AX227" s="11" t="s">
        <v>75</v>
      </c>
      <c r="AY227" s="247" t="s">
        <v>126</v>
      </c>
    </row>
    <row r="228" spans="2:51" s="14" customFormat="1" ht="13.5">
      <c r="B228" s="279"/>
      <c r="C228" s="280"/>
      <c r="D228" s="233" t="s">
        <v>151</v>
      </c>
      <c r="E228" s="281" t="s">
        <v>21</v>
      </c>
      <c r="F228" s="282" t="s">
        <v>348</v>
      </c>
      <c r="G228" s="280"/>
      <c r="H228" s="283">
        <v>2.87</v>
      </c>
      <c r="I228" s="284"/>
      <c r="J228" s="280"/>
      <c r="K228" s="280"/>
      <c r="L228" s="285"/>
      <c r="M228" s="286"/>
      <c r="N228" s="287"/>
      <c r="O228" s="287"/>
      <c r="P228" s="287"/>
      <c r="Q228" s="287"/>
      <c r="R228" s="287"/>
      <c r="S228" s="287"/>
      <c r="T228" s="288"/>
      <c r="AT228" s="289" t="s">
        <v>151</v>
      </c>
      <c r="AU228" s="289" t="s">
        <v>85</v>
      </c>
      <c r="AV228" s="14" t="s">
        <v>144</v>
      </c>
      <c r="AW228" s="14" t="s">
        <v>39</v>
      </c>
      <c r="AX228" s="14" t="s">
        <v>83</v>
      </c>
      <c r="AY228" s="289" t="s">
        <v>126</v>
      </c>
    </row>
    <row r="229" spans="2:65" s="1" customFormat="1" ht="25.5" customHeight="1">
      <c r="B229" s="46"/>
      <c r="C229" s="221" t="s">
        <v>349</v>
      </c>
      <c r="D229" s="221" t="s">
        <v>128</v>
      </c>
      <c r="E229" s="222" t="s">
        <v>350</v>
      </c>
      <c r="F229" s="223" t="s">
        <v>351</v>
      </c>
      <c r="G229" s="224" t="s">
        <v>237</v>
      </c>
      <c r="H229" s="225">
        <v>0.574</v>
      </c>
      <c r="I229" s="226"/>
      <c r="J229" s="227">
        <f>ROUND(I229*H229,2)</f>
        <v>0</v>
      </c>
      <c r="K229" s="223" t="s">
        <v>21</v>
      </c>
      <c r="L229" s="72"/>
      <c r="M229" s="228" t="s">
        <v>21</v>
      </c>
      <c r="N229" s="229" t="s">
        <v>46</v>
      </c>
      <c r="O229" s="47"/>
      <c r="P229" s="230">
        <f>O229*H229</f>
        <v>0</v>
      </c>
      <c r="Q229" s="230">
        <v>0</v>
      </c>
      <c r="R229" s="230">
        <f>Q229*H229</f>
        <v>0</v>
      </c>
      <c r="S229" s="230">
        <v>0</v>
      </c>
      <c r="T229" s="231">
        <f>S229*H229</f>
        <v>0</v>
      </c>
      <c r="AR229" s="24" t="s">
        <v>352</v>
      </c>
      <c r="AT229" s="24" t="s">
        <v>128</v>
      </c>
      <c r="AU229" s="24" t="s">
        <v>85</v>
      </c>
      <c r="AY229" s="24" t="s">
        <v>126</v>
      </c>
      <c r="BE229" s="232">
        <f>IF(N229="základní",J229,0)</f>
        <v>0</v>
      </c>
      <c r="BF229" s="232">
        <f>IF(N229="snížená",J229,0)</f>
        <v>0</v>
      </c>
      <c r="BG229" s="232">
        <f>IF(N229="zákl. přenesená",J229,0)</f>
        <v>0</v>
      </c>
      <c r="BH229" s="232">
        <f>IF(N229="sníž. přenesená",J229,0)</f>
        <v>0</v>
      </c>
      <c r="BI229" s="232">
        <f>IF(N229="nulová",J229,0)</f>
        <v>0</v>
      </c>
      <c r="BJ229" s="24" t="s">
        <v>83</v>
      </c>
      <c r="BK229" s="232">
        <f>ROUND(I229*H229,2)</f>
        <v>0</v>
      </c>
      <c r="BL229" s="24" t="s">
        <v>352</v>
      </c>
      <c r="BM229" s="24" t="s">
        <v>353</v>
      </c>
    </row>
    <row r="230" spans="2:47" s="1" customFormat="1" ht="13.5">
      <c r="B230" s="46"/>
      <c r="C230" s="74"/>
      <c r="D230" s="233" t="s">
        <v>135</v>
      </c>
      <c r="E230" s="74"/>
      <c r="F230" s="234" t="s">
        <v>354</v>
      </c>
      <c r="G230" s="74"/>
      <c r="H230" s="74"/>
      <c r="I230" s="191"/>
      <c r="J230" s="74"/>
      <c r="K230" s="74"/>
      <c r="L230" s="72"/>
      <c r="M230" s="235"/>
      <c r="N230" s="47"/>
      <c r="O230" s="47"/>
      <c r="P230" s="47"/>
      <c r="Q230" s="47"/>
      <c r="R230" s="47"/>
      <c r="S230" s="47"/>
      <c r="T230" s="95"/>
      <c r="AT230" s="24" t="s">
        <v>135</v>
      </c>
      <c r="AU230" s="24" t="s">
        <v>85</v>
      </c>
    </row>
    <row r="231" spans="2:51" s="11" customFormat="1" ht="13.5">
      <c r="B231" s="237"/>
      <c r="C231" s="238"/>
      <c r="D231" s="233" t="s">
        <v>151</v>
      </c>
      <c r="E231" s="239" t="s">
        <v>21</v>
      </c>
      <c r="F231" s="240" t="s">
        <v>355</v>
      </c>
      <c r="G231" s="238"/>
      <c r="H231" s="241">
        <v>0.574</v>
      </c>
      <c r="I231" s="242"/>
      <c r="J231" s="238"/>
      <c r="K231" s="238"/>
      <c r="L231" s="243"/>
      <c r="M231" s="244"/>
      <c r="N231" s="245"/>
      <c r="O231" s="245"/>
      <c r="P231" s="245"/>
      <c r="Q231" s="245"/>
      <c r="R231" s="245"/>
      <c r="S231" s="245"/>
      <c r="T231" s="246"/>
      <c r="AT231" s="247" t="s">
        <v>151</v>
      </c>
      <c r="AU231" s="247" t="s">
        <v>85</v>
      </c>
      <c r="AV231" s="11" t="s">
        <v>85</v>
      </c>
      <c r="AW231" s="11" t="s">
        <v>39</v>
      </c>
      <c r="AX231" s="11" t="s">
        <v>83</v>
      </c>
      <c r="AY231" s="247" t="s">
        <v>126</v>
      </c>
    </row>
    <row r="232" spans="2:63" s="10" customFormat="1" ht="29.85" customHeight="1">
      <c r="B232" s="205"/>
      <c r="C232" s="206"/>
      <c r="D232" s="207" t="s">
        <v>74</v>
      </c>
      <c r="E232" s="219" t="s">
        <v>356</v>
      </c>
      <c r="F232" s="219" t="s">
        <v>357</v>
      </c>
      <c r="G232" s="206"/>
      <c r="H232" s="206"/>
      <c r="I232" s="209"/>
      <c r="J232" s="220">
        <f>BK232</f>
        <v>0</v>
      </c>
      <c r="K232" s="206"/>
      <c r="L232" s="211"/>
      <c r="M232" s="212"/>
      <c r="N232" s="213"/>
      <c r="O232" s="213"/>
      <c r="P232" s="214">
        <f>SUM(P233:P235)</f>
        <v>0</v>
      </c>
      <c r="Q232" s="213"/>
      <c r="R232" s="214">
        <f>SUM(R233:R235)</f>
        <v>0</v>
      </c>
      <c r="S232" s="213"/>
      <c r="T232" s="215">
        <f>SUM(T233:T235)</f>
        <v>0</v>
      </c>
      <c r="AR232" s="216" t="s">
        <v>83</v>
      </c>
      <c r="AT232" s="217" t="s">
        <v>74</v>
      </c>
      <c r="AU232" s="217" t="s">
        <v>83</v>
      </c>
      <c r="AY232" s="216" t="s">
        <v>126</v>
      </c>
      <c r="BK232" s="218">
        <f>SUM(BK233:BK235)</f>
        <v>0</v>
      </c>
    </row>
    <row r="233" spans="2:65" s="1" customFormat="1" ht="16.5" customHeight="1">
      <c r="B233" s="46"/>
      <c r="C233" s="221" t="s">
        <v>358</v>
      </c>
      <c r="D233" s="221" t="s">
        <v>128</v>
      </c>
      <c r="E233" s="222" t="s">
        <v>359</v>
      </c>
      <c r="F233" s="223" t="s">
        <v>360</v>
      </c>
      <c r="G233" s="224" t="s">
        <v>237</v>
      </c>
      <c r="H233" s="225">
        <v>438.718</v>
      </c>
      <c r="I233" s="226"/>
      <c r="J233" s="227">
        <f>ROUND(I233*H233,2)</f>
        <v>0</v>
      </c>
      <c r="K233" s="223" t="s">
        <v>132</v>
      </c>
      <c r="L233" s="72"/>
      <c r="M233" s="228" t="s">
        <v>21</v>
      </c>
      <c r="N233" s="229" t="s">
        <v>46</v>
      </c>
      <c r="O233" s="47"/>
      <c r="P233" s="230">
        <f>O233*H233</f>
        <v>0</v>
      </c>
      <c r="Q233" s="230">
        <v>0</v>
      </c>
      <c r="R233" s="230">
        <f>Q233*H233</f>
        <v>0</v>
      </c>
      <c r="S233" s="230">
        <v>0</v>
      </c>
      <c r="T233" s="231">
        <f>S233*H233</f>
        <v>0</v>
      </c>
      <c r="AR233" s="24" t="s">
        <v>133</v>
      </c>
      <c r="AT233" s="24" t="s">
        <v>128</v>
      </c>
      <c r="AU233" s="24" t="s">
        <v>85</v>
      </c>
      <c r="AY233" s="24" t="s">
        <v>126</v>
      </c>
      <c r="BE233" s="232">
        <f>IF(N233="základní",J233,0)</f>
        <v>0</v>
      </c>
      <c r="BF233" s="232">
        <f>IF(N233="snížená",J233,0)</f>
        <v>0</v>
      </c>
      <c r="BG233" s="232">
        <f>IF(N233="zákl. přenesená",J233,0)</f>
        <v>0</v>
      </c>
      <c r="BH233" s="232">
        <f>IF(N233="sníž. přenesená",J233,0)</f>
        <v>0</v>
      </c>
      <c r="BI233" s="232">
        <f>IF(N233="nulová",J233,0)</f>
        <v>0</v>
      </c>
      <c r="BJ233" s="24" t="s">
        <v>83</v>
      </c>
      <c r="BK233" s="232">
        <f>ROUND(I233*H233,2)</f>
        <v>0</v>
      </c>
      <c r="BL233" s="24" t="s">
        <v>133</v>
      </c>
      <c r="BM233" s="24" t="s">
        <v>361</v>
      </c>
    </row>
    <row r="234" spans="2:47" s="1" customFormat="1" ht="13.5">
      <c r="B234" s="46"/>
      <c r="C234" s="74"/>
      <c r="D234" s="233" t="s">
        <v>135</v>
      </c>
      <c r="E234" s="74"/>
      <c r="F234" s="234" t="s">
        <v>362</v>
      </c>
      <c r="G234" s="74"/>
      <c r="H234" s="74"/>
      <c r="I234" s="191"/>
      <c r="J234" s="74"/>
      <c r="K234" s="74"/>
      <c r="L234" s="72"/>
      <c r="M234" s="235"/>
      <c r="N234" s="47"/>
      <c r="O234" s="47"/>
      <c r="P234" s="47"/>
      <c r="Q234" s="47"/>
      <c r="R234" s="47"/>
      <c r="S234" s="47"/>
      <c r="T234" s="95"/>
      <c r="AT234" s="24" t="s">
        <v>135</v>
      </c>
      <c r="AU234" s="24" t="s">
        <v>85</v>
      </c>
    </row>
    <row r="235" spans="2:47" s="1" customFormat="1" ht="13.5">
      <c r="B235" s="46"/>
      <c r="C235" s="74"/>
      <c r="D235" s="233" t="s">
        <v>137</v>
      </c>
      <c r="E235" s="74"/>
      <c r="F235" s="236" t="s">
        <v>363</v>
      </c>
      <c r="G235" s="74"/>
      <c r="H235" s="74"/>
      <c r="I235" s="191"/>
      <c r="J235" s="74"/>
      <c r="K235" s="74"/>
      <c r="L235" s="72"/>
      <c r="M235" s="290"/>
      <c r="N235" s="291"/>
      <c r="O235" s="291"/>
      <c r="P235" s="291"/>
      <c r="Q235" s="291"/>
      <c r="R235" s="291"/>
      <c r="S235" s="291"/>
      <c r="T235" s="292"/>
      <c r="AT235" s="24" t="s">
        <v>137</v>
      </c>
      <c r="AU235" s="24" t="s">
        <v>85</v>
      </c>
    </row>
    <row r="236" spans="2:12" s="1" customFormat="1" ht="6.95" customHeight="1">
      <c r="B236" s="67"/>
      <c r="C236" s="68"/>
      <c r="D236" s="68"/>
      <c r="E236" s="68"/>
      <c r="F236" s="68"/>
      <c r="G236" s="68"/>
      <c r="H236" s="68"/>
      <c r="I236" s="166"/>
      <c r="J236" s="68"/>
      <c r="K236" s="68"/>
      <c r="L236" s="72"/>
    </row>
  </sheetData>
  <sheetProtection password="CC35" sheet="1" objects="1" scenarios="1" formatColumns="0" formatRows="0" autoFilter="0"/>
  <autoFilter ref="C82:K235"/>
  <mergeCells count="10">
    <mergeCell ref="E7:H7"/>
    <mergeCell ref="E9:H9"/>
    <mergeCell ref="E24:H24"/>
    <mergeCell ref="E45:H45"/>
    <mergeCell ref="E47:H47"/>
    <mergeCell ref="J51:J52"/>
    <mergeCell ref="E73:H73"/>
    <mergeCell ref="E75:H75"/>
    <mergeCell ref="G1:H1"/>
    <mergeCell ref="L2:V2"/>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10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7"/>
      <c r="C1" s="137"/>
      <c r="D1" s="138" t="s">
        <v>1</v>
      </c>
      <c r="E1" s="137"/>
      <c r="F1" s="139" t="s">
        <v>90</v>
      </c>
      <c r="G1" s="139" t="s">
        <v>91</v>
      </c>
      <c r="H1" s="139"/>
      <c r="I1" s="140"/>
      <c r="J1" s="139" t="s">
        <v>92</v>
      </c>
      <c r="K1" s="138" t="s">
        <v>93</v>
      </c>
      <c r="L1" s="139" t="s">
        <v>94</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89</v>
      </c>
    </row>
    <row r="3" spans="2:46" ht="6.95" customHeight="1">
      <c r="B3" s="25"/>
      <c r="C3" s="26"/>
      <c r="D3" s="26"/>
      <c r="E3" s="26"/>
      <c r="F3" s="26"/>
      <c r="G3" s="26"/>
      <c r="H3" s="26"/>
      <c r="I3" s="141"/>
      <c r="J3" s="26"/>
      <c r="K3" s="27"/>
      <c r="AT3" s="24" t="s">
        <v>85</v>
      </c>
    </row>
    <row r="4" spans="2:46" ht="36.95" customHeight="1">
      <c r="B4" s="28"/>
      <c r="C4" s="29"/>
      <c r="D4" s="30" t="s">
        <v>95</v>
      </c>
      <c r="E4" s="29"/>
      <c r="F4" s="29"/>
      <c r="G4" s="29"/>
      <c r="H4" s="29"/>
      <c r="I4" s="142"/>
      <c r="J4" s="29"/>
      <c r="K4" s="31"/>
      <c r="M4" s="32" t="s">
        <v>12</v>
      </c>
      <c r="AT4" s="24" t="s">
        <v>6</v>
      </c>
    </row>
    <row r="5" spans="2:11" ht="6.95" customHeight="1">
      <c r="B5" s="28"/>
      <c r="C5" s="29"/>
      <c r="D5" s="29"/>
      <c r="E5" s="29"/>
      <c r="F5" s="29"/>
      <c r="G5" s="29"/>
      <c r="H5" s="29"/>
      <c r="I5" s="142"/>
      <c r="J5" s="29"/>
      <c r="K5" s="31"/>
    </row>
    <row r="6" spans="2:11" ht="13.5">
      <c r="B6" s="28"/>
      <c r="C6" s="29"/>
      <c r="D6" s="40" t="s">
        <v>18</v>
      </c>
      <c r="E6" s="29"/>
      <c r="F6" s="29"/>
      <c r="G6" s="29"/>
      <c r="H6" s="29"/>
      <c r="I6" s="142"/>
      <c r="J6" s="29"/>
      <c r="K6" s="31"/>
    </row>
    <row r="7" spans="2:11" ht="16.5" customHeight="1">
      <c r="B7" s="28"/>
      <c r="C7" s="29"/>
      <c r="D7" s="29"/>
      <c r="E7" s="143" t="str">
        <f>'Rekapitulace stavby'!K6</f>
        <v>ZŠ Na Výběžku, Liberec-Starý Harcov, Zabezpečení svahu a úpravy u obtokového koryta kolem hřiště</v>
      </c>
      <c r="F7" s="40"/>
      <c r="G7" s="40"/>
      <c r="H7" s="40"/>
      <c r="I7" s="142"/>
      <c r="J7" s="29"/>
      <c r="K7" s="31"/>
    </row>
    <row r="8" spans="2:11" s="1" customFormat="1" ht="13.5">
      <c r="B8" s="46"/>
      <c r="C8" s="47"/>
      <c r="D8" s="40" t="s">
        <v>96</v>
      </c>
      <c r="E8" s="47"/>
      <c r="F8" s="47"/>
      <c r="G8" s="47"/>
      <c r="H8" s="47"/>
      <c r="I8" s="144"/>
      <c r="J8" s="47"/>
      <c r="K8" s="51"/>
    </row>
    <row r="9" spans="2:11" s="1" customFormat="1" ht="36.95" customHeight="1">
      <c r="B9" s="46"/>
      <c r="C9" s="47"/>
      <c r="D9" s="47"/>
      <c r="E9" s="145" t="s">
        <v>364</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40" t="s">
        <v>20</v>
      </c>
      <c r="E11" s="47"/>
      <c r="F11" s="35" t="s">
        <v>21</v>
      </c>
      <c r="G11" s="47"/>
      <c r="H11" s="47"/>
      <c r="I11" s="146" t="s">
        <v>22</v>
      </c>
      <c r="J11" s="35" t="s">
        <v>21</v>
      </c>
      <c r="K11" s="51"/>
    </row>
    <row r="12" spans="2:11" s="1" customFormat="1" ht="14.4" customHeight="1">
      <c r="B12" s="46"/>
      <c r="C12" s="47"/>
      <c r="D12" s="40" t="s">
        <v>23</v>
      </c>
      <c r="E12" s="47"/>
      <c r="F12" s="35" t="s">
        <v>24</v>
      </c>
      <c r="G12" s="47"/>
      <c r="H12" s="47"/>
      <c r="I12" s="146" t="s">
        <v>25</v>
      </c>
      <c r="J12" s="147" t="str">
        <f>'Rekapitulace stavby'!AN8</f>
        <v>13. 7. 2018</v>
      </c>
      <c r="K12" s="51"/>
    </row>
    <row r="13" spans="2:11" s="1" customFormat="1" ht="10.8" customHeight="1">
      <c r="B13" s="46"/>
      <c r="C13" s="47"/>
      <c r="D13" s="47"/>
      <c r="E13" s="47"/>
      <c r="F13" s="47"/>
      <c r="G13" s="47"/>
      <c r="H13" s="47"/>
      <c r="I13" s="144"/>
      <c r="J13" s="47"/>
      <c r="K13" s="51"/>
    </row>
    <row r="14" spans="2:11" s="1" customFormat="1" ht="14.4" customHeight="1">
      <c r="B14" s="46"/>
      <c r="C14" s="47"/>
      <c r="D14" s="40" t="s">
        <v>27</v>
      </c>
      <c r="E14" s="47"/>
      <c r="F14" s="47"/>
      <c r="G14" s="47"/>
      <c r="H14" s="47"/>
      <c r="I14" s="146" t="s">
        <v>28</v>
      </c>
      <c r="J14" s="35" t="s">
        <v>29</v>
      </c>
      <c r="K14" s="51"/>
    </row>
    <row r="15" spans="2:11" s="1" customFormat="1" ht="18" customHeight="1">
      <c r="B15" s="46"/>
      <c r="C15" s="47"/>
      <c r="D15" s="47"/>
      <c r="E15" s="35" t="s">
        <v>30</v>
      </c>
      <c r="F15" s="47"/>
      <c r="G15" s="47"/>
      <c r="H15" s="47"/>
      <c r="I15" s="146" t="s">
        <v>31</v>
      </c>
      <c r="J15" s="35" t="s">
        <v>32</v>
      </c>
      <c r="K15" s="51"/>
    </row>
    <row r="16" spans="2:11" s="1" customFormat="1" ht="6.95" customHeight="1">
      <c r="B16" s="46"/>
      <c r="C16" s="47"/>
      <c r="D16" s="47"/>
      <c r="E16" s="47"/>
      <c r="F16" s="47"/>
      <c r="G16" s="47"/>
      <c r="H16" s="47"/>
      <c r="I16" s="144"/>
      <c r="J16" s="47"/>
      <c r="K16" s="51"/>
    </row>
    <row r="17" spans="2:11" s="1" customFormat="1" ht="14.4" customHeight="1">
      <c r="B17" s="46"/>
      <c r="C17" s="47"/>
      <c r="D17" s="40" t="s">
        <v>33</v>
      </c>
      <c r="E17" s="47"/>
      <c r="F17" s="47"/>
      <c r="G17" s="47"/>
      <c r="H17" s="47"/>
      <c r="I17" s="146" t="s">
        <v>28</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46" t="s">
        <v>31</v>
      </c>
      <c r="J18" s="35"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40" t="s">
        <v>35</v>
      </c>
      <c r="E20" s="47"/>
      <c r="F20" s="47"/>
      <c r="G20" s="47"/>
      <c r="H20" s="47"/>
      <c r="I20" s="146" t="s">
        <v>28</v>
      </c>
      <c r="J20" s="35" t="s">
        <v>36</v>
      </c>
      <c r="K20" s="51"/>
    </row>
    <row r="21" spans="2:11" s="1" customFormat="1" ht="18" customHeight="1">
      <c r="B21" s="46"/>
      <c r="C21" s="47"/>
      <c r="D21" s="47"/>
      <c r="E21" s="35" t="s">
        <v>37</v>
      </c>
      <c r="F21" s="47"/>
      <c r="G21" s="47"/>
      <c r="H21" s="47"/>
      <c r="I21" s="146" t="s">
        <v>31</v>
      </c>
      <c r="J21" s="35" t="s">
        <v>38</v>
      </c>
      <c r="K21" s="51"/>
    </row>
    <row r="22" spans="2:11" s="1" customFormat="1" ht="6.95" customHeight="1">
      <c r="B22" s="46"/>
      <c r="C22" s="47"/>
      <c r="D22" s="47"/>
      <c r="E22" s="47"/>
      <c r="F22" s="47"/>
      <c r="G22" s="47"/>
      <c r="H22" s="47"/>
      <c r="I22" s="144"/>
      <c r="J22" s="47"/>
      <c r="K22" s="51"/>
    </row>
    <row r="23" spans="2:11" s="1" customFormat="1" ht="14.4" customHeight="1">
      <c r="B23" s="46"/>
      <c r="C23" s="47"/>
      <c r="D23" s="40" t="s">
        <v>40</v>
      </c>
      <c r="E23" s="47"/>
      <c r="F23" s="47"/>
      <c r="G23" s="47"/>
      <c r="H23" s="47"/>
      <c r="I23" s="144"/>
      <c r="J23" s="47"/>
      <c r="K23" s="51"/>
    </row>
    <row r="24" spans="2:11" s="6" customFormat="1" ht="16.5" customHeight="1">
      <c r="B24" s="148"/>
      <c r="C24" s="149"/>
      <c r="D24" s="149"/>
      <c r="E24" s="44" t="s">
        <v>21</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41</v>
      </c>
      <c r="E27" s="47"/>
      <c r="F27" s="47"/>
      <c r="G27" s="47"/>
      <c r="H27" s="47"/>
      <c r="I27" s="144"/>
      <c r="J27" s="155">
        <f>ROUND(J81,2)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43</v>
      </c>
      <c r="G29" s="47"/>
      <c r="H29" s="47"/>
      <c r="I29" s="156" t="s">
        <v>42</v>
      </c>
      <c r="J29" s="52" t="s">
        <v>44</v>
      </c>
      <c r="K29" s="51"/>
    </row>
    <row r="30" spans="2:11" s="1" customFormat="1" ht="14.4" customHeight="1">
      <c r="B30" s="46"/>
      <c r="C30" s="47"/>
      <c r="D30" s="55" t="s">
        <v>45</v>
      </c>
      <c r="E30" s="55" t="s">
        <v>46</v>
      </c>
      <c r="F30" s="157">
        <f>ROUND(SUM(BE81:BE107),2)</f>
        <v>0</v>
      </c>
      <c r="G30" s="47"/>
      <c r="H30" s="47"/>
      <c r="I30" s="158">
        <v>0.21</v>
      </c>
      <c r="J30" s="157">
        <f>ROUND(ROUND((SUM(BE81:BE107)),2)*I30,2)</f>
        <v>0</v>
      </c>
      <c r="K30" s="51"/>
    </row>
    <row r="31" spans="2:11" s="1" customFormat="1" ht="14.4" customHeight="1">
      <c r="B31" s="46"/>
      <c r="C31" s="47"/>
      <c r="D31" s="47"/>
      <c r="E31" s="55" t="s">
        <v>47</v>
      </c>
      <c r="F31" s="157">
        <f>ROUND(SUM(BF81:BF107),2)</f>
        <v>0</v>
      </c>
      <c r="G31" s="47"/>
      <c r="H31" s="47"/>
      <c r="I31" s="158">
        <v>0.15</v>
      </c>
      <c r="J31" s="157">
        <f>ROUND(ROUND((SUM(BF81:BF107)),2)*I31,2)</f>
        <v>0</v>
      </c>
      <c r="K31" s="51"/>
    </row>
    <row r="32" spans="2:11" s="1" customFormat="1" ht="14.4" customHeight="1" hidden="1">
      <c r="B32" s="46"/>
      <c r="C32" s="47"/>
      <c r="D32" s="47"/>
      <c r="E32" s="55" t="s">
        <v>48</v>
      </c>
      <c r="F32" s="157">
        <f>ROUND(SUM(BG81:BG107),2)</f>
        <v>0</v>
      </c>
      <c r="G32" s="47"/>
      <c r="H32" s="47"/>
      <c r="I32" s="158">
        <v>0.21</v>
      </c>
      <c r="J32" s="157">
        <v>0</v>
      </c>
      <c r="K32" s="51"/>
    </row>
    <row r="33" spans="2:11" s="1" customFormat="1" ht="14.4" customHeight="1" hidden="1">
      <c r="B33" s="46"/>
      <c r="C33" s="47"/>
      <c r="D33" s="47"/>
      <c r="E33" s="55" t="s">
        <v>49</v>
      </c>
      <c r="F33" s="157">
        <f>ROUND(SUM(BH81:BH107),2)</f>
        <v>0</v>
      </c>
      <c r="G33" s="47"/>
      <c r="H33" s="47"/>
      <c r="I33" s="158">
        <v>0.15</v>
      </c>
      <c r="J33" s="157">
        <v>0</v>
      </c>
      <c r="K33" s="51"/>
    </row>
    <row r="34" spans="2:11" s="1" customFormat="1" ht="14.4" customHeight="1" hidden="1">
      <c r="B34" s="46"/>
      <c r="C34" s="47"/>
      <c r="D34" s="47"/>
      <c r="E34" s="55" t="s">
        <v>50</v>
      </c>
      <c r="F34" s="157">
        <f>ROUND(SUM(BI81:BI107),2)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51</v>
      </c>
      <c r="E36" s="98"/>
      <c r="F36" s="98"/>
      <c r="G36" s="161" t="s">
        <v>52</v>
      </c>
      <c r="H36" s="162" t="s">
        <v>53</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30" t="s">
        <v>98</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40" t="s">
        <v>18</v>
      </c>
      <c r="D44" s="47"/>
      <c r="E44" s="47"/>
      <c r="F44" s="47"/>
      <c r="G44" s="47"/>
      <c r="H44" s="47"/>
      <c r="I44" s="144"/>
      <c r="J44" s="47"/>
      <c r="K44" s="51"/>
    </row>
    <row r="45" spans="2:11" s="1" customFormat="1" ht="16.5" customHeight="1">
      <c r="B45" s="46"/>
      <c r="C45" s="47"/>
      <c r="D45" s="47"/>
      <c r="E45" s="143" t="str">
        <f>E7</f>
        <v>ZŠ Na Výběžku, Liberec-Starý Harcov, Zabezpečení svahu a úpravy u obtokového koryta kolem hřiště</v>
      </c>
      <c r="F45" s="40"/>
      <c r="G45" s="40"/>
      <c r="H45" s="40"/>
      <c r="I45" s="144"/>
      <c r="J45" s="47"/>
      <c r="K45" s="51"/>
    </row>
    <row r="46" spans="2:11" s="1" customFormat="1" ht="14.4" customHeight="1">
      <c r="B46" s="46"/>
      <c r="C46" s="40" t="s">
        <v>96</v>
      </c>
      <c r="D46" s="47"/>
      <c r="E46" s="47"/>
      <c r="F46" s="47"/>
      <c r="G46" s="47"/>
      <c r="H46" s="47"/>
      <c r="I46" s="144"/>
      <c r="J46" s="47"/>
      <c r="K46" s="51"/>
    </row>
    <row r="47" spans="2:11" s="1" customFormat="1" ht="17.25" customHeight="1">
      <c r="B47" s="46"/>
      <c r="C47" s="47"/>
      <c r="D47" s="47"/>
      <c r="E47" s="145" t="str">
        <f>E9</f>
        <v>02 - VRN - Vedlejší rozpočtové náklady</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40" t="s">
        <v>23</v>
      </c>
      <c r="D49" s="47"/>
      <c r="E49" s="47"/>
      <c r="F49" s="35" t="str">
        <f>F12</f>
        <v>Liberec</v>
      </c>
      <c r="G49" s="47"/>
      <c r="H49" s="47"/>
      <c r="I49" s="146" t="s">
        <v>25</v>
      </c>
      <c r="J49" s="147" t="str">
        <f>IF(J12="","",J12)</f>
        <v>13. 7. 2018</v>
      </c>
      <c r="K49" s="51"/>
    </row>
    <row r="50" spans="2:11" s="1" customFormat="1" ht="6.95" customHeight="1">
      <c r="B50" s="46"/>
      <c r="C50" s="47"/>
      <c r="D50" s="47"/>
      <c r="E50" s="47"/>
      <c r="F50" s="47"/>
      <c r="G50" s="47"/>
      <c r="H50" s="47"/>
      <c r="I50" s="144"/>
      <c r="J50" s="47"/>
      <c r="K50" s="51"/>
    </row>
    <row r="51" spans="2:11" s="1" customFormat="1" ht="13.5">
      <c r="B51" s="46"/>
      <c r="C51" s="40" t="s">
        <v>27</v>
      </c>
      <c r="D51" s="47"/>
      <c r="E51" s="47"/>
      <c r="F51" s="35" t="str">
        <f>E15</f>
        <v>Statutární město Liberec</v>
      </c>
      <c r="G51" s="47"/>
      <c r="H51" s="47"/>
      <c r="I51" s="146" t="s">
        <v>35</v>
      </c>
      <c r="J51" s="44" t="str">
        <f>E21</f>
        <v>SNOWPLAN, spol. s r.o.</v>
      </c>
      <c r="K51" s="51"/>
    </row>
    <row r="52" spans="2:11" s="1" customFormat="1" ht="14.4" customHeight="1">
      <c r="B52" s="46"/>
      <c r="C52" s="40" t="s">
        <v>33</v>
      </c>
      <c r="D52" s="47"/>
      <c r="E52" s="47"/>
      <c r="F52" s="35"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99</v>
      </c>
      <c r="D54" s="159"/>
      <c r="E54" s="159"/>
      <c r="F54" s="159"/>
      <c r="G54" s="159"/>
      <c r="H54" s="159"/>
      <c r="I54" s="173"/>
      <c r="J54" s="174" t="s">
        <v>100</v>
      </c>
      <c r="K54" s="175"/>
    </row>
    <row r="55" spans="2:11" s="1" customFormat="1" ht="10.3" customHeight="1">
      <c r="B55" s="46"/>
      <c r="C55" s="47"/>
      <c r="D55" s="47"/>
      <c r="E55" s="47"/>
      <c r="F55" s="47"/>
      <c r="G55" s="47"/>
      <c r="H55" s="47"/>
      <c r="I55" s="144"/>
      <c r="J55" s="47"/>
      <c r="K55" s="51"/>
    </row>
    <row r="56" spans="2:47" s="1" customFormat="1" ht="29.25" customHeight="1">
      <c r="B56" s="46"/>
      <c r="C56" s="176" t="s">
        <v>101</v>
      </c>
      <c r="D56" s="47"/>
      <c r="E56" s="47"/>
      <c r="F56" s="47"/>
      <c r="G56" s="47"/>
      <c r="H56" s="47"/>
      <c r="I56" s="144"/>
      <c r="J56" s="155">
        <f>J81</f>
        <v>0</v>
      </c>
      <c r="K56" s="51"/>
      <c r="AU56" s="24" t="s">
        <v>102</v>
      </c>
    </row>
    <row r="57" spans="2:11" s="7" customFormat="1" ht="24.95" customHeight="1">
      <c r="B57" s="177"/>
      <c r="C57" s="178"/>
      <c r="D57" s="179" t="s">
        <v>87</v>
      </c>
      <c r="E57" s="180"/>
      <c r="F57" s="180"/>
      <c r="G57" s="180"/>
      <c r="H57" s="180"/>
      <c r="I57" s="181"/>
      <c r="J57" s="182">
        <f>J82</f>
        <v>0</v>
      </c>
      <c r="K57" s="183"/>
    </row>
    <row r="58" spans="2:11" s="8" customFormat="1" ht="19.9" customHeight="1">
      <c r="B58" s="184"/>
      <c r="C58" s="185"/>
      <c r="D58" s="186" t="s">
        <v>365</v>
      </c>
      <c r="E58" s="187"/>
      <c r="F58" s="187"/>
      <c r="G58" s="187"/>
      <c r="H58" s="187"/>
      <c r="I58" s="188"/>
      <c r="J58" s="189">
        <f>J86</f>
        <v>0</v>
      </c>
      <c r="K58" s="190"/>
    </row>
    <row r="59" spans="2:11" s="8" customFormat="1" ht="19.9" customHeight="1">
      <c r="B59" s="184"/>
      <c r="C59" s="185"/>
      <c r="D59" s="186" t="s">
        <v>366</v>
      </c>
      <c r="E59" s="187"/>
      <c r="F59" s="187"/>
      <c r="G59" s="187"/>
      <c r="H59" s="187"/>
      <c r="I59" s="188"/>
      <c r="J59" s="189">
        <f>J99</f>
        <v>0</v>
      </c>
      <c r="K59" s="190"/>
    </row>
    <row r="60" spans="2:11" s="8" customFormat="1" ht="19.9" customHeight="1">
      <c r="B60" s="184"/>
      <c r="C60" s="185"/>
      <c r="D60" s="186" t="s">
        <v>367</v>
      </c>
      <c r="E60" s="187"/>
      <c r="F60" s="187"/>
      <c r="G60" s="187"/>
      <c r="H60" s="187"/>
      <c r="I60" s="188"/>
      <c r="J60" s="189">
        <f>J101</f>
        <v>0</v>
      </c>
      <c r="K60" s="190"/>
    </row>
    <row r="61" spans="2:11" s="8" customFormat="1" ht="19.9" customHeight="1">
      <c r="B61" s="184"/>
      <c r="C61" s="185"/>
      <c r="D61" s="186" t="s">
        <v>368</v>
      </c>
      <c r="E61" s="187"/>
      <c r="F61" s="187"/>
      <c r="G61" s="187"/>
      <c r="H61" s="187"/>
      <c r="I61" s="188"/>
      <c r="J61" s="189">
        <f>J104</f>
        <v>0</v>
      </c>
      <c r="K61" s="190"/>
    </row>
    <row r="62" spans="2:11" s="1" customFormat="1" ht="21.8" customHeight="1">
      <c r="B62" s="46"/>
      <c r="C62" s="47"/>
      <c r="D62" s="47"/>
      <c r="E62" s="47"/>
      <c r="F62" s="47"/>
      <c r="G62" s="47"/>
      <c r="H62" s="47"/>
      <c r="I62" s="144"/>
      <c r="J62" s="47"/>
      <c r="K62" s="51"/>
    </row>
    <row r="63" spans="2:11" s="1" customFormat="1" ht="6.95" customHeight="1">
      <c r="B63" s="67"/>
      <c r="C63" s="68"/>
      <c r="D63" s="68"/>
      <c r="E63" s="68"/>
      <c r="F63" s="68"/>
      <c r="G63" s="68"/>
      <c r="H63" s="68"/>
      <c r="I63" s="166"/>
      <c r="J63" s="68"/>
      <c r="K63" s="69"/>
    </row>
    <row r="67" spans="2:12" s="1" customFormat="1" ht="6.95" customHeight="1">
      <c r="B67" s="70"/>
      <c r="C67" s="71"/>
      <c r="D67" s="71"/>
      <c r="E67" s="71"/>
      <c r="F67" s="71"/>
      <c r="G67" s="71"/>
      <c r="H67" s="71"/>
      <c r="I67" s="169"/>
      <c r="J67" s="71"/>
      <c r="K67" s="71"/>
      <c r="L67" s="72"/>
    </row>
    <row r="68" spans="2:12" s="1" customFormat="1" ht="36.95" customHeight="1">
      <c r="B68" s="46"/>
      <c r="C68" s="73" t="s">
        <v>110</v>
      </c>
      <c r="D68" s="74"/>
      <c r="E68" s="74"/>
      <c r="F68" s="74"/>
      <c r="G68" s="74"/>
      <c r="H68" s="74"/>
      <c r="I68" s="191"/>
      <c r="J68" s="74"/>
      <c r="K68" s="74"/>
      <c r="L68" s="72"/>
    </row>
    <row r="69" spans="2:12" s="1" customFormat="1" ht="6.95" customHeight="1">
      <c r="B69" s="46"/>
      <c r="C69" s="74"/>
      <c r="D69" s="74"/>
      <c r="E69" s="74"/>
      <c r="F69" s="74"/>
      <c r="G69" s="74"/>
      <c r="H69" s="74"/>
      <c r="I69" s="191"/>
      <c r="J69" s="74"/>
      <c r="K69" s="74"/>
      <c r="L69" s="72"/>
    </row>
    <row r="70" spans="2:12" s="1" customFormat="1" ht="14.4" customHeight="1">
      <c r="B70" s="46"/>
      <c r="C70" s="76" t="s">
        <v>18</v>
      </c>
      <c r="D70" s="74"/>
      <c r="E70" s="74"/>
      <c r="F70" s="74"/>
      <c r="G70" s="74"/>
      <c r="H70" s="74"/>
      <c r="I70" s="191"/>
      <c r="J70" s="74"/>
      <c r="K70" s="74"/>
      <c r="L70" s="72"/>
    </row>
    <row r="71" spans="2:12" s="1" customFormat="1" ht="16.5" customHeight="1">
      <c r="B71" s="46"/>
      <c r="C71" s="74"/>
      <c r="D71" s="74"/>
      <c r="E71" s="192" t="str">
        <f>E7</f>
        <v>ZŠ Na Výběžku, Liberec-Starý Harcov, Zabezpečení svahu a úpravy u obtokového koryta kolem hřiště</v>
      </c>
      <c r="F71" s="76"/>
      <c r="G71" s="76"/>
      <c r="H71" s="76"/>
      <c r="I71" s="191"/>
      <c r="J71" s="74"/>
      <c r="K71" s="74"/>
      <c r="L71" s="72"/>
    </row>
    <row r="72" spans="2:12" s="1" customFormat="1" ht="14.4" customHeight="1">
      <c r="B72" s="46"/>
      <c r="C72" s="76" t="s">
        <v>96</v>
      </c>
      <c r="D72" s="74"/>
      <c r="E72" s="74"/>
      <c r="F72" s="74"/>
      <c r="G72" s="74"/>
      <c r="H72" s="74"/>
      <c r="I72" s="191"/>
      <c r="J72" s="74"/>
      <c r="K72" s="74"/>
      <c r="L72" s="72"/>
    </row>
    <row r="73" spans="2:12" s="1" customFormat="1" ht="17.25" customHeight="1">
      <c r="B73" s="46"/>
      <c r="C73" s="74"/>
      <c r="D73" s="74"/>
      <c r="E73" s="82" t="str">
        <f>E9</f>
        <v>02 - VRN - Vedlejší rozpočtové náklady</v>
      </c>
      <c r="F73" s="74"/>
      <c r="G73" s="74"/>
      <c r="H73" s="74"/>
      <c r="I73" s="191"/>
      <c r="J73" s="74"/>
      <c r="K73" s="74"/>
      <c r="L73" s="72"/>
    </row>
    <row r="74" spans="2:12" s="1" customFormat="1" ht="6.95" customHeight="1">
      <c r="B74" s="46"/>
      <c r="C74" s="74"/>
      <c r="D74" s="74"/>
      <c r="E74" s="74"/>
      <c r="F74" s="74"/>
      <c r="G74" s="74"/>
      <c r="H74" s="74"/>
      <c r="I74" s="191"/>
      <c r="J74" s="74"/>
      <c r="K74" s="74"/>
      <c r="L74" s="72"/>
    </row>
    <row r="75" spans="2:12" s="1" customFormat="1" ht="18" customHeight="1">
      <c r="B75" s="46"/>
      <c r="C75" s="76" t="s">
        <v>23</v>
      </c>
      <c r="D75" s="74"/>
      <c r="E75" s="74"/>
      <c r="F75" s="193" t="str">
        <f>F12</f>
        <v>Liberec</v>
      </c>
      <c r="G75" s="74"/>
      <c r="H75" s="74"/>
      <c r="I75" s="194" t="s">
        <v>25</v>
      </c>
      <c r="J75" s="85" t="str">
        <f>IF(J12="","",J12)</f>
        <v>13. 7. 2018</v>
      </c>
      <c r="K75" s="74"/>
      <c r="L75" s="72"/>
    </row>
    <row r="76" spans="2:12" s="1" customFormat="1" ht="6.95" customHeight="1">
      <c r="B76" s="46"/>
      <c r="C76" s="74"/>
      <c r="D76" s="74"/>
      <c r="E76" s="74"/>
      <c r="F76" s="74"/>
      <c r="G76" s="74"/>
      <c r="H76" s="74"/>
      <c r="I76" s="191"/>
      <c r="J76" s="74"/>
      <c r="K76" s="74"/>
      <c r="L76" s="72"/>
    </row>
    <row r="77" spans="2:12" s="1" customFormat="1" ht="13.5">
      <c r="B77" s="46"/>
      <c r="C77" s="76" t="s">
        <v>27</v>
      </c>
      <c r="D77" s="74"/>
      <c r="E77" s="74"/>
      <c r="F77" s="193" t="str">
        <f>E15</f>
        <v>Statutární město Liberec</v>
      </c>
      <c r="G77" s="74"/>
      <c r="H77" s="74"/>
      <c r="I77" s="194" t="s">
        <v>35</v>
      </c>
      <c r="J77" s="193" t="str">
        <f>E21</f>
        <v>SNOWPLAN, spol. s r.o.</v>
      </c>
      <c r="K77" s="74"/>
      <c r="L77" s="72"/>
    </row>
    <row r="78" spans="2:12" s="1" customFormat="1" ht="14.4" customHeight="1">
      <c r="B78" s="46"/>
      <c r="C78" s="76" t="s">
        <v>33</v>
      </c>
      <c r="D78" s="74"/>
      <c r="E78" s="74"/>
      <c r="F78" s="193" t="str">
        <f>IF(E18="","",E18)</f>
        <v/>
      </c>
      <c r="G78" s="74"/>
      <c r="H78" s="74"/>
      <c r="I78" s="191"/>
      <c r="J78" s="74"/>
      <c r="K78" s="74"/>
      <c r="L78" s="72"/>
    </row>
    <row r="79" spans="2:12" s="1" customFormat="1" ht="10.3" customHeight="1">
      <c r="B79" s="46"/>
      <c r="C79" s="74"/>
      <c r="D79" s="74"/>
      <c r="E79" s="74"/>
      <c r="F79" s="74"/>
      <c r="G79" s="74"/>
      <c r="H79" s="74"/>
      <c r="I79" s="191"/>
      <c r="J79" s="74"/>
      <c r="K79" s="74"/>
      <c r="L79" s="72"/>
    </row>
    <row r="80" spans="2:20" s="9" customFormat="1" ht="29.25" customHeight="1">
      <c r="B80" s="195"/>
      <c r="C80" s="196" t="s">
        <v>111</v>
      </c>
      <c r="D80" s="197" t="s">
        <v>60</v>
      </c>
      <c r="E80" s="197" t="s">
        <v>56</v>
      </c>
      <c r="F80" s="197" t="s">
        <v>112</v>
      </c>
      <c r="G80" s="197" t="s">
        <v>113</v>
      </c>
      <c r="H80" s="197" t="s">
        <v>114</v>
      </c>
      <c r="I80" s="198" t="s">
        <v>115</v>
      </c>
      <c r="J80" s="197" t="s">
        <v>100</v>
      </c>
      <c r="K80" s="199" t="s">
        <v>116</v>
      </c>
      <c r="L80" s="200"/>
      <c r="M80" s="102" t="s">
        <v>117</v>
      </c>
      <c r="N80" s="103" t="s">
        <v>45</v>
      </c>
      <c r="O80" s="103" t="s">
        <v>118</v>
      </c>
      <c r="P80" s="103" t="s">
        <v>119</v>
      </c>
      <c r="Q80" s="103" t="s">
        <v>120</v>
      </c>
      <c r="R80" s="103" t="s">
        <v>121</v>
      </c>
      <c r="S80" s="103" t="s">
        <v>122</v>
      </c>
      <c r="T80" s="104" t="s">
        <v>123</v>
      </c>
    </row>
    <row r="81" spans="2:63" s="1" customFormat="1" ht="29.25" customHeight="1">
      <c r="B81" s="46"/>
      <c r="C81" s="108" t="s">
        <v>101</v>
      </c>
      <c r="D81" s="74"/>
      <c r="E81" s="74"/>
      <c r="F81" s="74"/>
      <c r="G81" s="74"/>
      <c r="H81" s="74"/>
      <c r="I81" s="191"/>
      <c r="J81" s="201">
        <f>BK81</f>
        <v>0</v>
      </c>
      <c r="K81" s="74"/>
      <c r="L81" s="72"/>
      <c r="M81" s="105"/>
      <c r="N81" s="106"/>
      <c r="O81" s="106"/>
      <c r="P81" s="202">
        <f>P82</f>
        <v>0</v>
      </c>
      <c r="Q81" s="106"/>
      <c r="R81" s="202">
        <f>R82</f>
        <v>0</v>
      </c>
      <c r="S81" s="106"/>
      <c r="T81" s="203">
        <f>T82</f>
        <v>0</v>
      </c>
      <c r="AT81" s="24" t="s">
        <v>74</v>
      </c>
      <c r="AU81" s="24" t="s">
        <v>102</v>
      </c>
      <c r="BK81" s="204">
        <f>BK82</f>
        <v>0</v>
      </c>
    </row>
    <row r="82" spans="2:63" s="10" customFormat="1" ht="37.4" customHeight="1">
      <c r="B82" s="205"/>
      <c r="C82" s="206"/>
      <c r="D82" s="207" t="s">
        <v>74</v>
      </c>
      <c r="E82" s="208" t="s">
        <v>369</v>
      </c>
      <c r="F82" s="208" t="s">
        <v>370</v>
      </c>
      <c r="G82" s="206"/>
      <c r="H82" s="206"/>
      <c r="I82" s="209"/>
      <c r="J82" s="210">
        <f>BK82</f>
        <v>0</v>
      </c>
      <c r="K82" s="206"/>
      <c r="L82" s="211"/>
      <c r="M82" s="212"/>
      <c r="N82" s="213"/>
      <c r="O82" s="213"/>
      <c r="P82" s="214">
        <f>P83+SUM(P84:P86)+P99+P101+P104</f>
        <v>0</v>
      </c>
      <c r="Q82" s="213"/>
      <c r="R82" s="214">
        <f>R83+SUM(R84:R86)+R99+R101+R104</f>
        <v>0</v>
      </c>
      <c r="S82" s="213"/>
      <c r="T82" s="215">
        <f>T83+SUM(T84:T86)+T99+T101+T104</f>
        <v>0</v>
      </c>
      <c r="AR82" s="216" t="s">
        <v>163</v>
      </c>
      <c r="AT82" s="217" t="s">
        <v>74</v>
      </c>
      <c r="AU82" s="217" t="s">
        <v>75</v>
      </c>
      <c r="AY82" s="216" t="s">
        <v>126</v>
      </c>
      <c r="BK82" s="218">
        <f>BK83+SUM(BK84:BK86)+BK99+BK101+BK104</f>
        <v>0</v>
      </c>
    </row>
    <row r="83" spans="2:65" s="1" customFormat="1" ht="16.5" customHeight="1">
      <c r="B83" s="46"/>
      <c r="C83" s="221" t="s">
        <v>83</v>
      </c>
      <c r="D83" s="221" t="s">
        <v>128</v>
      </c>
      <c r="E83" s="222" t="s">
        <v>371</v>
      </c>
      <c r="F83" s="223" t="s">
        <v>372</v>
      </c>
      <c r="G83" s="224" t="s">
        <v>373</v>
      </c>
      <c r="H83" s="225">
        <v>1</v>
      </c>
      <c r="I83" s="226"/>
      <c r="J83" s="227">
        <f>ROUND(I83*H83,2)</f>
        <v>0</v>
      </c>
      <c r="K83" s="223" t="s">
        <v>258</v>
      </c>
      <c r="L83" s="72"/>
      <c r="M83" s="228" t="s">
        <v>21</v>
      </c>
      <c r="N83" s="229" t="s">
        <v>46</v>
      </c>
      <c r="O83" s="47"/>
      <c r="P83" s="230">
        <f>O83*H83</f>
        <v>0</v>
      </c>
      <c r="Q83" s="230">
        <v>0</v>
      </c>
      <c r="R83" s="230">
        <f>Q83*H83</f>
        <v>0</v>
      </c>
      <c r="S83" s="230">
        <v>0</v>
      </c>
      <c r="T83" s="231">
        <f>S83*H83</f>
        <v>0</v>
      </c>
      <c r="AR83" s="24" t="s">
        <v>374</v>
      </c>
      <c r="AT83" s="24" t="s">
        <v>128</v>
      </c>
      <c r="AU83" s="24" t="s">
        <v>83</v>
      </c>
      <c r="AY83" s="24" t="s">
        <v>126</v>
      </c>
      <c r="BE83" s="232">
        <f>IF(N83="základní",J83,0)</f>
        <v>0</v>
      </c>
      <c r="BF83" s="232">
        <f>IF(N83="snížená",J83,0)</f>
        <v>0</v>
      </c>
      <c r="BG83" s="232">
        <f>IF(N83="zákl. přenesená",J83,0)</f>
        <v>0</v>
      </c>
      <c r="BH83" s="232">
        <f>IF(N83="sníž. přenesená",J83,0)</f>
        <v>0</v>
      </c>
      <c r="BI83" s="232">
        <f>IF(N83="nulová",J83,0)</f>
        <v>0</v>
      </c>
      <c r="BJ83" s="24" t="s">
        <v>83</v>
      </c>
      <c r="BK83" s="232">
        <f>ROUND(I83*H83,2)</f>
        <v>0</v>
      </c>
      <c r="BL83" s="24" t="s">
        <v>374</v>
      </c>
      <c r="BM83" s="24" t="s">
        <v>375</v>
      </c>
    </row>
    <row r="84" spans="2:47" s="1" customFormat="1" ht="13.5">
      <c r="B84" s="46"/>
      <c r="C84" s="74"/>
      <c r="D84" s="233" t="s">
        <v>135</v>
      </c>
      <c r="E84" s="74"/>
      <c r="F84" s="234" t="s">
        <v>372</v>
      </c>
      <c r="G84" s="74"/>
      <c r="H84" s="74"/>
      <c r="I84" s="191"/>
      <c r="J84" s="74"/>
      <c r="K84" s="74"/>
      <c r="L84" s="72"/>
      <c r="M84" s="235"/>
      <c r="N84" s="47"/>
      <c r="O84" s="47"/>
      <c r="P84" s="47"/>
      <c r="Q84" s="47"/>
      <c r="R84" s="47"/>
      <c r="S84" s="47"/>
      <c r="T84" s="95"/>
      <c r="AT84" s="24" t="s">
        <v>135</v>
      </c>
      <c r="AU84" s="24" t="s">
        <v>83</v>
      </c>
    </row>
    <row r="85" spans="2:65" s="1" customFormat="1" ht="16.5" customHeight="1">
      <c r="B85" s="46"/>
      <c r="C85" s="221" t="s">
        <v>85</v>
      </c>
      <c r="D85" s="221" t="s">
        <v>128</v>
      </c>
      <c r="E85" s="222" t="s">
        <v>376</v>
      </c>
      <c r="F85" s="223" t="s">
        <v>377</v>
      </c>
      <c r="G85" s="224" t="s">
        <v>373</v>
      </c>
      <c r="H85" s="225">
        <v>1</v>
      </c>
      <c r="I85" s="226"/>
      <c r="J85" s="227">
        <f>ROUND(I85*H85,2)</f>
        <v>0</v>
      </c>
      <c r="K85" s="223" t="s">
        <v>21</v>
      </c>
      <c r="L85" s="72"/>
      <c r="M85" s="228" t="s">
        <v>21</v>
      </c>
      <c r="N85" s="229" t="s">
        <v>46</v>
      </c>
      <c r="O85" s="47"/>
      <c r="P85" s="230">
        <f>O85*H85</f>
        <v>0</v>
      </c>
      <c r="Q85" s="230">
        <v>0</v>
      </c>
      <c r="R85" s="230">
        <f>Q85*H85</f>
        <v>0</v>
      </c>
      <c r="S85" s="230">
        <v>0</v>
      </c>
      <c r="T85" s="231">
        <f>S85*H85</f>
        <v>0</v>
      </c>
      <c r="AR85" s="24" t="s">
        <v>374</v>
      </c>
      <c r="AT85" s="24" t="s">
        <v>128</v>
      </c>
      <c r="AU85" s="24" t="s">
        <v>83</v>
      </c>
      <c r="AY85" s="24" t="s">
        <v>126</v>
      </c>
      <c r="BE85" s="232">
        <f>IF(N85="základní",J85,0)</f>
        <v>0</v>
      </c>
      <c r="BF85" s="232">
        <f>IF(N85="snížená",J85,0)</f>
        <v>0</v>
      </c>
      <c r="BG85" s="232">
        <f>IF(N85="zákl. přenesená",J85,0)</f>
        <v>0</v>
      </c>
      <c r="BH85" s="232">
        <f>IF(N85="sníž. přenesená",J85,0)</f>
        <v>0</v>
      </c>
      <c r="BI85" s="232">
        <f>IF(N85="nulová",J85,0)</f>
        <v>0</v>
      </c>
      <c r="BJ85" s="24" t="s">
        <v>83</v>
      </c>
      <c r="BK85" s="232">
        <f>ROUND(I85*H85,2)</f>
        <v>0</v>
      </c>
      <c r="BL85" s="24" t="s">
        <v>374</v>
      </c>
      <c r="BM85" s="24" t="s">
        <v>378</v>
      </c>
    </row>
    <row r="86" spans="2:63" s="10" customFormat="1" ht="29.85" customHeight="1">
      <c r="B86" s="205"/>
      <c r="C86" s="206"/>
      <c r="D86" s="207" t="s">
        <v>74</v>
      </c>
      <c r="E86" s="219" t="s">
        <v>379</v>
      </c>
      <c r="F86" s="219" t="s">
        <v>380</v>
      </c>
      <c r="G86" s="206"/>
      <c r="H86" s="206"/>
      <c r="I86" s="209"/>
      <c r="J86" s="220">
        <f>BK86</f>
        <v>0</v>
      </c>
      <c r="K86" s="206"/>
      <c r="L86" s="211"/>
      <c r="M86" s="212"/>
      <c r="N86" s="213"/>
      <c r="O86" s="213"/>
      <c r="P86" s="214">
        <f>SUM(P87:P98)</f>
        <v>0</v>
      </c>
      <c r="Q86" s="213"/>
      <c r="R86" s="214">
        <f>SUM(R87:R98)</f>
        <v>0</v>
      </c>
      <c r="S86" s="213"/>
      <c r="T86" s="215">
        <f>SUM(T87:T98)</f>
        <v>0</v>
      </c>
      <c r="AR86" s="216" t="s">
        <v>163</v>
      </c>
      <c r="AT86" s="217" t="s">
        <v>74</v>
      </c>
      <c r="AU86" s="217" t="s">
        <v>83</v>
      </c>
      <c r="AY86" s="216" t="s">
        <v>126</v>
      </c>
      <c r="BK86" s="218">
        <f>SUM(BK87:BK98)</f>
        <v>0</v>
      </c>
    </row>
    <row r="87" spans="2:65" s="1" customFormat="1" ht="16.5" customHeight="1">
      <c r="B87" s="46"/>
      <c r="C87" s="221" t="s">
        <v>144</v>
      </c>
      <c r="D87" s="221" t="s">
        <v>128</v>
      </c>
      <c r="E87" s="222" t="s">
        <v>381</v>
      </c>
      <c r="F87" s="223" t="s">
        <v>382</v>
      </c>
      <c r="G87" s="224" t="s">
        <v>373</v>
      </c>
      <c r="H87" s="225">
        <v>1</v>
      </c>
      <c r="I87" s="226"/>
      <c r="J87" s="227">
        <f>ROUND(I87*H87,2)</f>
        <v>0</v>
      </c>
      <c r="K87" s="223" t="s">
        <v>258</v>
      </c>
      <c r="L87" s="72"/>
      <c r="M87" s="228" t="s">
        <v>21</v>
      </c>
      <c r="N87" s="229" t="s">
        <v>46</v>
      </c>
      <c r="O87" s="47"/>
      <c r="P87" s="230">
        <f>O87*H87</f>
        <v>0</v>
      </c>
      <c r="Q87" s="230">
        <v>0</v>
      </c>
      <c r="R87" s="230">
        <f>Q87*H87</f>
        <v>0</v>
      </c>
      <c r="S87" s="230">
        <v>0</v>
      </c>
      <c r="T87" s="231">
        <f>S87*H87</f>
        <v>0</v>
      </c>
      <c r="AR87" s="24" t="s">
        <v>374</v>
      </c>
      <c r="AT87" s="24" t="s">
        <v>128</v>
      </c>
      <c r="AU87" s="24" t="s">
        <v>85</v>
      </c>
      <c r="AY87" s="24" t="s">
        <v>126</v>
      </c>
      <c r="BE87" s="232">
        <f>IF(N87="základní",J87,0)</f>
        <v>0</v>
      </c>
      <c r="BF87" s="232">
        <f>IF(N87="snížená",J87,0)</f>
        <v>0</v>
      </c>
      <c r="BG87" s="232">
        <f>IF(N87="zákl. přenesená",J87,0)</f>
        <v>0</v>
      </c>
      <c r="BH87" s="232">
        <f>IF(N87="sníž. přenesená",J87,0)</f>
        <v>0</v>
      </c>
      <c r="BI87" s="232">
        <f>IF(N87="nulová",J87,0)</f>
        <v>0</v>
      </c>
      <c r="BJ87" s="24" t="s">
        <v>83</v>
      </c>
      <c r="BK87" s="232">
        <f>ROUND(I87*H87,2)</f>
        <v>0</v>
      </c>
      <c r="BL87" s="24" t="s">
        <v>374</v>
      </c>
      <c r="BM87" s="24" t="s">
        <v>383</v>
      </c>
    </row>
    <row r="88" spans="2:47" s="1" customFormat="1" ht="13.5">
      <c r="B88" s="46"/>
      <c r="C88" s="74"/>
      <c r="D88" s="233" t="s">
        <v>135</v>
      </c>
      <c r="E88" s="74"/>
      <c r="F88" s="234" t="s">
        <v>382</v>
      </c>
      <c r="G88" s="74"/>
      <c r="H88" s="74"/>
      <c r="I88" s="191"/>
      <c r="J88" s="74"/>
      <c r="K88" s="74"/>
      <c r="L88" s="72"/>
      <c r="M88" s="235"/>
      <c r="N88" s="47"/>
      <c r="O88" s="47"/>
      <c r="P88" s="47"/>
      <c r="Q88" s="47"/>
      <c r="R88" s="47"/>
      <c r="S88" s="47"/>
      <c r="T88" s="95"/>
      <c r="AT88" s="24" t="s">
        <v>135</v>
      </c>
      <c r="AU88" s="24" t="s">
        <v>85</v>
      </c>
    </row>
    <row r="89" spans="2:65" s="1" customFormat="1" ht="16.5" customHeight="1">
      <c r="B89" s="46"/>
      <c r="C89" s="221" t="s">
        <v>133</v>
      </c>
      <c r="D89" s="221" t="s">
        <v>128</v>
      </c>
      <c r="E89" s="222" t="s">
        <v>384</v>
      </c>
      <c r="F89" s="223" t="s">
        <v>385</v>
      </c>
      <c r="G89" s="224" t="s">
        <v>373</v>
      </c>
      <c r="H89" s="225">
        <v>1</v>
      </c>
      <c r="I89" s="226"/>
      <c r="J89" s="227">
        <f>ROUND(I89*H89,2)</f>
        <v>0</v>
      </c>
      <c r="K89" s="223" t="s">
        <v>258</v>
      </c>
      <c r="L89" s="72"/>
      <c r="M89" s="228" t="s">
        <v>21</v>
      </c>
      <c r="N89" s="229" t="s">
        <v>46</v>
      </c>
      <c r="O89" s="47"/>
      <c r="P89" s="230">
        <f>O89*H89</f>
        <v>0</v>
      </c>
      <c r="Q89" s="230">
        <v>0</v>
      </c>
      <c r="R89" s="230">
        <f>Q89*H89</f>
        <v>0</v>
      </c>
      <c r="S89" s="230">
        <v>0</v>
      </c>
      <c r="T89" s="231">
        <f>S89*H89</f>
        <v>0</v>
      </c>
      <c r="AR89" s="24" t="s">
        <v>374</v>
      </c>
      <c r="AT89" s="24" t="s">
        <v>128</v>
      </c>
      <c r="AU89" s="24" t="s">
        <v>85</v>
      </c>
      <c r="AY89" s="24" t="s">
        <v>126</v>
      </c>
      <c r="BE89" s="232">
        <f>IF(N89="základní",J89,0)</f>
        <v>0</v>
      </c>
      <c r="BF89" s="232">
        <f>IF(N89="snížená",J89,0)</f>
        <v>0</v>
      </c>
      <c r="BG89" s="232">
        <f>IF(N89="zákl. přenesená",J89,0)</f>
        <v>0</v>
      </c>
      <c r="BH89" s="232">
        <f>IF(N89="sníž. přenesená",J89,0)</f>
        <v>0</v>
      </c>
      <c r="BI89" s="232">
        <f>IF(N89="nulová",J89,0)</f>
        <v>0</v>
      </c>
      <c r="BJ89" s="24" t="s">
        <v>83</v>
      </c>
      <c r="BK89" s="232">
        <f>ROUND(I89*H89,2)</f>
        <v>0</v>
      </c>
      <c r="BL89" s="24" t="s">
        <v>374</v>
      </c>
      <c r="BM89" s="24" t="s">
        <v>386</v>
      </c>
    </row>
    <row r="90" spans="2:47" s="1" customFormat="1" ht="13.5">
      <c r="B90" s="46"/>
      <c r="C90" s="74"/>
      <c r="D90" s="233" t="s">
        <v>135</v>
      </c>
      <c r="E90" s="74"/>
      <c r="F90" s="234" t="s">
        <v>385</v>
      </c>
      <c r="G90" s="74"/>
      <c r="H90" s="74"/>
      <c r="I90" s="191"/>
      <c r="J90" s="74"/>
      <c r="K90" s="74"/>
      <c r="L90" s="72"/>
      <c r="M90" s="235"/>
      <c r="N90" s="47"/>
      <c r="O90" s="47"/>
      <c r="P90" s="47"/>
      <c r="Q90" s="47"/>
      <c r="R90" s="47"/>
      <c r="S90" s="47"/>
      <c r="T90" s="95"/>
      <c r="AT90" s="24" t="s">
        <v>135</v>
      </c>
      <c r="AU90" s="24" t="s">
        <v>85</v>
      </c>
    </row>
    <row r="91" spans="2:65" s="1" customFormat="1" ht="16.5" customHeight="1">
      <c r="B91" s="46"/>
      <c r="C91" s="221" t="s">
        <v>163</v>
      </c>
      <c r="D91" s="221" t="s">
        <v>128</v>
      </c>
      <c r="E91" s="222" t="s">
        <v>387</v>
      </c>
      <c r="F91" s="223" t="s">
        <v>388</v>
      </c>
      <c r="G91" s="224" t="s">
        <v>373</v>
      </c>
      <c r="H91" s="225">
        <v>1</v>
      </c>
      <c r="I91" s="226"/>
      <c r="J91" s="227">
        <f>ROUND(I91*H91,2)</f>
        <v>0</v>
      </c>
      <c r="K91" s="223" t="s">
        <v>258</v>
      </c>
      <c r="L91" s="72"/>
      <c r="M91" s="228" t="s">
        <v>21</v>
      </c>
      <c r="N91" s="229" t="s">
        <v>46</v>
      </c>
      <c r="O91" s="47"/>
      <c r="P91" s="230">
        <f>O91*H91</f>
        <v>0</v>
      </c>
      <c r="Q91" s="230">
        <v>0</v>
      </c>
      <c r="R91" s="230">
        <f>Q91*H91</f>
        <v>0</v>
      </c>
      <c r="S91" s="230">
        <v>0</v>
      </c>
      <c r="T91" s="231">
        <f>S91*H91</f>
        <v>0</v>
      </c>
      <c r="AR91" s="24" t="s">
        <v>374</v>
      </c>
      <c r="AT91" s="24" t="s">
        <v>128</v>
      </c>
      <c r="AU91" s="24" t="s">
        <v>85</v>
      </c>
      <c r="AY91" s="24" t="s">
        <v>126</v>
      </c>
      <c r="BE91" s="232">
        <f>IF(N91="základní",J91,0)</f>
        <v>0</v>
      </c>
      <c r="BF91" s="232">
        <f>IF(N91="snížená",J91,0)</f>
        <v>0</v>
      </c>
      <c r="BG91" s="232">
        <f>IF(N91="zákl. přenesená",J91,0)</f>
        <v>0</v>
      </c>
      <c r="BH91" s="232">
        <f>IF(N91="sníž. přenesená",J91,0)</f>
        <v>0</v>
      </c>
      <c r="BI91" s="232">
        <f>IF(N91="nulová",J91,0)</f>
        <v>0</v>
      </c>
      <c r="BJ91" s="24" t="s">
        <v>83</v>
      </c>
      <c r="BK91" s="232">
        <f>ROUND(I91*H91,2)</f>
        <v>0</v>
      </c>
      <c r="BL91" s="24" t="s">
        <v>374</v>
      </c>
      <c r="BM91" s="24" t="s">
        <v>389</v>
      </c>
    </row>
    <row r="92" spans="2:47" s="1" customFormat="1" ht="13.5">
      <c r="B92" s="46"/>
      <c r="C92" s="74"/>
      <c r="D92" s="233" t="s">
        <v>135</v>
      </c>
      <c r="E92" s="74"/>
      <c r="F92" s="234" t="s">
        <v>388</v>
      </c>
      <c r="G92" s="74"/>
      <c r="H92" s="74"/>
      <c r="I92" s="191"/>
      <c r="J92" s="74"/>
      <c r="K92" s="74"/>
      <c r="L92" s="72"/>
      <c r="M92" s="235"/>
      <c r="N92" s="47"/>
      <c r="O92" s="47"/>
      <c r="P92" s="47"/>
      <c r="Q92" s="47"/>
      <c r="R92" s="47"/>
      <c r="S92" s="47"/>
      <c r="T92" s="95"/>
      <c r="AT92" s="24" t="s">
        <v>135</v>
      </c>
      <c r="AU92" s="24" t="s">
        <v>85</v>
      </c>
    </row>
    <row r="93" spans="2:65" s="1" customFormat="1" ht="16.5" customHeight="1">
      <c r="B93" s="46"/>
      <c r="C93" s="221" t="s">
        <v>168</v>
      </c>
      <c r="D93" s="221" t="s">
        <v>128</v>
      </c>
      <c r="E93" s="222" t="s">
        <v>390</v>
      </c>
      <c r="F93" s="223" t="s">
        <v>391</v>
      </c>
      <c r="G93" s="224" t="s">
        <v>392</v>
      </c>
      <c r="H93" s="225">
        <v>1</v>
      </c>
      <c r="I93" s="226"/>
      <c r="J93" s="227">
        <f>ROUND(I93*H93,2)</f>
        <v>0</v>
      </c>
      <c r="K93" s="223" t="s">
        <v>258</v>
      </c>
      <c r="L93" s="72"/>
      <c r="M93" s="228" t="s">
        <v>21</v>
      </c>
      <c r="N93" s="229" t="s">
        <v>46</v>
      </c>
      <c r="O93" s="47"/>
      <c r="P93" s="230">
        <f>O93*H93</f>
        <v>0</v>
      </c>
      <c r="Q93" s="230">
        <v>0</v>
      </c>
      <c r="R93" s="230">
        <f>Q93*H93</f>
        <v>0</v>
      </c>
      <c r="S93" s="230">
        <v>0</v>
      </c>
      <c r="T93" s="231">
        <f>S93*H93</f>
        <v>0</v>
      </c>
      <c r="AR93" s="24" t="s">
        <v>374</v>
      </c>
      <c r="AT93" s="24" t="s">
        <v>128</v>
      </c>
      <c r="AU93" s="24" t="s">
        <v>85</v>
      </c>
      <c r="AY93" s="24" t="s">
        <v>126</v>
      </c>
      <c r="BE93" s="232">
        <f>IF(N93="základní",J93,0)</f>
        <v>0</v>
      </c>
      <c r="BF93" s="232">
        <f>IF(N93="snížená",J93,0)</f>
        <v>0</v>
      </c>
      <c r="BG93" s="232">
        <f>IF(N93="zákl. přenesená",J93,0)</f>
        <v>0</v>
      </c>
      <c r="BH93" s="232">
        <f>IF(N93="sníž. přenesená",J93,0)</f>
        <v>0</v>
      </c>
      <c r="BI93" s="232">
        <f>IF(N93="nulová",J93,0)</f>
        <v>0</v>
      </c>
      <c r="BJ93" s="24" t="s">
        <v>83</v>
      </c>
      <c r="BK93" s="232">
        <f>ROUND(I93*H93,2)</f>
        <v>0</v>
      </c>
      <c r="BL93" s="24" t="s">
        <v>374</v>
      </c>
      <c r="BM93" s="24" t="s">
        <v>393</v>
      </c>
    </row>
    <row r="94" spans="2:47" s="1" customFormat="1" ht="13.5">
      <c r="B94" s="46"/>
      <c r="C94" s="74"/>
      <c r="D94" s="233" t="s">
        <v>135</v>
      </c>
      <c r="E94" s="74"/>
      <c r="F94" s="234" t="s">
        <v>391</v>
      </c>
      <c r="G94" s="74"/>
      <c r="H94" s="74"/>
      <c r="I94" s="191"/>
      <c r="J94" s="74"/>
      <c r="K94" s="74"/>
      <c r="L94" s="72"/>
      <c r="M94" s="235"/>
      <c r="N94" s="47"/>
      <c r="O94" s="47"/>
      <c r="P94" s="47"/>
      <c r="Q94" s="47"/>
      <c r="R94" s="47"/>
      <c r="S94" s="47"/>
      <c r="T94" s="95"/>
      <c r="AT94" s="24" t="s">
        <v>135</v>
      </c>
      <c r="AU94" s="24" t="s">
        <v>85</v>
      </c>
    </row>
    <row r="95" spans="2:65" s="1" customFormat="1" ht="16.5" customHeight="1">
      <c r="B95" s="46"/>
      <c r="C95" s="221" t="s">
        <v>173</v>
      </c>
      <c r="D95" s="221" t="s">
        <v>128</v>
      </c>
      <c r="E95" s="222" t="s">
        <v>394</v>
      </c>
      <c r="F95" s="223" t="s">
        <v>395</v>
      </c>
      <c r="G95" s="224" t="s">
        <v>373</v>
      </c>
      <c r="H95" s="225">
        <v>1</v>
      </c>
      <c r="I95" s="226"/>
      <c r="J95" s="227">
        <f>ROUND(I95*H95,2)</f>
        <v>0</v>
      </c>
      <c r="K95" s="223" t="s">
        <v>258</v>
      </c>
      <c r="L95" s="72"/>
      <c r="M95" s="228" t="s">
        <v>21</v>
      </c>
      <c r="N95" s="229" t="s">
        <v>46</v>
      </c>
      <c r="O95" s="47"/>
      <c r="P95" s="230">
        <f>O95*H95</f>
        <v>0</v>
      </c>
      <c r="Q95" s="230">
        <v>0</v>
      </c>
      <c r="R95" s="230">
        <f>Q95*H95</f>
        <v>0</v>
      </c>
      <c r="S95" s="230">
        <v>0</v>
      </c>
      <c r="T95" s="231">
        <f>S95*H95</f>
        <v>0</v>
      </c>
      <c r="AR95" s="24" t="s">
        <v>374</v>
      </c>
      <c r="AT95" s="24" t="s">
        <v>128</v>
      </c>
      <c r="AU95" s="24" t="s">
        <v>85</v>
      </c>
      <c r="AY95" s="24" t="s">
        <v>126</v>
      </c>
      <c r="BE95" s="232">
        <f>IF(N95="základní",J95,0)</f>
        <v>0</v>
      </c>
      <c r="BF95" s="232">
        <f>IF(N95="snížená",J95,0)</f>
        <v>0</v>
      </c>
      <c r="BG95" s="232">
        <f>IF(N95="zákl. přenesená",J95,0)</f>
        <v>0</v>
      </c>
      <c r="BH95" s="232">
        <f>IF(N95="sníž. přenesená",J95,0)</f>
        <v>0</v>
      </c>
      <c r="BI95" s="232">
        <f>IF(N95="nulová",J95,0)</f>
        <v>0</v>
      </c>
      <c r="BJ95" s="24" t="s">
        <v>83</v>
      </c>
      <c r="BK95" s="232">
        <f>ROUND(I95*H95,2)</f>
        <v>0</v>
      </c>
      <c r="BL95" s="24" t="s">
        <v>374</v>
      </c>
      <c r="BM95" s="24" t="s">
        <v>396</v>
      </c>
    </row>
    <row r="96" spans="2:47" s="1" customFormat="1" ht="13.5">
      <c r="B96" s="46"/>
      <c r="C96" s="74"/>
      <c r="D96" s="233" t="s">
        <v>135</v>
      </c>
      <c r="E96" s="74"/>
      <c r="F96" s="234" t="s">
        <v>395</v>
      </c>
      <c r="G96" s="74"/>
      <c r="H96" s="74"/>
      <c r="I96" s="191"/>
      <c r="J96" s="74"/>
      <c r="K96" s="74"/>
      <c r="L96" s="72"/>
      <c r="M96" s="235"/>
      <c r="N96" s="47"/>
      <c r="O96" s="47"/>
      <c r="P96" s="47"/>
      <c r="Q96" s="47"/>
      <c r="R96" s="47"/>
      <c r="S96" s="47"/>
      <c r="T96" s="95"/>
      <c r="AT96" s="24" t="s">
        <v>135</v>
      </c>
      <c r="AU96" s="24" t="s">
        <v>85</v>
      </c>
    </row>
    <row r="97" spans="2:65" s="1" customFormat="1" ht="16.5" customHeight="1">
      <c r="B97" s="46"/>
      <c r="C97" s="221" t="s">
        <v>178</v>
      </c>
      <c r="D97" s="221" t="s">
        <v>128</v>
      </c>
      <c r="E97" s="222" t="s">
        <v>397</v>
      </c>
      <c r="F97" s="223" t="s">
        <v>398</v>
      </c>
      <c r="G97" s="224" t="s">
        <v>373</v>
      </c>
      <c r="H97" s="225">
        <v>1</v>
      </c>
      <c r="I97" s="226"/>
      <c r="J97" s="227">
        <f>ROUND(I97*H97,2)</f>
        <v>0</v>
      </c>
      <c r="K97" s="223" t="s">
        <v>258</v>
      </c>
      <c r="L97" s="72"/>
      <c r="M97" s="228" t="s">
        <v>21</v>
      </c>
      <c r="N97" s="229" t="s">
        <v>46</v>
      </c>
      <c r="O97" s="47"/>
      <c r="P97" s="230">
        <f>O97*H97</f>
        <v>0</v>
      </c>
      <c r="Q97" s="230">
        <v>0</v>
      </c>
      <c r="R97" s="230">
        <f>Q97*H97</f>
        <v>0</v>
      </c>
      <c r="S97" s="230">
        <v>0</v>
      </c>
      <c r="T97" s="231">
        <f>S97*H97</f>
        <v>0</v>
      </c>
      <c r="AR97" s="24" t="s">
        <v>374</v>
      </c>
      <c r="AT97" s="24" t="s">
        <v>128</v>
      </c>
      <c r="AU97" s="24" t="s">
        <v>85</v>
      </c>
      <c r="AY97" s="24" t="s">
        <v>126</v>
      </c>
      <c r="BE97" s="232">
        <f>IF(N97="základní",J97,0)</f>
        <v>0</v>
      </c>
      <c r="BF97" s="232">
        <f>IF(N97="snížená",J97,0)</f>
        <v>0</v>
      </c>
      <c r="BG97" s="232">
        <f>IF(N97="zákl. přenesená",J97,0)</f>
        <v>0</v>
      </c>
      <c r="BH97" s="232">
        <f>IF(N97="sníž. přenesená",J97,0)</f>
        <v>0</v>
      </c>
      <c r="BI97" s="232">
        <f>IF(N97="nulová",J97,0)</f>
        <v>0</v>
      </c>
      <c r="BJ97" s="24" t="s">
        <v>83</v>
      </c>
      <c r="BK97" s="232">
        <f>ROUND(I97*H97,2)</f>
        <v>0</v>
      </c>
      <c r="BL97" s="24" t="s">
        <v>374</v>
      </c>
      <c r="BM97" s="24" t="s">
        <v>399</v>
      </c>
    </row>
    <row r="98" spans="2:47" s="1" customFormat="1" ht="13.5">
      <c r="B98" s="46"/>
      <c r="C98" s="74"/>
      <c r="D98" s="233" t="s">
        <v>135</v>
      </c>
      <c r="E98" s="74"/>
      <c r="F98" s="234" t="s">
        <v>398</v>
      </c>
      <c r="G98" s="74"/>
      <c r="H98" s="74"/>
      <c r="I98" s="191"/>
      <c r="J98" s="74"/>
      <c r="K98" s="74"/>
      <c r="L98" s="72"/>
      <c r="M98" s="235"/>
      <c r="N98" s="47"/>
      <c r="O98" s="47"/>
      <c r="P98" s="47"/>
      <c r="Q98" s="47"/>
      <c r="R98" s="47"/>
      <c r="S98" s="47"/>
      <c r="T98" s="95"/>
      <c r="AT98" s="24" t="s">
        <v>135</v>
      </c>
      <c r="AU98" s="24" t="s">
        <v>85</v>
      </c>
    </row>
    <row r="99" spans="2:63" s="10" customFormat="1" ht="29.85" customHeight="1">
      <c r="B99" s="205"/>
      <c r="C99" s="206"/>
      <c r="D99" s="207" t="s">
        <v>74</v>
      </c>
      <c r="E99" s="219" t="s">
        <v>400</v>
      </c>
      <c r="F99" s="219" t="s">
        <v>372</v>
      </c>
      <c r="G99" s="206"/>
      <c r="H99" s="206"/>
      <c r="I99" s="209"/>
      <c r="J99" s="220">
        <f>BK99</f>
        <v>0</v>
      </c>
      <c r="K99" s="206"/>
      <c r="L99" s="211"/>
      <c r="M99" s="212"/>
      <c r="N99" s="213"/>
      <c r="O99" s="213"/>
      <c r="P99" s="214">
        <f>P100</f>
        <v>0</v>
      </c>
      <c r="Q99" s="213"/>
      <c r="R99" s="214">
        <f>R100</f>
        <v>0</v>
      </c>
      <c r="S99" s="213"/>
      <c r="T99" s="215">
        <f>T100</f>
        <v>0</v>
      </c>
      <c r="AR99" s="216" t="s">
        <v>163</v>
      </c>
      <c r="AT99" s="217" t="s">
        <v>74</v>
      </c>
      <c r="AU99" s="217" t="s">
        <v>83</v>
      </c>
      <c r="AY99" s="216" t="s">
        <v>126</v>
      </c>
      <c r="BK99" s="218">
        <f>BK100</f>
        <v>0</v>
      </c>
    </row>
    <row r="100" spans="2:65" s="1" customFormat="1" ht="16.5" customHeight="1">
      <c r="B100" s="46"/>
      <c r="C100" s="221" t="s">
        <v>188</v>
      </c>
      <c r="D100" s="221" t="s">
        <v>128</v>
      </c>
      <c r="E100" s="222" t="s">
        <v>80</v>
      </c>
      <c r="F100" s="223" t="s">
        <v>401</v>
      </c>
      <c r="G100" s="224" t="s">
        <v>373</v>
      </c>
      <c r="H100" s="225">
        <v>1</v>
      </c>
      <c r="I100" s="226"/>
      <c r="J100" s="227">
        <f>ROUND(I100*H100,2)</f>
        <v>0</v>
      </c>
      <c r="K100" s="223" t="s">
        <v>21</v>
      </c>
      <c r="L100" s="72"/>
      <c r="M100" s="228" t="s">
        <v>21</v>
      </c>
      <c r="N100" s="229" t="s">
        <v>46</v>
      </c>
      <c r="O100" s="47"/>
      <c r="P100" s="230">
        <f>O100*H100</f>
        <v>0</v>
      </c>
      <c r="Q100" s="230">
        <v>0</v>
      </c>
      <c r="R100" s="230">
        <f>Q100*H100</f>
        <v>0</v>
      </c>
      <c r="S100" s="230">
        <v>0</v>
      </c>
      <c r="T100" s="231">
        <f>S100*H100</f>
        <v>0</v>
      </c>
      <c r="AR100" s="24" t="s">
        <v>374</v>
      </c>
      <c r="AT100" s="24" t="s">
        <v>128</v>
      </c>
      <c r="AU100" s="24" t="s">
        <v>85</v>
      </c>
      <c r="AY100" s="24" t="s">
        <v>126</v>
      </c>
      <c r="BE100" s="232">
        <f>IF(N100="základní",J100,0)</f>
        <v>0</v>
      </c>
      <c r="BF100" s="232">
        <f>IF(N100="snížená",J100,0)</f>
        <v>0</v>
      </c>
      <c r="BG100" s="232">
        <f>IF(N100="zákl. přenesená",J100,0)</f>
        <v>0</v>
      </c>
      <c r="BH100" s="232">
        <f>IF(N100="sníž. přenesená",J100,0)</f>
        <v>0</v>
      </c>
      <c r="BI100" s="232">
        <f>IF(N100="nulová",J100,0)</f>
        <v>0</v>
      </c>
      <c r="BJ100" s="24" t="s">
        <v>83</v>
      </c>
      <c r="BK100" s="232">
        <f>ROUND(I100*H100,2)</f>
        <v>0</v>
      </c>
      <c r="BL100" s="24" t="s">
        <v>374</v>
      </c>
      <c r="BM100" s="24" t="s">
        <v>402</v>
      </c>
    </row>
    <row r="101" spans="2:63" s="10" customFormat="1" ht="29.85" customHeight="1">
      <c r="B101" s="205"/>
      <c r="C101" s="206"/>
      <c r="D101" s="207" t="s">
        <v>74</v>
      </c>
      <c r="E101" s="219" t="s">
        <v>403</v>
      </c>
      <c r="F101" s="219" t="s">
        <v>404</v>
      </c>
      <c r="G101" s="206"/>
      <c r="H101" s="206"/>
      <c r="I101" s="209"/>
      <c r="J101" s="220">
        <f>BK101</f>
        <v>0</v>
      </c>
      <c r="K101" s="206"/>
      <c r="L101" s="211"/>
      <c r="M101" s="212"/>
      <c r="N101" s="213"/>
      <c r="O101" s="213"/>
      <c r="P101" s="214">
        <f>SUM(P102:P103)</f>
        <v>0</v>
      </c>
      <c r="Q101" s="213"/>
      <c r="R101" s="214">
        <f>SUM(R102:R103)</f>
        <v>0</v>
      </c>
      <c r="S101" s="213"/>
      <c r="T101" s="215">
        <f>SUM(T102:T103)</f>
        <v>0</v>
      </c>
      <c r="AR101" s="216" t="s">
        <v>163</v>
      </c>
      <c r="AT101" s="217" t="s">
        <v>74</v>
      </c>
      <c r="AU101" s="217" t="s">
        <v>83</v>
      </c>
      <c r="AY101" s="216" t="s">
        <v>126</v>
      </c>
      <c r="BK101" s="218">
        <f>SUM(BK102:BK103)</f>
        <v>0</v>
      </c>
    </row>
    <row r="102" spans="2:65" s="1" customFormat="1" ht="16.5" customHeight="1">
      <c r="B102" s="46"/>
      <c r="C102" s="221" t="s">
        <v>195</v>
      </c>
      <c r="D102" s="221" t="s">
        <v>128</v>
      </c>
      <c r="E102" s="222" t="s">
        <v>405</v>
      </c>
      <c r="F102" s="223" t="s">
        <v>406</v>
      </c>
      <c r="G102" s="224" t="s">
        <v>407</v>
      </c>
      <c r="H102" s="225">
        <v>3</v>
      </c>
      <c r="I102" s="226"/>
      <c r="J102" s="227">
        <f>ROUND(I102*H102,2)</f>
        <v>0</v>
      </c>
      <c r="K102" s="223" t="s">
        <v>258</v>
      </c>
      <c r="L102" s="72"/>
      <c r="M102" s="228" t="s">
        <v>21</v>
      </c>
      <c r="N102" s="229" t="s">
        <v>46</v>
      </c>
      <c r="O102" s="47"/>
      <c r="P102" s="230">
        <f>O102*H102</f>
        <v>0</v>
      </c>
      <c r="Q102" s="230">
        <v>0</v>
      </c>
      <c r="R102" s="230">
        <f>Q102*H102</f>
        <v>0</v>
      </c>
      <c r="S102" s="230">
        <v>0</v>
      </c>
      <c r="T102" s="231">
        <f>S102*H102</f>
        <v>0</v>
      </c>
      <c r="AR102" s="24" t="s">
        <v>374</v>
      </c>
      <c r="AT102" s="24" t="s">
        <v>128</v>
      </c>
      <c r="AU102" s="24" t="s">
        <v>85</v>
      </c>
      <c r="AY102" s="24" t="s">
        <v>126</v>
      </c>
      <c r="BE102" s="232">
        <f>IF(N102="základní",J102,0)</f>
        <v>0</v>
      </c>
      <c r="BF102" s="232">
        <f>IF(N102="snížená",J102,0)</f>
        <v>0</v>
      </c>
      <c r="BG102" s="232">
        <f>IF(N102="zákl. přenesená",J102,0)</f>
        <v>0</v>
      </c>
      <c r="BH102" s="232">
        <f>IF(N102="sníž. přenesená",J102,0)</f>
        <v>0</v>
      </c>
      <c r="BI102" s="232">
        <f>IF(N102="nulová",J102,0)</f>
        <v>0</v>
      </c>
      <c r="BJ102" s="24" t="s">
        <v>83</v>
      </c>
      <c r="BK102" s="232">
        <f>ROUND(I102*H102,2)</f>
        <v>0</v>
      </c>
      <c r="BL102" s="24" t="s">
        <v>374</v>
      </c>
      <c r="BM102" s="24" t="s">
        <v>408</v>
      </c>
    </row>
    <row r="103" spans="2:47" s="1" customFormat="1" ht="13.5">
      <c r="B103" s="46"/>
      <c r="C103" s="74"/>
      <c r="D103" s="233" t="s">
        <v>135</v>
      </c>
      <c r="E103" s="74"/>
      <c r="F103" s="234" t="s">
        <v>406</v>
      </c>
      <c r="G103" s="74"/>
      <c r="H103" s="74"/>
      <c r="I103" s="191"/>
      <c r="J103" s="74"/>
      <c r="K103" s="74"/>
      <c r="L103" s="72"/>
      <c r="M103" s="235"/>
      <c r="N103" s="47"/>
      <c r="O103" s="47"/>
      <c r="P103" s="47"/>
      <c r="Q103" s="47"/>
      <c r="R103" s="47"/>
      <c r="S103" s="47"/>
      <c r="T103" s="95"/>
      <c r="AT103" s="24" t="s">
        <v>135</v>
      </c>
      <c r="AU103" s="24" t="s">
        <v>85</v>
      </c>
    </row>
    <row r="104" spans="2:63" s="10" customFormat="1" ht="29.85" customHeight="1">
      <c r="B104" s="205"/>
      <c r="C104" s="206"/>
      <c r="D104" s="207" t="s">
        <v>74</v>
      </c>
      <c r="E104" s="219" t="s">
        <v>409</v>
      </c>
      <c r="F104" s="219" t="s">
        <v>410</v>
      </c>
      <c r="G104" s="206"/>
      <c r="H104" s="206"/>
      <c r="I104" s="209"/>
      <c r="J104" s="220">
        <f>BK104</f>
        <v>0</v>
      </c>
      <c r="K104" s="206"/>
      <c r="L104" s="211"/>
      <c r="M104" s="212"/>
      <c r="N104" s="213"/>
      <c r="O104" s="213"/>
      <c r="P104" s="214">
        <f>SUM(P105:P107)</f>
        <v>0</v>
      </c>
      <c r="Q104" s="213"/>
      <c r="R104" s="214">
        <f>SUM(R105:R107)</f>
        <v>0</v>
      </c>
      <c r="S104" s="213"/>
      <c r="T104" s="215">
        <f>SUM(T105:T107)</f>
        <v>0</v>
      </c>
      <c r="AR104" s="216" t="s">
        <v>163</v>
      </c>
      <c r="AT104" s="217" t="s">
        <v>74</v>
      </c>
      <c r="AU104" s="217" t="s">
        <v>83</v>
      </c>
      <c r="AY104" s="216" t="s">
        <v>126</v>
      </c>
      <c r="BK104" s="218">
        <f>SUM(BK105:BK107)</f>
        <v>0</v>
      </c>
    </row>
    <row r="105" spans="2:65" s="1" customFormat="1" ht="16.5" customHeight="1">
      <c r="B105" s="46"/>
      <c r="C105" s="221" t="s">
        <v>203</v>
      </c>
      <c r="D105" s="221" t="s">
        <v>128</v>
      </c>
      <c r="E105" s="222" t="s">
        <v>411</v>
      </c>
      <c r="F105" s="223" t="s">
        <v>412</v>
      </c>
      <c r="G105" s="224" t="s">
        <v>373</v>
      </c>
      <c r="H105" s="225">
        <v>1</v>
      </c>
      <c r="I105" s="226"/>
      <c r="J105" s="227">
        <f>ROUND(I105*H105,2)</f>
        <v>0</v>
      </c>
      <c r="K105" s="223" t="s">
        <v>258</v>
      </c>
      <c r="L105" s="72"/>
      <c r="M105" s="228" t="s">
        <v>21</v>
      </c>
      <c r="N105" s="229" t="s">
        <v>46</v>
      </c>
      <c r="O105" s="47"/>
      <c r="P105" s="230">
        <f>O105*H105</f>
        <v>0</v>
      </c>
      <c r="Q105" s="230">
        <v>0</v>
      </c>
      <c r="R105" s="230">
        <f>Q105*H105</f>
        <v>0</v>
      </c>
      <c r="S105" s="230">
        <v>0</v>
      </c>
      <c r="T105" s="231">
        <f>S105*H105</f>
        <v>0</v>
      </c>
      <c r="AR105" s="24" t="s">
        <v>374</v>
      </c>
      <c r="AT105" s="24" t="s">
        <v>128</v>
      </c>
      <c r="AU105" s="24" t="s">
        <v>85</v>
      </c>
      <c r="AY105" s="24" t="s">
        <v>126</v>
      </c>
      <c r="BE105" s="232">
        <f>IF(N105="základní",J105,0)</f>
        <v>0</v>
      </c>
      <c r="BF105" s="232">
        <f>IF(N105="snížená",J105,0)</f>
        <v>0</v>
      </c>
      <c r="BG105" s="232">
        <f>IF(N105="zákl. přenesená",J105,0)</f>
        <v>0</v>
      </c>
      <c r="BH105" s="232">
        <f>IF(N105="sníž. přenesená",J105,0)</f>
        <v>0</v>
      </c>
      <c r="BI105" s="232">
        <f>IF(N105="nulová",J105,0)</f>
        <v>0</v>
      </c>
      <c r="BJ105" s="24" t="s">
        <v>83</v>
      </c>
      <c r="BK105" s="232">
        <f>ROUND(I105*H105,2)</f>
        <v>0</v>
      </c>
      <c r="BL105" s="24" t="s">
        <v>374</v>
      </c>
      <c r="BM105" s="24" t="s">
        <v>413</v>
      </c>
    </row>
    <row r="106" spans="2:47" s="1" customFormat="1" ht="13.5">
      <c r="B106" s="46"/>
      <c r="C106" s="74"/>
      <c r="D106" s="233" t="s">
        <v>135</v>
      </c>
      <c r="E106" s="74"/>
      <c r="F106" s="234" t="s">
        <v>412</v>
      </c>
      <c r="G106" s="74"/>
      <c r="H106" s="74"/>
      <c r="I106" s="191"/>
      <c r="J106" s="74"/>
      <c r="K106" s="74"/>
      <c r="L106" s="72"/>
      <c r="M106" s="235"/>
      <c r="N106" s="47"/>
      <c r="O106" s="47"/>
      <c r="P106" s="47"/>
      <c r="Q106" s="47"/>
      <c r="R106" s="47"/>
      <c r="S106" s="47"/>
      <c r="T106" s="95"/>
      <c r="AT106" s="24" t="s">
        <v>135</v>
      </c>
      <c r="AU106" s="24" t="s">
        <v>85</v>
      </c>
    </row>
    <row r="107" spans="2:47" s="1" customFormat="1" ht="13.5">
      <c r="B107" s="46"/>
      <c r="C107" s="74"/>
      <c r="D107" s="233" t="s">
        <v>185</v>
      </c>
      <c r="E107" s="74"/>
      <c r="F107" s="236" t="s">
        <v>414</v>
      </c>
      <c r="G107" s="74"/>
      <c r="H107" s="74"/>
      <c r="I107" s="191"/>
      <c r="J107" s="74"/>
      <c r="K107" s="74"/>
      <c r="L107" s="72"/>
      <c r="M107" s="290"/>
      <c r="N107" s="291"/>
      <c r="O107" s="291"/>
      <c r="P107" s="291"/>
      <c r="Q107" s="291"/>
      <c r="R107" s="291"/>
      <c r="S107" s="291"/>
      <c r="T107" s="292"/>
      <c r="AT107" s="24" t="s">
        <v>185</v>
      </c>
      <c r="AU107" s="24" t="s">
        <v>85</v>
      </c>
    </row>
    <row r="108" spans="2:12" s="1" customFormat="1" ht="6.95" customHeight="1">
      <c r="B108" s="67"/>
      <c r="C108" s="68"/>
      <c r="D108" s="68"/>
      <c r="E108" s="68"/>
      <c r="F108" s="68"/>
      <c r="G108" s="68"/>
      <c r="H108" s="68"/>
      <c r="I108" s="166"/>
      <c r="J108" s="68"/>
      <c r="K108" s="68"/>
      <c r="L108" s="72"/>
    </row>
  </sheetData>
  <sheetProtection password="CC35" sheet="1" objects="1" scenarios="1" formatColumns="0" formatRows="0" autoFilter="0"/>
  <autoFilter ref="C80:K107"/>
  <mergeCells count="10">
    <mergeCell ref="E7:H7"/>
    <mergeCell ref="E9:H9"/>
    <mergeCell ref="E24:H24"/>
    <mergeCell ref="E45:H45"/>
    <mergeCell ref="E47:H47"/>
    <mergeCell ref="J51:J52"/>
    <mergeCell ref="E71:H71"/>
    <mergeCell ref="E73:H73"/>
    <mergeCell ref="G1:H1"/>
    <mergeCell ref="L2:V2"/>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93" customWidth="1"/>
    <col min="2" max="2" width="1.66796875" style="293" customWidth="1"/>
    <col min="3" max="4" width="5" style="293" customWidth="1"/>
    <col min="5" max="5" width="11.66015625" style="293" customWidth="1"/>
    <col min="6" max="6" width="9.16015625" style="293" customWidth="1"/>
    <col min="7" max="7" width="5" style="293" customWidth="1"/>
    <col min="8" max="8" width="77.83203125" style="293" customWidth="1"/>
    <col min="9" max="10" width="20" style="293" customWidth="1"/>
    <col min="11" max="11" width="1.66796875" style="293" customWidth="1"/>
  </cols>
  <sheetData>
    <row r="1" ht="37.5" customHeight="1"/>
    <row r="2" spans="2:11" ht="7.5" customHeight="1">
      <c r="B2" s="294"/>
      <c r="C2" s="295"/>
      <c r="D2" s="295"/>
      <c r="E2" s="295"/>
      <c r="F2" s="295"/>
      <c r="G2" s="295"/>
      <c r="H2" s="295"/>
      <c r="I2" s="295"/>
      <c r="J2" s="295"/>
      <c r="K2" s="296"/>
    </row>
    <row r="3" spans="2:11" s="15" customFormat="1" ht="45" customHeight="1">
      <c r="B3" s="297"/>
      <c r="C3" s="298" t="s">
        <v>415</v>
      </c>
      <c r="D3" s="298"/>
      <c r="E3" s="298"/>
      <c r="F3" s="298"/>
      <c r="G3" s="298"/>
      <c r="H3" s="298"/>
      <c r="I3" s="298"/>
      <c r="J3" s="298"/>
      <c r="K3" s="299"/>
    </row>
    <row r="4" spans="2:11" ht="25.5" customHeight="1">
      <c r="B4" s="300"/>
      <c r="C4" s="301" t="s">
        <v>416</v>
      </c>
      <c r="D4" s="301"/>
      <c r="E4" s="301"/>
      <c r="F4" s="301"/>
      <c r="G4" s="301"/>
      <c r="H4" s="301"/>
      <c r="I4" s="301"/>
      <c r="J4" s="301"/>
      <c r="K4" s="302"/>
    </row>
    <row r="5" spans="2:11" ht="5.25" customHeight="1">
      <c r="B5" s="300"/>
      <c r="C5" s="303"/>
      <c r="D5" s="303"/>
      <c r="E5" s="303"/>
      <c r="F5" s="303"/>
      <c r="G5" s="303"/>
      <c r="H5" s="303"/>
      <c r="I5" s="303"/>
      <c r="J5" s="303"/>
      <c r="K5" s="302"/>
    </row>
    <row r="6" spans="2:11" ht="15" customHeight="1">
      <c r="B6" s="300"/>
      <c r="C6" s="304" t="s">
        <v>417</v>
      </c>
      <c r="D6" s="304"/>
      <c r="E6" s="304"/>
      <c r="F6" s="304"/>
      <c r="G6" s="304"/>
      <c r="H6" s="304"/>
      <c r="I6" s="304"/>
      <c r="J6" s="304"/>
      <c r="K6" s="302"/>
    </row>
    <row r="7" spans="2:11" ht="15" customHeight="1">
      <c r="B7" s="305"/>
      <c r="C7" s="304" t="s">
        <v>418</v>
      </c>
      <c r="D7" s="304"/>
      <c r="E7" s="304"/>
      <c r="F7" s="304"/>
      <c r="G7" s="304"/>
      <c r="H7" s="304"/>
      <c r="I7" s="304"/>
      <c r="J7" s="304"/>
      <c r="K7" s="302"/>
    </row>
    <row r="8" spans="2:11" ht="12.75" customHeight="1">
      <c r="B8" s="305"/>
      <c r="C8" s="304"/>
      <c r="D8" s="304"/>
      <c r="E8" s="304"/>
      <c r="F8" s="304"/>
      <c r="G8" s="304"/>
      <c r="H8" s="304"/>
      <c r="I8" s="304"/>
      <c r="J8" s="304"/>
      <c r="K8" s="302"/>
    </row>
    <row r="9" spans="2:11" ht="15" customHeight="1">
      <c r="B9" s="305"/>
      <c r="C9" s="304" t="s">
        <v>419</v>
      </c>
      <c r="D9" s="304"/>
      <c r="E9" s="304"/>
      <c r="F9" s="304"/>
      <c r="G9" s="304"/>
      <c r="H9" s="304"/>
      <c r="I9" s="304"/>
      <c r="J9" s="304"/>
      <c r="K9" s="302"/>
    </row>
    <row r="10" spans="2:11" ht="15" customHeight="1">
      <c r="B10" s="305"/>
      <c r="C10" s="304"/>
      <c r="D10" s="304" t="s">
        <v>420</v>
      </c>
      <c r="E10" s="304"/>
      <c r="F10" s="304"/>
      <c r="G10" s="304"/>
      <c r="H10" s="304"/>
      <c r="I10" s="304"/>
      <c r="J10" s="304"/>
      <c r="K10" s="302"/>
    </row>
    <row r="11" spans="2:11" ht="15" customHeight="1">
      <c r="B11" s="305"/>
      <c r="C11" s="306"/>
      <c r="D11" s="304" t="s">
        <v>421</v>
      </c>
      <c r="E11" s="304"/>
      <c r="F11" s="304"/>
      <c r="G11" s="304"/>
      <c r="H11" s="304"/>
      <c r="I11" s="304"/>
      <c r="J11" s="304"/>
      <c r="K11" s="302"/>
    </row>
    <row r="12" spans="2:11" ht="12.75" customHeight="1">
      <c r="B12" s="305"/>
      <c r="C12" s="306"/>
      <c r="D12" s="306"/>
      <c r="E12" s="306"/>
      <c r="F12" s="306"/>
      <c r="G12" s="306"/>
      <c r="H12" s="306"/>
      <c r="I12" s="306"/>
      <c r="J12" s="306"/>
      <c r="K12" s="302"/>
    </row>
    <row r="13" spans="2:11" ht="15" customHeight="1">
      <c r="B13" s="305"/>
      <c r="C13" s="306"/>
      <c r="D13" s="304" t="s">
        <v>422</v>
      </c>
      <c r="E13" s="304"/>
      <c r="F13" s="304"/>
      <c r="G13" s="304"/>
      <c r="H13" s="304"/>
      <c r="I13" s="304"/>
      <c r="J13" s="304"/>
      <c r="K13" s="302"/>
    </row>
    <row r="14" spans="2:11" ht="15" customHeight="1">
      <c r="B14" s="305"/>
      <c r="C14" s="306"/>
      <c r="D14" s="304" t="s">
        <v>423</v>
      </c>
      <c r="E14" s="304"/>
      <c r="F14" s="304"/>
      <c r="G14" s="304"/>
      <c r="H14" s="304"/>
      <c r="I14" s="304"/>
      <c r="J14" s="304"/>
      <c r="K14" s="302"/>
    </row>
    <row r="15" spans="2:11" ht="15" customHeight="1">
      <c r="B15" s="305"/>
      <c r="C15" s="306"/>
      <c r="D15" s="304" t="s">
        <v>424</v>
      </c>
      <c r="E15" s="304"/>
      <c r="F15" s="304"/>
      <c r="G15" s="304"/>
      <c r="H15" s="304"/>
      <c r="I15" s="304"/>
      <c r="J15" s="304"/>
      <c r="K15" s="302"/>
    </row>
    <row r="16" spans="2:11" ht="15" customHeight="1">
      <c r="B16" s="305"/>
      <c r="C16" s="306"/>
      <c r="D16" s="306"/>
      <c r="E16" s="307" t="s">
        <v>82</v>
      </c>
      <c r="F16" s="304" t="s">
        <v>425</v>
      </c>
      <c r="G16" s="304"/>
      <c r="H16" s="304"/>
      <c r="I16" s="304"/>
      <c r="J16" s="304"/>
      <c r="K16" s="302"/>
    </row>
    <row r="17" spans="2:11" ht="15" customHeight="1">
      <c r="B17" s="305"/>
      <c r="C17" s="306"/>
      <c r="D17" s="306"/>
      <c r="E17" s="307" t="s">
        <v>426</v>
      </c>
      <c r="F17" s="304" t="s">
        <v>427</v>
      </c>
      <c r="G17" s="304"/>
      <c r="H17" s="304"/>
      <c r="I17" s="304"/>
      <c r="J17" s="304"/>
      <c r="K17" s="302"/>
    </row>
    <row r="18" spans="2:11" ht="15" customHeight="1">
      <c r="B18" s="305"/>
      <c r="C18" s="306"/>
      <c r="D18" s="306"/>
      <c r="E18" s="307" t="s">
        <v>428</v>
      </c>
      <c r="F18" s="304" t="s">
        <v>429</v>
      </c>
      <c r="G18" s="304"/>
      <c r="H18" s="304"/>
      <c r="I18" s="304"/>
      <c r="J18" s="304"/>
      <c r="K18" s="302"/>
    </row>
    <row r="19" spans="2:11" ht="15" customHeight="1">
      <c r="B19" s="305"/>
      <c r="C19" s="306"/>
      <c r="D19" s="306"/>
      <c r="E19" s="307" t="s">
        <v>88</v>
      </c>
      <c r="F19" s="304" t="s">
        <v>430</v>
      </c>
      <c r="G19" s="304"/>
      <c r="H19" s="304"/>
      <c r="I19" s="304"/>
      <c r="J19" s="304"/>
      <c r="K19" s="302"/>
    </row>
    <row r="20" spans="2:11" ht="15" customHeight="1">
      <c r="B20" s="305"/>
      <c r="C20" s="306"/>
      <c r="D20" s="306"/>
      <c r="E20" s="307" t="s">
        <v>431</v>
      </c>
      <c r="F20" s="304" t="s">
        <v>432</v>
      </c>
      <c r="G20" s="304"/>
      <c r="H20" s="304"/>
      <c r="I20" s="304"/>
      <c r="J20" s="304"/>
      <c r="K20" s="302"/>
    </row>
    <row r="21" spans="2:11" ht="15" customHeight="1">
      <c r="B21" s="305"/>
      <c r="C21" s="306"/>
      <c r="D21" s="306"/>
      <c r="E21" s="307" t="s">
        <v>433</v>
      </c>
      <c r="F21" s="304" t="s">
        <v>434</v>
      </c>
      <c r="G21" s="304"/>
      <c r="H21" s="304"/>
      <c r="I21" s="304"/>
      <c r="J21" s="304"/>
      <c r="K21" s="302"/>
    </row>
    <row r="22" spans="2:11" ht="12.75" customHeight="1">
      <c r="B22" s="305"/>
      <c r="C22" s="306"/>
      <c r="D22" s="306"/>
      <c r="E22" s="306"/>
      <c r="F22" s="306"/>
      <c r="G22" s="306"/>
      <c r="H22" s="306"/>
      <c r="I22" s="306"/>
      <c r="J22" s="306"/>
      <c r="K22" s="302"/>
    </row>
    <row r="23" spans="2:11" ht="15" customHeight="1">
      <c r="B23" s="305"/>
      <c r="C23" s="304" t="s">
        <v>435</v>
      </c>
      <c r="D23" s="304"/>
      <c r="E23" s="304"/>
      <c r="F23" s="304"/>
      <c r="G23" s="304"/>
      <c r="H23" s="304"/>
      <c r="I23" s="304"/>
      <c r="J23" s="304"/>
      <c r="K23" s="302"/>
    </row>
    <row r="24" spans="2:11" ht="15" customHeight="1">
      <c r="B24" s="305"/>
      <c r="C24" s="304" t="s">
        <v>436</v>
      </c>
      <c r="D24" s="304"/>
      <c r="E24" s="304"/>
      <c r="F24" s="304"/>
      <c r="G24" s="304"/>
      <c r="H24" s="304"/>
      <c r="I24" s="304"/>
      <c r="J24" s="304"/>
      <c r="K24" s="302"/>
    </row>
    <row r="25" spans="2:11" ht="15" customHeight="1">
      <c r="B25" s="305"/>
      <c r="C25" s="304"/>
      <c r="D25" s="304" t="s">
        <v>437</v>
      </c>
      <c r="E25" s="304"/>
      <c r="F25" s="304"/>
      <c r="G25" s="304"/>
      <c r="H25" s="304"/>
      <c r="I25" s="304"/>
      <c r="J25" s="304"/>
      <c r="K25" s="302"/>
    </row>
    <row r="26" spans="2:11" ht="15" customHeight="1">
      <c r="B26" s="305"/>
      <c r="C26" s="306"/>
      <c r="D26" s="304" t="s">
        <v>438</v>
      </c>
      <c r="E26" s="304"/>
      <c r="F26" s="304"/>
      <c r="G26" s="304"/>
      <c r="H26" s="304"/>
      <c r="I26" s="304"/>
      <c r="J26" s="304"/>
      <c r="K26" s="302"/>
    </row>
    <row r="27" spans="2:11" ht="12.75" customHeight="1">
      <c r="B27" s="305"/>
      <c r="C27" s="306"/>
      <c r="D27" s="306"/>
      <c r="E27" s="306"/>
      <c r="F27" s="306"/>
      <c r="G27" s="306"/>
      <c r="H27" s="306"/>
      <c r="I27" s="306"/>
      <c r="J27" s="306"/>
      <c r="K27" s="302"/>
    </row>
    <row r="28" spans="2:11" ht="15" customHeight="1">
      <c r="B28" s="305"/>
      <c r="C28" s="306"/>
      <c r="D28" s="304" t="s">
        <v>439</v>
      </c>
      <c r="E28" s="304"/>
      <c r="F28" s="304"/>
      <c r="G28" s="304"/>
      <c r="H28" s="304"/>
      <c r="I28" s="304"/>
      <c r="J28" s="304"/>
      <c r="K28" s="302"/>
    </row>
    <row r="29" spans="2:11" ht="15" customHeight="1">
      <c r="B29" s="305"/>
      <c r="C29" s="306"/>
      <c r="D29" s="304" t="s">
        <v>440</v>
      </c>
      <c r="E29" s="304"/>
      <c r="F29" s="304"/>
      <c r="G29" s="304"/>
      <c r="H29" s="304"/>
      <c r="I29" s="304"/>
      <c r="J29" s="304"/>
      <c r="K29" s="302"/>
    </row>
    <row r="30" spans="2:11" ht="12.75" customHeight="1">
      <c r="B30" s="305"/>
      <c r="C30" s="306"/>
      <c r="D30" s="306"/>
      <c r="E30" s="306"/>
      <c r="F30" s="306"/>
      <c r="G30" s="306"/>
      <c r="H30" s="306"/>
      <c r="I30" s="306"/>
      <c r="J30" s="306"/>
      <c r="K30" s="302"/>
    </row>
    <row r="31" spans="2:11" ht="15" customHeight="1">
      <c r="B31" s="305"/>
      <c r="C31" s="306"/>
      <c r="D31" s="304" t="s">
        <v>441</v>
      </c>
      <c r="E31" s="304"/>
      <c r="F31" s="304"/>
      <c r="G31" s="304"/>
      <c r="H31" s="304"/>
      <c r="I31" s="304"/>
      <c r="J31" s="304"/>
      <c r="K31" s="302"/>
    </row>
    <row r="32" spans="2:11" ht="15" customHeight="1">
      <c r="B32" s="305"/>
      <c r="C32" s="306"/>
      <c r="D32" s="304" t="s">
        <v>442</v>
      </c>
      <c r="E32" s="304"/>
      <c r="F32" s="304"/>
      <c r="G32" s="304"/>
      <c r="H32" s="304"/>
      <c r="I32" s="304"/>
      <c r="J32" s="304"/>
      <c r="K32" s="302"/>
    </row>
    <row r="33" spans="2:11" ht="15" customHeight="1">
      <c r="B33" s="305"/>
      <c r="C33" s="306"/>
      <c r="D33" s="304" t="s">
        <v>443</v>
      </c>
      <c r="E33" s="304"/>
      <c r="F33" s="304"/>
      <c r="G33" s="304"/>
      <c r="H33" s="304"/>
      <c r="I33" s="304"/>
      <c r="J33" s="304"/>
      <c r="K33" s="302"/>
    </row>
    <row r="34" spans="2:11" ht="15" customHeight="1">
      <c r="B34" s="305"/>
      <c r="C34" s="306"/>
      <c r="D34" s="304"/>
      <c r="E34" s="308" t="s">
        <v>111</v>
      </c>
      <c r="F34" s="304"/>
      <c r="G34" s="304" t="s">
        <v>444</v>
      </c>
      <c r="H34" s="304"/>
      <c r="I34" s="304"/>
      <c r="J34" s="304"/>
      <c r="K34" s="302"/>
    </row>
    <row r="35" spans="2:11" ht="30.75" customHeight="1">
      <c r="B35" s="305"/>
      <c r="C35" s="306"/>
      <c r="D35" s="304"/>
      <c r="E35" s="308" t="s">
        <v>445</v>
      </c>
      <c r="F35" s="304"/>
      <c r="G35" s="304" t="s">
        <v>446</v>
      </c>
      <c r="H35" s="304"/>
      <c r="I35" s="304"/>
      <c r="J35" s="304"/>
      <c r="K35" s="302"/>
    </row>
    <row r="36" spans="2:11" ht="15" customHeight="1">
      <c r="B36" s="305"/>
      <c r="C36" s="306"/>
      <c r="D36" s="304"/>
      <c r="E36" s="308" t="s">
        <v>56</v>
      </c>
      <c r="F36" s="304"/>
      <c r="G36" s="304" t="s">
        <v>447</v>
      </c>
      <c r="H36" s="304"/>
      <c r="I36" s="304"/>
      <c r="J36" s="304"/>
      <c r="K36" s="302"/>
    </row>
    <row r="37" spans="2:11" ht="15" customHeight="1">
      <c r="B37" s="305"/>
      <c r="C37" s="306"/>
      <c r="D37" s="304"/>
      <c r="E37" s="308" t="s">
        <v>112</v>
      </c>
      <c r="F37" s="304"/>
      <c r="G37" s="304" t="s">
        <v>448</v>
      </c>
      <c r="H37" s="304"/>
      <c r="I37" s="304"/>
      <c r="J37" s="304"/>
      <c r="K37" s="302"/>
    </row>
    <row r="38" spans="2:11" ht="15" customHeight="1">
      <c r="B38" s="305"/>
      <c r="C38" s="306"/>
      <c r="D38" s="304"/>
      <c r="E38" s="308" t="s">
        <v>113</v>
      </c>
      <c r="F38" s="304"/>
      <c r="G38" s="304" t="s">
        <v>449</v>
      </c>
      <c r="H38" s="304"/>
      <c r="I38" s="304"/>
      <c r="J38" s="304"/>
      <c r="K38" s="302"/>
    </row>
    <row r="39" spans="2:11" ht="15" customHeight="1">
      <c r="B39" s="305"/>
      <c r="C39" s="306"/>
      <c r="D39" s="304"/>
      <c r="E39" s="308" t="s">
        <v>114</v>
      </c>
      <c r="F39" s="304"/>
      <c r="G39" s="304" t="s">
        <v>450</v>
      </c>
      <c r="H39" s="304"/>
      <c r="I39" s="304"/>
      <c r="J39" s="304"/>
      <c r="K39" s="302"/>
    </row>
    <row r="40" spans="2:11" ht="15" customHeight="1">
      <c r="B40" s="305"/>
      <c r="C40" s="306"/>
      <c r="D40" s="304"/>
      <c r="E40" s="308" t="s">
        <v>451</v>
      </c>
      <c r="F40" s="304"/>
      <c r="G40" s="304" t="s">
        <v>452</v>
      </c>
      <c r="H40" s="304"/>
      <c r="I40" s="304"/>
      <c r="J40" s="304"/>
      <c r="K40" s="302"/>
    </row>
    <row r="41" spans="2:11" ht="15" customHeight="1">
      <c r="B41" s="305"/>
      <c r="C41" s="306"/>
      <c r="D41" s="304"/>
      <c r="E41" s="308"/>
      <c r="F41" s="304"/>
      <c r="G41" s="304" t="s">
        <v>453</v>
      </c>
      <c r="H41" s="304"/>
      <c r="I41" s="304"/>
      <c r="J41" s="304"/>
      <c r="K41" s="302"/>
    </row>
    <row r="42" spans="2:11" ht="15" customHeight="1">
      <c r="B42" s="305"/>
      <c r="C42" s="306"/>
      <c r="D42" s="304"/>
      <c r="E42" s="308" t="s">
        <v>454</v>
      </c>
      <c r="F42" s="304"/>
      <c r="G42" s="304" t="s">
        <v>455</v>
      </c>
      <c r="H42" s="304"/>
      <c r="I42" s="304"/>
      <c r="J42" s="304"/>
      <c r="K42" s="302"/>
    </row>
    <row r="43" spans="2:11" ht="15" customHeight="1">
      <c r="B43" s="305"/>
      <c r="C43" s="306"/>
      <c r="D43" s="304"/>
      <c r="E43" s="308" t="s">
        <v>116</v>
      </c>
      <c r="F43" s="304"/>
      <c r="G43" s="304" t="s">
        <v>456</v>
      </c>
      <c r="H43" s="304"/>
      <c r="I43" s="304"/>
      <c r="J43" s="304"/>
      <c r="K43" s="302"/>
    </row>
    <row r="44" spans="2:11" ht="12.75" customHeight="1">
      <c r="B44" s="305"/>
      <c r="C44" s="306"/>
      <c r="D44" s="304"/>
      <c r="E44" s="304"/>
      <c r="F44" s="304"/>
      <c r="G44" s="304"/>
      <c r="H44" s="304"/>
      <c r="I44" s="304"/>
      <c r="J44" s="304"/>
      <c r="K44" s="302"/>
    </row>
    <row r="45" spans="2:11" ht="15" customHeight="1">
      <c r="B45" s="305"/>
      <c r="C45" s="306"/>
      <c r="D45" s="304" t="s">
        <v>457</v>
      </c>
      <c r="E45" s="304"/>
      <c r="F45" s="304"/>
      <c r="G45" s="304"/>
      <c r="H45" s="304"/>
      <c r="I45" s="304"/>
      <c r="J45" s="304"/>
      <c r="K45" s="302"/>
    </row>
    <row r="46" spans="2:11" ht="15" customHeight="1">
      <c r="B46" s="305"/>
      <c r="C46" s="306"/>
      <c r="D46" s="306"/>
      <c r="E46" s="304" t="s">
        <v>458</v>
      </c>
      <c r="F46" s="304"/>
      <c r="G46" s="304"/>
      <c r="H46" s="304"/>
      <c r="I46" s="304"/>
      <c r="J46" s="304"/>
      <c r="K46" s="302"/>
    </row>
    <row r="47" spans="2:11" ht="15" customHeight="1">
      <c r="B47" s="305"/>
      <c r="C47" s="306"/>
      <c r="D47" s="306"/>
      <c r="E47" s="304" t="s">
        <v>459</v>
      </c>
      <c r="F47" s="304"/>
      <c r="G47" s="304"/>
      <c r="H47" s="304"/>
      <c r="I47" s="304"/>
      <c r="J47" s="304"/>
      <c r="K47" s="302"/>
    </row>
    <row r="48" spans="2:11" ht="15" customHeight="1">
      <c r="B48" s="305"/>
      <c r="C48" s="306"/>
      <c r="D48" s="306"/>
      <c r="E48" s="304" t="s">
        <v>460</v>
      </c>
      <c r="F48" s="304"/>
      <c r="G48" s="304"/>
      <c r="H48" s="304"/>
      <c r="I48" s="304"/>
      <c r="J48" s="304"/>
      <c r="K48" s="302"/>
    </row>
    <row r="49" spans="2:11" ht="15" customHeight="1">
      <c r="B49" s="305"/>
      <c r="C49" s="306"/>
      <c r="D49" s="304" t="s">
        <v>461</v>
      </c>
      <c r="E49" s="304"/>
      <c r="F49" s="304"/>
      <c r="G49" s="304"/>
      <c r="H49" s="304"/>
      <c r="I49" s="304"/>
      <c r="J49" s="304"/>
      <c r="K49" s="302"/>
    </row>
    <row r="50" spans="2:11" ht="25.5" customHeight="1">
      <c r="B50" s="300"/>
      <c r="C50" s="301" t="s">
        <v>462</v>
      </c>
      <c r="D50" s="301"/>
      <c r="E50" s="301"/>
      <c r="F50" s="301"/>
      <c r="G50" s="301"/>
      <c r="H50" s="301"/>
      <c r="I50" s="301"/>
      <c r="J50" s="301"/>
      <c r="K50" s="302"/>
    </row>
    <row r="51" spans="2:11" ht="5.25" customHeight="1">
      <c r="B51" s="300"/>
      <c r="C51" s="303"/>
      <c r="D51" s="303"/>
      <c r="E51" s="303"/>
      <c r="F51" s="303"/>
      <c r="G51" s="303"/>
      <c r="H51" s="303"/>
      <c r="I51" s="303"/>
      <c r="J51" s="303"/>
      <c r="K51" s="302"/>
    </row>
    <row r="52" spans="2:11" ht="15" customHeight="1">
      <c r="B52" s="300"/>
      <c r="C52" s="304" t="s">
        <v>463</v>
      </c>
      <c r="D52" s="304"/>
      <c r="E52" s="304"/>
      <c r="F52" s="304"/>
      <c r="G52" s="304"/>
      <c r="H52" s="304"/>
      <c r="I52" s="304"/>
      <c r="J52" s="304"/>
      <c r="K52" s="302"/>
    </row>
    <row r="53" spans="2:11" ht="15" customHeight="1">
      <c r="B53" s="300"/>
      <c r="C53" s="304" t="s">
        <v>464</v>
      </c>
      <c r="D53" s="304"/>
      <c r="E53" s="304"/>
      <c r="F53" s="304"/>
      <c r="G53" s="304"/>
      <c r="H53" s="304"/>
      <c r="I53" s="304"/>
      <c r="J53" s="304"/>
      <c r="K53" s="302"/>
    </row>
    <row r="54" spans="2:11" ht="12.75" customHeight="1">
      <c r="B54" s="300"/>
      <c r="C54" s="304"/>
      <c r="D54" s="304"/>
      <c r="E54" s="304"/>
      <c r="F54" s="304"/>
      <c r="G54" s="304"/>
      <c r="H54" s="304"/>
      <c r="I54" s="304"/>
      <c r="J54" s="304"/>
      <c r="K54" s="302"/>
    </row>
    <row r="55" spans="2:11" ht="15" customHeight="1">
      <c r="B55" s="300"/>
      <c r="C55" s="304" t="s">
        <v>465</v>
      </c>
      <c r="D55" s="304"/>
      <c r="E55" s="304"/>
      <c r="F55" s="304"/>
      <c r="G55" s="304"/>
      <c r="H55" s="304"/>
      <c r="I55" s="304"/>
      <c r="J55" s="304"/>
      <c r="K55" s="302"/>
    </row>
    <row r="56" spans="2:11" ht="15" customHeight="1">
      <c r="B56" s="300"/>
      <c r="C56" s="306"/>
      <c r="D56" s="304" t="s">
        <v>466</v>
      </c>
      <c r="E56" s="304"/>
      <c r="F56" s="304"/>
      <c r="G56" s="304"/>
      <c r="H56" s="304"/>
      <c r="I56" s="304"/>
      <c r="J56" s="304"/>
      <c r="K56" s="302"/>
    </row>
    <row r="57" spans="2:11" ht="15" customHeight="1">
      <c r="B57" s="300"/>
      <c r="C57" s="306"/>
      <c r="D57" s="304" t="s">
        <v>467</v>
      </c>
      <c r="E57" s="304"/>
      <c r="F57" s="304"/>
      <c r="G57" s="304"/>
      <c r="H57" s="304"/>
      <c r="I57" s="304"/>
      <c r="J57" s="304"/>
      <c r="K57" s="302"/>
    </row>
    <row r="58" spans="2:11" ht="15" customHeight="1">
      <c r="B58" s="300"/>
      <c r="C58" s="306"/>
      <c r="D58" s="304" t="s">
        <v>468</v>
      </c>
      <c r="E58" s="304"/>
      <c r="F58" s="304"/>
      <c r="G58" s="304"/>
      <c r="H58" s="304"/>
      <c r="I58" s="304"/>
      <c r="J58" s="304"/>
      <c r="K58" s="302"/>
    </row>
    <row r="59" spans="2:11" ht="15" customHeight="1">
      <c r="B59" s="300"/>
      <c r="C59" s="306"/>
      <c r="D59" s="304" t="s">
        <v>469</v>
      </c>
      <c r="E59" s="304"/>
      <c r="F59" s="304"/>
      <c r="G59" s="304"/>
      <c r="H59" s="304"/>
      <c r="I59" s="304"/>
      <c r="J59" s="304"/>
      <c r="K59" s="302"/>
    </row>
    <row r="60" spans="2:11" ht="15" customHeight="1">
      <c r="B60" s="300"/>
      <c r="C60" s="306"/>
      <c r="D60" s="309" t="s">
        <v>470</v>
      </c>
      <c r="E60" s="309"/>
      <c r="F60" s="309"/>
      <c r="G60" s="309"/>
      <c r="H60" s="309"/>
      <c r="I60" s="309"/>
      <c r="J60" s="309"/>
      <c r="K60" s="302"/>
    </row>
    <row r="61" spans="2:11" ht="15" customHeight="1">
      <c r="B61" s="300"/>
      <c r="C61" s="306"/>
      <c r="D61" s="304" t="s">
        <v>471</v>
      </c>
      <c r="E61" s="304"/>
      <c r="F61" s="304"/>
      <c r="G61" s="304"/>
      <c r="H61" s="304"/>
      <c r="I61" s="304"/>
      <c r="J61" s="304"/>
      <c r="K61" s="302"/>
    </row>
    <row r="62" spans="2:11" ht="12.75" customHeight="1">
      <c r="B62" s="300"/>
      <c r="C62" s="306"/>
      <c r="D62" s="306"/>
      <c r="E62" s="310"/>
      <c r="F62" s="306"/>
      <c r="G62" s="306"/>
      <c r="H62" s="306"/>
      <c r="I62" s="306"/>
      <c r="J62" s="306"/>
      <c r="K62" s="302"/>
    </row>
    <row r="63" spans="2:11" ht="15" customHeight="1">
      <c r="B63" s="300"/>
      <c r="C63" s="306"/>
      <c r="D63" s="304" t="s">
        <v>472</v>
      </c>
      <c r="E63" s="304"/>
      <c r="F63" s="304"/>
      <c r="G63" s="304"/>
      <c r="H63" s="304"/>
      <c r="I63" s="304"/>
      <c r="J63" s="304"/>
      <c r="K63" s="302"/>
    </row>
    <row r="64" spans="2:11" ht="15" customHeight="1">
      <c r="B64" s="300"/>
      <c r="C64" s="306"/>
      <c r="D64" s="309" t="s">
        <v>473</v>
      </c>
      <c r="E64" s="309"/>
      <c r="F64" s="309"/>
      <c r="G64" s="309"/>
      <c r="H64" s="309"/>
      <c r="I64" s="309"/>
      <c r="J64" s="309"/>
      <c r="K64" s="302"/>
    </row>
    <row r="65" spans="2:11" ht="15" customHeight="1">
      <c r="B65" s="300"/>
      <c r="C65" s="306"/>
      <c r="D65" s="304" t="s">
        <v>474</v>
      </c>
      <c r="E65" s="304"/>
      <c r="F65" s="304"/>
      <c r="G65" s="304"/>
      <c r="H65" s="304"/>
      <c r="I65" s="304"/>
      <c r="J65" s="304"/>
      <c r="K65" s="302"/>
    </row>
    <row r="66" spans="2:11" ht="15" customHeight="1">
      <c r="B66" s="300"/>
      <c r="C66" s="306"/>
      <c r="D66" s="304" t="s">
        <v>475</v>
      </c>
      <c r="E66" s="304"/>
      <c r="F66" s="304"/>
      <c r="G66" s="304"/>
      <c r="H66" s="304"/>
      <c r="I66" s="304"/>
      <c r="J66" s="304"/>
      <c r="K66" s="302"/>
    </row>
    <row r="67" spans="2:11" ht="15" customHeight="1">
      <c r="B67" s="300"/>
      <c r="C67" s="306"/>
      <c r="D67" s="304" t="s">
        <v>476</v>
      </c>
      <c r="E67" s="304"/>
      <c r="F67" s="304"/>
      <c r="G67" s="304"/>
      <c r="H67" s="304"/>
      <c r="I67" s="304"/>
      <c r="J67" s="304"/>
      <c r="K67" s="302"/>
    </row>
    <row r="68" spans="2:11" ht="15" customHeight="1">
      <c r="B68" s="300"/>
      <c r="C68" s="306"/>
      <c r="D68" s="304" t="s">
        <v>477</v>
      </c>
      <c r="E68" s="304"/>
      <c r="F68" s="304"/>
      <c r="G68" s="304"/>
      <c r="H68" s="304"/>
      <c r="I68" s="304"/>
      <c r="J68" s="304"/>
      <c r="K68" s="302"/>
    </row>
    <row r="69" spans="2:11" ht="12.75" customHeight="1">
      <c r="B69" s="311"/>
      <c r="C69" s="312"/>
      <c r="D69" s="312"/>
      <c r="E69" s="312"/>
      <c r="F69" s="312"/>
      <c r="G69" s="312"/>
      <c r="H69" s="312"/>
      <c r="I69" s="312"/>
      <c r="J69" s="312"/>
      <c r="K69" s="313"/>
    </row>
    <row r="70" spans="2:11" ht="18.75" customHeight="1">
      <c r="B70" s="314"/>
      <c r="C70" s="314"/>
      <c r="D70" s="314"/>
      <c r="E70" s="314"/>
      <c r="F70" s="314"/>
      <c r="G70" s="314"/>
      <c r="H70" s="314"/>
      <c r="I70" s="314"/>
      <c r="J70" s="314"/>
      <c r="K70" s="315"/>
    </row>
    <row r="71" spans="2:11" ht="18.75" customHeight="1">
      <c r="B71" s="315"/>
      <c r="C71" s="315"/>
      <c r="D71" s="315"/>
      <c r="E71" s="315"/>
      <c r="F71" s="315"/>
      <c r="G71" s="315"/>
      <c r="H71" s="315"/>
      <c r="I71" s="315"/>
      <c r="J71" s="315"/>
      <c r="K71" s="315"/>
    </row>
    <row r="72" spans="2:11" ht="7.5" customHeight="1">
      <c r="B72" s="316"/>
      <c r="C72" s="317"/>
      <c r="D72" s="317"/>
      <c r="E72" s="317"/>
      <c r="F72" s="317"/>
      <c r="G72" s="317"/>
      <c r="H72" s="317"/>
      <c r="I72" s="317"/>
      <c r="J72" s="317"/>
      <c r="K72" s="318"/>
    </row>
    <row r="73" spans="2:11" ht="45" customHeight="1">
      <c r="B73" s="319"/>
      <c r="C73" s="320" t="s">
        <v>94</v>
      </c>
      <c r="D73" s="320"/>
      <c r="E73" s="320"/>
      <c r="F73" s="320"/>
      <c r="G73" s="320"/>
      <c r="H73" s="320"/>
      <c r="I73" s="320"/>
      <c r="J73" s="320"/>
      <c r="K73" s="321"/>
    </row>
    <row r="74" spans="2:11" ht="17.25" customHeight="1">
      <c r="B74" s="319"/>
      <c r="C74" s="322" t="s">
        <v>478</v>
      </c>
      <c r="D74" s="322"/>
      <c r="E74" s="322"/>
      <c r="F74" s="322" t="s">
        <v>479</v>
      </c>
      <c r="G74" s="323"/>
      <c r="H74" s="322" t="s">
        <v>112</v>
      </c>
      <c r="I74" s="322" t="s">
        <v>60</v>
      </c>
      <c r="J74" s="322" t="s">
        <v>480</v>
      </c>
      <c r="K74" s="321"/>
    </row>
    <row r="75" spans="2:11" ht="17.25" customHeight="1">
      <c r="B75" s="319"/>
      <c r="C75" s="324" t="s">
        <v>481</v>
      </c>
      <c r="D75" s="324"/>
      <c r="E75" s="324"/>
      <c r="F75" s="325" t="s">
        <v>482</v>
      </c>
      <c r="G75" s="326"/>
      <c r="H75" s="324"/>
      <c r="I75" s="324"/>
      <c r="J75" s="324" t="s">
        <v>483</v>
      </c>
      <c r="K75" s="321"/>
    </row>
    <row r="76" spans="2:11" ht="5.25" customHeight="1">
      <c r="B76" s="319"/>
      <c r="C76" s="327"/>
      <c r="D76" s="327"/>
      <c r="E76" s="327"/>
      <c r="F76" s="327"/>
      <c r="G76" s="328"/>
      <c r="H76" s="327"/>
      <c r="I76" s="327"/>
      <c r="J76" s="327"/>
      <c r="K76" s="321"/>
    </row>
    <row r="77" spans="2:11" ht="15" customHeight="1">
      <c r="B77" s="319"/>
      <c r="C77" s="308" t="s">
        <v>56</v>
      </c>
      <c r="D77" s="327"/>
      <c r="E77" s="327"/>
      <c r="F77" s="329" t="s">
        <v>484</v>
      </c>
      <c r="G77" s="328"/>
      <c r="H77" s="308" t="s">
        <v>485</v>
      </c>
      <c r="I77" s="308" t="s">
        <v>486</v>
      </c>
      <c r="J77" s="308">
        <v>20</v>
      </c>
      <c r="K77" s="321"/>
    </row>
    <row r="78" spans="2:11" ht="15" customHeight="1">
      <c r="B78" s="319"/>
      <c r="C78" s="308" t="s">
        <v>487</v>
      </c>
      <c r="D78" s="308"/>
      <c r="E78" s="308"/>
      <c r="F78" s="329" t="s">
        <v>484</v>
      </c>
      <c r="G78" s="328"/>
      <c r="H78" s="308" t="s">
        <v>488</v>
      </c>
      <c r="I78" s="308" t="s">
        <v>486</v>
      </c>
      <c r="J78" s="308">
        <v>120</v>
      </c>
      <c r="K78" s="321"/>
    </row>
    <row r="79" spans="2:11" ht="15" customHeight="1">
      <c r="B79" s="330"/>
      <c r="C79" s="308" t="s">
        <v>489</v>
      </c>
      <c r="D79" s="308"/>
      <c r="E79" s="308"/>
      <c r="F79" s="329" t="s">
        <v>490</v>
      </c>
      <c r="G79" s="328"/>
      <c r="H79" s="308" t="s">
        <v>491</v>
      </c>
      <c r="I79" s="308" t="s">
        <v>486</v>
      </c>
      <c r="J79" s="308">
        <v>50</v>
      </c>
      <c r="K79" s="321"/>
    </row>
    <row r="80" spans="2:11" ht="15" customHeight="1">
      <c r="B80" s="330"/>
      <c r="C80" s="308" t="s">
        <v>492</v>
      </c>
      <c r="D80" s="308"/>
      <c r="E80" s="308"/>
      <c r="F80" s="329" t="s">
        <v>484</v>
      </c>
      <c r="G80" s="328"/>
      <c r="H80" s="308" t="s">
        <v>493</v>
      </c>
      <c r="I80" s="308" t="s">
        <v>494</v>
      </c>
      <c r="J80" s="308"/>
      <c r="K80" s="321"/>
    </row>
    <row r="81" spans="2:11" ht="15" customHeight="1">
      <c r="B81" s="330"/>
      <c r="C81" s="331" t="s">
        <v>495</v>
      </c>
      <c r="D81" s="331"/>
      <c r="E81" s="331"/>
      <c r="F81" s="332" t="s">
        <v>490</v>
      </c>
      <c r="G81" s="331"/>
      <c r="H81" s="331" t="s">
        <v>496</v>
      </c>
      <c r="I81" s="331" t="s">
        <v>486</v>
      </c>
      <c r="J81" s="331">
        <v>15</v>
      </c>
      <c r="K81" s="321"/>
    </row>
    <row r="82" spans="2:11" ht="15" customHeight="1">
      <c r="B82" s="330"/>
      <c r="C82" s="331" t="s">
        <v>497</v>
      </c>
      <c r="D82" s="331"/>
      <c r="E82" s="331"/>
      <c r="F82" s="332" t="s">
        <v>490</v>
      </c>
      <c r="G82" s="331"/>
      <c r="H82" s="331" t="s">
        <v>498</v>
      </c>
      <c r="I82" s="331" t="s">
        <v>486</v>
      </c>
      <c r="J82" s="331">
        <v>15</v>
      </c>
      <c r="K82" s="321"/>
    </row>
    <row r="83" spans="2:11" ht="15" customHeight="1">
      <c r="B83" s="330"/>
      <c r="C83" s="331" t="s">
        <v>499</v>
      </c>
      <c r="D83" s="331"/>
      <c r="E83" s="331"/>
      <c r="F83" s="332" t="s">
        <v>490</v>
      </c>
      <c r="G83" s="331"/>
      <c r="H83" s="331" t="s">
        <v>500</v>
      </c>
      <c r="I83" s="331" t="s">
        <v>486</v>
      </c>
      <c r="J83" s="331">
        <v>20</v>
      </c>
      <c r="K83" s="321"/>
    </row>
    <row r="84" spans="2:11" ht="15" customHeight="1">
      <c r="B84" s="330"/>
      <c r="C84" s="331" t="s">
        <v>501</v>
      </c>
      <c r="D84" s="331"/>
      <c r="E84" s="331"/>
      <c r="F84" s="332" t="s">
        <v>490</v>
      </c>
      <c r="G84" s="331"/>
      <c r="H84" s="331" t="s">
        <v>502</v>
      </c>
      <c r="I84" s="331" t="s">
        <v>486</v>
      </c>
      <c r="J84" s="331">
        <v>20</v>
      </c>
      <c r="K84" s="321"/>
    </row>
    <row r="85" spans="2:11" ht="15" customHeight="1">
      <c r="B85" s="330"/>
      <c r="C85" s="308" t="s">
        <v>503</v>
      </c>
      <c r="D85" s="308"/>
      <c r="E85" s="308"/>
      <c r="F85" s="329" t="s">
        <v>490</v>
      </c>
      <c r="G85" s="328"/>
      <c r="H85" s="308" t="s">
        <v>504</v>
      </c>
      <c r="I85" s="308" t="s">
        <v>486</v>
      </c>
      <c r="J85" s="308">
        <v>50</v>
      </c>
      <c r="K85" s="321"/>
    </row>
    <row r="86" spans="2:11" ht="15" customHeight="1">
      <c r="B86" s="330"/>
      <c r="C86" s="308" t="s">
        <v>505</v>
      </c>
      <c r="D86" s="308"/>
      <c r="E86" s="308"/>
      <c r="F86" s="329" t="s">
        <v>490</v>
      </c>
      <c r="G86" s="328"/>
      <c r="H86" s="308" t="s">
        <v>506</v>
      </c>
      <c r="I86" s="308" t="s">
        <v>486</v>
      </c>
      <c r="J86" s="308">
        <v>20</v>
      </c>
      <c r="K86" s="321"/>
    </row>
    <row r="87" spans="2:11" ht="15" customHeight="1">
      <c r="B87" s="330"/>
      <c r="C87" s="308" t="s">
        <v>507</v>
      </c>
      <c r="D87" s="308"/>
      <c r="E87" s="308"/>
      <c r="F87" s="329" t="s">
        <v>490</v>
      </c>
      <c r="G87" s="328"/>
      <c r="H87" s="308" t="s">
        <v>508</v>
      </c>
      <c r="I87" s="308" t="s">
        <v>486</v>
      </c>
      <c r="J87" s="308">
        <v>20</v>
      </c>
      <c r="K87" s="321"/>
    </row>
    <row r="88" spans="2:11" ht="15" customHeight="1">
      <c r="B88" s="330"/>
      <c r="C88" s="308" t="s">
        <v>509</v>
      </c>
      <c r="D88" s="308"/>
      <c r="E88" s="308"/>
      <c r="F88" s="329" t="s">
        <v>490</v>
      </c>
      <c r="G88" s="328"/>
      <c r="H88" s="308" t="s">
        <v>510</v>
      </c>
      <c r="I88" s="308" t="s">
        <v>486</v>
      </c>
      <c r="J88" s="308">
        <v>50</v>
      </c>
      <c r="K88" s="321"/>
    </row>
    <row r="89" spans="2:11" ht="15" customHeight="1">
      <c r="B89" s="330"/>
      <c r="C89" s="308" t="s">
        <v>511</v>
      </c>
      <c r="D89" s="308"/>
      <c r="E89" s="308"/>
      <c r="F89" s="329" t="s">
        <v>490</v>
      </c>
      <c r="G89" s="328"/>
      <c r="H89" s="308" t="s">
        <v>511</v>
      </c>
      <c r="I89" s="308" t="s">
        <v>486</v>
      </c>
      <c r="J89" s="308">
        <v>50</v>
      </c>
      <c r="K89" s="321"/>
    </row>
    <row r="90" spans="2:11" ht="15" customHeight="1">
      <c r="B90" s="330"/>
      <c r="C90" s="308" t="s">
        <v>117</v>
      </c>
      <c r="D90" s="308"/>
      <c r="E90" s="308"/>
      <c r="F90" s="329" t="s">
        <v>490</v>
      </c>
      <c r="G90" s="328"/>
      <c r="H90" s="308" t="s">
        <v>512</v>
      </c>
      <c r="I90" s="308" t="s">
        <v>486</v>
      </c>
      <c r="J90" s="308">
        <v>255</v>
      </c>
      <c r="K90" s="321"/>
    </row>
    <row r="91" spans="2:11" ht="15" customHeight="1">
      <c r="B91" s="330"/>
      <c r="C91" s="308" t="s">
        <v>513</v>
      </c>
      <c r="D91" s="308"/>
      <c r="E91" s="308"/>
      <c r="F91" s="329" t="s">
        <v>484</v>
      </c>
      <c r="G91" s="328"/>
      <c r="H91" s="308" t="s">
        <v>514</v>
      </c>
      <c r="I91" s="308" t="s">
        <v>515</v>
      </c>
      <c r="J91" s="308"/>
      <c r="K91" s="321"/>
    </row>
    <row r="92" spans="2:11" ht="15" customHeight="1">
      <c r="B92" s="330"/>
      <c r="C92" s="308" t="s">
        <v>516</v>
      </c>
      <c r="D92" s="308"/>
      <c r="E92" s="308"/>
      <c r="F92" s="329" t="s">
        <v>484</v>
      </c>
      <c r="G92" s="328"/>
      <c r="H92" s="308" t="s">
        <v>517</v>
      </c>
      <c r="I92" s="308" t="s">
        <v>518</v>
      </c>
      <c r="J92" s="308"/>
      <c r="K92" s="321"/>
    </row>
    <row r="93" spans="2:11" ht="15" customHeight="1">
      <c r="B93" s="330"/>
      <c r="C93" s="308" t="s">
        <v>519</v>
      </c>
      <c r="D93" s="308"/>
      <c r="E93" s="308"/>
      <c r="F93" s="329" t="s">
        <v>484</v>
      </c>
      <c r="G93" s="328"/>
      <c r="H93" s="308" t="s">
        <v>519</v>
      </c>
      <c r="I93" s="308" t="s">
        <v>518</v>
      </c>
      <c r="J93" s="308"/>
      <c r="K93" s="321"/>
    </row>
    <row r="94" spans="2:11" ht="15" customHeight="1">
      <c r="B94" s="330"/>
      <c r="C94" s="308" t="s">
        <v>41</v>
      </c>
      <c r="D94" s="308"/>
      <c r="E94" s="308"/>
      <c r="F94" s="329" t="s">
        <v>484</v>
      </c>
      <c r="G94" s="328"/>
      <c r="H94" s="308" t="s">
        <v>520</v>
      </c>
      <c r="I94" s="308" t="s">
        <v>518</v>
      </c>
      <c r="J94" s="308"/>
      <c r="K94" s="321"/>
    </row>
    <row r="95" spans="2:11" ht="15" customHeight="1">
      <c r="B95" s="330"/>
      <c r="C95" s="308" t="s">
        <v>51</v>
      </c>
      <c r="D95" s="308"/>
      <c r="E95" s="308"/>
      <c r="F95" s="329" t="s">
        <v>484</v>
      </c>
      <c r="G95" s="328"/>
      <c r="H95" s="308" t="s">
        <v>521</v>
      </c>
      <c r="I95" s="308" t="s">
        <v>518</v>
      </c>
      <c r="J95" s="308"/>
      <c r="K95" s="321"/>
    </row>
    <row r="96" spans="2:11" ht="15" customHeight="1">
      <c r="B96" s="333"/>
      <c r="C96" s="334"/>
      <c r="D96" s="334"/>
      <c r="E96" s="334"/>
      <c r="F96" s="334"/>
      <c r="G96" s="334"/>
      <c r="H96" s="334"/>
      <c r="I96" s="334"/>
      <c r="J96" s="334"/>
      <c r="K96" s="335"/>
    </row>
    <row r="97" spans="2:11" ht="18.75" customHeight="1">
      <c r="B97" s="336"/>
      <c r="C97" s="337"/>
      <c r="D97" s="337"/>
      <c r="E97" s="337"/>
      <c r="F97" s="337"/>
      <c r="G97" s="337"/>
      <c r="H97" s="337"/>
      <c r="I97" s="337"/>
      <c r="J97" s="337"/>
      <c r="K97" s="336"/>
    </row>
    <row r="98" spans="2:11" ht="18.75" customHeight="1">
      <c r="B98" s="315"/>
      <c r="C98" s="315"/>
      <c r="D98" s="315"/>
      <c r="E98" s="315"/>
      <c r="F98" s="315"/>
      <c r="G98" s="315"/>
      <c r="H98" s="315"/>
      <c r="I98" s="315"/>
      <c r="J98" s="315"/>
      <c r="K98" s="315"/>
    </row>
    <row r="99" spans="2:11" ht="7.5" customHeight="1">
      <c r="B99" s="316"/>
      <c r="C99" s="317"/>
      <c r="D99" s="317"/>
      <c r="E99" s="317"/>
      <c r="F99" s="317"/>
      <c r="G99" s="317"/>
      <c r="H99" s="317"/>
      <c r="I99" s="317"/>
      <c r="J99" s="317"/>
      <c r="K99" s="318"/>
    </row>
    <row r="100" spans="2:11" ht="45" customHeight="1">
      <c r="B100" s="319"/>
      <c r="C100" s="320" t="s">
        <v>522</v>
      </c>
      <c r="D100" s="320"/>
      <c r="E100" s="320"/>
      <c r="F100" s="320"/>
      <c r="G100" s="320"/>
      <c r="H100" s="320"/>
      <c r="I100" s="320"/>
      <c r="J100" s="320"/>
      <c r="K100" s="321"/>
    </row>
    <row r="101" spans="2:11" ht="17.25" customHeight="1">
      <c r="B101" s="319"/>
      <c r="C101" s="322" t="s">
        <v>478</v>
      </c>
      <c r="D101" s="322"/>
      <c r="E101" s="322"/>
      <c r="F101" s="322" t="s">
        <v>479</v>
      </c>
      <c r="G101" s="323"/>
      <c r="H101" s="322" t="s">
        <v>112</v>
      </c>
      <c r="I101" s="322" t="s">
        <v>60</v>
      </c>
      <c r="J101" s="322" t="s">
        <v>480</v>
      </c>
      <c r="K101" s="321"/>
    </row>
    <row r="102" spans="2:11" ht="17.25" customHeight="1">
      <c r="B102" s="319"/>
      <c r="C102" s="324" t="s">
        <v>481</v>
      </c>
      <c r="D102" s="324"/>
      <c r="E102" s="324"/>
      <c r="F102" s="325" t="s">
        <v>482</v>
      </c>
      <c r="G102" s="326"/>
      <c r="H102" s="324"/>
      <c r="I102" s="324"/>
      <c r="J102" s="324" t="s">
        <v>483</v>
      </c>
      <c r="K102" s="321"/>
    </row>
    <row r="103" spans="2:11" ht="5.25" customHeight="1">
      <c r="B103" s="319"/>
      <c r="C103" s="322"/>
      <c r="D103" s="322"/>
      <c r="E103" s="322"/>
      <c r="F103" s="322"/>
      <c r="G103" s="338"/>
      <c r="H103" s="322"/>
      <c r="I103" s="322"/>
      <c r="J103" s="322"/>
      <c r="K103" s="321"/>
    </row>
    <row r="104" spans="2:11" ht="15" customHeight="1">
      <c r="B104" s="319"/>
      <c r="C104" s="308" t="s">
        <v>56</v>
      </c>
      <c r="D104" s="327"/>
      <c r="E104" s="327"/>
      <c r="F104" s="329" t="s">
        <v>484</v>
      </c>
      <c r="G104" s="338"/>
      <c r="H104" s="308" t="s">
        <v>523</v>
      </c>
      <c r="I104" s="308" t="s">
        <v>486</v>
      </c>
      <c r="J104" s="308">
        <v>20</v>
      </c>
      <c r="K104" s="321"/>
    </row>
    <row r="105" spans="2:11" ht="15" customHeight="1">
      <c r="B105" s="319"/>
      <c r="C105" s="308" t="s">
        <v>487</v>
      </c>
      <c r="D105" s="308"/>
      <c r="E105" s="308"/>
      <c r="F105" s="329" t="s">
        <v>484</v>
      </c>
      <c r="G105" s="308"/>
      <c r="H105" s="308" t="s">
        <v>523</v>
      </c>
      <c r="I105" s="308" t="s">
        <v>486</v>
      </c>
      <c r="J105" s="308">
        <v>120</v>
      </c>
      <c r="K105" s="321"/>
    </row>
    <row r="106" spans="2:11" ht="15" customHeight="1">
      <c r="B106" s="330"/>
      <c r="C106" s="308" t="s">
        <v>489</v>
      </c>
      <c r="D106" s="308"/>
      <c r="E106" s="308"/>
      <c r="F106" s="329" t="s">
        <v>490</v>
      </c>
      <c r="G106" s="308"/>
      <c r="H106" s="308" t="s">
        <v>523</v>
      </c>
      <c r="I106" s="308" t="s">
        <v>486</v>
      </c>
      <c r="J106" s="308">
        <v>50</v>
      </c>
      <c r="K106" s="321"/>
    </row>
    <row r="107" spans="2:11" ht="15" customHeight="1">
      <c r="B107" s="330"/>
      <c r="C107" s="308" t="s">
        <v>492</v>
      </c>
      <c r="D107" s="308"/>
      <c r="E107" s="308"/>
      <c r="F107" s="329" t="s">
        <v>484</v>
      </c>
      <c r="G107" s="308"/>
      <c r="H107" s="308" t="s">
        <v>523</v>
      </c>
      <c r="I107" s="308" t="s">
        <v>494</v>
      </c>
      <c r="J107" s="308"/>
      <c r="K107" s="321"/>
    </row>
    <row r="108" spans="2:11" ht="15" customHeight="1">
      <c r="B108" s="330"/>
      <c r="C108" s="308" t="s">
        <v>503</v>
      </c>
      <c r="D108" s="308"/>
      <c r="E108" s="308"/>
      <c r="F108" s="329" t="s">
        <v>490</v>
      </c>
      <c r="G108" s="308"/>
      <c r="H108" s="308" t="s">
        <v>523</v>
      </c>
      <c r="I108" s="308" t="s">
        <v>486</v>
      </c>
      <c r="J108" s="308">
        <v>50</v>
      </c>
      <c r="K108" s="321"/>
    </row>
    <row r="109" spans="2:11" ht="15" customHeight="1">
      <c r="B109" s="330"/>
      <c r="C109" s="308" t="s">
        <v>511</v>
      </c>
      <c r="D109" s="308"/>
      <c r="E109" s="308"/>
      <c r="F109" s="329" t="s">
        <v>490</v>
      </c>
      <c r="G109" s="308"/>
      <c r="H109" s="308" t="s">
        <v>523</v>
      </c>
      <c r="I109" s="308" t="s">
        <v>486</v>
      </c>
      <c r="J109" s="308">
        <v>50</v>
      </c>
      <c r="K109" s="321"/>
    </row>
    <row r="110" spans="2:11" ht="15" customHeight="1">
      <c r="B110" s="330"/>
      <c r="C110" s="308" t="s">
        <v>509</v>
      </c>
      <c r="D110" s="308"/>
      <c r="E110" s="308"/>
      <c r="F110" s="329" t="s">
        <v>490</v>
      </c>
      <c r="G110" s="308"/>
      <c r="H110" s="308" t="s">
        <v>523</v>
      </c>
      <c r="I110" s="308" t="s">
        <v>486</v>
      </c>
      <c r="J110" s="308">
        <v>50</v>
      </c>
      <c r="K110" s="321"/>
    </row>
    <row r="111" spans="2:11" ht="15" customHeight="1">
      <c r="B111" s="330"/>
      <c r="C111" s="308" t="s">
        <v>56</v>
      </c>
      <c r="D111" s="308"/>
      <c r="E111" s="308"/>
      <c r="F111" s="329" t="s">
        <v>484</v>
      </c>
      <c r="G111" s="308"/>
      <c r="H111" s="308" t="s">
        <v>524</v>
      </c>
      <c r="I111" s="308" t="s">
        <v>486</v>
      </c>
      <c r="J111" s="308">
        <v>20</v>
      </c>
      <c r="K111" s="321"/>
    </row>
    <row r="112" spans="2:11" ht="15" customHeight="1">
      <c r="B112" s="330"/>
      <c r="C112" s="308" t="s">
        <v>525</v>
      </c>
      <c r="D112" s="308"/>
      <c r="E112" s="308"/>
      <c r="F112" s="329" t="s">
        <v>484</v>
      </c>
      <c r="G112" s="308"/>
      <c r="H112" s="308" t="s">
        <v>526</v>
      </c>
      <c r="I112" s="308" t="s">
        <v>486</v>
      </c>
      <c r="J112" s="308">
        <v>120</v>
      </c>
      <c r="K112" s="321"/>
    </row>
    <row r="113" spans="2:11" ht="15" customHeight="1">
      <c r="B113" s="330"/>
      <c r="C113" s="308" t="s">
        <v>41</v>
      </c>
      <c r="D113" s="308"/>
      <c r="E113" s="308"/>
      <c r="F113" s="329" t="s">
        <v>484</v>
      </c>
      <c r="G113" s="308"/>
      <c r="H113" s="308" t="s">
        <v>527</v>
      </c>
      <c r="I113" s="308" t="s">
        <v>518</v>
      </c>
      <c r="J113" s="308"/>
      <c r="K113" s="321"/>
    </row>
    <row r="114" spans="2:11" ht="15" customHeight="1">
      <c r="B114" s="330"/>
      <c r="C114" s="308" t="s">
        <v>51</v>
      </c>
      <c r="D114" s="308"/>
      <c r="E114" s="308"/>
      <c r="F114" s="329" t="s">
        <v>484</v>
      </c>
      <c r="G114" s="308"/>
      <c r="H114" s="308" t="s">
        <v>528</v>
      </c>
      <c r="I114" s="308" t="s">
        <v>518</v>
      </c>
      <c r="J114" s="308"/>
      <c r="K114" s="321"/>
    </row>
    <row r="115" spans="2:11" ht="15" customHeight="1">
      <c r="B115" s="330"/>
      <c r="C115" s="308" t="s">
        <v>60</v>
      </c>
      <c r="D115" s="308"/>
      <c r="E115" s="308"/>
      <c r="F115" s="329" t="s">
        <v>484</v>
      </c>
      <c r="G115" s="308"/>
      <c r="H115" s="308" t="s">
        <v>529</v>
      </c>
      <c r="I115" s="308" t="s">
        <v>530</v>
      </c>
      <c r="J115" s="308"/>
      <c r="K115" s="321"/>
    </row>
    <row r="116" spans="2:11" ht="15" customHeight="1">
      <c r="B116" s="333"/>
      <c r="C116" s="339"/>
      <c r="D116" s="339"/>
      <c r="E116" s="339"/>
      <c r="F116" s="339"/>
      <c r="G116" s="339"/>
      <c r="H116" s="339"/>
      <c r="I116" s="339"/>
      <c r="J116" s="339"/>
      <c r="K116" s="335"/>
    </row>
    <row r="117" spans="2:11" ht="18.75" customHeight="1">
      <c r="B117" s="340"/>
      <c r="C117" s="304"/>
      <c r="D117" s="304"/>
      <c r="E117" s="304"/>
      <c r="F117" s="341"/>
      <c r="G117" s="304"/>
      <c r="H117" s="304"/>
      <c r="I117" s="304"/>
      <c r="J117" s="304"/>
      <c r="K117" s="340"/>
    </row>
    <row r="118" spans="2:11" ht="18.75" customHeight="1">
      <c r="B118" s="315"/>
      <c r="C118" s="315"/>
      <c r="D118" s="315"/>
      <c r="E118" s="315"/>
      <c r="F118" s="315"/>
      <c r="G118" s="315"/>
      <c r="H118" s="315"/>
      <c r="I118" s="315"/>
      <c r="J118" s="315"/>
      <c r="K118" s="315"/>
    </row>
    <row r="119" spans="2:11" ht="7.5" customHeight="1">
      <c r="B119" s="342"/>
      <c r="C119" s="343"/>
      <c r="D119" s="343"/>
      <c r="E119" s="343"/>
      <c r="F119" s="343"/>
      <c r="G119" s="343"/>
      <c r="H119" s="343"/>
      <c r="I119" s="343"/>
      <c r="J119" s="343"/>
      <c r="K119" s="344"/>
    </row>
    <row r="120" spans="2:11" ht="45" customHeight="1">
      <c r="B120" s="345"/>
      <c r="C120" s="298" t="s">
        <v>531</v>
      </c>
      <c r="D120" s="298"/>
      <c r="E120" s="298"/>
      <c r="F120" s="298"/>
      <c r="G120" s="298"/>
      <c r="H120" s="298"/>
      <c r="I120" s="298"/>
      <c r="J120" s="298"/>
      <c r="K120" s="346"/>
    </row>
    <row r="121" spans="2:11" ht="17.25" customHeight="1">
      <c r="B121" s="347"/>
      <c r="C121" s="322" t="s">
        <v>478</v>
      </c>
      <c r="D121" s="322"/>
      <c r="E121" s="322"/>
      <c r="F121" s="322" t="s">
        <v>479</v>
      </c>
      <c r="G121" s="323"/>
      <c r="H121" s="322" t="s">
        <v>112</v>
      </c>
      <c r="I121" s="322" t="s">
        <v>60</v>
      </c>
      <c r="J121" s="322" t="s">
        <v>480</v>
      </c>
      <c r="K121" s="348"/>
    </row>
    <row r="122" spans="2:11" ht="17.25" customHeight="1">
      <c r="B122" s="347"/>
      <c r="C122" s="324" t="s">
        <v>481</v>
      </c>
      <c r="D122" s="324"/>
      <c r="E122" s="324"/>
      <c r="F122" s="325" t="s">
        <v>482</v>
      </c>
      <c r="G122" s="326"/>
      <c r="H122" s="324"/>
      <c r="I122" s="324"/>
      <c r="J122" s="324" t="s">
        <v>483</v>
      </c>
      <c r="K122" s="348"/>
    </row>
    <row r="123" spans="2:11" ht="5.25" customHeight="1">
      <c r="B123" s="349"/>
      <c r="C123" s="327"/>
      <c r="D123" s="327"/>
      <c r="E123" s="327"/>
      <c r="F123" s="327"/>
      <c r="G123" s="308"/>
      <c r="H123" s="327"/>
      <c r="I123" s="327"/>
      <c r="J123" s="327"/>
      <c r="K123" s="350"/>
    </row>
    <row r="124" spans="2:11" ht="15" customHeight="1">
      <c r="B124" s="349"/>
      <c r="C124" s="308" t="s">
        <v>487</v>
      </c>
      <c r="D124" s="327"/>
      <c r="E124" s="327"/>
      <c r="F124" s="329" t="s">
        <v>484</v>
      </c>
      <c r="G124" s="308"/>
      <c r="H124" s="308" t="s">
        <v>523</v>
      </c>
      <c r="I124" s="308" t="s">
        <v>486</v>
      </c>
      <c r="J124" s="308">
        <v>120</v>
      </c>
      <c r="K124" s="351"/>
    </row>
    <row r="125" spans="2:11" ht="15" customHeight="1">
      <c r="B125" s="349"/>
      <c r="C125" s="308" t="s">
        <v>532</v>
      </c>
      <c r="D125" s="308"/>
      <c r="E125" s="308"/>
      <c r="F125" s="329" t="s">
        <v>484</v>
      </c>
      <c r="G125" s="308"/>
      <c r="H125" s="308" t="s">
        <v>533</v>
      </c>
      <c r="I125" s="308" t="s">
        <v>486</v>
      </c>
      <c r="J125" s="308" t="s">
        <v>534</v>
      </c>
      <c r="K125" s="351"/>
    </row>
    <row r="126" spans="2:11" ht="15" customHeight="1">
      <c r="B126" s="349"/>
      <c r="C126" s="308" t="s">
        <v>433</v>
      </c>
      <c r="D126" s="308"/>
      <c r="E126" s="308"/>
      <c r="F126" s="329" t="s">
        <v>484</v>
      </c>
      <c r="G126" s="308"/>
      <c r="H126" s="308" t="s">
        <v>535</v>
      </c>
      <c r="I126" s="308" t="s">
        <v>486</v>
      </c>
      <c r="J126" s="308" t="s">
        <v>534</v>
      </c>
      <c r="K126" s="351"/>
    </row>
    <row r="127" spans="2:11" ht="15" customHeight="1">
      <c r="B127" s="349"/>
      <c r="C127" s="308" t="s">
        <v>495</v>
      </c>
      <c r="D127" s="308"/>
      <c r="E127" s="308"/>
      <c r="F127" s="329" t="s">
        <v>490</v>
      </c>
      <c r="G127" s="308"/>
      <c r="H127" s="308" t="s">
        <v>496</v>
      </c>
      <c r="I127" s="308" t="s">
        <v>486</v>
      </c>
      <c r="J127" s="308">
        <v>15</v>
      </c>
      <c r="K127" s="351"/>
    </row>
    <row r="128" spans="2:11" ht="15" customHeight="1">
      <c r="B128" s="349"/>
      <c r="C128" s="331" t="s">
        <v>497</v>
      </c>
      <c r="D128" s="331"/>
      <c r="E128" s="331"/>
      <c r="F128" s="332" t="s">
        <v>490</v>
      </c>
      <c r="G128" s="331"/>
      <c r="H128" s="331" t="s">
        <v>498</v>
      </c>
      <c r="I128" s="331" t="s">
        <v>486</v>
      </c>
      <c r="J128" s="331">
        <v>15</v>
      </c>
      <c r="K128" s="351"/>
    </row>
    <row r="129" spans="2:11" ht="15" customHeight="1">
      <c r="B129" s="349"/>
      <c r="C129" s="331" t="s">
        <v>499</v>
      </c>
      <c r="D129" s="331"/>
      <c r="E129" s="331"/>
      <c r="F129" s="332" t="s">
        <v>490</v>
      </c>
      <c r="G129" s="331"/>
      <c r="H129" s="331" t="s">
        <v>500</v>
      </c>
      <c r="I129" s="331" t="s">
        <v>486</v>
      </c>
      <c r="J129" s="331">
        <v>20</v>
      </c>
      <c r="K129" s="351"/>
    </row>
    <row r="130" spans="2:11" ht="15" customHeight="1">
      <c r="B130" s="349"/>
      <c r="C130" s="331" t="s">
        <v>501</v>
      </c>
      <c r="D130" s="331"/>
      <c r="E130" s="331"/>
      <c r="F130" s="332" t="s">
        <v>490</v>
      </c>
      <c r="G130" s="331"/>
      <c r="H130" s="331" t="s">
        <v>502</v>
      </c>
      <c r="I130" s="331" t="s">
        <v>486</v>
      </c>
      <c r="J130" s="331">
        <v>20</v>
      </c>
      <c r="K130" s="351"/>
    </row>
    <row r="131" spans="2:11" ht="15" customHeight="1">
      <c r="B131" s="349"/>
      <c r="C131" s="308" t="s">
        <v>489</v>
      </c>
      <c r="D131" s="308"/>
      <c r="E131" s="308"/>
      <c r="F131" s="329" t="s">
        <v>490</v>
      </c>
      <c r="G131" s="308"/>
      <c r="H131" s="308" t="s">
        <v>523</v>
      </c>
      <c r="I131" s="308" t="s">
        <v>486</v>
      </c>
      <c r="J131" s="308">
        <v>50</v>
      </c>
      <c r="K131" s="351"/>
    </row>
    <row r="132" spans="2:11" ht="15" customHeight="1">
      <c r="B132" s="349"/>
      <c r="C132" s="308" t="s">
        <v>503</v>
      </c>
      <c r="D132" s="308"/>
      <c r="E132" s="308"/>
      <c r="F132" s="329" t="s">
        <v>490</v>
      </c>
      <c r="G132" s="308"/>
      <c r="H132" s="308" t="s">
        <v>523</v>
      </c>
      <c r="I132" s="308" t="s">
        <v>486</v>
      </c>
      <c r="J132" s="308">
        <v>50</v>
      </c>
      <c r="K132" s="351"/>
    </row>
    <row r="133" spans="2:11" ht="15" customHeight="1">
      <c r="B133" s="349"/>
      <c r="C133" s="308" t="s">
        <v>509</v>
      </c>
      <c r="D133" s="308"/>
      <c r="E133" s="308"/>
      <c r="F133" s="329" t="s">
        <v>490</v>
      </c>
      <c r="G133" s="308"/>
      <c r="H133" s="308" t="s">
        <v>523</v>
      </c>
      <c r="I133" s="308" t="s">
        <v>486</v>
      </c>
      <c r="J133" s="308">
        <v>50</v>
      </c>
      <c r="K133" s="351"/>
    </row>
    <row r="134" spans="2:11" ht="15" customHeight="1">
      <c r="B134" s="349"/>
      <c r="C134" s="308" t="s">
        <v>511</v>
      </c>
      <c r="D134" s="308"/>
      <c r="E134" s="308"/>
      <c r="F134" s="329" t="s">
        <v>490</v>
      </c>
      <c r="G134" s="308"/>
      <c r="H134" s="308" t="s">
        <v>523</v>
      </c>
      <c r="I134" s="308" t="s">
        <v>486</v>
      </c>
      <c r="J134" s="308">
        <v>50</v>
      </c>
      <c r="K134" s="351"/>
    </row>
    <row r="135" spans="2:11" ht="15" customHeight="1">
      <c r="B135" s="349"/>
      <c r="C135" s="308" t="s">
        <v>117</v>
      </c>
      <c r="D135" s="308"/>
      <c r="E135" s="308"/>
      <c r="F135" s="329" t="s">
        <v>490</v>
      </c>
      <c r="G135" s="308"/>
      <c r="H135" s="308" t="s">
        <v>536</v>
      </c>
      <c r="I135" s="308" t="s">
        <v>486</v>
      </c>
      <c r="J135" s="308">
        <v>255</v>
      </c>
      <c r="K135" s="351"/>
    </row>
    <row r="136" spans="2:11" ht="15" customHeight="1">
      <c r="B136" s="349"/>
      <c r="C136" s="308" t="s">
        <v>513</v>
      </c>
      <c r="D136" s="308"/>
      <c r="E136" s="308"/>
      <c r="F136" s="329" t="s">
        <v>484</v>
      </c>
      <c r="G136" s="308"/>
      <c r="H136" s="308" t="s">
        <v>537</v>
      </c>
      <c r="I136" s="308" t="s">
        <v>515</v>
      </c>
      <c r="J136" s="308"/>
      <c r="K136" s="351"/>
    </row>
    <row r="137" spans="2:11" ht="15" customHeight="1">
      <c r="B137" s="349"/>
      <c r="C137" s="308" t="s">
        <v>516</v>
      </c>
      <c r="D137" s="308"/>
      <c r="E137" s="308"/>
      <c r="F137" s="329" t="s">
        <v>484</v>
      </c>
      <c r="G137" s="308"/>
      <c r="H137" s="308" t="s">
        <v>538</v>
      </c>
      <c r="I137" s="308" t="s">
        <v>518</v>
      </c>
      <c r="J137" s="308"/>
      <c r="K137" s="351"/>
    </row>
    <row r="138" spans="2:11" ht="15" customHeight="1">
      <c r="B138" s="349"/>
      <c r="C138" s="308" t="s">
        <v>519</v>
      </c>
      <c r="D138" s="308"/>
      <c r="E138" s="308"/>
      <c r="F138" s="329" t="s">
        <v>484</v>
      </c>
      <c r="G138" s="308"/>
      <c r="H138" s="308" t="s">
        <v>519</v>
      </c>
      <c r="I138" s="308" t="s">
        <v>518</v>
      </c>
      <c r="J138" s="308"/>
      <c r="K138" s="351"/>
    </row>
    <row r="139" spans="2:11" ht="15" customHeight="1">
      <c r="B139" s="349"/>
      <c r="C139" s="308" t="s">
        <v>41</v>
      </c>
      <c r="D139" s="308"/>
      <c r="E139" s="308"/>
      <c r="F139" s="329" t="s">
        <v>484</v>
      </c>
      <c r="G139" s="308"/>
      <c r="H139" s="308" t="s">
        <v>539</v>
      </c>
      <c r="I139" s="308" t="s">
        <v>518</v>
      </c>
      <c r="J139" s="308"/>
      <c r="K139" s="351"/>
    </row>
    <row r="140" spans="2:11" ht="15" customHeight="1">
      <c r="B140" s="349"/>
      <c r="C140" s="308" t="s">
        <v>540</v>
      </c>
      <c r="D140" s="308"/>
      <c r="E140" s="308"/>
      <c r="F140" s="329" t="s">
        <v>484</v>
      </c>
      <c r="G140" s="308"/>
      <c r="H140" s="308" t="s">
        <v>541</v>
      </c>
      <c r="I140" s="308" t="s">
        <v>518</v>
      </c>
      <c r="J140" s="308"/>
      <c r="K140" s="351"/>
    </row>
    <row r="141" spans="2:11" ht="15" customHeight="1">
      <c r="B141" s="352"/>
      <c r="C141" s="353"/>
      <c r="D141" s="353"/>
      <c r="E141" s="353"/>
      <c r="F141" s="353"/>
      <c r="G141" s="353"/>
      <c r="H141" s="353"/>
      <c r="I141" s="353"/>
      <c r="J141" s="353"/>
      <c r="K141" s="354"/>
    </row>
    <row r="142" spans="2:11" ht="18.75" customHeight="1">
      <c r="B142" s="304"/>
      <c r="C142" s="304"/>
      <c r="D142" s="304"/>
      <c r="E142" s="304"/>
      <c r="F142" s="341"/>
      <c r="G142" s="304"/>
      <c r="H142" s="304"/>
      <c r="I142" s="304"/>
      <c r="J142" s="304"/>
      <c r="K142" s="304"/>
    </row>
    <row r="143" spans="2:11" ht="18.75" customHeight="1">
      <c r="B143" s="315"/>
      <c r="C143" s="315"/>
      <c r="D143" s="315"/>
      <c r="E143" s="315"/>
      <c r="F143" s="315"/>
      <c r="G143" s="315"/>
      <c r="H143" s="315"/>
      <c r="I143" s="315"/>
      <c r="J143" s="315"/>
      <c r="K143" s="315"/>
    </row>
    <row r="144" spans="2:11" ht="7.5" customHeight="1">
      <c r="B144" s="316"/>
      <c r="C144" s="317"/>
      <c r="D144" s="317"/>
      <c r="E144" s="317"/>
      <c r="F144" s="317"/>
      <c r="G144" s="317"/>
      <c r="H144" s="317"/>
      <c r="I144" s="317"/>
      <c r="J144" s="317"/>
      <c r="K144" s="318"/>
    </row>
    <row r="145" spans="2:11" ht="45" customHeight="1">
      <c r="B145" s="319"/>
      <c r="C145" s="320" t="s">
        <v>542</v>
      </c>
      <c r="D145" s="320"/>
      <c r="E145" s="320"/>
      <c r="F145" s="320"/>
      <c r="G145" s="320"/>
      <c r="H145" s="320"/>
      <c r="I145" s="320"/>
      <c r="J145" s="320"/>
      <c r="K145" s="321"/>
    </row>
    <row r="146" spans="2:11" ht="17.25" customHeight="1">
      <c r="B146" s="319"/>
      <c r="C146" s="322" t="s">
        <v>478</v>
      </c>
      <c r="D146" s="322"/>
      <c r="E146" s="322"/>
      <c r="F146" s="322" t="s">
        <v>479</v>
      </c>
      <c r="G146" s="323"/>
      <c r="H146" s="322" t="s">
        <v>112</v>
      </c>
      <c r="I146" s="322" t="s">
        <v>60</v>
      </c>
      <c r="J146" s="322" t="s">
        <v>480</v>
      </c>
      <c r="K146" s="321"/>
    </row>
    <row r="147" spans="2:11" ht="17.25" customHeight="1">
      <c r="B147" s="319"/>
      <c r="C147" s="324" t="s">
        <v>481</v>
      </c>
      <c r="D147" s="324"/>
      <c r="E147" s="324"/>
      <c r="F147" s="325" t="s">
        <v>482</v>
      </c>
      <c r="G147" s="326"/>
      <c r="H147" s="324"/>
      <c r="I147" s="324"/>
      <c r="J147" s="324" t="s">
        <v>483</v>
      </c>
      <c r="K147" s="321"/>
    </row>
    <row r="148" spans="2:11" ht="5.25" customHeight="1">
      <c r="B148" s="330"/>
      <c r="C148" s="327"/>
      <c r="D148" s="327"/>
      <c r="E148" s="327"/>
      <c r="F148" s="327"/>
      <c r="G148" s="328"/>
      <c r="H148" s="327"/>
      <c r="I148" s="327"/>
      <c r="J148" s="327"/>
      <c r="K148" s="351"/>
    </row>
    <row r="149" spans="2:11" ht="15" customHeight="1">
      <c r="B149" s="330"/>
      <c r="C149" s="355" t="s">
        <v>487</v>
      </c>
      <c r="D149" s="308"/>
      <c r="E149" s="308"/>
      <c r="F149" s="356" t="s">
        <v>484</v>
      </c>
      <c r="G149" s="308"/>
      <c r="H149" s="355" t="s">
        <v>523</v>
      </c>
      <c r="I149" s="355" t="s">
        <v>486</v>
      </c>
      <c r="J149" s="355">
        <v>120</v>
      </c>
      <c r="K149" s="351"/>
    </row>
    <row r="150" spans="2:11" ht="15" customHeight="1">
      <c r="B150" s="330"/>
      <c r="C150" s="355" t="s">
        <v>532</v>
      </c>
      <c r="D150" s="308"/>
      <c r="E150" s="308"/>
      <c r="F150" s="356" t="s">
        <v>484</v>
      </c>
      <c r="G150" s="308"/>
      <c r="H150" s="355" t="s">
        <v>543</v>
      </c>
      <c r="I150" s="355" t="s">
        <v>486</v>
      </c>
      <c r="J150" s="355" t="s">
        <v>534</v>
      </c>
      <c r="K150" s="351"/>
    </row>
    <row r="151" spans="2:11" ht="15" customHeight="1">
      <c r="B151" s="330"/>
      <c r="C151" s="355" t="s">
        <v>433</v>
      </c>
      <c r="D151" s="308"/>
      <c r="E151" s="308"/>
      <c r="F151" s="356" t="s">
        <v>484</v>
      </c>
      <c r="G151" s="308"/>
      <c r="H151" s="355" t="s">
        <v>544</v>
      </c>
      <c r="I151" s="355" t="s">
        <v>486</v>
      </c>
      <c r="J151" s="355" t="s">
        <v>534</v>
      </c>
      <c r="K151" s="351"/>
    </row>
    <row r="152" spans="2:11" ht="15" customHeight="1">
      <c r="B152" s="330"/>
      <c r="C152" s="355" t="s">
        <v>489</v>
      </c>
      <c r="D152" s="308"/>
      <c r="E152" s="308"/>
      <c r="F152" s="356" t="s">
        <v>490</v>
      </c>
      <c r="G152" s="308"/>
      <c r="H152" s="355" t="s">
        <v>523</v>
      </c>
      <c r="I152" s="355" t="s">
        <v>486</v>
      </c>
      <c r="J152" s="355">
        <v>50</v>
      </c>
      <c r="K152" s="351"/>
    </row>
    <row r="153" spans="2:11" ht="15" customHeight="1">
      <c r="B153" s="330"/>
      <c r="C153" s="355" t="s">
        <v>492</v>
      </c>
      <c r="D153" s="308"/>
      <c r="E153" s="308"/>
      <c r="F153" s="356" t="s">
        <v>484</v>
      </c>
      <c r="G153" s="308"/>
      <c r="H153" s="355" t="s">
        <v>523</v>
      </c>
      <c r="I153" s="355" t="s">
        <v>494</v>
      </c>
      <c r="J153" s="355"/>
      <c r="K153" s="351"/>
    </row>
    <row r="154" spans="2:11" ht="15" customHeight="1">
      <c r="B154" s="330"/>
      <c r="C154" s="355" t="s">
        <v>503</v>
      </c>
      <c r="D154" s="308"/>
      <c r="E154" s="308"/>
      <c r="F154" s="356" t="s">
        <v>490</v>
      </c>
      <c r="G154" s="308"/>
      <c r="H154" s="355" t="s">
        <v>523</v>
      </c>
      <c r="I154" s="355" t="s">
        <v>486</v>
      </c>
      <c r="J154" s="355">
        <v>50</v>
      </c>
      <c r="K154" s="351"/>
    </row>
    <row r="155" spans="2:11" ht="15" customHeight="1">
      <c r="B155" s="330"/>
      <c r="C155" s="355" t="s">
        <v>511</v>
      </c>
      <c r="D155" s="308"/>
      <c r="E155" s="308"/>
      <c r="F155" s="356" t="s">
        <v>490</v>
      </c>
      <c r="G155" s="308"/>
      <c r="H155" s="355" t="s">
        <v>523</v>
      </c>
      <c r="I155" s="355" t="s">
        <v>486</v>
      </c>
      <c r="J155" s="355">
        <v>50</v>
      </c>
      <c r="K155" s="351"/>
    </row>
    <row r="156" spans="2:11" ht="15" customHeight="1">
      <c r="B156" s="330"/>
      <c r="C156" s="355" t="s">
        <v>509</v>
      </c>
      <c r="D156" s="308"/>
      <c r="E156" s="308"/>
      <c r="F156" s="356" t="s">
        <v>490</v>
      </c>
      <c r="G156" s="308"/>
      <c r="H156" s="355" t="s">
        <v>523</v>
      </c>
      <c r="I156" s="355" t="s">
        <v>486</v>
      </c>
      <c r="J156" s="355">
        <v>50</v>
      </c>
      <c r="K156" s="351"/>
    </row>
    <row r="157" spans="2:11" ht="15" customHeight="1">
      <c r="B157" s="330"/>
      <c r="C157" s="355" t="s">
        <v>99</v>
      </c>
      <c r="D157" s="308"/>
      <c r="E157" s="308"/>
      <c r="F157" s="356" t="s">
        <v>484</v>
      </c>
      <c r="G157" s="308"/>
      <c r="H157" s="355" t="s">
        <v>545</v>
      </c>
      <c r="I157" s="355" t="s">
        <v>486</v>
      </c>
      <c r="J157" s="355" t="s">
        <v>546</v>
      </c>
      <c r="K157" s="351"/>
    </row>
    <row r="158" spans="2:11" ht="15" customHeight="1">
      <c r="B158" s="330"/>
      <c r="C158" s="355" t="s">
        <v>547</v>
      </c>
      <c r="D158" s="308"/>
      <c r="E158" s="308"/>
      <c r="F158" s="356" t="s">
        <v>484</v>
      </c>
      <c r="G158" s="308"/>
      <c r="H158" s="355" t="s">
        <v>548</v>
      </c>
      <c r="I158" s="355" t="s">
        <v>518</v>
      </c>
      <c r="J158" s="355"/>
      <c r="K158" s="351"/>
    </row>
    <row r="159" spans="2:11" ht="15" customHeight="1">
      <c r="B159" s="357"/>
      <c r="C159" s="339"/>
      <c r="D159" s="339"/>
      <c r="E159" s="339"/>
      <c r="F159" s="339"/>
      <c r="G159" s="339"/>
      <c r="H159" s="339"/>
      <c r="I159" s="339"/>
      <c r="J159" s="339"/>
      <c r="K159" s="358"/>
    </row>
    <row r="160" spans="2:11" ht="18.75" customHeight="1">
      <c r="B160" s="304"/>
      <c r="C160" s="308"/>
      <c r="D160" s="308"/>
      <c r="E160" s="308"/>
      <c r="F160" s="329"/>
      <c r="G160" s="308"/>
      <c r="H160" s="308"/>
      <c r="I160" s="308"/>
      <c r="J160" s="308"/>
      <c r="K160" s="304"/>
    </row>
    <row r="161" spans="2:11" ht="18.75" customHeight="1">
      <c r="B161" s="315"/>
      <c r="C161" s="315"/>
      <c r="D161" s="315"/>
      <c r="E161" s="315"/>
      <c r="F161" s="315"/>
      <c r="G161" s="315"/>
      <c r="H161" s="315"/>
      <c r="I161" s="315"/>
      <c r="J161" s="315"/>
      <c r="K161" s="315"/>
    </row>
    <row r="162" spans="2:11" ht="7.5" customHeight="1">
      <c r="B162" s="294"/>
      <c r="C162" s="295"/>
      <c r="D162" s="295"/>
      <c r="E162" s="295"/>
      <c r="F162" s="295"/>
      <c r="G162" s="295"/>
      <c r="H162" s="295"/>
      <c r="I162" s="295"/>
      <c r="J162" s="295"/>
      <c r="K162" s="296"/>
    </row>
    <row r="163" spans="2:11" ht="45" customHeight="1">
      <c r="B163" s="297"/>
      <c r="C163" s="298" t="s">
        <v>549</v>
      </c>
      <c r="D163" s="298"/>
      <c r="E163" s="298"/>
      <c r="F163" s="298"/>
      <c r="G163" s="298"/>
      <c r="H163" s="298"/>
      <c r="I163" s="298"/>
      <c r="J163" s="298"/>
      <c r="K163" s="299"/>
    </row>
    <row r="164" spans="2:11" ht="17.25" customHeight="1">
      <c r="B164" s="297"/>
      <c r="C164" s="322" t="s">
        <v>478</v>
      </c>
      <c r="D164" s="322"/>
      <c r="E164" s="322"/>
      <c r="F164" s="322" t="s">
        <v>479</v>
      </c>
      <c r="G164" s="359"/>
      <c r="H164" s="360" t="s">
        <v>112</v>
      </c>
      <c r="I164" s="360" t="s">
        <v>60</v>
      </c>
      <c r="J164" s="322" t="s">
        <v>480</v>
      </c>
      <c r="K164" s="299"/>
    </row>
    <row r="165" spans="2:11" ht="17.25" customHeight="1">
      <c r="B165" s="300"/>
      <c r="C165" s="324" t="s">
        <v>481</v>
      </c>
      <c r="D165" s="324"/>
      <c r="E165" s="324"/>
      <c r="F165" s="325" t="s">
        <v>482</v>
      </c>
      <c r="G165" s="361"/>
      <c r="H165" s="362"/>
      <c r="I165" s="362"/>
      <c r="J165" s="324" t="s">
        <v>483</v>
      </c>
      <c r="K165" s="302"/>
    </row>
    <row r="166" spans="2:11" ht="5.25" customHeight="1">
      <c r="B166" s="330"/>
      <c r="C166" s="327"/>
      <c r="D166" s="327"/>
      <c r="E166" s="327"/>
      <c r="F166" s="327"/>
      <c r="G166" s="328"/>
      <c r="H166" s="327"/>
      <c r="I166" s="327"/>
      <c r="J166" s="327"/>
      <c r="K166" s="351"/>
    </row>
    <row r="167" spans="2:11" ht="15" customHeight="1">
      <c r="B167" s="330"/>
      <c r="C167" s="308" t="s">
        <v>487</v>
      </c>
      <c r="D167" s="308"/>
      <c r="E167" s="308"/>
      <c r="F167" s="329" t="s">
        <v>484</v>
      </c>
      <c r="G167" s="308"/>
      <c r="H167" s="308" t="s">
        <v>523</v>
      </c>
      <c r="I167" s="308" t="s">
        <v>486</v>
      </c>
      <c r="J167" s="308">
        <v>120</v>
      </c>
      <c r="K167" s="351"/>
    </row>
    <row r="168" spans="2:11" ht="15" customHeight="1">
      <c r="B168" s="330"/>
      <c r="C168" s="308" t="s">
        <v>532</v>
      </c>
      <c r="D168" s="308"/>
      <c r="E168" s="308"/>
      <c r="F168" s="329" t="s">
        <v>484</v>
      </c>
      <c r="G168" s="308"/>
      <c r="H168" s="308" t="s">
        <v>533</v>
      </c>
      <c r="I168" s="308" t="s">
        <v>486</v>
      </c>
      <c r="J168" s="308" t="s">
        <v>534</v>
      </c>
      <c r="K168" s="351"/>
    </row>
    <row r="169" spans="2:11" ht="15" customHeight="1">
      <c r="B169" s="330"/>
      <c r="C169" s="308" t="s">
        <v>433</v>
      </c>
      <c r="D169" s="308"/>
      <c r="E169" s="308"/>
      <c r="F169" s="329" t="s">
        <v>484</v>
      </c>
      <c r="G169" s="308"/>
      <c r="H169" s="308" t="s">
        <v>550</v>
      </c>
      <c r="I169" s="308" t="s">
        <v>486</v>
      </c>
      <c r="J169" s="308" t="s">
        <v>534</v>
      </c>
      <c r="K169" s="351"/>
    </row>
    <row r="170" spans="2:11" ht="15" customHeight="1">
      <c r="B170" s="330"/>
      <c r="C170" s="308" t="s">
        <v>489</v>
      </c>
      <c r="D170" s="308"/>
      <c r="E170" s="308"/>
      <c r="F170" s="329" t="s">
        <v>490</v>
      </c>
      <c r="G170" s="308"/>
      <c r="H170" s="308" t="s">
        <v>550</v>
      </c>
      <c r="I170" s="308" t="s">
        <v>486</v>
      </c>
      <c r="J170" s="308">
        <v>50</v>
      </c>
      <c r="K170" s="351"/>
    </row>
    <row r="171" spans="2:11" ht="15" customHeight="1">
      <c r="B171" s="330"/>
      <c r="C171" s="308" t="s">
        <v>492</v>
      </c>
      <c r="D171" s="308"/>
      <c r="E171" s="308"/>
      <c r="F171" s="329" t="s">
        <v>484</v>
      </c>
      <c r="G171" s="308"/>
      <c r="H171" s="308" t="s">
        <v>550</v>
      </c>
      <c r="I171" s="308" t="s">
        <v>494</v>
      </c>
      <c r="J171" s="308"/>
      <c r="K171" s="351"/>
    </row>
    <row r="172" spans="2:11" ht="15" customHeight="1">
      <c r="B172" s="330"/>
      <c r="C172" s="308" t="s">
        <v>503</v>
      </c>
      <c r="D172" s="308"/>
      <c r="E172" s="308"/>
      <c r="F172" s="329" t="s">
        <v>490</v>
      </c>
      <c r="G172" s="308"/>
      <c r="H172" s="308" t="s">
        <v>550</v>
      </c>
      <c r="I172" s="308" t="s">
        <v>486</v>
      </c>
      <c r="J172" s="308">
        <v>50</v>
      </c>
      <c r="K172" s="351"/>
    </row>
    <row r="173" spans="2:11" ht="15" customHeight="1">
      <c r="B173" s="330"/>
      <c r="C173" s="308" t="s">
        <v>511</v>
      </c>
      <c r="D173" s="308"/>
      <c r="E173" s="308"/>
      <c r="F173" s="329" t="s">
        <v>490</v>
      </c>
      <c r="G173" s="308"/>
      <c r="H173" s="308" t="s">
        <v>550</v>
      </c>
      <c r="I173" s="308" t="s">
        <v>486</v>
      </c>
      <c r="J173" s="308">
        <v>50</v>
      </c>
      <c r="K173" s="351"/>
    </row>
    <row r="174" spans="2:11" ht="15" customHeight="1">
      <c r="B174" s="330"/>
      <c r="C174" s="308" t="s">
        <v>509</v>
      </c>
      <c r="D174" s="308"/>
      <c r="E174" s="308"/>
      <c r="F174" s="329" t="s">
        <v>490</v>
      </c>
      <c r="G174" s="308"/>
      <c r="H174" s="308" t="s">
        <v>550</v>
      </c>
      <c r="I174" s="308" t="s">
        <v>486</v>
      </c>
      <c r="J174" s="308">
        <v>50</v>
      </c>
      <c r="K174" s="351"/>
    </row>
    <row r="175" spans="2:11" ht="15" customHeight="1">
      <c r="B175" s="330"/>
      <c r="C175" s="308" t="s">
        <v>111</v>
      </c>
      <c r="D175" s="308"/>
      <c r="E175" s="308"/>
      <c r="F175" s="329" t="s">
        <v>484</v>
      </c>
      <c r="G175" s="308"/>
      <c r="H175" s="308" t="s">
        <v>551</v>
      </c>
      <c r="I175" s="308" t="s">
        <v>552</v>
      </c>
      <c r="J175" s="308"/>
      <c r="K175" s="351"/>
    </row>
    <row r="176" spans="2:11" ht="15" customHeight="1">
      <c r="B176" s="330"/>
      <c r="C176" s="308" t="s">
        <v>60</v>
      </c>
      <c r="D176" s="308"/>
      <c r="E176" s="308"/>
      <c r="F176" s="329" t="s">
        <v>484</v>
      </c>
      <c r="G176" s="308"/>
      <c r="H176" s="308" t="s">
        <v>553</v>
      </c>
      <c r="I176" s="308" t="s">
        <v>554</v>
      </c>
      <c r="J176" s="308">
        <v>1</v>
      </c>
      <c r="K176" s="351"/>
    </row>
    <row r="177" spans="2:11" ht="15" customHeight="1">
      <c r="B177" s="330"/>
      <c r="C177" s="308" t="s">
        <v>56</v>
      </c>
      <c r="D177" s="308"/>
      <c r="E177" s="308"/>
      <c r="F177" s="329" t="s">
        <v>484</v>
      </c>
      <c r="G177" s="308"/>
      <c r="H177" s="308" t="s">
        <v>555</v>
      </c>
      <c r="I177" s="308" t="s">
        <v>486</v>
      </c>
      <c r="J177" s="308">
        <v>20</v>
      </c>
      <c r="K177" s="351"/>
    </row>
    <row r="178" spans="2:11" ht="15" customHeight="1">
      <c r="B178" s="330"/>
      <c r="C178" s="308" t="s">
        <v>112</v>
      </c>
      <c r="D178" s="308"/>
      <c r="E178" s="308"/>
      <c r="F178" s="329" t="s">
        <v>484</v>
      </c>
      <c r="G178" s="308"/>
      <c r="H178" s="308" t="s">
        <v>556</v>
      </c>
      <c r="I178" s="308" t="s">
        <v>486</v>
      </c>
      <c r="J178" s="308">
        <v>255</v>
      </c>
      <c r="K178" s="351"/>
    </row>
    <row r="179" spans="2:11" ht="15" customHeight="1">
      <c r="B179" s="330"/>
      <c r="C179" s="308" t="s">
        <v>113</v>
      </c>
      <c r="D179" s="308"/>
      <c r="E179" s="308"/>
      <c r="F179" s="329" t="s">
        <v>484</v>
      </c>
      <c r="G179" s="308"/>
      <c r="H179" s="308" t="s">
        <v>449</v>
      </c>
      <c r="I179" s="308" t="s">
        <v>486</v>
      </c>
      <c r="J179" s="308">
        <v>10</v>
      </c>
      <c r="K179" s="351"/>
    </row>
    <row r="180" spans="2:11" ht="15" customHeight="1">
      <c r="B180" s="330"/>
      <c r="C180" s="308" t="s">
        <v>114</v>
      </c>
      <c r="D180" s="308"/>
      <c r="E180" s="308"/>
      <c r="F180" s="329" t="s">
        <v>484</v>
      </c>
      <c r="G180" s="308"/>
      <c r="H180" s="308" t="s">
        <v>557</v>
      </c>
      <c r="I180" s="308" t="s">
        <v>518</v>
      </c>
      <c r="J180" s="308"/>
      <c r="K180" s="351"/>
    </row>
    <row r="181" spans="2:11" ht="15" customHeight="1">
      <c r="B181" s="330"/>
      <c r="C181" s="308" t="s">
        <v>558</v>
      </c>
      <c r="D181" s="308"/>
      <c r="E181" s="308"/>
      <c r="F181" s="329" t="s">
        <v>484</v>
      </c>
      <c r="G181" s="308"/>
      <c r="H181" s="308" t="s">
        <v>559</v>
      </c>
      <c r="I181" s="308" t="s">
        <v>518</v>
      </c>
      <c r="J181" s="308"/>
      <c r="K181" s="351"/>
    </row>
    <row r="182" spans="2:11" ht="15" customHeight="1">
      <c r="B182" s="330"/>
      <c r="C182" s="308" t="s">
        <v>547</v>
      </c>
      <c r="D182" s="308"/>
      <c r="E182" s="308"/>
      <c r="F182" s="329" t="s">
        <v>484</v>
      </c>
      <c r="G182" s="308"/>
      <c r="H182" s="308" t="s">
        <v>560</v>
      </c>
      <c r="I182" s="308" t="s">
        <v>518</v>
      </c>
      <c r="J182" s="308"/>
      <c r="K182" s="351"/>
    </row>
    <row r="183" spans="2:11" ht="15" customHeight="1">
      <c r="B183" s="330"/>
      <c r="C183" s="308" t="s">
        <v>116</v>
      </c>
      <c r="D183" s="308"/>
      <c r="E183" s="308"/>
      <c r="F183" s="329" t="s">
        <v>490</v>
      </c>
      <c r="G183" s="308"/>
      <c r="H183" s="308" t="s">
        <v>561</v>
      </c>
      <c r="I183" s="308" t="s">
        <v>486</v>
      </c>
      <c r="J183" s="308">
        <v>50</v>
      </c>
      <c r="K183" s="351"/>
    </row>
    <row r="184" spans="2:11" ht="15" customHeight="1">
      <c r="B184" s="330"/>
      <c r="C184" s="308" t="s">
        <v>562</v>
      </c>
      <c r="D184" s="308"/>
      <c r="E184" s="308"/>
      <c r="F184" s="329" t="s">
        <v>490</v>
      </c>
      <c r="G184" s="308"/>
      <c r="H184" s="308" t="s">
        <v>563</v>
      </c>
      <c r="I184" s="308" t="s">
        <v>564</v>
      </c>
      <c r="J184" s="308"/>
      <c r="K184" s="351"/>
    </row>
    <row r="185" spans="2:11" ht="15" customHeight="1">
      <c r="B185" s="330"/>
      <c r="C185" s="308" t="s">
        <v>565</v>
      </c>
      <c r="D185" s="308"/>
      <c r="E185" s="308"/>
      <c r="F185" s="329" t="s">
        <v>490</v>
      </c>
      <c r="G185" s="308"/>
      <c r="H185" s="308" t="s">
        <v>566</v>
      </c>
      <c r="I185" s="308" t="s">
        <v>564</v>
      </c>
      <c r="J185" s="308"/>
      <c r="K185" s="351"/>
    </row>
    <row r="186" spans="2:11" ht="15" customHeight="1">
      <c r="B186" s="330"/>
      <c r="C186" s="308" t="s">
        <v>567</v>
      </c>
      <c r="D186" s="308"/>
      <c r="E186" s="308"/>
      <c r="F186" s="329" t="s">
        <v>490</v>
      </c>
      <c r="G186" s="308"/>
      <c r="H186" s="308" t="s">
        <v>568</v>
      </c>
      <c r="I186" s="308" t="s">
        <v>564</v>
      </c>
      <c r="J186" s="308"/>
      <c r="K186" s="351"/>
    </row>
    <row r="187" spans="2:11" ht="15" customHeight="1">
      <c r="B187" s="330"/>
      <c r="C187" s="363" t="s">
        <v>569</v>
      </c>
      <c r="D187" s="308"/>
      <c r="E187" s="308"/>
      <c r="F187" s="329" t="s">
        <v>490</v>
      </c>
      <c r="G187" s="308"/>
      <c r="H187" s="308" t="s">
        <v>570</v>
      </c>
      <c r="I187" s="308" t="s">
        <v>571</v>
      </c>
      <c r="J187" s="364" t="s">
        <v>572</v>
      </c>
      <c r="K187" s="351"/>
    </row>
    <row r="188" spans="2:11" ht="15" customHeight="1">
      <c r="B188" s="330"/>
      <c r="C188" s="314" t="s">
        <v>45</v>
      </c>
      <c r="D188" s="308"/>
      <c r="E188" s="308"/>
      <c r="F188" s="329" t="s">
        <v>484</v>
      </c>
      <c r="G188" s="308"/>
      <c r="H188" s="304" t="s">
        <v>573</v>
      </c>
      <c r="I188" s="308" t="s">
        <v>574</v>
      </c>
      <c r="J188" s="308"/>
      <c r="K188" s="351"/>
    </row>
    <row r="189" spans="2:11" ht="15" customHeight="1">
      <c r="B189" s="330"/>
      <c r="C189" s="314" t="s">
        <v>575</v>
      </c>
      <c r="D189" s="308"/>
      <c r="E189" s="308"/>
      <c r="F189" s="329" t="s">
        <v>484</v>
      </c>
      <c r="G189" s="308"/>
      <c r="H189" s="308" t="s">
        <v>576</v>
      </c>
      <c r="I189" s="308" t="s">
        <v>518</v>
      </c>
      <c r="J189" s="308"/>
      <c r="K189" s="351"/>
    </row>
    <row r="190" spans="2:11" ht="15" customHeight="1">
      <c r="B190" s="330"/>
      <c r="C190" s="314" t="s">
        <v>577</v>
      </c>
      <c r="D190" s="308"/>
      <c r="E190" s="308"/>
      <c r="F190" s="329" t="s">
        <v>484</v>
      </c>
      <c r="G190" s="308"/>
      <c r="H190" s="308" t="s">
        <v>578</v>
      </c>
      <c r="I190" s="308" t="s">
        <v>518</v>
      </c>
      <c r="J190" s="308"/>
      <c r="K190" s="351"/>
    </row>
    <row r="191" spans="2:11" ht="15" customHeight="1">
      <c r="B191" s="330"/>
      <c r="C191" s="314" t="s">
        <v>579</v>
      </c>
      <c r="D191" s="308"/>
      <c r="E191" s="308"/>
      <c r="F191" s="329" t="s">
        <v>490</v>
      </c>
      <c r="G191" s="308"/>
      <c r="H191" s="308" t="s">
        <v>580</v>
      </c>
      <c r="I191" s="308" t="s">
        <v>518</v>
      </c>
      <c r="J191" s="308"/>
      <c r="K191" s="351"/>
    </row>
    <row r="192" spans="2:11" ht="15" customHeight="1">
      <c r="B192" s="357"/>
      <c r="C192" s="365"/>
      <c r="D192" s="339"/>
      <c r="E192" s="339"/>
      <c r="F192" s="339"/>
      <c r="G192" s="339"/>
      <c r="H192" s="339"/>
      <c r="I192" s="339"/>
      <c r="J192" s="339"/>
      <c r="K192" s="358"/>
    </row>
    <row r="193" spans="2:11" ht="18.75" customHeight="1">
      <c r="B193" s="304"/>
      <c r="C193" s="308"/>
      <c r="D193" s="308"/>
      <c r="E193" s="308"/>
      <c r="F193" s="329"/>
      <c r="G193" s="308"/>
      <c r="H193" s="308"/>
      <c r="I193" s="308"/>
      <c r="J193" s="308"/>
      <c r="K193" s="304"/>
    </row>
    <row r="194" spans="2:11" ht="18.75" customHeight="1">
      <c r="B194" s="304"/>
      <c r="C194" s="308"/>
      <c r="D194" s="308"/>
      <c r="E194" s="308"/>
      <c r="F194" s="329"/>
      <c r="G194" s="308"/>
      <c r="H194" s="308"/>
      <c r="I194" s="308"/>
      <c r="J194" s="308"/>
      <c r="K194" s="304"/>
    </row>
    <row r="195" spans="2:11" ht="18.75" customHeight="1">
      <c r="B195" s="315"/>
      <c r="C195" s="315"/>
      <c r="D195" s="315"/>
      <c r="E195" s="315"/>
      <c r="F195" s="315"/>
      <c r="G195" s="315"/>
      <c r="H195" s="315"/>
      <c r="I195" s="315"/>
      <c r="J195" s="315"/>
      <c r="K195" s="315"/>
    </row>
    <row r="196" spans="2:11" ht="13.5">
      <c r="B196" s="294"/>
      <c r="C196" s="295"/>
      <c r="D196" s="295"/>
      <c r="E196" s="295"/>
      <c r="F196" s="295"/>
      <c r="G196" s="295"/>
      <c r="H196" s="295"/>
      <c r="I196" s="295"/>
      <c r="J196" s="295"/>
      <c r="K196" s="296"/>
    </row>
    <row r="197" spans="2:11" ht="21">
      <c r="B197" s="297"/>
      <c r="C197" s="298" t="s">
        <v>581</v>
      </c>
      <c r="D197" s="298"/>
      <c r="E197" s="298"/>
      <c r="F197" s="298"/>
      <c r="G197" s="298"/>
      <c r="H197" s="298"/>
      <c r="I197" s="298"/>
      <c r="J197" s="298"/>
      <c r="K197" s="299"/>
    </row>
    <row r="198" spans="2:11" ht="25.5" customHeight="1">
      <c r="B198" s="297"/>
      <c r="C198" s="366" t="s">
        <v>582</v>
      </c>
      <c r="D198" s="366"/>
      <c r="E198" s="366"/>
      <c r="F198" s="366" t="s">
        <v>583</v>
      </c>
      <c r="G198" s="367"/>
      <c r="H198" s="366" t="s">
        <v>584</v>
      </c>
      <c r="I198" s="366"/>
      <c r="J198" s="366"/>
      <c r="K198" s="299"/>
    </row>
    <row r="199" spans="2:11" ht="5.25" customHeight="1">
      <c r="B199" s="330"/>
      <c r="C199" s="327"/>
      <c r="D199" s="327"/>
      <c r="E199" s="327"/>
      <c r="F199" s="327"/>
      <c r="G199" s="308"/>
      <c r="H199" s="327"/>
      <c r="I199" s="327"/>
      <c r="J199" s="327"/>
      <c r="K199" s="351"/>
    </row>
    <row r="200" spans="2:11" ht="15" customHeight="1">
      <c r="B200" s="330"/>
      <c r="C200" s="308" t="s">
        <v>574</v>
      </c>
      <c r="D200" s="308"/>
      <c r="E200" s="308"/>
      <c r="F200" s="329" t="s">
        <v>46</v>
      </c>
      <c r="G200" s="308"/>
      <c r="H200" s="308" t="s">
        <v>585</v>
      </c>
      <c r="I200" s="308"/>
      <c r="J200" s="308"/>
      <c r="K200" s="351"/>
    </row>
    <row r="201" spans="2:11" ht="15" customHeight="1">
      <c r="B201" s="330"/>
      <c r="C201" s="336"/>
      <c r="D201" s="308"/>
      <c r="E201" s="308"/>
      <c r="F201" s="329" t="s">
        <v>47</v>
      </c>
      <c r="G201" s="308"/>
      <c r="H201" s="308" t="s">
        <v>586</v>
      </c>
      <c r="I201" s="308"/>
      <c r="J201" s="308"/>
      <c r="K201" s="351"/>
    </row>
    <row r="202" spans="2:11" ht="15" customHeight="1">
      <c r="B202" s="330"/>
      <c r="C202" s="336"/>
      <c r="D202" s="308"/>
      <c r="E202" s="308"/>
      <c r="F202" s="329" t="s">
        <v>50</v>
      </c>
      <c r="G202" s="308"/>
      <c r="H202" s="308" t="s">
        <v>587</v>
      </c>
      <c r="I202" s="308"/>
      <c r="J202" s="308"/>
      <c r="K202" s="351"/>
    </row>
    <row r="203" spans="2:11" ht="15" customHeight="1">
      <c r="B203" s="330"/>
      <c r="C203" s="308"/>
      <c r="D203" s="308"/>
      <c r="E203" s="308"/>
      <c r="F203" s="329" t="s">
        <v>48</v>
      </c>
      <c r="G203" s="308"/>
      <c r="H203" s="308" t="s">
        <v>588</v>
      </c>
      <c r="I203" s="308"/>
      <c r="J203" s="308"/>
      <c r="K203" s="351"/>
    </row>
    <row r="204" spans="2:11" ht="15" customHeight="1">
      <c r="B204" s="330"/>
      <c r="C204" s="308"/>
      <c r="D204" s="308"/>
      <c r="E204" s="308"/>
      <c r="F204" s="329" t="s">
        <v>49</v>
      </c>
      <c r="G204" s="308"/>
      <c r="H204" s="308" t="s">
        <v>589</v>
      </c>
      <c r="I204" s="308"/>
      <c r="J204" s="308"/>
      <c r="K204" s="351"/>
    </row>
    <row r="205" spans="2:11" ht="15" customHeight="1">
      <c r="B205" s="330"/>
      <c r="C205" s="308"/>
      <c r="D205" s="308"/>
      <c r="E205" s="308"/>
      <c r="F205" s="329"/>
      <c r="G205" s="308"/>
      <c r="H205" s="308"/>
      <c r="I205" s="308"/>
      <c r="J205" s="308"/>
      <c r="K205" s="351"/>
    </row>
    <row r="206" spans="2:11" ht="15" customHeight="1">
      <c r="B206" s="330"/>
      <c r="C206" s="308" t="s">
        <v>530</v>
      </c>
      <c r="D206" s="308"/>
      <c r="E206" s="308"/>
      <c r="F206" s="329" t="s">
        <v>82</v>
      </c>
      <c r="G206" s="308"/>
      <c r="H206" s="308" t="s">
        <v>590</v>
      </c>
      <c r="I206" s="308"/>
      <c r="J206" s="308"/>
      <c r="K206" s="351"/>
    </row>
    <row r="207" spans="2:11" ht="15" customHeight="1">
      <c r="B207" s="330"/>
      <c r="C207" s="336"/>
      <c r="D207" s="308"/>
      <c r="E207" s="308"/>
      <c r="F207" s="329" t="s">
        <v>428</v>
      </c>
      <c r="G207" s="308"/>
      <c r="H207" s="308" t="s">
        <v>429</v>
      </c>
      <c r="I207" s="308"/>
      <c r="J207" s="308"/>
      <c r="K207" s="351"/>
    </row>
    <row r="208" spans="2:11" ht="15" customHeight="1">
      <c r="B208" s="330"/>
      <c r="C208" s="308"/>
      <c r="D208" s="308"/>
      <c r="E208" s="308"/>
      <c r="F208" s="329" t="s">
        <v>426</v>
      </c>
      <c r="G208" s="308"/>
      <c r="H208" s="308" t="s">
        <v>591</v>
      </c>
      <c r="I208" s="308"/>
      <c r="J208" s="308"/>
      <c r="K208" s="351"/>
    </row>
    <row r="209" spans="2:11" ht="15" customHeight="1">
      <c r="B209" s="368"/>
      <c r="C209" s="336"/>
      <c r="D209" s="336"/>
      <c r="E209" s="336"/>
      <c r="F209" s="329" t="s">
        <v>88</v>
      </c>
      <c r="G209" s="314"/>
      <c r="H209" s="355" t="s">
        <v>430</v>
      </c>
      <c r="I209" s="355"/>
      <c r="J209" s="355"/>
      <c r="K209" s="369"/>
    </row>
    <row r="210" spans="2:11" ht="15" customHeight="1">
      <c r="B210" s="368"/>
      <c r="C210" s="336"/>
      <c r="D210" s="336"/>
      <c r="E210" s="336"/>
      <c r="F210" s="329" t="s">
        <v>431</v>
      </c>
      <c r="G210" s="314"/>
      <c r="H210" s="355" t="s">
        <v>410</v>
      </c>
      <c r="I210" s="355"/>
      <c r="J210" s="355"/>
      <c r="K210" s="369"/>
    </row>
    <row r="211" spans="2:11" ht="15" customHeight="1">
      <c r="B211" s="368"/>
      <c r="C211" s="336"/>
      <c r="D211" s="336"/>
      <c r="E211" s="336"/>
      <c r="F211" s="370"/>
      <c r="G211" s="314"/>
      <c r="H211" s="371"/>
      <c r="I211" s="371"/>
      <c r="J211" s="371"/>
      <c r="K211" s="369"/>
    </row>
    <row r="212" spans="2:11" ht="15" customHeight="1">
      <c r="B212" s="368"/>
      <c r="C212" s="308" t="s">
        <v>554</v>
      </c>
      <c r="D212" s="336"/>
      <c r="E212" s="336"/>
      <c r="F212" s="329">
        <v>1</v>
      </c>
      <c r="G212" s="314"/>
      <c r="H212" s="355" t="s">
        <v>592</v>
      </c>
      <c r="I212" s="355"/>
      <c r="J212" s="355"/>
      <c r="K212" s="369"/>
    </row>
    <row r="213" spans="2:11" ht="15" customHeight="1">
      <c r="B213" s="368"/>
      <c r="C213" s="336"/>
      <c r="D213" s="336"/>
      <c r="E213" s="336"/>
      <c r="F213" s="329">
        <v>2</v>
      </c>
      <c r="G213" s="314"/>
      <c r="H213" s="355" t="s">
        <v>593</v>
      </c>
      <c r="I213" s="355"/>
      <c r="J213" s="355"/>
      <c r="K213" s="369"/>
    </row>
    <row r="214" spans="2:11" ht="15" customHeight="1">
      <c r="B214" s="368"/>
      <c r="C214" s="336"/>
      <c r="D214" s="336"/>
      <c r="E214" s="336"/>
      <c r="F214" s="329">
        <v>3</v>
      </c>
      <c r="G214" s="314"/>
      <c r="H214" s="355" t="s">
        <v>594</v>
      </c>
      <c r="I214" s="355"/>
      <c r="J214" s="355"/>
      <c r="K214" s="369"/>
    </row>
    <row r="215" spans="2:11" ht="15" customHeight="1">
      <c r="B215" s="368"/>
      <c r="C215" s="336"/>
      <c r="D215" s="336"/>
      <c r="E215" s="336"/>
      <c r="F215" s="329">
        <v>4</v>
      </c>
      <c r="G215" s="314"/>
      <c r="H215" s="355" t="s">
        <v>595</v>
      </c>
      <c r="I215" s="355"/>
      <c r="J215" s="355"/>
      <c r="K215" s="369"/>
    </row>
    <row r="216" spans="2:11" ht="12.75" customHeight="1">
      <c r="B216" s="372"/>
      <c r="C216" s="373"/>
      <c r="D216" s="373"/>
      <c r="E216" s="373"/>
      <c r="F216" s="373"/>
      <c r="G216" s="373"/>
      <c r="H216" s="373"/>
      <c r="I216" s="373"/>
      <c r="J216" s="373"/>
      <c r="K216" s="374"/>
    </row>
  </sheetData>
  <sheetProtection formatCells="0" formatColumns="0" formatRows="0" insertColumns="0" insertRows="0" insertHyperlinks="0" deleteColumns="0" deleteRows="0" sort="0" autoFilter="0" pivotTables="0"/>
  <mergeCells count="77">
    <mergeCell ref="H215:J215"/>
    <mergeCell ref="H208:J208"/>
    <mergeCell ref="H203:J203"/>
    <mergeCell ref="H201:J201"/>
    <mergeCell ref="H212:J212"/>
    <mergeCell ref="H214:J214"/>
    <mergeCell ref="H213:J213"/>
    <mergeCell ref="H210:J210"/>
    <mergeCell ref="H209:J209"/>
    <mergeCell ref="H207:J207"/>
    <mergeCell ref="H198:J198"/>
    <mergeCell ref="C197:J197"/>
    <mergeCell ref="H206:J206"/>
    <mergeCell ref="H204:J204"/>
    <mergeCell ref="H202:J202"/>
    <mergeCell ref="H200:J200"/>
    <mergeCell ref="C163:J163"/>
    <mergeCell ref="C120:J120"/>
    <mergeCell ref="C145:J145"/>
    <mergeCell ref="C100:J100"/>
    <mergeCell ref="C73:J73"/>
    <mergeCell ref="D68:J68"/>
    <mergeCell ref="D66:J66"/>
    <mergeCell ref="D65:J65"/>
    <mergeCell ref="D67:J67"/>
    <mergeCell ref="D64:J64"/>
    <mergeCell ref="D59:J59"/>
    <mergeCell ref="D60:J60"/>
    <mergeCell ref="D63:J63"/>
    <mergeCell ref="D61:J61"/>
    <mergeCell ref="D58:J58"/>
    <mergeCell ref="D57:J57"/>
    <mergeCell ref="D56:J56"/>
    <mergeCell ref="D45:J45"/>
    <mergeCell ref="C50:J50"/>
    <mergeCell ref="C52:J52"/>
    <mergeCell ref="C53:J53"/>
    <mergeCell ref="C55:J55"/>
    <mergeCell ref="D49:J49"/>
    <mergeCell ref="E48:J48"/>
    <mergeCell ref="E47:J47"/>
    <mergeCell ref="E46:J46"/>
    <mergeCell ref="G43:J43"/>
    <mergeCell ref="G42:J42"/>
    <mergeCell ref="D33:J33"/>
    <mergeCell ref="G38:J38"/>
    <mergeCell ref="G39:J39"/>
    <mergeCell ref="G40:J40"/>
    <mergeCell ref="G41:J41"/>
    <mergeCell ref="G34:J34"/>
    <mergeCell ref="G35:J35"/>
    <mergeCell ref="G36:J36"/>
    <mergeCell ref="G37:J37"/>
    <mergeCell ref="D31:J31"/>
    <mergeCell ref="D32:J32"/>
    <mergeCell ref="D29:J29"/>
    <mergeCell ref="D28:J28"/>
    <mergeCell ref="D26:J26"/>
    <mergeCell ref="C23:J23"/>
    <mergeCell ref="D25:J25"/>
    <mergeCell ref="C24:J24"/>
    <mergeCell ref="F18:J18"/>
    <mergeCell ref="F21:J21"/>
    <mergeCell ref="F19:J19"/>
    <mergeCell ref="F20:J20"/>
    <mergeCell ref="F17:J17"/>
    <mergeCell ref="C3:J3"/>
    <mergeCell ref="C9:J9"/>
    <mergeCell ref="D11:J11"/>
    <mergeCell ref="D14:J14"/>
    <mergeCell ref="D15:J15"/>
    <mergeCell ref="F16:J16"/>
    <mergeCell ref="D10:J10"/>
    <mergeCell ref="D13:J1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NEZBEDA_NB\P. Nezbeda Javůrek</dc:creator>
  <cp:keywords/>
  <dc:description/>
  <cp:lastModifiedBy>NEZBEDA_NB\P. Nezbeda Javůrek</cp:lastModifiedBy>
  <dcterms:created xsi:type="dcterms:W3CDTF">2018-07-15T21:31:55Z</dcterms:created>
  <dcterms:modified xsi:type="dcterms:W3CDTF">2018-07-15T21:32:03Z</dcterms:modified>
  <cp:category/>
  <cp:version/>
  <cp:contentType/>
  <cp:contentStatus/>
</cp:coreProperties>
</file>