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001"/>
  <workbookPr/>
  <bookViews>
    <workbookView xWindow="0" yWindow="0" windowWidth="28800" windowHeight="12225" activeTab="0"/>
  </bookViews>
  <sheets>
    <sheet name="Rekapitulace stavby" sheetId="1" r:id="rId1"/>
    <sheet name="17920-1 - Vnitřní vybavení" sheetId="2" r:id="rId2"/>
    <sheet name="Pokyny pro vyplnění" sheetId="3" r:id="rId3"/>
  </sheets>
  <definedNames>
    <definedName name="_xlnm._FilterDatabase" localSheetId="1" hidden="1">'17920-1 - Vnitřní vybavení'!$C$75:$K$694</definedName>
    <definedName name="_xlnm.Print_Area" localSheetId="1">'17920-1 - Vnitřní vybavení'!$C$4:$J$36,'17920-1 - Vnitřní vybavení'!$C$42:$J$57,'17920-1 - Vnitřní vybavení'!$C$63:$K$694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'17920-1 - Vnitřní vybavení'!$75:$75</definedName>
  </definedNames>
  <calcPr calcId="179021"/>
</workbook>
</file>

<file path=xl/sharedStrings.xml><?xml version="1.0" encoding="utf-8"?>
<sst xmlns="http://schemas.openxmlformats.org/spreadsheetml/2006/main" count="5434" uniqueCount="806">
  <si>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</si>
  <si>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</si>
  <si>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</si>
  <si>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</si>
  <si>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</si>
  <si>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</si>
  <si>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</si>
  <si>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{0ae67659-bf04-4957-94c7-89d7e619ecd7}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</si>
  <si>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</si>
  <si>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</si>
  <si>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</si>
  <si>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</si>
  <si>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</si>
  <si>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</si>
  <si>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</si>
  <si>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</si>
  <si>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170920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</si>
  <si>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</si>
  <si>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</si>
  <si>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Azylový dům pro ženy a rodiny s dětmi - VNITŘNÍ VYBAVENÍ</t>
  </si>
  <si>
    <t>KSO:</t>
  </si>
  <si>
    <t/>
  </si>
  <si>
    <t>CC-CZ:</t>
  </si>
  <si>
    <t>Místo:</t>
  </si>
  <si>
    <t>Věkova 318/14, Liberec XIV - Ruprechtice</t>
  </si>
  <si>
    <t>Datum:</t>
  </si>
  <si>
    <t>1. 8. 2018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</si>
  <si>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</si>
  <si>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</si>
  <si>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</si>
  <si>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</si>
  <si>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</si>
  <si>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</si>
  <si>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</si>
  <si>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Hlaváček - architekti,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</si>
  <si>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</si>
  <si>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</si>
  <si>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</si>
  <si>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</si>
  <si>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</si>
  <si>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</si>
  <si>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</si>
  <si>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</si>
  <si>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</si>
  <si>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</si>
  <si>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</si>
  <si>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</si>
  <si>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</si>
  <si>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</si>
  <si>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</si>
  <si>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</si>
  <si>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</si>
  <si>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</si>
  <si>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</si>
  <si>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</si>
  <si>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</si>
  <si>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</si>
  <si>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</si>
  <si>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</si>
  <si>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</si>
  <si>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</si>
  <si>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</si>
  <si>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</si>
  <si>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</si>
  <si>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</si>
  <si>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</si>
  <si>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</si>
  <si>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</si>
  <si>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</si>
  <si>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</si>
  <si>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</si>
  <si>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</si>
  <si>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</si>
  <si>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</si>
  <si>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</si>
  <si>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</si>
  <si>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17920-1</t>
  </si>
  <si>
    <t>Vnitřní vybavení</t>
  </si>
  <si>
    <t>STA</t>
  </si>
  <si>
    <t>1</t>
  </si>
  <si>
    <t>{ba7aa6ac-01f1-4a07-abff-8f5e50b56931}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</si>
  <si>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</si>
  <si>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</si>
  <si>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</si>
  <si>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</si>
  <si>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</si>
  <si>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</si>
  <si>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</si>
  <si>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</si>
  <si>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17920-1 - Vnitřní vybavení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</si>
  <si>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</si>
  <si>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</si>
  <si>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</si>
  <si>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</si>
  <si>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</si>
  <si>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</si>
  <si>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</si>
  <si>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</si>
  <si>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</si>
  <si>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</si>
  <si>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</si>
  <si>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</si>
  <si>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</si>
  <si>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</si>
  <si>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</si>
  <si>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</si>
  <si>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</si>
  <si>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</si>
  <si>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</si>
  <si>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K</t>
  </si>
  <si>
    <t>pracovní kancelářský stůl obdélníkový, 160 x 70-80 cm, dekor buk (shodná série jako kancelářské skříně v dekoru buk)</t>
  </si>
  <si>
    <t>kus</t>
  </si>
  <si>
    <t>4</t>
  </si>
  <si>
    <t>ROZPOCET</t>
  </si>
  <si>
    <t>PP</t>
  </si>
  <si>
    <t>P</t>
  </si>
  <si>
    <t>Poznámka k položce:
1.PP číslo místnosti 003 - kancelář</t>
  </si>
  <si>
    <t>1a</t>
  </si>
  <si>
    <t>vestavné spotřebiče pro kuchyňskou linku 14/O, 2 plotýnková indukční varná deska, malá lednice pod linkou, digestoř, jednoduchý nerezový dřez</t>
  </si>
  <si>
    <t>-1221884721</t>
  </si>
  <si>
    <t>3</t>
  </si>
  <si>
    <t>zakončovací oválný prvek k pracovním kancelářským stolům 140-160 cm (d.) dle šířky dvou psacích stolů v totožné místnosti (zakončovací prvek bude umístěn podél šířky dvou psacích stolů), dekor desky buk (dekor desky i výška zakončovacího prvku budou shodn</t>
  </si>
  <si>
    <t>zakončovací oválný prvek k pracovním kancelářským stolům 140-160 cm (d.) dle šířky dvou psacích stolů v totožné místnosti (zakončovací prvek bude umístěn podél šířky dvou psacích stolů), dekor desky buk (dekor desky i výška zakončovacího prvku budou shodné s pracovními stoly v totožné místnosti)</t>
  </si>
  <si>
    <t>kontejner k pracovnímu kancelářskému stolu v.55-70 cm (umístění pod psací stůl), 3-4 zásuvky, centrální zamykání, dekor buk</t>
  </si>
  <si>
    <t>6</t>
  </si>
  <si>
    <t>5</t>
  </si>
  <si>
    <t>kancelářská židle (kancelářské křeslo) s područkami, kovovým křížem, opěrák z pružné mechaniky, bederní opěrka, nosnost od 120 kg, barva čalounění či síťoviny černá</t>
  </si>
  <si>
    <t>8</t>
  </si>
  <si>
    <t>konferenční židle bez područek, čalouněné, stohovatelné, nosnost od 90 kg, barva čalounění černá</t>
  </si>
  <si>
    <t>10</t>
  </si>
  <si>
    <t>7</t>
  </si>
  <si>
    <t>vysoká kancelářská skříň volná 75-85 cm (š.) x 38-45 cm (h.) x 180-195 cm (v.), dekor buk, celá skříň volné police (bez dvířek), shodná série jako ostatní kancelářské skříně a kancelářské stoly v dekoru buk</t>
  </si>
  <si>
    <t>12</t>
  </si>
  <si>
    <t>vysoká kancelářská skříň uzavřená 75-85 cm (š.) x 38-45 cm (h.) x 180-195 cm (v.), dekor buk, dvířka uzamykatelná (skříň dvoudvéřová, dvířka po celé výšce skříně), shodná série jako ostatní kancelářské skříně a kancelářské stoly v dekoru buk</t>
  </si>
  <si>
    <t>14</t>
  </si>
  <si>
    <t>9</t>
  </si>
  <si>
    <t>střední kancelářská skříň - kombinace uzavřená/volná 75-85 cm (š.) x 38-45 cm (h.) x 100-125 cm (v.), dekor buk, kombinace uzamykatelných dvířek a volné police (bez dvířek), shodná série jako ostatní kancelářské skříně a kancelářské stoly v dekoru buk</t>
  </si>
  <si>
    <t>16</t>
  </si>
  <si>
    <t>odpadkový koš plastový 15-22 l, s výklopným víkem, barva šedá nebo antracit</t>
  </si>
  <si>
    <t>18</t>
  </si>
  <si>
    <t>11</t>
  </si>
  <si>
    <t>varná konvice na indukci 1,8-3 l, nerez</t>
  </si>
  <si>
    <t>20</t>
  </si>
  <si>
    <t>mikrovlnná trouba volně stojící průměr otočného talíře 22,5-25,5 cm; barva bílá</t>
  </si>
  <si>
    <t>22</t>
  </si>
  <si>
    <t>13</t>
  </si>
  <si>
    <t>stojanový věšák kovový, barva černá nebo šedá</t>
  </si>
  <si>
    <t>24</t>
  </si>
  <si>
    <t>příruční pokladna 28-35 x 20-28 cm, pro úschovu peněz, s cylindrickým zámkem</t>
  </si>
  <si>
    <t>26</t>
  </si>
  <si>
    <t>PC sestava včetně softwaru, klávesnice + myši</t>
  </si>
  <si>
    <t>28</t>
  </si>
  <si>
    <t>monitor k PC 24"</t>
  </si>
  <si>
    <t>30</t>
  </si>
  <si>
    <t>17</t>
  </si>
  <si>
    <t>popisovací tabule magnetická 115-130 x 80-95 cm</t>
  </si>
  <si>
    <t>32</t>
  </si>
  <si>
    <t>odpadkový koš drátěný 12-15 l, kulatý, černý kancelářský drátěný (kovový) program</t>
  </si>
  <si>
    <t>34</t>
  </si>
  <si>
    <t>19</t>
  </si>
  <si>
    <t>kancelářský odkladač pro formát A4, stohovací, barva černá</t>
  </si>
  <si>
    <t>36</t>
  </si>
  <si>
    <t>pracovní kancelářský stůl obdélníkový, 120 x 65-75 cm, dekor buk (shodná série jako kancelářské skříně v dekoru buk)</t>
  </si>
  <si>
    <t>38</t>
  </si>
  <si>
    <t>Poznámka k položce:
1.PP číslo místnosti 005 - kancelář</t>
  </si>
  <si>
    <t>40</t>
  </si>
  <si>
    <t>42</t>
  </si>
  <si>
    <t>23</t>
  </si>
  <si>
    <t>stůl 60-75 x 60-75 cm (v. 70-80 cm), čtvercový, kovová pevná podnož (4 nohy), dekor desky buk</t>
  </si>
  <si>
    <t>44</t>
  </si>
  <si>
    <t>46</t>
  </si>
  <si>
    <t>25</t>
  </si>
  <si>
    <t>vysoká skříň - kombinace uzavřená/volná 75-85 cm (š.) x 38-45 cm (h.) x 180-195 cm (v.), dekor buk, kombinace uzamykatelných dvířek a volné police (bez dvířek), shodná série jako ostatní skříně v dekoru buk</t>
  </si>
  <si>
    <t>48</t>
  </si>
  <si>
    <t>nízká kancelářská skříň uzavřená 75-85 cm (š.) x 38-45 cm (h.) x 70-85 cm (v.), dekor buk, dvířka uzamykatelná, shodná série jako ostatní kancelářské skříně a kancelářské stoly v dekoru buk</t>
  </si>
  <si>
    <t>50</t>
  </si>
  <si>
    <t>27</t>
  </si>
  <si>
    <t>kancelářská skříň archivační 85-100 cm (š.) x 40-50 cm (h.) x 180-200 cm (v.), pevná ocelová (kovová) konstrukce, povrch práškovaná barva (bude-li možné barva šedá)</t>
  </si>
  <si>
    <t>52</t>
  </si>
  <si>
    <t>54</t>
  </si>
  <si>
    <t>29</t>
  </si>
  <si>
    <t>notebook 15,6", barva černá včetně softwaru</t>
  </si>
  <si>
    <t>56</t>
  </si>
  <si>
    <t>multifunkční tiskárna laserová tisk, scan, copy, pro papíry A3-A5, možnost použití přes síť i wifi</t>
  </si>
  <si>
    <t>58</t>
  </si>
  <si>
    <t>31</t>
  </si>
  <si>
    <t>skartovač 12-18 l (5-10 listů), barva černá nebo antracit</t>
  </si>
  <si>
    <t>60</t>
  </si>
  <si>
    <t>62</t>
  </si>
  <si>
    <t>33</t>
  </si>
  <si>
    <t>odpadkový koš drátěný hranatý, černý kancelářský drátěný (kovový) program</t>
  </si>
  <si>
    <t>64</t>
  </si>
  <si>
    <t>66</t>
  </si>
  <si>
    <t>35</t>
  </si>
  <si>
    <t>mraznička pultová 400-500 l objem mrazáku, A+ až A+++, barva bílá</t>
  </si>
  <si>
    <t>68</t>
  </si>
  <si>
    <t>Poznámka k položce:
1.PP číslo místnosti 006 - sklad</t>
  </si>
  <si>
    <t>chladnička monoklimatická volně stojící 300-400 l objem chladničky, A+ až A+++, barva bílá</t>
  </si>
  <si>
    <t>70</t>
  </si>
  <si>
    <t>37</t>
  </si>
  <si>
    <t>regál kovový vysokozátěžový 180-190 cm (v.) x 80-90 cm (š.) x 40-50 cm (h.), pozinkovaný, stabilní a pevná konstrukce, 5-7 polic s nastavitelnými pozicemi podlaží</t>
  </si>
  <si>
    <t>72</t>
  </si>
  <si>
    <t>regál kovový vysokozátěžový 180-190 cm (v.) x 110-120 cm (š.) x 40-50 cm (h.), pozinkovaný, stabilní a pevná konstrukce, 5-7 polic s nastavitelnými pozicemi podlaží</t>
  </si>
  <si>
    <t>74</t>
  </si>
  <si>
    <t>39</t>
  </si>
  <si>
    <t>76</t>
  </si>
  <si>
    <t>Poznámka k položce:
1.PP číslo místnosti 009 - konzultační místnost</t>
  </si>
  <si>
    <t>78</t>
  </si>
  <si>
    <t>41</t>
  </si>
  <si>
    <t>80</t>
  </si>
  <si>
    <t>konferenční stolek obdélníkový, 110-120 x 60-80 cm, nižší výška (oproti pracovním stolům, tedy výška jako u klasických konferenčních stolků) dekor buk</t>
  </si>
  <si>
    <t>82</t>
  </si>
  <si>
    <t>43</t>
  </si>
  <si>
    <t>konferenční židle s područkama, čalouněné, stohovatelné, nosnost od 90 kg, barva čalounění modrá</t>
  </si>
  <si>
    <t>84</t>
  </si>
  <si>
    <t>nízká kancelářská skříň uzavřená 75-85 cm (š.) x 38-45 cm (h.) x 70-85 cm (v.), dekor buk, dvířka uzamykatelná (skříň dvoudvéřová, dvířka po celé výšce skříně), shodná série jako ostatní kancelářské skříně a kancelářské stoly v dekoru buk</t>
  </si>
  <si>
    <t>86</t>
  </si>
  <si>
    <t>45</t>
  </si>
  <si>
    <t>rychlovarná konvice 1,5-2,0 l, nerez</t>
  </si>
  <si>
    <t>88</t>
  </si>
  <si>
    <t>90</t>
  </si>
  <si>
    <t>47</t>
  </si>
  <si>
    <t>flipchart 90-110 x 65-80 cm, s odkládací lištou pro popisovače</t>
  </si>
  <si>
    <t>92</t>
  </si>
  <si>
    <t>odpadkový koš drátěný 12-15 l, černý kancelářský drátěný (kovový) program</t>
  </si>
  <si>
    <t>94</t>
  </si>
  <si>
    <t>49</t>
  </si>
  <si>
    <t>96</t>
  </si>
  <si>
    <t>sušička A++ až A+++, 7-10 kg prádla</t>
  </si>
  <si>
    <t>98</t>
  </si>
  <si>
    <t>Poznámka k položce:
1.PP číslo místnosti 011 - prádelna</t>
  </si>
  <si>
    <t>51</t>
  </si>
  <si>
    <t>pračka předem plněná A++ až A+++, 1300-1600 ot., 7-10 kg prádla</t>
  </si>
  <si>
    <t>100</t>
  </si>
  <si>
    <t>102</t>
  </si>
  <si>
    <t>53</t>
  </si>
  <si>
    <t>104</t>
  </si>
  <si>
    <t>52a</t>
  </si>
  <si>
    <t>háček k umyvadlu</t>
  </si>
  <si>
    <t>1050195171</t>
  </si>
  <si>
    <t>55</t>
  </si>
  <si>
    <t>skříň kovová 180-200 cm (v.) x 850-105 cm (š.) x 40-50 cm (h.), pevná ocelová konstrukce, policová, dvoudvéřová, uzamykatelná, povrchová úprava prášková barva</t>
  </si>
  <si>
    <t>106</t>
  </si>
  <si>
    <t>odpadkový koš plastový 22-30 l, s výklopným víkem</t>
  </si>
  <si>
    <t>108</t>
  </si>
  <si>
    <t>57</t>
  </si>
  <si>
    <t>odpadkový koš kovový pedálový 4-8 l, s víkem, materiál nerezavějící ocel (plastový vnitřek)</t>
  </si>
  <si>
    <t>110</t>
  </si>
  <si>
    <t>Poznámka k položce:
1.PP číslo místnosti 012 - wc</t>
  </si>
  <si>
    <t>zásobník hygienických sáčků chrom (příp. v kombinaci s plastem)</t>
  </si>
  <si>
    <t>112</t>
  </si>
  <si>
    <t>59</t>
  </si>
  <si>
    <t>52a.1</t>
  </si>
  <si>
    <t>-2094200710</t>
  </si>
  <si>
    <t>52b</t>
  </si>
  <si>
    <t>wc štětka</t>
  </si>
  <si>
    <t>-2134950934</t>
  </si>
  <si>
    <t>61</t>
  </si>
  <si>
    <t>52c</t>
  </si>
  <si>
    <t>držák WC papíru</t>
  </si>
  <si>
    <t>2105698923</t>
  </si>
  <si>
    <t>zrcadlo 35-40 x 55-60 cm, pro pověšení na zeď</t>
  </si>
  <si>
    <t>114</t>
  </si>
  <si>
    <t>63</t>
  </si>
  <si>
    <t>116</t>
  </si>
  <si>
    <t>Poznámka k položce:
1.PP číslo místnosti 015 - wc předsíň (personál)</t>
  </si>
  <si>
    <t>118</t>
  </si>
  <si>
    <t>65</t>
  </si>
  <si>
    <t>52a.2</t>
  </si>
  <si>
    <t>-1418949032</t>
  </si>
  <si>
    <t xml:space="preserve">Poznámka k položce:
1.PP číslo místnosti 015 - wc předsíň (personál)
</t>
  </si>
  <si>
    <t>zrcadlo 45-50 x 65-70 cm, pro pověšení na zeď</t>
  </si>
  <si>
    <t>120</t>
  </si>
  <si>
    <t>67</t>
  </si>
  <si>
    <t>odpadkový koš kovový pedálový 2-3 l, s víkem, materiál nerezavějící ocel (plastový vnitřek)</t>
  </si>
  <si>
    <t>122</t>
  </si>
  <si>
    <t>Poznámka k položce:
1.PP číslo místnosti 016 - wc+ sprcha (personál)</t>
  </si>
  <si>
    <t>nástěnný věšák 2-4 háčky, háčky z kovu nebo broušené oceli (materiál věšáku přizpůsobený pro použití v koupelně)</t>
  </si>
  <si>
    <t>124</t>
  </si>
  <si>
    <t>69</t>
  </si>
  <si>
    <t>52b.1</t>
  </si>
  <si>
    <t>1806305417</t>
  </si>
  <si>
    <t>Poznámka k položce:
1.PP číslo místnosti 016 - wc+sprcha (personál)</t>
  </si>
  <si>
    <t>52c.1</t>
  </si>
  <si>
    <t>-743270230</t>
  </si>
  <si>
    <t>71</t>
  </si>
  <si>
    <t>126</t>
  </si>
  <si>
    <t>korková nástěnka 110-130 x 75-95 cm</t>
  </si>
  <si>
    <t>128</t>
  </si>
  <si>
    <t>Poznámka k položce:
1.NP číslo místnosti 107 - hala</t>
  </si>
  <si>
    <t>73</t>
  </si>
  <si>
    <t>130</t>
  </si>
  <si>
    <t>132</t>
  </si>
  <si>
    <t>Poznámka k položce:
1.NP číslo místnosti 107a - recepce</t>
  </si>
  <si>
    <t>75</t>
  </si>
  <si>
    <t>134</t>
  </si>
  <si>
    <t>136</t>
  </si>
  <si>
    <t>77</t>
  </si>
  <si>
    <t>vysoká kancelářská skříň uzavřená 55-65 cm (š.) x 38-45 cm (h.) x 180-195 cm (v.), dekor buk, dvířka uzamykatelná, policová, shodná série jako ostatní kancelářské skříně a kancelářské stoly v dekoru buk</t>
  </si>
  <si>
    <t>138</t>
  </si>
  <si>
    <t>140</t>
  </si>
  <si>
    <t>79</t>
  </si>
  <si>
    <t>142</t>
  </si>
  <si>
    <t>144</t>
  </si>
  <si>
    <t>81</t>
  </si>
  <si>
    <t>146</t>
  </si>
  <si>
    <t>148</t>
  </si>
  <si>
    <t>Poznámka k položce:
1.NP číslo místnosti 109 - kuchyň + jídelna</t>
  </si>
  <si>
    <t>83</t>
  </si>
  <si>
    <t>chladnička kombinovaná volně stojící A+ až A+++, 180-200 l objem chladničky, 90-120 l objem mrazničky, samoodmrazovací, barva bílá</t>
  </si>
  <si>
    <t>150</t>
  </si>
  <si>
    <t>75a</t>
  </si>
  <si>
    <t>vestavné spotřebiče pro kuchyňskou linku 15/O, 4 plotýnková indukční varná deska, myčka 600 mm, horkovzdušná trouba, digestoř, jednoduchý nerezový dřez</t>
  </si>
  <si>
    <t>-1313317121</t>
  </si>
  <si>
    <t>85</t>
  </si>
  <si>
    <t>židle plastová bez područek, stohovatelná, tvrzený plast, matné provedení, všechny židle totožné barvy, světlá barva (např. bílá nebo béžová)</t>
  </si>
  <si>
    <t>152</t>
  </si>
  <si>
    <t>odpadkový koš plastový 45-55 l, s výklopným víkem, barva šedá nebo antracit</t>
  </si>
  <si>
    <t>154</t>
  </si>
  <si>
    <t>87</t>
  </si>
  <si>
    <t>stůl jídelní obdélníkový, 130-145 x 65-75 cm, kovová konstrukce (4 nohy), dekor pracovní desky buk</t>
  </si>
  <si>
    <t>156</t>
  </si>
  <si>
    <t>varná konvice na indukci 2-3 l, nerez</t>
  </si>
  <si>
    <t>158</t>
  </si>
  <si>
    <t>89</t>
  </si>
  <si>
    <t>hrnec s poklicí na indukci 9-13 l, materiál nerezavějící ocel</t>
  </si>
  <si>
    <t>160</t>
  </si>
  <si>
    <t>hrnec s poklicí na indukci 4-6 l, materiál nerezavějící ocel</t>
  </si>
  <si>
    <t>162</t>
  </si>
  <si>
    <t>91</t>
  </si>
  <si>
    <t>hrnec s poklicí na indukci 2-3 l, materiál nerezavějící ocel</t>
  </si>
  <si>
    <t>164</t>
  </si>
  <si>
    <t>pánev wok na indukci průměr 30-34 cm</t>
  </si>
  <si>
    <t>166</t>
  </si>
  <si>
    <t>93</t>
  </si>
  <si>
    <t>pánev na indukci průměr 28 cm</t>
  </si>
  <si>
    <t>168</t>
  </si>
  <si>
    <t>pánev na indukci průměr 24 cm</t>
  </si>
  <si>
    <t>170</t>
  </si>
  <si>
    <t>95</t>
  </si>
  <si>
    <t>forma na pečení obdélníková, 30-36 x 22-26 x 5-8 cm, nerezavějící ocel</t>
  </si>
  <si>
    <t>172</t>
  </si>
  <si>
    <t>nůž na chléb čepel z nerezavějící oceli</t>
  </si>
  <si>
    <t>174</t>
  </si>
  <si>
    <t>97</t>
  </si>
  <si>
    <t>kuchyňský nůž čepel 20-25 cm (z nerezavějící oceli)</t>
  </si>
  <si>
    <t>176</t>
  </si>
  <si>
    <t>kuchyňský nůž čepel 13-18 cm (z nerezavějící oceli)</t>
  </si>
  <si>
    <t>178</t>
  </si>
  <si>
    <t>99</t>
  </si>
  <si>
    <t>hluboký talíř kulatý/kruhový tvar (určeno na polévku), porcelán, barva bílá (ze shodné série jako talíře na hlavní chod a dezerní)</t>
  </si>
  <si>
    <t>180</t>
  </si>
  <si>
    <t>talíř kulatý/kruhový tvar (určeno na hlavní chod), průměr 25-28 cm, porcelán, barva bílá (ze shodné série jako talíře hluboké a dezertní)</t>
  </si>
  <si>
    <t>182</t>
  </si>
  <si>
    <t>101</t>
  </si>
  <si>
    <t>dezertní talíř kulatý/kruhový tvar, porcelán, barva bílá (ze shodné série jako talíře na hlavní chod a hluboké)</t>
  </si>
  <si>
    <t>184</t>
  </si>
  <si>
    <t>miska kulatý/kruhový tvar, průměr 12-14 cm, porcelán, barva bílá</t>
  </si>
  <si>
    <t>186</t>
  </si>
  <si>
    <t>103</t>
  </si>
  <si>
    <t>hrnek s podšálkem 14-24 cl (určeno na kávu), porcelán, barva bílá</t>
  </si>
  <si>
    <t>188</t>
  </si>
  <si>
    <t>hrnek 40-45 cl, porcelán, barva bílá</t>
  </si>
  <si>
    <t>190</t>
  </si>
  <si>
    <t>105</t>
  </si>
  <si>
    <t>hrnek 30-35 cl, porcelán, barva bílá</t>
  </si>
  <si>
    <t>192</t>
  </si>
  <si>
    <t>sklenice na vodu 30-40 cl, hladké čiré sklo (bez dekoru)</t>
  </si>
  <si>
    <t>194</t>
  </si>
  <si>
    <t>107</t>
  </si>
  <si>
    <t>lžička na čaj 16-22 cm délka (určeno do vyšších hrnků), nerezavějící ocel</t>
  </si>
  <si>
    <t>196</t>
  </si>
  <si>
    <t>sada příborů 24dílná 6 ks vidlička + 6 ks nůž + 6 ks lžíce + 6 ks čajová lžička, nerezavějící ocel</t>
  </si>
  <si>
    <t>198</t>
  </si>
  <si>
    <t>109</t>
  </si>
  <si>
    <t>mísa průměr 25-30 cm (určeno na přípravu pokrmů), materiál nerezavějící ocel nebo plast</t>
  </si>
  <si>
    <t>200</t>
  </si>
  <si>
    <t>mísa průměr 18-24 cm (určeno na přípravu pokrmů), materiál nerezavějící ocel nebo plast</t>
  </si>
  <si>
    <t>202</t>
  </si>
  <si>
    <t>111</t>
  </si>
  <si>
    <t>mísa průměr 10-17 cm (určeno na přípravu pokrmů), materiál nerezavějící ocel nebo plast</t>
  </si>
  <si>
    <t>204</t>
  </si>
  <si>
    <t>chňapka ve tvaru rukavice</t>
  </si>
  <si>
    <t>206</t>
  </si>
  <si>
    <t>113</t>
  </si>
  <si>
    <t>podnos - tác 40-45 x 30-35 cm, plast</t>
  </si>
  <si>
    <t>208</t>
  </si>
  <si>
    <t>slánka s pepřenkou sklo nebo nerezavějící ocel (nebo v kombinaci, příp. i s plastem)</t>
  </si>
  <si>
    <t>210</t>
  </si>
  <si>
    <t>115</t>
  </si>
  <si>
    <t>poklop do mikrovlnné trouby průměr 22-25 cm (dle rozměru otočného talíře v mikrovlnné troubě)</t>
  </si>
  <si>
    <t>212</t>
  </si>
  <si>
    <t>kuchyňská váha digitální nosnost 3-5 kg</t>
  </si>
  <si>
    <t>214</t>
  </si>
  <si>
    <t>117</t>
  </si>
  <si>
    <t>stolní mixér elektrický, drtič neboli sekáček, 500-700 W, nádoba plastová, čepel nerezavějící ocel</t>
  </si>
  <si>
    <t>216</t>
  </si>
  <si>
    <t>tyčový mixér elektrický, sekací nůž nerezavějící ocel</t>
  </si>
  <si>
    <t>218</t>
  </si>
  <si>
    <t>119</t>
  </si>
  <si>
    <t>ruční mixér elektrický, 2 šlehací metly (příp. hnětací nástavce - není podmínkou)</t>
  </si>
  <si>
    <t>220</t>
  </si>
  <si>
    <t>kuchyňské prkénko 32-40 x 22-28 cm, materiál plast</t>
  </si>
  <si>
    <t>222</t>
  </si>
  <si>
    <t>121</t>
  </si>
  <si>
    <t>kuchyňské prkénko 22-28 x 14-18 cm, materiál plast</t>
  </si>
  <si>
    <t>224</t>
  </si>
  <si>
    <t>cedník s rukojetí průměr cedníku 18-23 cm, materiál plast nebo nerez (případně kombinace)</t>
  </si>
  <si>
    <t>226</t>
  </si>
  <si>
    <t>123</t>
  </si>
  <si>
    <t>naběračka na těstoviny materiál plast nebo nerez (případně kombinace)</t>
  </si>
  <si>
    <t>228</t>
  </si>
  <si>
    <t>obracečka materiál plast nebo silikon (případně v kombinaci s nerez rukojetí)</t>
  </si>
  <si>
    <t>230</t>
  </si>
  <si>
    <t>125</t>
  </si>
  <si>
    <t>obracečka do woku materiál plast nebo silikon (případně v kombinaci s nerez rukojetí)</t>
  </si>
  <si>
    <t>232</t>
  </si>
  <si>
    <t>šlehací metla materiál nerez</t>
  </si>
  <si>
    <t>234</t>
  </si>
  <si>
    <t>127</t>
  </si>
  <si>
    <t>polévková naběračka materiál nerez</t>
  </si>
  <si>
    <t>236</t>
  </si>
  <si>
    <t>kuchyňská stěrka s rukojetí materiál plast nebo silikon (případně v kombinaci s nerez nebo dřevěnou rukojetí)</t>
  </si>
  <si>
    <t>238</t>
  </si>
  <si>
    <t>129</t>
  </si>
  <si>
    <t>vařečka materiál dřevo nebo plast</t>
  </si>
  <si>
    <t>240</t>
  </si>
  <si>
    <t>struhadlo pro jemné a hrubé strouhání, nerezavějící ocel</t>
  </si>
  <si>
    <t>242</t>
  </si>
  <si>
    <t>131</t>
  </si>
  <si>
    <t>škrabka na brambory použití pro leváky i praváky</t>
  </si>
  <si>
    <t>244</t>
  </si>
  <si>
    <t>otvírák na konzervy</t>
  </si>
  <si>
    <t>246</t>
  </si>
  <si>
    <t>133</t>
  </si>
  <si>
    <t>palička na maso</t>
  </si>
  <si>
    <t>248</t>
  </si>
  <si>
    <t>televizor 65" uhlopříčka, SMART, technologie LCD LED, tuner DVB-T2, výstup USB, barva černá, s držákem pro uchycení na stěnu</t>
  </si>
  <si>
    <t>250</t>
  </si>
  <si>
    <t>Poznámka k položce:
1.NP číslo místnosti 110 - společenská místnost</t>
  </si>
  <si>
    <t>135</t>
  </si>
  <si>
    <t>židle plastová s područkami, stohovatelná, tvrzený plast, provedení lesk, všechny židle totožné barvy, tmavší barva - ne černá a ne zelená (např. antracit nebo odstín teak)</t>
  </si>
  <si>
    <t>252</t>
  </si>
  <si>
    <t>stůl jídelní čtvercový, 65-75 x 65-75 cm, centrální noha uprostřed (příp. 4 nohy, ale více zapuštěné ke středu), dekor podobný dřevěnému obložení v místnosti</t>
  </si>
  <si>
    <t>254</t>
  </si>
  <si>
    <t>137</t>
  </si>
  <si>
    <t>256</t>
  </si>
  <si>
    <t>Poznámka k položce:
1.NP číslo místnosti 111 - wc + sprcha</t>
  </si>
  <si>
    <t>258</t>
  </si>
  <si>
    <t>139</t>
  </si>
  <si>
    <t>52a.3</t>
  </si>
  <si>
    <t>730771817</t>
  </si>
  <si>
    <t>Poznámka k položce:
1.NP číslo místnosti 111 - wc+sprcha</t>
  </si>
  <si>
    <t>52b.2</t>
  </si>
  <si>
    <t>-1922548705</t>
  </si>
  <si>
    <t>141</t>
  </si>
  <si>
    <t>52c.2</t>
  </si>
  <si>
    <t>-1014191337</t>
  </si>
  <si>
    <t>260</t>
  </si>
  <si>
    <t>143</t>
  </si>
  <si>
    <t>262</t>
  </si>
  <si>
    <t>pracovní kancelářský stůl obdélníkový, 75-100 x 50-60 cm, dekor buk (shodná série jako kancelářské skříně v dekoru buk)</t>
  </si>
  <si>
    <t>264</t>
  </si>
  <si>
    <t>Poznámka k položce:
1.NP číslo místnosti 112 - provozní místnost</t>
  </si>
  <si>
    <t>145</t>
  </si>
  <si>
    <t>266</t>
  </si>
  <si>
    <t>vysoká skříň šatní 65-80 cm (š.) x 55-60 cm (h.) x 180-195 cm (v.), dekor buk, kombinace šatní tyče a polic</t>
  </si>
  <si>
    <t>268</t>
  </si>
  <si>
    <t>147</t>
  </si>
  <si>
    <t>skříň s odkládacími boxy dekor buk (ne kovová), 6 boxů (3 boxy nad sebou / 2 boxy vedle sebe), 50-70 cm (š.) x 35-45 cm (h.) x 165-185 cm (v.), každý jednotlivý box s cylindrickým zámkem</t>
  </si>
  <si>
    <t>270</t>
  </si>
  <si>
    <t>server pro napojení PC ve všech místnostech pro personál (místnosti č. 003 + 005 + 009 + 107a)</t>
  </si>
  <si>
    <t>272</t>
  </si>
  <si>
    <t>149</t>
  </si>
  <si>
    <t>274</t>
  </si>
  <si>
    <t>276</t>
  </si>
  <si>
    <t>151</t>
  </si>
  <si>
    <t>rozkládací křeslo čalouněné, plocha lůžka po rozložení 75-95 x 190-205 cm</t>
  </si>
  <si>
    <t>278</t>
  </si>
  <si>
    <t>280</t>
  </si>
  <si>
    <t>Poznámka k položce:
1.NP číslo místnosti 113 - umývárna</t>
  </si>
  <si>
    <t>153</t>
  </si>
  <si>
    <t>nástěnný věšák 3-6 háčků, háčky z kovu nebo broušené oceli (materiál věšáku přizpůsobený pro použití v koupelně)</t>
  </si>
  <si>
    <t>282</t>
  </si>
  <si>
    <t>52a.4</t>
  </si>
  <si>
    <t>-541308770</t>
  </si>
  <si>
    <t>155</t>
  </si>
  <si>
    <t>284</t>
  </si>
  <si>
    <t>286</t>
  </si>
  <si>
    <t>Poznámka k položce:
1.NP číslo místnosti 114 - wc + sprcha (inv.)</t>
  </si>
  <si>
    <t>157</t>
  </si>
  <si>
    <t>288</t>
  </si>
  <si>
    <t>290</t>
  </si>
  <si>
    <t>159</t>
  </si>
  <si>
    <t>52a.5</t>
  </si>
  <si>
    <t>-669586654</t>
  </si>
  <si>
    <t>Poznámka k položce:
1.NP číslo místnosti 114 - wc+sprcha (inv.)</t>
  </si>
  <si>
    <t>52b.3</t>
  </si>
  <si>
    <t>208271869</t>
  </si>
  <si>
    <t>161</t>
  </si>
  <si>
    <t>52c.3</t>
  </si>
  <si>
    <t>-485269025</t>
  </si>
  <si>
    <t>zrcadlo 50-60 x 80-90 cm, pro pověšení na zeď</t>
  </si>
  <si>
    <t>292</t>
  </si>
  <si>
    <t>163</t>
  </si>
  <si>
    <t>294</t>
  </si>
  <si>
    <t>Poznámka k položce:
1.NP číslo místnosti 115 - wc</t>
  </si>
  <si>
    <t>52b.4</t>
  </si>
  <si>
    <t>1456789620</t>
  </si>
  <si>
    <t>165</t>
  </si>
  <si>
    <t>52c.4</t>
  </si>
  <si>
    <t>594461091</t>
  </si>
  <si>
    <t>296</t>
  </si>
  <si>
    <t>167</t>
  </si>
  <si>
    <t>korková nástěnka 90-100 x 55-65 cm</t>
  </si>
  <si>
    <t>298</t>
  </si>
  <si>
    <t>Poznámka k položce:
2.NP číslo místnosti 205 - herna</t>
  </si>
  <si>
    <t>odpadkový koš plastový 12-18 l, bez víka, barevný (v případě plastových výrobků v této místnosti se budou opakovat pouze 2 shodné barvy - ne bílá a ne černá)</t>
  </si>
  <si>
    <t>300</t>
  </si>
  <si>
    <t>169</t>
  </si>
  <si>
    <t>stojánek na psací potřeby plastový, 2 barvy (v případě plastových výrobků v této místnosti se budou opakovat pouze 2 shodné barvy - ne bílá a ne černá)</t>
  </si>
  <si>
    <t>302</t>
  </si>
  <si>
    <t>policová skříň volná pro plastové kontejnery 90-120 cm (š.) x 70-90 cm (v.) x 42-55 cm (h.), 9 polic (pro uložení 9 plastových kontejnerů - rozměry polic přizpůsobit rozměrům plastových kontejnerů) dekor buk</t>
  </si>
  <si>
    <t>304</t>
  </si>
  <si>
    <t>171</t>
  </si>
  <si>
    <t>plastový kontejner střední 28-35 cm (š.) x 13-18 cm (v.) x 39-52 cm (h.), odolný plast, kontejnery budou uloženy v jedné policové skříni (druhá policová skříň bude bez kontejnerů), kontejnery jsou určeny pro uložení hraček, 2 barvy (v případě plastových v</t>
  </si>
  <si>
    <t>306</t>
  </si>
  <si>
    <t>plastový kontejner střední 28-35 cm (š.) x 13-18 cm (v.) x 39-52 cm (h.), odolný plast, kontejnery budou uloženy v jedné policové skříni (druhá policová skříň bude bez kontejnerů), kontejnery jsou určeny pro uložení hraček, 2 barvy (v případě plastových výrobků v této místnosti se budou opakovat pouze 2 shodné barvy - ne bílá a ne černá)</t>
  </si>
  <si>
    <t>dětský stůl plastový čtvercový nebo obdélníkový, 45-65 x 45-65 cm x 42-50 cm (v.), odolný plast, stohovatelný, bude-li to možné každý kus jiná barva (v případě plastových výrobů v této místnosti se budou opakovat pouze 2 shodné barvy - ne bílá a ne černá)</t>
  </si>
  <si>
    <t>308</t>
  </si>
  <si>
    <t>173</t>
  </si>
  <si>
    <t>dětské křeslo plastové odolný plast, stohovatelný, min. 2 rozdílné barvy - bude-li to možné každý kus jiná barva (v případě plastových výrobků v této místnosti se budou opakovat pouze 2 shodné barvy)</t>
  </si>
  <si>
    <t>310</t>
  </si>
  <si>
    <t>dětská sedací kostka látková, s dětskými motivy (např. zvířátek), bude-li možné každý kus s jiným motivem, všechny kusy shodných rozměrů</t>
  </si>
  <si>
    <t>312</t>
  </si>
  <si>
    <t>175</t>
  </si>
  <si>
    <t>314</t>
  </si>
  <si>
    <t>Poznámka k položce:
3.NP číslo místnosti 302 - wc</t>
  </si>
  <si>
    <t>316</t>
  </si>
  <si>
    <t>177</t>
  </si>
  <si>
    <t>52a.6</t>
  </si>
  <si>
    <t>1473096853</t>
  </si>
  <si>
    <t>52b.5</t>
  </si>
  <si>
    <t>-705272139</t>
  </si>
  <si>
    <t>179</t>
  </si>
  <si>
    <t>52c.5</t>
  </si>
  <si>
    <t>-626965238</t>
  </si>
  <si>
    <t>318</t>
  </si>
  <si>
    <t>181</t>
  </si>
  <si>
    <t>320</t>
  </si>
  <si>
    <t>Poznámka k položce:
3.NP číslo místnosti 305 - koupelna</t>
  </si>
  <si>
    <t>322</t>
  </si>
  <si>
    <t>183</t>
  </si>
  <si>
    <t>52a.7</t>
  </si>
  <si>
    <t>-1638757021</t>
  </si>
  <si>
    <t>324</t>
  </si>
  <si>
    <t>185</t>
  </si>
  <si>
    <t>326</t>
  </si>
  <si>
    <t>Poznámka k položce:
3.NP číslo místnosti 307 - sklad</t>
  </si>
  <si>
    <t>zahradní domek na nářadí 280-330 x 340-400 cm, dřevěný nebo pozinkovaný, uzamykatelné dveře</t>
  </si>
  <si>
    <t>328</t>
  </si>
  <si>
    <t>Poznámka k položce:
zahrada číslo místnosti xxx - zahrada</t>
  </si>
  <si>
    <t>187</t>
  </si>
  <si>
    <t>52a.8</t>
  </si>
  <si>
    <t>973895202</t>
  </si>
  <si>
    <t>Poznámka k položce:
2.NP číslo místnosti 203 - koupelna</t>
  </si>
  <si>
    <t>52b.6</t>
  </si>
  <si>
    <t>727968764</t>
  </si>
  <si>
    <t>189</t>
  </si>
  <si>
    <t>52c.6</t>
  </si>
  <si>
    <t>-336829918</t>
  </si>
  <si>
    <t>52d</t>
  </si>
  <si>
    <t>nástěnný věšák</t>
  </si>
  <si>
    <t>-1789065520</t>
  </si>
  <si>
    <t>191</t>
  </si>
  <si>
    <t>52e</t>
  </si>
  <si>
    <t>odpadkový koš</t>
  </si>
  <si>
    <t>1676050070</t>
  </si>
  <si>
    <t>52f</t>
  </si>
  <si>
    <t>zrcadlo</t>
  </si>
  <si>
    <t>2062953801</t>
  </si>
  <si>
    <t>193</t>
  </si>
  <si>
    <t>52g</t>
  </si>
  <si>
    <t>rohová kuchyňská linka 3,1 bm s prostorem pro umístění volně stojící MW trouby + vestavné spotřebiče pro kuchyňskou linku: 2 plotýnková indukční varná deska, malá lednice pod linkou, digestoř, jednoduchý nerezový dřez</t>
  </si>
  <si>
    <t>-1209016967</t>
  </si>
  <si>
    <t>Poznámka k položce:
2.NP číslo místnosti 204 - pokoj+KK</t>
  </si>
  <si>
    <t>52h</t>
  </si>
  <si>
    <t>kuchyňská linka 2,2 bm s prostorem pro umístění volně stojící MW trouby + vestavné spotřebiče pro kuchyňskou linku: 2 plotýnková indukční varná deska, malá lednice pod linkou, digestoř, jednoduchý nerezový dřez</t>
  </si>
  <si>
    <t>2016060618</t>
  </si>
  <si>
    <t>Poznámka k položce:
2.NP číslo místnosti 206 - pokoj+KK</t>
  </si>
  <si>
    <t>195</t>
  </si>
  <si>
    <t>52a.9</t>
  </si>
  <si>
    <t>1072141419</t>
  </si>
  <si>
    <t>Poznámka k položce:
2.NP číslo místnosti 206b - koupelna</t>
  </si>
  <si>
    <t>52b.7</t>
  </si>
  <si>
    <t>2133614285</t>
  </si>
  <si>
    <t>197</t>
  </si>
  <si>
    <t>52c.7</t>
  </si>
  <si>
    <t>-38872739</t>
  </si>
  <si>
    <t>52d.1</t>
  </si>
  <si>
    <t>472512997</t>
  </si>
  <si>
    <t>199</t>
  </si>
  <si>
    <t>52e.1</t>
  </si>
  <si>
    <t>-201321027</t>
  </si>
  <si>
    <t>52f.1</t>
  </si>
  <si>
    <t>6266233</t>
  </si>
  <si>
    <t>201</t>
  </si>
  <si>
    <t>52h.1</t>
  </si>
  <si>
    <t>-1960605497</t>
  </si>
  <si>
    <t>Poznámka k položce:
2.NP číslo místnosti 207 - pokoj+KK</t>
  </si>
  <si>
    <t>52a.10</t>
  </si>
  <si>
    <t>-1485308789</t>
  </si>
  <si>
    <t>Poznámka k položce:
2.NP číslo místnosti 208 - koupelna</t>
  </si>
  <si>
    <t>203</t>
  </si>
  <si>
    <t>52b.8</t>
  </si>
  <si>
    <t>-1054618744</t>
  </si>
  <si>
    <t>52c.8</t>
  </si>
  <si>
    <t>-906980454</t>
  </si>
  <si>
    <t>205</t>
  </si>
  <si>
    <t>52e.2</t>
  </si>
  <si>
    <t>571495141</t>
  </si>
  <si>
    <t>52f.2</t>
  </si>
  <si>
    <t>1463888733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</si>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</sst>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9" fillId="2" borderId="0" xfId="20" applyFont="1" applyFill="1" applyAlignment="1" applyProtection="1">
      <alignment vertical="center"/>
      <protection/>
    </xf>
    <xf numFmtId="0" fontId="32" fillId="2" borderId="0" xfId="20" applyFill="1"/>
    <xf numFmtId="0" fontId="0" fillId="2" borderId="0" xfId="0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17" fillId="0" borderId="21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4" fillId="0" borderId="22" xfId="0" applyNumberFormat="1" applyFont="1" applyBorder="1" applyAlignment="1" applyProtection="1">
      <alignment vertical="center"/>
      <protection/>
    </xf>
    <xf numFmtId="4" fontId="24" fillId="0" borderId="23" xfId="0" applyNumberFormat="1" applyFont="1" applyBorder="1" applyAlignment="1" applyProtection="1">
      <alignment vertical="center"/>
      <protection/>
    </xf>
    <xf numFmtId="166" fontId="24" fillId="0" borderId="23" xfId="0" applyNumberFormat="1" applyFont="1" applyBorder="1" applyAlignment="1" applyProtection="1">
      <alignment vertical="center"/>
      <protection/>
    </xf>
    <xf numFmtId="4" fontId="24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25" fillId="2" borderId="0" xfId="2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18" fillId="0" borderId="0" xfId="0" applyNumberFormat="1" applyFont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166" fontId="27" fillId="0" borderId="14" xfId="0" applyNumberFormat="1" applyFont="1" applyBorder="1" applyAlignment="1" applyProtection="1">
      <alignment/>
      <protection/>
    </xf>
    <xf numFmtId="4" fontId="28" fillId="0" borderId="0" xfId="0" applyNumberFormat="1" applyFont="1" applyAlignment="1">
      <alignment vertical="center"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3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4" fontId="1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2" fillId="0" borderId="0" xfId="0" applyNumberFormat="1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17" fillId="0" borderId="20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4" fontId="18" fillId="0" borderId="0" xfId="0" applyNumberFormat="1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5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5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3" fillId="0" borderId="34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3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9" t="s">
        <v>0</v>
      </c>
      <c r="B1" s="10"/>
      <c r="C1" s="10"/>
      <c r="D1" s="11" t="s">
        <v>1</v>
      </c>
      <c r="E1" s="10"/>
      <c r="F1" s="10"/>
      <c r="G1" s="10"/>
      <c r="H1" s="10"/>
      <c r="I1" s="10"/>
      <c r="J1" s="10"/>
      <c r="K1" s="12" t="s">
        <v>2</v>
      </c>
      <c r="L1" s="12"/>
      <c r="M1" s="12"/>
      <c r="N1" s="12"/>
      <c r="O1" s="12"/>
      <c r="P1" s="12"/>
      <c r="Q1" s="12"/>
      <c r="R1" s="12"/>
      <c r="S1" s="12"/>
      <c r="T1" s="10"/>
      <c r="U1" s="10"/>
      <c r="V1" s="10"/>
      <c r="W1" s="12" t="s">
        <v>3</v>
      </c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3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  <c r="BV1" s="16" t="s">
        <v>7</v>
      </c>
    </row>
    <row r="2" spans="3:72" ht="36.95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7" t="s">
        <v>8</v>
      </c>
      <c r="BT2" s="17" t="s">
        <v>9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8</v>
      </c>
      <c r="BT3" s="17" t="s">
        <v>10</v>
      </c>
    </row>
    <row r="4" spans="2:71" ht="36.95" customHeight="1">
      <c r="B4" s="21"/>
      <c r="C4" s="22"/>
      <c r="D4" s="23" t="s">
        <v>11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12</v>
      </c>
      <c r="BE4" s="26" t="s">
        <v>13</v>
      </c>
      <c r="BS4" s="17" t="s">
        <v>14</v>
      </c>
    </row>
    <row r="5" spans="2:71" ht="14.45" customHeight="1">
      <c r="B5" s="21"/>
      <c r="C5" s="22"/>
      <c r="D5" s="27" t="s">
        <v>15</v>
      </c>
      <c r="E5" s="22"/>
      <c r="F5" s="22"/>
      <c r="G5" s="22"/>
      <c r="H5" s="22"/>
      <c r="I5" s="22"/>
      <c r="J5" s="22"/>
      <c r="K5" s="257" t="s">
        <v>16</v>
      </c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2"/>
      <c r="AQ5" s="24"/>
      <c r="BE5" s="248" t="s">
        <v>17</v>
      </c>
      <c r="BS5" s="17" t="s">
        <v>8</v>
      </c>
    </row>
    <row r="6" spans="2:71" ht="36.95" customHeight="1">
      <c r="B6" s="21"/>
      <c r="C6" s="22"/>
      <c r="D6" s="29" t="s">
        <v>18</v>
      </c>
      <c r="E6" s="22"/>
      <c r="F6" s="22"/>
      <c r="G6" s="22"/>
      <c r="H6" s="22"/>
      <c r="I6" s="22"/>
      <c r="J6" s="22"/>
      <c r="K6" s="285" t="s">
        <v>19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2"/>
      <c r="AQ6" s="24"/>
      <c r="BE6" s="249"/>
      <c r="BS6" s="17" t="s">
        <v>8</v>
      </c>
    </row>
    <row r="7" spans="2:71" ht="14.45" customHeight="1">
      <c r="B7" s="21"/>
      <c r="C7" s="22"/>
      <c r="D7" s="30" t="s">
        <v>20</v>
      </c>
      <c r="E7" s="22"/>
      <c r="F7" s="22"/>
      <c r="G7" s="22"/>
      <c r="H7" s="22"/>
      <c r="I7" s="22"/>
      <c r="J7" s="22"/>
      <c r="K7" s="28" t="s">
        <v>21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22</v>
      </c>
      <c r="AL7" s="22"/>
      <c r="AM7" s="22"/>
      <c r="AN7" s="28" t="s">
        <v>21</v>
      </c>
      <c r="AO7" s="22"/>
      <c r="AP7" s="22"/>
      <c r="AQ7" s="24"/>
      <c r="BE7" s="249"/>
      <c r="BS7" s="17" t="s">
        <v>8</v>
      </c>
    </row>
    <row r="8" spans="2:71" ht="14.4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49"/>
      <c r="BS8" s="17" t="s">
        <v>8</v>
      </c>
    </row>
    <row r="9" spans="2:7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49"/>
      <c r="BS9" s="17" t="s">
        <v>8</v>
      </c>
    </row>
    <row r="10" spans="2:71" ht="14.45" customHeight="1">
      <c r="B10" s="21"/>
      <c r="C10" s="22"/>
      <c r="D10" s="30" t="s">
        <v>27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28</v>
      </c>
      <c r="AL10" s="22"/>
      <c r="AM10" s="22"/>
      <c r="AN10" s="28" t="s">
        <v>21</v>
      </c>
      <c r="AO10" s="22"/>
      <c r="AP10" s="22"/>
      <c r="AQ10" s="24"/>
      <c r="BE10" s="249"/>
      <c r="BS10" s="17" t="s">
        <v>8</v>
      </c>
    </row>
    <row r="11" spans="2:71" ht="18.4" customHeight="1">
      <c r="B11" s="21"/>
      <c r="C11" s="22"/>
      <c r="D11" s="22"/>
      <c r="E11" s="28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30</v>
      </c>
      <c r="AL11" s="22"/>
      <c r="AM11" s="22"/>
      <c r="AN11" s="28" t="s">
        <v>21</v>
      </c>
      <c r="AO11" s="22"/>
      <c r="AP11" s="22"/>
      <c r="AQ11" s="24"/>
      <c r="BE11" s="249"/>
      <c r="BS11" s="17" t="s">
        <v>8</v>
      </c>
    </row>
    <row r="12" spans="2:7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49"/>
      <c r="BS12" s="17" t="s">
        <v>8</v>
      </c>
    </row>
    <row r="13" spans="2:71" ht="14.45" customHeight="1">
      <c r="B13" s="21"/>
      <c r="C13" s="22"/>
      <c r="D13" s="30" t="s">
        <v>31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28</v>
      </c>
      <c r="AL13" s="22"/>
      <c r="AM13" s="22"/>
      <c r="AN13" s="32" t="s">
        <v>32</v>
      </c>
      <c r="AO13" s="22"/>
      <c r="AP13" s="22"/>
      <c r="AQ13" s="24"/>
      <c r="BE13" s="249"/>
      <c r="BS13" s="17" t="s">
        <v>8</v>
      </c>
    </row>
    <row r="14" spans="2:71" ht="13.5">
      <c r="B14" s="21"/>
      <c r="C14" s="22"/>
      <c r="D14" s="22"/>
      <c r="E14" s="279" t="s">
        <v>32</v>
      </c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30" t="s">
        <v>30</v>
      </c>
      <c r="AL14" s="22"/>
      <c r="AM14" s="22"/>
      <c r="AN14" s="32" t="s">
        <v>32</v>
      </c>
      <c r="AO14" s="22"/>
      <c r="AP14" s="22"/>
      <c r="AQ14" s="24"/>
      <c r="BE14" s="249"/>
      <c r="BS14" s="17" t="s">
        <v>8</v>
      </c>
    </row>
    <row r="15" spans="2:7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49"/>
      <c r="BS15" s="17" t="s">
        <v>6</v>
      </c>
    </row>
    <row r="16" spans="2:71" ht="14.45" customHeight="1">
      <c r="B16" s="21"/>
      <c r="C16" s="22"/>
      <c r="D16" s="30" t="s">
        <v>33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28</v>
      </c>
      <c r="AL16" s="22"/>
      <c r="AM16" s="22"/>
      <c r="AN16" s="28" t="s">
        <v>21</v>
      </c>
      <c r="AO16" s="22"/>
      <c r="AP16" s="22"/>
      <c r="AQ16" s="24"/>
      <c r="BE16" s="249"/>
      <c r="BS16" s="17" t="s">
        <v>6</v>
      </c>
    </row>
    <row r="17" spans="2:71" ht="18.4" customHeight="1">
      <c r="B17" s="21"/>
      <c r="C17" s="22"/>
      <c r="D17" s="22"/>
      <c r="E17" s="28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30</v>
      </c>
      <c r="AL17" s="22"/>
      <c r="AM17" s="22"/>
      <c r="AN17" s="28" t="s">
        <v>21</v>
      </c>
      <c r="AO17" s="22"/>
      <c r="AP17" s="22"/>
      <c r="AQ17" s="24"/>
      <c r="BE17" s="249"/>
      <c r="BS17" s="17" t="s">
        <v>35</v>
      </c>
    </row>
    <row r="18" spans="2:7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49"/>
      <c r="BS18" s="17" t="s">
        <v>8</v>
      </c>
    </row>
    <row r="19" spans="2:71" ht="14.45" customHeight="1">
      <c r="B19" s="21"/>
      <c r="C19" s="22"/>
      <c r="D19" s="30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49"/>
      <c r="BS19" s="17" t="s">
        <v>8</v>
      </c>
    </row>
    <row r="20" spans="2:71" ht="16.5" customHeight="1">
      <c r="B20" s="21"/>
      <c r="C20" s="22"/>
      <c r="D20" s="22"/>
      <c r="E20" s="281" t="s">
        <v>21</v>
      </c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281"/>
      <c r="AN20" s="281"/>
      <c r="AO20" s="22"/>
      <c r="AP20" s="22"/>
      <c r="AQ20" s="24"/>
      <c r="BE20" s="249"/>
      <c r="BS20" s="17" t="s">
        <v>6</v>
      </c>
    </row>
    <row r="21" spans="2:57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49"/>
    </row>
    <row r="22" spans="2:57" ht="6.9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49"/>
    </row>
    <row r="23" spans="2:57" s="1" customFormat="1" ht="25.9" customHeight="1">
      <c r="B23" s="34"/>
      <c r="C23" s="35"/>
      <c r="D23" s="36" t="s">
        <v>37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82">
        <f>ROUND(AG51,2)</f>
        <v>0</v>
      </c>
      <c r="AL23" s="283"/>
      <c r="AM23" s="283"/>
      <c r="AN23" s="283"/>
      <c r="AO23" s="283"/>
      <c r="AP23" s="35"/>
      <c r="AQ23" s="38"/>
      <c r="BE23" s="249"/>
    </row>
    <row r="24" spans="2:57" s="1" customFormat="1" ht="6.9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49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84" t="s">
        <v>38</v>
      </c>
      <c r="M25" s="284"/>
      <c r="N25" s="284"/>
      <c r="O25" s="284"/>
      <c r="P25" s="35"/>
      <c r="Q25" s="35"/>
      <c r="R25" s="35"/>
      <c r="S25" s="35"/>
      <c r="T25" s="35"/>
      <c r="U25" s="35"/>
      <c r="V25" s="35"/>
      <c r="W25" s="284" t="s">
        <v>39</v>
      </c>
      <c r="X25" s="284"/>
      <c r="Y25" s="284"/>
      <c r="Z25" s="284"/>
      <c r="AA25" s="284"/>
      <c r="AB25" s="284"/>
      <c r="AC25" s="284"/>
      <c r="AD25" s="284"/>
      <c r="AE25" s="284"/>
      <c r="AF25" s="35"/>
      <c r="AG25" s="35"/>
      <c r="AH25" s="35"/>
      <c r="AI25" s="35"/>
      <c r="AJ25" s="35"/>
      <c r="AK25" s="284" t="s">
        <v>40</v>
      </c>
      <c r="AL25" s="284"/>
      <c r="AM25" s="284"/>
      <c r="AN25" s="284"/>
      <c r="AO25" s="284"/>
      <c r="AP25" s="35"/>
      <c r="AQ25" s="38"/>
      <c r="BE25" s="249"/>
    </row>
    <row r="26" spans="2:57" s="2" customFormat="1" ht="14.45" customHeight="1">
      <c r="B26" s="40"/>
      <c r="C26" s="41"/>
      <c r="D26" s="42" t="s">
        <v>41</v>
      </c>
      <c r="E26" s="41"/>
      <c r="F26" s="42" t="s">
        <v>42</v>
      </c>
      <c r="G26" s="41"/>
      <c r="H26" s="41"/>
      <c r="I26" s="41"/>
      <c r="J26" s="41"/>
      <c r="K26" s="41"/>
      <c r="L26" s="278">
        <v>0.21</v>
      </c>
      <c r="M26" s="251"/>
      <c r="N26" s="251"/>
      <c r="O26" s="251"/>
      <c r="P26" s="41"/>
      <c r="Q26" s="41"/>
      <c r="R26" s="41"/>
      <c r="S26" s="41"/>
      <c r="T26" s="41"/>
      <c r="U26" s="41"/>
      <c r="V26" s="41"/>
      <c r="W26" s="250">
        <f>ROUND(AZ51,2)</f>
        <v>0</v>
      </c>
      <c r="X26" s="251"/>
      <c r="Y26" s="251"/>
      <c r="Z26" s="251"/>
      <c r="AA26" s="251"/>
      <c r="AB26" s="251"/>
      <c r="AC26" s="251"/>
      <c r="AD26" s="251"/>
      <c r="AE26" s="251"/>
      <c r="AF26" s="41"/>
      <c r="AG26" s="41"/>
      <c r="AH26" s="41"/>
      <c r="AI26" s="41"/>
      <c r="AJ26" s="41"/>
      <c r="AK26" s="250">
        <f>ROUND(AV51,2)</f>
        <v>0</v>
      </c>
      <c r="AL26" s="251"/>
      <c r="AM26" s="251"/>
      <c r="AN26" s="251"/>
      <c r="AO26" s="251"/>
      <c r="AP26" s="41"/>
      <c r="AQ26" s="43"/>
      <c r="BE26" s="249"/>
    </row>
    <row r="27" spans="2:57" s="2" customFormat="1" ht="14.45" customHeight="1">
      <c r="B27" s="40"/>
      <c r="C27" s="41"/>
      <c r="D27" s="41"/>
      <c r="E27" s="41"/>
      <c r="F27" s="42" t="s">
        <v>43</v>
      </c>
      <c r="G27" s="41"/>
      <c r="H27" s="41"/>
      <c r="I27" s="41"/>
      <c r="J27" s="41"/>
      <c r="K27" s="41"/>
      <c r="L27" s="278">
        <v>0.15</v>
      </c>
      <c r="M27" s="251"/>
      <c r="N27" s="251"/>
      <c r="O27" s="251"/>
      <c r="P27" s="41"/>
      <c r="Q27" s="41"/>
      <c r="R27" s="41"/>
      <c r="S27" s="41"/>
      <c r="T27" s="41"/>
      <c r="U27" s="41"/>
      <c r="V27" s="41"/>
      <c r="W27" s="250">
        <f>ROUND(BA51,2)</f>
        <v>0</v>
      </c>
      <c r="X27" s="251"/>
      <c r="Y27" s="251"/>
      <c r="Z27" s="251"/>
      <c r="AA27" s="251"/>
      <c r="AB27" s="251"/>
      <c r="AC27" s="251"/>
      <c r="AD27" s="251"/>
      <c r="AE27" s="251"/>
      <c r="AF27" s="41"/>
      <c r="AG27" s="41"/>
      <c r="AH27" s="41"/>
      <c r="AI27" s="41"/>
      <c r="AJ27" s="41"/>
      <c r="AK27" s="250">
        <f>ROUND(AW51,2)</f>
        <v>0</v>
      </c>
      <c r="AL27" s="251"/>
      <c r="AM27" s="251"/>
      <c r="AN27" s="251"/>
      <c r="AO27" s="251"/>
      <c r="AP27" s="41"/>
      <c r="AQ27" s="43"/>
      <c r="BE27" s="249"/>
    </row>
    <row r="28" spans="2:57" s="2" customFormat="1" ht="14.45" customHeight="1" hidden="1">
      <c r="B28" s="40"/>
      <c r="C28" s="41"/>
      <c r="D28" s="41"/>
      <c r="E28" s="41"/>
      <c r="F28" s="42" t="s">
        <v>44</v>
      </c>
      <c r="G28" s="41"/>
      <c r="H28" s="41"/>
      <c r="I28" s="41"/>
      <c r="J28" s="41"/>
      <c r="K28" s="41"/>
      <c r="L28" s="278">
        <v>0.21</v>
      </c>
      <c r="M28" s="251"/>
      <c r="N28" s="251"/>
      <c r="O28" s="251"/>
      <c r="P28" s="41"/>
      <c r="Q28" s="41"/>
      <c r="R28" s="41"/>
      <c r="S28" s="41"/>
      <c r="T28" s="41"/>
      <c r="U28" s="41"/>
      <c r="V28" s="41"/>
      <c r="W28" s="250">
        <f>ROUND(BB51,2)</f>
        <v>0</v>
      </c>
      <c r="X28" s="251"/>
      <c r="Y28" s="251"/>
      <c r="Z28" s="251"/>
      <c r="AA28" s="251"/>
      <c r="AB28" s="251"/>
      <c r="AC28" s="251"/>
      <c r="AD28" s="251"/>
      <c r="AE28" s="251"/>
      <c r="AF28" s="41"/>
      <c r="AG28" s="41"/>
      <c r="AH28" s="41"/>
      <c r="AI28" s="41"/>
      <c r="AJ28" s="41"/>
      <c r="AK28" s="250">
        <v>0</v>
      </c>
      <c r="AL28" s="251"/>
      <c r="AM28" s="251"/>
      <c r="AN28" s="251"/>
      <c r="AO28" s="251"/>
      <c r="AP28" s="41"/>
      <c r="AQ28" s="43"/>
      <c r="BE28" s="249"/>
    </row>
    <row r="29" spans="2:57" s="2" customFormat="1" ht="14.45" customHeight="1" hidden="1">
      <c r="B29" s="40"/>
      <c r="C29" s="41"/>
      <c r="D29" s="41"/>
      <c r="E29" s="41"/>
      <c r="F29" s="42" t="s">
        <v>45</v>
      </c>
      <c r="G29" s="41"/>
      <c r="H29" s="41"/>
      <c r="I29" s="41"/>
      <c r="J29" s="41"/>
      <c r="K29" s="41"/>
      <c r="L29" s="278">
        <v>0.15</v>
      </c>
      <c r="M29" s="251"/>
      <c r="N29" s="251"/>
      <c r="O29" s="251"/>
      <c r="P29" s="41"/>
      <c r="Q29" s="41"/>
      <c r="R29" s="41"/>
      <c r="S29" s="41"/>
      <c r="T29" s="41"/>
      <c r="U29" s="41"/>
      <c r="V29" s="41"/>
      <c r="W29" s="250">
        <f>ROUND(BC51,2)</f>
        <v>0</v>
      </c>
      <c r="X29" s="251"/>
      <c r="Y29" s="251"/>
      <c r="Z29" s="251"/>
      <c r="AA29" s="251"/>
      <c r="AB29" s="251"/>
      <c r="AC29" s="251"/>
      <c r="AD29" s="251"/>
      <c r="AE29" s="251"/>
      <c r="AF29" s="41"/>
      <c r="AG29" s="41"/>
      <c r="AH29" s="41"/>
      <c r="AI29" s="41"/>
      <c r="AJ29" s="41"/>
      <c r="AK29" s="250">
        <v>0</v>
      </c>
      <c r="AL29" s="251"/>
      <c r="AM29" s="251"/>
      <c r="AN29" s="251"/>
      <c r="AO29" s="251"/>
      <c r="AP29" s="41"/>
      <c r="AQ29" s="43"/>
      <c r="BE29" s="249"/>
    </row>
    <row r="30" spans="2:57" s="2" customFormat="1" ht="14.45" customHeight="1" hidden="1">
      <c r="B30" s="40"/>
      <c r="C30" s="41"/>
      <c r="D30" s="41"/>
      <c r="E30" s="41"/>
      <c r="F30" s="42" t="s">
        <v>46</v>
      </c>
      <c r="G30" s="41"/>
      <c r="H30" s="41"/>
      <c r="I30" s="41"/>
      <c r="J30" s="41"/>
      <c r="K30" s="41"/>
      <c r="L30" s="278">
        <v>0</v>
      </c>
      <c r="M30" s="251"/>
      <c r="N30" s="251"/>
      <c r="O30" s="251"/>
      <c r="P30" s="41"/>
      <c r="Q30" s="41"/>
      <c r="R30" s="41"/>
      <c r="S30" s="41"/>
      <c r="T30" s="41"/>
      <c r="U30" s="41"/>
      <c r="V30" s="41"/>
      <c r="W30" s="250">
        <f>ROUND(BD51,2)</f>
        <v>0</v>
      </c>
      <c r="X30" s="251"/>
      <c r="Y30" s="251"/>
      <c r="Z30" s="251"/>
      <c r="AA30" s="251"/>
      <c r="AB30" s="251"/>
      <c r="AC30" s="251"/>
      <c r="AD30" s="251"/>
      <c r="AE30" s="251"/>
      <c r="AF30" s="41"/>
      <c r="AG30" s="41"/>
      <c r="AH30" s="41"/>
      <c r="AI30" s="41"/>
      <c r="AJ30" s="41"/>
      <c r="AK30" s="250">
        <v>0</v>
      </c>
      <c r="AL30" s="251"/>
      <c r="AM30" s="251"/>
      <c r="AN30" s="251"/>
      <c r="AO30" s="251"/>
      <c r="AP30" s="41"/>
      <c r="AQ30" s="43"/>
      <c r="BE30" s="249"/>
    </row>
    <row r="31" spans="2:57" s="1" customFormat="1" ht="6.9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49"/>
    </row>
    <row r="32" spans="2:57" s="1" customFormat="1" ht="25.9" customHeight="1">
      <c r="B32" s="34"/>
      <c r="C32" s="44"/>
      <c r="D32" s="45" t="s">
        <v>47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48</v>
      </c>
      <c r="U32" s="46"/>
      <c r="V32" s="46"/>
      <c r="W32" s="46"/>
      <c r="X32" s="252" t="s">
        <v>49</v>
      </c>
      <c r="Y32" s="253"/>
      <c r="Z32" s="253"/>
      <c r="AA32" s="253"/>
      <c r="AB32" s="253"/>
      <c r="AC32" s="46"/>
      <c r="AD32" s="46"/>
      <c r="AE32" s="46"/>
      <c r="AF32" s="46"/>
      <c r="AG32" s="46"/>
      <c r="AH32" s="46"/>
      <c r="AI32" s="46"/>
      <c r="AJ32" s="46"/>
      <c r="AK32" s="254">
        <f>SUM(AK23:AK30)</f>
        <v>0</v>
      </c>
      <c r="AL32" s="253"/>
      <c r="AM32" s="253"/>
      <c r="AN32" s="253"/>
      <c r="AO32" s="255"/>
      <c r="AP32" s="44"/>
      <c r="AQ32" s="48"/>
      <c r="BE32" s="249"/>
    </row>
    <row r="33" spans="2:43" s="1" customFormat="1" ht="6.9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9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9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4"/>
    </row>
    <row r="39" spans="2:44" s="1" customFormat="1" ht="36.95" customHeight="1">
      <c r="B39" s="34"/>
      <c r="C39" s="55" t="s">
        <v>50</v>
      </c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4"/>
    </row>
    <row r="40" spans="2:44" s="1" customFormat="1" ht="6.95" customHeight="1">
      <c r="B40" s="34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4"/>
    </row>
    <row r="41" spans="2:44" s="3" customFormat="1" ht="14.45" customHeight="1">
      <c r="B41" s="57"/>
      <c r="C41" s="58" t="s">
        <v>15</v>
      </c>
      <c r="D41" s="59"/>
      <c r="E41" s="59"/>
      <c r="F41" s="59"/>
      <c r="G41" s="59"/>
      <c r="H41" s="59"/>
      <c r="I41" s="59"/>
      <c r="J41" s="59"/>
      <c r="K41" s="59"/>
      <c r="L41" s="59" t="str">
        <f>K5</f>
        <v>170920</v>
      </c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60"/>
    </row>
    <row r="42" spans="2:44" s="4" customFormat="1" ht="36.95" customHeight="1">
      <c r="B42" s="61"/>
      <c r="C42" s="62" t="s">
        <v>18</v>
      </c>
      <c r="D42" s="63"/>
      <c r="E42" s="63"/>
      <c r="F42" s="63"/>
      <c r="G42" s="63"/>
      <c r="H42" s="63"/>
      <c r="I42" s="63"/>
      <c r="J42" s="63"/>
      <c r="K42" s="63"/>
      <c r="L42" s="261" t="str">
        <f>K6</f>
        <v>Azylový dům pro ženy a rodiny s dětmi - VNITŘNÍ VYBAVENÍ</v>
      </c>
      <c r="M42" s="262"/>
      <c r="N42" s="262"/>
      <c r="O42" s="262"/>
      <c r="P42" s="262"/>
      <c r="Q42" s="262"/>
      <c r="R42" s="262"/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262"/>
      <c r="AJ42" s="262"/>
      <c r="AK42" s="262"/>
      <c r="AL42" s="262"/>
      <c r="AM42" s="262"/>
      <c r="AN42" s="262"/>
      <c r="AO42" s="262"/>
      <c r="AP42" s="63"/>
      <c r="AQ42" s="63"/>
      <c r="AR42" s="64"/>
    </row>
    <row r="43" spans="2:44" s="1" customFormat="1" ht="6.95" customHeight="1">
      <c r="B43" s="34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4"/>
    </row>
    <row r="44" spans="2:44" s="1" customFormat="1" ht="13.5">
      <c r="B44" s="34"/>
      <c r="C44" s="58" t="s">
        <v>23</v>
      </c>
      <c r="D44" s="56"/>
      <c r="E44" s="56"/>
      <c r="F44" s="56"/>
      <c r="G44" s="56"/>
      <c r="H44" s="56"/>
      <c r="I44" s="56"/>
      <c r="J44" s="56"/>
      <c r="K44" s="56"/>
      <c r="L44" s="65" t="str">
        <f>IF(K8="","",K8)</f>
        <v>Věkova 318/14, Liberec XIV - Ruprechtice</v>
      </c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8" t="s">
        <v>25</v>
      </c>
      <c r="AJ44" s="56"/>
      <c r="AK44" s="56"/>
      <c r="AL44" s="56"/>
      <c r="AM44" s="263" t="str">
        <f>IF(AN8="","",AN8)</f>
        <v>1. 8. 2018</v>
      </c>
      <c r="AN44" s="263"/>
      <c r="AO44" s="56"/>
      <c r="AP44" s="56"/>
      <c r="AQ44" s="56"/>
      <c r="AR44" s="54"/>
    </row>
    <row r="45" spans="2:44" s="1" customFormat="1" ht="6.95" customHeight="1">
      <c r="B45" s="34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4"/>
    </row>
    <row r="46" spans="2:56" s="1" customFormat="1" ht="13.5">
      <c r="B46" s="34"/>
      <c r="C46" s="58" t="s">
        <v>27</v>
      </c>
      <c r="D46" s="56"/>
      <c r="E46" s="56"/>
      <c r="F46" s="56"/>
      <c r="G46" s="56"/>
      <c r="H46" s="56"/>
      <c r="I46" s="56"/>
      <c r="J46" s="56"/>
      <c r="K46" s="56"/>
      <c r="L46" s="59" t="str">
        <f>IF(E11="","",E11)</f>
        <v xml:space="preserve"> 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8" t="s">
        <v>33</v>
      </c>
      <c r="AJ46" s="56"/>
      <c r="AK46" s="56"/>
      <c r="AL46" s="56"/>
      <c r="AM46" s="264" t="str">
        <f>IF(E17="","",E17)</f>
        <v>Hlaváček - architekti, s.r.o.</v>
      </c>
      <c r="AN46" s="264"/>
      <c r="AO46" s="264"/>
      <c r="AP46" s="264"/>
      <c r="AQ46" s="56"/>
      <c r="AR46" s="54"/>
      <c r="AS46" s="265" t="s">
        <v>51</v>
      </c>
      <c r="AT46" s="266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34"/>
      <c r="C47" s="58" t="s">
        <v>31</v>
      </c>
      <c r="D47" s="56"/>
      <c r="E47" s="56"/>
      <c r="F47" s="56"/>
      <c r="G47" s="56"/>
      <c r="H47" s="56"/>
      <c r="I47" s="56"/>
      <c r="J47" s="56"/>
      <c r="K47" s="56"/>
      <c r="L47" s="59" t="str">
        <f>IF(E14="Vyplň údaj","",E14)</f>
        <v/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4"/>
      <c r="AS47" s="267"/>
      <c r="AT47" s="268"/>
      <c r="AU47" s="69"/>
      <c r="AV47" s="69"/>
      <c r="AW47" s="69"/>
      <c r="AX47" s="69"/>
      <c r="AY47" s="69"/>
      <c r="AZ47" s="69"/>
      <c r="BA47" s="69"/>
      <c r="BB47" s="69"/>
      <c r="BC47" s="69"/>
      <c r="BD47" s="70"/>
    </row>
    <row r="48" spans="2:56" s="1" customFormat="1" ht="10.9" customHeight="1">
      <c r="B48" s="34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4"/>
      <c r="AS48" s="269"/>
      <c r="AT48" s="270"/>
      <c r="AU48" s="35"/>
      <c r="AV48" s="35"/>
      <c r="AW48" s="35"/>
      <c r="AX48" s="35"/>
      <c r="AY48" s="35"/>
      <c r="AZ48" s="35"/>
      <c r="BA48" s="35"/>
      <c r="BB48" s="35"/>
      <c r="BC48" s="35"/>
      <c r="BD48" s="71"/>
    </row>
    <row r="49" spans="2:56" s="1" customFormat="1" ht="29.25" customHeight="1">
      <c r="B49" s="34"/>
      <c r="C49" s="271" t="s">
        <v>52</v>
      </c>
      <c r="D49" s="272"/>
      <c r="E49" s="272"/>
      <c r="F49" s="272"/>
      <c r="G49" s="272"/>
      <c r="H49" s="72"/>
      <c r="I49" s="273" t="s">
        <v>53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4" t="s">
        <v>54</v>
      </c>
      <c r="AH49" s="272"/>
      <c r="AI49" s="272"/>
      <c r="AJ49" s="272"/>
      <c r="AK49" s="272"/>
      <c r="AL49" s="272"/>
      <c r="AM49" s="272"/>
      <c r="AN49" s="273" t="s">
        <v>55</v>
      </c>
      <c r="AO49" s="272"/>
      <c r="AP49" s="272"/>
      <c r="AQ49" s="73" t="s">
        <v>56</v>
      </c>
      <c r="AR49" s="54"/>
      <c r="AS49" s="74" t="s">
        <v>57</v>
      </c>
      <c r="AT49" s="75" t="s">
        <v>58</v>
      </c>
      <c r="AU49" s="75" t="s">
        <v>59</v>
      </c>
      <c r="AV49" s="75" t="s">
        <v>60</v>
      </c>
      <c r="AW49" s="75" t="s">
        <v>61</v>
      </c>
      <c r="AX49" s="75" t="s">
        <v>62</v>
      </c>
      <c r="AY49" s="75" t="s">
        <v>63</v>
      </c>
      <c r="AZ49" s="75" t="s">
        <v>64</v>
      </c>
      <c r="BA49" s="75" t="s">
        <v>65</v>
      </c>
      <c r="BB49" s="75" t="s">
        <v>66</v>
      </c>
      <c r="BC49" s="75" t="s">
        <v>67</v>
      </c>
      <c r="BD49" s="76" t="s">
        <v>68</v>
      </c>
    </row>
    <row r="50" spans="2:56" s="1" customFormat="1" ht="10.9" customHeight="1">
      <c r="B50" s="34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4"/>
      <c r="AS50" s="77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pans="2:90" s="4" customFormat="1" ht="32.45" customHeight="1">
      <c r="B51" s="61"/>
      <c r="C51" s="80" t="s">
        <v>69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76">
        <f>ROUND(AG52,2)</f>
        <v>0</v>
      </c>
      <c r="AH51" s="276"/>
      <c r="AI51" s="276"/>
      <c r="AJ51" s="276"/>
      <c r="AK51" s="276"/>
      <c r="AL51" s="276"/>
      <c r="AM51" s="276"/>
      <c r="AN51" s="277">
        <f>SUM(AG51,AT51)</f>
        <v>0</v>
      </c>
      <c r="AO51" s="277"/>
      <c r="AP51" s="277"/>
      <c r="AQ51" s="82" t="s">
        <v>21</v>
      </c>
      <c r="AR51" s="64"/>
      <c r="AS51" s="83">
        <f>ROUND(AS52,2)</f>
        <v>0</v>
      </c>
      <c r="AT51" s="84">
        <f>ROUND(SUM(AV51:AW51),2)</f>
        <v>0</v>
      </c>
      <c r="AU51" s="85">
        <f>ROUND(AU52,5)</f>
        <v>0</v>
      </c>
      <c r="AV51" s="84">
        <f>ROUND(AZ51*L26,2)</f>
        <v>0</v>
      </c>
      <c r="AW51" s="84">
        <f>ROUND(BA51*L27,2)</f>
        <v>0</v>
      </c>
      <c r="AX51" s="84">
        <f>ROUND(BB51*L26,2)</f>
        <v>0</v>
      </c>
      <c r="AY51" s="84">
        <f>ROUND(BC51*L27,2)</f>
        <v>0</v>
      </c>
      <c r="AZ51" s="84">
        <f>ROUND(AZ52,2)</f>
        <v>0</v>
      </c>
      <c r="BA51" s="84">
        <f>ROUND(BA52,2)</f>
        <v>0</v>
      </c>
      <c r="BB51" s="84">
        <f>ROUND(BB52,2)</f>
        <v>0</v>
      </c>
      <c r="BC51" s="84">
        <f>ROUND(BC52,2)</f>
        <v>0</v>
      </c>
      <c r="BD51" s="86">
        <f>ROUND(BD52,2)</f>
        <v>0</v>
      </c>
      <c r="BS51" s="87" t="s">
        <v>70</v>
      </c>
      <c r="BT51" s="87" t="s">
        <v>71</v>
      </c>
      <c r="BU51" s="88" t="s">
        <v>72</v>
      </c>
      <c r="BV51" s="87" t="s">
        <v>73</v>
      </c>
      <c r="BW51" s="87" t="s">
        <v>7</v>
      </c>
      <c r="BX51" s="87" t="s">
        <v>74</v>
      </c>
      <c r="CL51" s="87" t="s">
        <v>21</v>
      </c>
    </row>
    <row r="52" spans="1:91" s="5" customFormat="1" ht="16.5" customHeight="1">
      <c r="A52" s="89" t="s">
        <v>75</v>
      </c>
      <c r="B52" s="90"/>
      <c r="C52" s="91"/>
      <c r="D52" s="275" t="s">
        <v>76</v>
      </c>
      <c r="E52" s="275"/>
      <c r="F52" s="275"/>
      <c r="G52" s="275"/>
      <c r="H52" s="275"/>
      <c r="I52" s="92"/>
      <c r="J52" s="275" t="s">
        <v>77</v>
      </c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59">
        <f>'17920-1 - Vnitřní vybavení'!J27</f>
        <v>0</v>
      </c>
      <c r="AH52" s="260"/>
      <c r="AI52" s="260"/>
      <c r="AJ52" s="260"/>
      <c r="AK52" s="260"/>
      <c r="AL52" s="260"/>
      <c r="AM52" s="260"/>
      <c r="AN52" s="259">
        <f>SUM(AG52,AT52)</f>
        <v>0</v>
      </c>
      <c r="AO52" s="260"/>
      <c r="AP52" s="260"/>
      <c r="AQ52" s="93" t="s">
        <v>78</v>
      </c>
      <c r="AR52" s="94"/>
      <c r="AS52" s="95">
        <v>0</v>
      </c>
      <c r="AT52" s="96">
        <f>ROUND(SUM(AV52:AW52),2)</f>
        <v>0</v>
      </c>
      <c r="AU52" s="97">
        <f>'17920-1 - Vnitřní vybavení'!P76</f>
        <v>0</v>
      </c>
      <c r="AV52" s="96">
        <f>'17920-1 - Vnitřní vybavení'!J30</f>
        <v>0</v>
      </c>
      <c r="AW52" s="96">
        <f>'17920-1 - Vnitřní vybavení'!J31</f>
        <v>0</v>
      </c>
      <c r="AX52" s="96">
        <f>'17920-1 - Vnitřní vybavení'!J32</f>
        <v>0</v>
      </c>
      <c r="AY52" s="96">
        <f>'17920-1 - Vnitřní vybavení'!J33</f>
        <v>0</v>
      </c>
      <c r="AZ52" s="96">
        <f>'17920-1 - Vnitřní vybavení'!F30</f>
        <v>0</v>
      </c>
      <c r="BA52" s="96">
        <f>'17920-1 - Vnitřní vybavení'!F31</f>
        <v>0</v>
      </c>
      <c r="BB52" s="96">
        <f>'17920-1 - Vnitřní vybavení'!F32</f>
        <v>0</v>
      </c>
      <c r="BC52" s="96">
        <f>'17920-1 - Vnitřní vybavení'!F33</f>
        <v>0</v>
      </c>
      <c r="BD52" s="98">
        <f>'17920-1 - Vnitřní vybavení'!F34</f>
        <v>0</v>
      </c>
      <c r="BT52" s="99" t="s">
        <v>79</v>
      </c>
      <c r="BV52" s="99" t="s">
        <v>73</v>
      </c>
      <c r="BW52" s="99" t="s">
        <v>80</v>
      </c>
      <c r="BX52" s="99" t="s">
        <v>7</v>
      </c>
      <c r="CL52" s="99" t="s">
        <v>21</v>
      </c>
      <c r="CM52" s="99" t="s">
        <v>81</v>
      </c>
    </row>
    <row r="53" spans="2:44" s="1" customFormat="1" ht="30" customHeight="1">
      <c r="B53" s="34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4"/>
    </row>
    <row r="54" spans="2:44" s="1" customFormat="1" ht="6.95" customHeight="1">
      <c r="B54" s="49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</sheetData>
  <sheetProtection algorithmName="SHA-512" hashValue="o9H/RPA8JrMlyqwgdTd/0NvsNt4It6fOHf0q5Er+8m+P57Za8rEAiHL3f46My8aIdw8yYlqDMvt8pzEMZFZTFA==" saltValue="WLLdgYnnkhZOckpygcUwFdgjVTPhclAIYcSfMRdu8b4hqxiNJGx3q6YEl2SKEAyjNLvuvfwWpS90s8E1FKFmHg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17920-1 - Vnitřní vybavení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R6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4"/>
      <c r="B1" s="101"/>
      <c r="C1" s="101"/>
      <c r="D1" s="102" t="s">
        <v>1</v>
      </c>
      <c r="E1" s="101"/>
      <c r="F1" s="103" t="s">
        <v>82</v>
      </c>
      <c r="G1" s="294" t="s">
        <v>83</v>
      </c>
      <c r="H1" s="294"/>
      <c r="I1" s="104"/>
      <c r="J1" s="103" t="s">
        <v>84</v>
      </c>
      <c r="K1" s="102" t="s">
        <v>85</v>
      </c>
      <c r="L1" s="103" t="s">
        <v>86</v>
      </c>
      <c r="M1" s="103"/>
      <c r="N1" s="103"/>
      <c r="O1" s="103"/>
      <c r="P1" s="103"/>
      <c r="Q1" s="103"/>
      <c r="R1" s="103"/>
      <c r="S1" s="103"/>
      <c r="T1" s="10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7" t="s">
        <v>80</v>
      </c>
    </row>
    <row r="3" spans="2:46" ht="6.95" customHeight="1">
      <c r="B3" s="18"/>
      <c r="C3" s="19"/>
      <c r="D3" s="19"/>
      <c r="E3" s="19"/>
      <c r="F3" s="19"/>
      <c r="G3" s="19"/>
      <c r="H3" s="19"/>
      <c r="I3" s="105"/>
      <c r="J3" s="19"/>
      <c r="K3" s="20"/>
      <c r="AT3" s="17" t="s">
        <v>81</v>
      </c>
    </row>
    <row r="4" spans="2:46" ht="36.95" customHeight="1">
      <c r="B4" s="21"/>
      <c r="C4" s="22"/>
      <c r="D4" s="23" t="s">
        <v>87</v>
      </c>
      <c r="E4" s="22"/>
      <c r="F4" s="22"/>
      <c r="G4" s="22"/>
      <c r="H4" s="22"/>
      <c r="I4" s="106"/>
      <c r="J4" s="22"/>
      <c r="K4" s="24"/>
      <c r="M4" s="25" t="s">
        <v>12</v>
      </c>
      <c r="AT4" s="17" t="s">
        <v>6</v>
      </c>
    </row>
    <row r="5" spans="2:11" ht="6.95" customHeight="1">
      <c r="B5" s="21"/>
      <c r="C5" s="22"/>
      <c r="D5" s="22"/>
      <c r="E5" s="22"/>
      <c r="F5" s="22"/>
      <c r="G5" s="22"/>
      <c r="H5" s="22"/>
      <c r="I5" s="106"/>
      <c r="J5" s="22"/>
      <c r="K5" s="24"/>
    </row>
    <row r="6" spans="2:11" ht="13.5">
      <c r="B6" s="21"/>
      <c r="C6" s="22"/>
      <c r="D6" s="30" t="s">
        <v>18</v>
      </c>
      <c r="E6" s="22"/>
      <c r="F6" s="22"/>
      <c r="G6" s="22"/>
      <c r="H6" s="22"/>
      <c r="I6" s="106"/>
      <c r="J6" s="22"/>
      <c r="K6" s="24"/>
    </row>
    <row r="7" spans="2:11" ht="16.5" customHeight="1">
      <c r="B7" s="21"/>
      <c r="C7" s="22"/>
      <c r="D7" s="22"/>
      <c r="E7" s="286" t="str">
        <f>'Rekapitulace stavby'!K6</f>
        <v>Azylový dům pro ženy a rodiny s dětmi - VNITŘNÍ VYBAVENÍ</v>
      </c>
      <c r="F7" s="287"/>
      <c r="G7" s="287"/>
      <c r="H7" s="287"/>
      <c r="I7" s="106"/>
      <c r="J7" s="22"/>
      <c r="K7" s="24"/>
    </row>
    <row r="8" spans="2:11" s="1" customFormat="1" ht="13.5">
      <c r="B8" s="34"/>
      <c r="C8" s="35"/>
      <c r="D8" s="30" t="s">
        <v>88</v>
      </c>
      <c r="E8" s="35"/>
      <c r="F8" s="35"/>
      <c r="G8" s="35"/>
      <c r="H8" s="35"/>
      <c r="I8" s="107"/>
      <c r="J8" s="35"/>
      <c r="K8" s="38"/>
    </row>
    <row r="9" spans="2:11" s="1" customFormat="1" ht="36.95" customHeight="1">
      <c r="B9" s="34"/>
      <c r="C9" s="35"/>
      <c r="D9" s="35"/>
      <c r="E9" s="288" t="s">
        <v>89</v>
      </c>
      <c r="F9" s="289"/>
      <c r="G9" s="289"/>
      <c r="H9" s="289"/>
      <c r="I9" s="107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107"/>
      <c r="J10" s="35"/>
      <c r="K10" s="38"/>
    </row>
    <row r="11" spans="2:11" s="1" customFormat="1" ht="14.45" customHeight="1">
      <c r="B11" s="34"/>
      <c r="C11" s="35"/>
      <c r="D11" s="30" t="s">
        <v>20</v>
      </c>
      <c r="E11" s="35"/>
      <c r="F11" s="28" t="s">
        <v>21</v>
      </c>
      <c r="G11" s="35"/>
      <c r="H11" s="35"/>
      <c r="I11" s="108" t="s">
        <v>22</v>
      </c>
      <c r="J11" s="28" t="s">
        <v>21</v>
      </c>
      <c r="K11" s="38"/>
    </row>
    <row r="12" spans="2:11" s="1" customFormat="1" ht="14.45" customHeight="1">
      <c r="B12" s="34"/>
      <c r="C12" s="35"/>
      <c r="D12" s="30" t="s">
        <v>23</v>
      </c>
      <c r="E12" s="35"/>
      <c r="F12" s="28" t="s">
        <v>29</v>
      </c>
      <c r="G12" s="35"/>
      <c r="H12" s="35"/>
      <c r="I12" s="108" t="s">
        <v>25</v>
      </c>
      <c r="J12" s="109" t="str">
        <f>'Rekapitulace stavby'!AN8</f>
        <v>1. 8. 2018</v>
      </c>
      <c r="K12" s="38"/>
    </row>
    <row r="13" spans="2:11" s="1" customFormat="1" ht="10.9" customHeight="1">
      <c r="B13" s="34"/>
      <c r="C13" s="35"/>
      <c r="D13" s="35"/>
      <c r="E13" s="35"/>
      <c r="F13" s="35"/>
      <c r="G13" s="35"/>
      <c r="H13" s="35"/>
      <c r="I13" s="107"/>
      <c r="J13" s="35"/>
      <c r="K13" s="38"/>
    </row>
    <row r="14" spans="2:11" s="1" customFormat="1" ht="14.45" customHeight="1">
      <c r="B14" s="34"/>
      <c r="C14" s="35"/>
      <c r="D14" s="30" t="s">
        <v>27</v>
      </c>
      <c r="E14" s="35"/>
      <c r="F14" s="35"/>
      <c r="G14" s="35"/>
      <c r="H14" s="35"/>
      <c r="I14" s="108" t="s">
        <v>28</v>
      </c>
      <c r="J14" s="28" t="str">
        <f>IF('Rekapitulace stavby'!AN10="","",'Rekapitulace stavby'!AN10)</f>
        <v/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 xml:space="preserve"> </v>
      </c>
      <c r="F15" s="35"/>
      <c r="G15" s="35"/>
      <c r="H15" s="35"/>
      <c r="I15" s="108" t="s">
        <v>30</v>
      </c>
      <c r="J15" s="28" t="str">
        <f>IF('Rekapitulace stavby'!AN11="","",'Rekapitulace stavby'!AN11)</f>
        <v/>
      </c>
      <c r="K15" s="38"/>
    </row>
    <row r="16" spans="2:11" s="1" customFormat="1" ht="6.95" customHeight="1">
      <c r="B16" s="34"/>
      <c r="C16" s="35"/>
      <c r="D16" s="35"/>
      <c r="E16" s="35"/>
      <c r="F16" s="35"/>
      <c r="G16" s="35"/>
      <c r="H16" s="35"/>
      <c r="I16" s="107"/>
      <c r="J16" s="35"/>
      <c r="K16" s="38"/>
    </row>
    <row r="17" spans="2:11" s="1" customFormat="1" ht="14.45" customHeight="1">
      <c r="B17" s="34"/>
      <c r="C17" s="35"/>
      <c r="D17" s="30" t="s">
        <v>31</v>
      </c>
      <c r="E17" s="35"/>
      <c r="F17" s="35"/>
      <c r="G17" s="35"/>
      <c r="H17" s="35"/>
      <c r="I17" s="108" t="s">
        <v>28</v>
      </c>
      <c r="J17" s="28" t="str">
        <f>IF('Rekapitulace stavby'!AN13="Vyplň údaj","",IF('Rekapitulace stavby'!AN13="","",'Rekapitulace stavby'!AN13))</f>
        <v/>
      </c>
      <c r="K17" s="38"/>
    </row>
    <row r="18" spans="2:11" s="1" customFormat="1" ht="18" customHeight="1">
      <c r="B18" s="34"/>
      <c r="C18" s="35"/>
      <c r="D18" s="35"/>
      <c r="E18" s="28" t="str">
        <f>IF('Rekapitulace stavby'!E14="Vyplň údaj","",IF('Rekapitulace stavby'!E14="","",'Rekapitulace stavby'!E14))</f>
        <v/>
      </c>
      <c r="F18" s="35"/>
      <c r="G18" s="35"/>
      <c r="H18" s="35"/>
      <c r="I18" s="108" t="s">
        <v>30</v>
      </c>
      <c r="J18" s="28" t="str">
        <f>IF('Rekapitulace stavby'!AN14="Vyplň údaj","",IF('Rekapitulace stavby'!AN14="","",'Rekapitulace stavby'!AN14))</f>
        <v/>
      </c>
      <c r="K18" s="38"/>
    </row>
    <row r="19" spans="2:11" s="1" customFormat="1" ht="6.95" customHeight="1">
      <c r="B19" s="34"/>
      <c r="C19" s="35"/>
      <c r="D19" s="35"/>
      <c r="E19" s="35"/>
      <c r="F19" s="35"/>
      <c r="G19" s="35"/>
      <c r="H19" s="35"/>
      <c r="I19" s="107"/>
      <c r="J19" s="35"/>
      <c r="K19" s="38"/>
    </row>
    <row r="20" spans="2:11" s="1" customFormat="1" ht="14.45" customHeight="1">
      <c r="B20" s="34"/>
      <c r="C20" s="35"/>
      <c r="D20" s="30" t="s">
        <v>33</v>
      </c>
      <c r="E20" s="35"/>
      <c r="F20" s="35"/>
      <c r="G20" s="35"/>
      <c r="H20" s="35"/>
      <c r="I20" s="108" t="s">
        <v>28</v>
      </c>
      <c r="J20" s="28" t="str">
        <f>IF('Rekapitulace stavby'!AN16="","",'Rekapitulace stavby'!AN16)</f>
        <v/>
      </c>
      <c r="K20" s="38"/>
    </row>
    <row r="21" spans="2:11" s="1" customFormat="1" ht="18" customHeight="1">
      <c r="B21" s="34"/>
      <c r="C21" s="35"/>
      <c r="D21" s="35"/>
      <c r="E21" s="28" t="str">
        <f>IF('Rekapitulace stavby'!E17="","",'Rekapitulace stavby'!E17)</f>
        <v>Hlaváček - architekti, s.r.o.</v>
      </c>
      <c r="F21" s="35"/>
      <c r="G21" s="35"/>
      <c r="H21" s="35"/>
      <c r="I21" s="108" t="s">
        <v>30</v>
      </c>
      <c r="J21" s="28" t="str">
        <f>IF('Rekapitulace stavby'!AN17="","",'Rekapitulace stavby'!AN17)</f>
        <v/>
      </c>
      <c r="K21" s="38"/>
    </row>
    <row r="22" spans="2:11" s="1" customFormat="1" ht="6.95" customHeight="1">
      <c r="B22" s="34"/>
      <c r="C22" s="35"/>
      <c r="D22" s="35"/>
      <c r="E22" s="35"/>
      <c r="F22" s="35"/>
      <c r="G22" s="35"/>
      <c r="H22" s="35"/>
      <c r="I22" s="107"/>
      <c r="J22" s="35"/>
      <c r="K22" s="38"/>
    </row>
    <row r="23" spans="2:11" s="1" customFormat="1" ht="14.45" customHeight="1">
      <c r="B23" s="34"/>
      <c r="C23" s="35"/>
      <c r="D23" s="30" t="s">
        <v>36</v>
      </c>
      <c r="E23" s="35"/>
      <c r="F23" s="35"/>
      <c r="G23" s="35"/>
      <c r="H23" s="35"/>
      <c r="I23" s="107"/>
      <c r="J23" s="35"/>
      <c r="K23" s="38"/>
    </row>
    <row r="24" spans="2:11" s="6" customFormat="1" ht="16.5" customHeight="1">
      <c r="B24" s="110"/>
      <c r="C24" s="111"/>
      <c r="D24" s="111"/>
      <c r="E24" s="281" t="s">
        <v>21</v>
      </c>
      <c r="F24" s="281"/>
      <c r="G24" s="281"/>
      <c r="H24" s="281"/>
      <c r="I24" s="112"/>
      <c r="J24" s="111"/>
      <c r="K24" s="113"/>
    </row>
    <row r="25" spans="2:11" s="1" customFormat="1" ht="6.95" customHeight="1">
      <c r="B25" s="34"/>
      <c r="C25" s="35"/>
      <c r="D25" s="35"/>
      <c r="E25" s="35"/>
      <c r="F25" s="35"/>
      <c r="G25" s="35"/>
      <c r="H25" s="35"/>
      <c r="I25" s="107"/>
      <c r="J25" s="35"/>
      <c r="K25" s="38"/>
    </row>
    <row r="26" spans="2:11" s="1" customFormat="1" ht="6.95" customHeight="1">
      <c r="B26" s="34"/>
      <c r="C26" s="35"/>
      <c r="D26" s="78"/>
      <c r="E26" s="78"/>
      <c r="F26" s="78"/>
      <c r="G26" s="78"/>
      <c r="H26" s="78"/>
      <c r="I26" s="114"/>
      <c r="J26" s="78"/>
      <c r="K26" s="115"/>
    </row>
    <row r="27" spans="2:11" s="1" customFormat="1" ht="25.35" customHeight="1">
      <c r="B27" s="34"/>
      <c r="C27" s="35"/>
      <c r="D27" s="116" t="s">
        <v>37</v>
      </c>
      <c r="E27" s="35"/>
      <c r="F27" s="35"/>
      <c r="G27" s="35"/>
      <c r="H27" s="35"/>
      <c r="I27" s="107"/>
      <c r="J27" s="117">
        <f>ROUND(J76,2)</f>
        <v>0</v>
      </c>
      <c r="K27" s="38"/>
    </row>
    <row r="28" spans="2:11" s="1" customFormat="1" ht="6.95" customHeight="1">
      <c r="B28" s="34"/>
      <c r="C28" s="35"/>
      <c r="D28" s="78"/>
      <c r="E28" s="78"/>
      <c r="F28" s="78"/>
      <c r="G28" s="78"/>
      <c r="H28" s="78"/>
      <c r="I28" s="114"/>
      <c r="J28" s="78"/>
      <c r="K28" s="115"/>
    </row>
    <row r="29" spans="2:11" s="1" customFormat="1" ht="14.45" customHeight="1">
      <c r="B29" s="34"/>
      <c r="C29" s="35"/>
      <c r="D29" s="35"/>
      <c r="E29" s="35"/>
      <c r="F29" s="39" t="s">
        <v>39</v>
      </c>
      <c r="G29" s="35"/>
      <c r="H29" s="35"/>
      <c r="I29" s="118" t="s">
        <v>38</v>
      </c>
      <c r="J29" s="39" t="s">
        <v>40</v>
      </c>
      <c r="K29" s="38"/>
    </row>
    <row r="30" spans="2:11" s="1" customFormat="1" ht="14.45" customHeight="1">
      <c r="B30" s="34"/>
      <c r="C30" s="35"/>
      <c r="D30" s="42" t="s">
        <v>41</v>
      </c>
      <c r="E30" s="42" t="s">
        <v>42</v>
      </c>
      <c r="F30" s="119">
        <f>ROUND(SUM(BE76:BE694),2)</f>
        <v>0</v>
      </c>
      <c r="G30" s="35"/>
      <c r="H30" s="35"/>
      <c r="I30" s="120">
        <v>0.21</v>
      </c>
      <c r="J30" s="119">
        <f>ROUND(ROUND((SUM(BE76:BE694)),2)*I30,2)</f>
        <v>0</v>
      </c>
      <c r="K30" s="38"/>
    </row>
    <row r="31" spans="2:11" s="1" customFormat="1" ht="14.45" customHeight="1">
      <c r="B31" s="34"/>
      <c r="C31" s="35"/>
      <c r="D31" s="35"/>
      <c r="E31" s="42" t="s">
        <v>43</v>
      </c>
      <c r="F31" s="119">
        <f>ROUND(SUM(BF76:BF694),2)</f>
        <v>0</v>
      </c>
      <c r="G31" s="35"/>
      <c r="H31" s="35"/>
      <c r="I31" s="120">
        <v>0.15</v>
      </c>
      <c r="J31" s="119">
        <f>ROUND(ROUND((SUM(BF76:BF694)),2)*I31,2)</f>
        <v>0</v>
      </c>
      <c r="K31" s="38"/>
    </row>
    <row r="32" spans="2:11" s="1" customFormat="1" ht="14.45" customHeight="1" hidden="1">
      <c r="B32" s="34"/>
      <c r="C32" s="35"/>
      <c r="D32" s="35"/>
      <c r="E32" s="42" t="s">
        <v>44</v>
      </c>
      <c r="F32" s="119">
        <f>ROUND(SUM(BG76:BG694),2)</f>
        <v>0</v>
      </c>
      <c r="G32" s="35"/>
      <c r="H32" s="35"/>
      <c r="I32" s="120">
        <v>0.21</v>
      </c>
      <c r="J32" s="119">
        <v>0</v>
      </c>
      <c r="K32" s="38"/>
    </row>
    <row r="33" spans="2:11" s="1" customFormat="1" ht="14.45" customHeight="1" hidden="1">
      <c r="B33" s="34"/>
      <c r="C33" s="35"/>
      <c r="D33" s="35"/>
      <c r="E33" s="42" t="s">
        <v>45</v>
      </c>
      <c r="F33" s="119">
        <f>ROUND(SUM(BH76:BH694),2)</f>
        <v>0</v>
      </c>
      <c r="G33" s="35"/>
      <c r="H33" s="35"/>
      <c r="I33" s="120">
        <v>0.15</v>
      </c>
      <c r="J33" s="119">
        <v>0</v>
      </c>
      <c r="K33" s="38"/>
    </row>
    <row r="34" spans="2:11" s="1" customFormat="1" ht="14.45" customHeight="1" hidden="1">
      <c r="B34" s="34"/>
      <c r="C34" s="35"/>
      <c r="D34" s="35"/>
      <c r="E34" s="42" t="s">
        <v>46</v>
      </c>
      <c r="F34" s="119">
        <f>ROUND(SUM(BI76:BI694),2)</f>
        <v>0</v>
      </c>
      <c r="G34" s="35"/>
      <c r="H34" s="35"/>
      <c r="I34" s="120">
        <v>0</v>
      </c>
      <c r="J34" s="119">
        <v>0</v>
      </c>
      <c r="K34" s="38"/>
    </row>
    <row r="35" spans="2:11" s="1" customFormat="1" ht="6.95" customHeight="1">
      <c r="B35" s="34"/>
      <c r="C35" s="35"/>
      <c r="D35" s="35"/>
      <c r="E35" s="35"/>
      <c r="F35" s="35"/>
      <c r="G35" s="35"/>
      <c r="H35" s="35"/>
      <c r="I35" s="107"/>
      <c r="J35" s="35"/>
      <c r="K35" s="38"/>
    </row>
    <row r="36" spans="2:11" s="1" customFormat="1" ht="25.35" customHeight="1">
      <c r="B36" s="34"/>
      <c r="C36" s="121"/>
      <c r="D36" s="122" t="s">
        <v>47</v>
      </c>
      <c r="E36" s="72"/>
      <c r="F36" s="72"/>
      <c r="G36" s="123" t="s">
        <v>48</v>
      </c>
      <c r="H36" s="124" t="s">
        <v>49</v>
      </c>
      <c r="I36" s="125"/>
      <c r="J36" s="126">
        <f>SUM(J27:J34)</f>
        <v>0</v>
      </c>
      <c r="K36" s="127"/>
    </row>
    <row r="37" spans="2:11" s="1" customFormat="1" ht="14.45" customHeight="1">
      <c r="B37" s="49"/>
      <c r="C37" s="50"/>
      <c r="D37" s="50"/>
      <c r="E37" s="50"/>
      <c r="F37" s="50"/>
      <c r="G37" s="50"/>
      <c r="H37" s="50"/>
      <c r="I37" s="128"/>
      <c r="J37" s="50"/>
      <c r="K37" s="51"/>
    </row>
    <row r="41" spans="2:11" s="1" customFormat="1" ht="6.95" customHeight="1">
      <c r="B41" s="129"/>
      <c r="C41" s="130"/>
      <c r="D41" s="130"/>
      <c r="E41" s="130"/>
      <c r="F41" s="130"/>
      <c r="G41" s="130"/>
      <c r="H41" s="130"/>
      <c r="I41" s="131"/>
      <c r="J41" s="130"/>
      <c r="K41" s="132"/>
    </row>
    <row r="42" spans="2:11" s="1" customFormat="1" ht="36.95" customHeight="1">
      <c r="B42" s="34"/>
      <c r="C42" s="23" t="s">
        <v>90</v>
      </c>
      <c r="D42" s="35"/>
      <c r="E42" s="35"/>
      <c r="F42" s="35"/>
      <c r="G42" s="35"/>
      <c r="H42" s="35"/>
      <c r="I42" s="107"/>
      <c r="J42" s="35"/>
      <c r="K42" s="38"/>
    </row>
    <row r="43" spans="2:11" s="1" customFormat="1" ht="6.95" customHeight="1">
      <c r="B43" s="34"/>
      <c r="C43" s="35"/>
      <c r="D43" s="35"/>
      <c r="E43" s="35"/>
      <c r="F43" s="35"/>
      <c r="G43" s="35"/>
      <c r="H43" s="35"/>
      <c r="I43" s="107"/>
      <c r="J43" s="35"/>
      <c r="K43" s="38"/>
    </row>
    <row r="44" spans="2:11" s="1" customFormat="1" ht="14.45" customHeight="1">
      <c r="B44" s="34"/>
      <c r="C44" s="30" t="s">
        <v>18</v>
      </c>
      <c r="D44" s="35"/>
      <c r="E44" s="35"/>
      <c r="F44" s="35"/>
      <c r="G44" s="35"/>
      <c r="H44" s="35"/>
      <c r="I44" s="107"/>
      <c r="J44" s="35"/>
      <c r="K44" s="38"/>
    </row>
    <row r="45" spans="2:11" s="1" customFormat="1" ht="16.5" customHeight="1">
      <c r="B45" s="34"/>
      <c r="C45" s="35"/>
      <c r="D45" s="35"/>
      <c r="E45" s="286" t="str">
        <f>E7</f>
        <v>Azylový dům pro ženy a rodiny s dětmi - VNITŘNÍ VYBAVENÍ</v>
      </c>
      <c r="F45" s="287"/>
      <c r="G45" s="287"/>
      <c r="H45" s="287"/>
      <c r="I45" s="107"/>
      <c r="J45" s="35"/>
      <c r="K45" s="38"/>
    </row>
    <row r="46" spans="2:11" s="1" customFormat="1" ht="14.45" customHeight="1">
      <c r="B46" s="34"/>
      <c r="C46" s="30" t="s">
        <v>88</v>
      </c>
      <c r="D46" s="35"/>
      <c r="E46" s="35"/>
      <c r="F46" s="35"/>
      <c r="G46" s="35"/>
      <c r="H46" s="35"/>
      <c r="I46" s="107"/>
      <c r="J46" s="35"/>
      <c r="K46" s="38"/>
    </row>
    <row r="47" spans="2:11" s="1" customFormat="1" ht="17.25" customHeight="1">
      <c r="B47" s="34"/>
      <c r="C47" s="35"/>
      <c r="D47" s="35"/>
      <c r="E47" s="288" t="str">
        <f>E9</f>
        <v>17920-1 - Vnitřní vybavení</v>
      </c>
      <c r="F47" s="289"/>
      <c r="G47" s="289"/>
      <c r="H47" s="289"/>
      <c r="I47" s="107"/>
      <c r="J47" s="35"/>
      <c r="K47" s="38"/>
    </row>
    <row r="48" spans="2:11" s="1" customFormat="1" ht="6.95" customHeight="1">
      <c r="B48" s="34"/>
      <c r="C48" s="35"/>
      <c r="D48" s="35"/>
      <c r="E48" s="35"/>
      <c r="F48" s="35"/>
      <c r="G48" s="35"/>
      <c r="H48" s="35"/>
      <c r="I48" s="107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 xml:space="preserve"> </v>
      </c>
      <c r="G49" s="35"/>
      <c r="H49" s="35"/>
      <c r="I49" s="108" t="s">
        <v>25</v>
      </c>
      <c r="J49" s="109" t="str">
        <f>IF(J12="","",J12)</f>
        <v>1. 8. 2018</v>
      </c>
      <c r="K49" s="38"/>
    </row>
    <row r="50" spans="2:11" s="1" customFormat="1" ht="6.95" customHeight="1">
      <c r="B50" s="34"/>
      <c r="C50" s="35"/>
      <c r="D50" s="35"/>
      <c r="E50" s="35"/>
      <c r="F50" s="35"/>
      <c r="G50" s="35"/>
      <c r="H50" s="35"/>
      <c r="I50" s="107"/>
      <c r="J50" s="35"/>
      <c r="K50" s="38"/>
    </row>
    <row r="51" spans="2:11" s="1" customFormat="1" ht="13.5">
      <c r="B51" s="34"/>
      <c r="C51" s="30" t="s">
        <v>27</v>
      </c>
      <c r="D51" s="35"/>
      <c r="E51" s="35"/>
      <c r="F51" s="28" t="str">
        <f>E15</f>
        <v xml:space="preserve"> </v>
      </c>
      <c r="G51" s="35"/>
      <c r="H51" s="35"/>
      <c r="I51" s="108" t="s">
        <v>33</v>
      </c>
      <c r="J51" s="281" t="str">
        <f>E21</f>
        <v>Hlaváček - architekti, s.r.o.</v>
      </c>
      <c r="K51" s="38"/>
    </row>
    <row r="52" spans="2:11" s="1" customFormat="1" ht="14.45" customHeight="1">
      <c r="B52" s="34"/>
      <c r="C52" s="30" t="s">
        <v>31</v>
      </c>
      <c r="D52" s="35"/>
      <c r="E52" s="35"/>
      <c r="F52" s="28" t="str">
        <f>IF(E18="","",E18)</f>
        <v/>
      </c>
      <c r="G52" s="35"/>
      <c r="H52" s="35"/>
      <c r="I52" s="107"/>
      <c r="J52" s="290"/>
      <c r="K52" s="38"/>
    </row>
    <row r="53" spans="2:11" s="1" customFormat="1" ht="10.35" customHeight="1">
      <c r="B53" s="34"/>
      <c r="C53" s="35"/>
      <c r="D53" s="35"/>
      <c r="E53" s="35"/>
      <c r="F53" s="35"/>
      <c r="G53" s="35"/>
      <c r="H53" s="35"/>
      <c r="I53" s="107"/>
      <c r="J53" s="35"/>
      <c r="K53" s="38"/>
    </row>
    <row r="54" spans="2:11" s="1" customFormat="1" ht="29.25" customHeight="1">
      <c r="B54" s="34"/>
      <c r="C54" s="133" t="s">
        <v>91</v>
      </c>
      <c r="D54" s="121"/>
      <c r="E54" s="121"/>
      <c r="F54" s="121"/>
      <c r="G54" s="121"/>
      <c r="H54" s="121"/>
      <c r="I54" s="134"/>
      <c r="J54" s="135" t="s">
        <v>92</v>
      </c>
      <c r="K54" s="136"/>
    </row>
    <row r="55" spans="2:11" s="1" customFormat="1" ht="10.35" customHeight="1">
      <c r="B55" s="34"/>
      <c r="C55" s="35"/>
      <c r="D55" s="35"/>
      <c r="E55" s="35"/>
      <c r="F55" s="35"/>
      <c r="G55" s="35"/>
      <c r="H55" s="35"/>
      <c r="I55" s="107"/>
      <c r="J55" s="35"/>
      <c r="K55" s="38"/>
    </row>
    <row r="56" spans="2:47" s="1" customFormat="1" ht="29.25" customHeight="1">
      <c r="B56" s="34"/>
      <c r="C56" s="137" t="s">
        <v>93</v>
      </c>
      <c r="D56" s="35"/>
      <c r="E56" s="35"/>
      <c r="F56" s="35"/>
      <c r="G56" s="35"/>
      <c r="H56" s="35"/>
      <c r="I56" s="107"/>
      <c r="J56" s="117">
        <f>J76</f>
        <v>0</v>
      </c>
      <c r="K56" s="38"/>
      <c r="AU56" s="17" t="s">
        <v>94</v>
      </c>
    </row>
    <row r="57" spans="2:11" s="1" customFormat="1" ht="21.75" customHeight="1">
      <c r="B57" s="34"/>
      <c r="C57" s="35"/>
      <c r="D57" s="35"/>
      <c r="E57" s="35"/>
      <c r="F57" s="35"/>
      <c r="G57" s="35"/>
      <c r="H57" s="35"/>
      <c r="I57" s="107"/>
      <c r="J57" s="35"/>
      <c r="K57" s="38"/>
    </row>
    <row r="58" spans="2:11" s="1" customFormat="1" ht="6.95" customHeight="1">
      <c r="B58" s="49"/>
      <c r="C58" s="50"/>
      <c r="D58" s="50"/>
      <c r="E58" s="50"/>
      <c r="F58" s="50"/>
      <c r="G58" s="50"/>
      <c r="H58" s="50"/>
      <c r="I58" s="128"/>
      <c r="J58" s="50"/>
      <c r="K58" s="51"/>
    </row>
    <row r="62" spans="2:12" s="1" customFormat="1" ht="6.95" customHeight="1">
      <c r="B62" s="52"/>
      <c r="C62" s="53"/>
      <c r="D62" s="53"/>
      <c r="E62" s="53"/>
      <c r="F62" s="53"/>
      <c r="G62" s="53"/>
      <c r="H62" s="53"/>
      <c r="I62" s="131"/>
      <c r="J62" s="53"/>
      <c r="K62" s="53"/>
      <c r="L62" s="54"/>
    </row>
    <row r="63" spans="2:12" s="1" customFormat="1" ht="36.95" customHeight="1">
      <c r="B63" s="34"/>
      <c r="C63" s="55" t="s">
        <v>95</v>
      </c>
      <c r="D63" s="56"/>
      <c r="E63" s="56"/>
      <c r="F63" s="56"/>
      <c r="G63" s="56"/>
      <c r="H63" s="56"/>
      <c r="I63" s="138"/>
      <c r="J63" s="56"/>
      <c r="K63" s="56"/>
      <c r="L63" s="54"/>
    </row>
    <row r="64" spans="2:12" s="1" customFormat="1" ht="6.95" customHeight="1">
      <c r="B64" s="34"/>
      <c r="C64" s="56"/>
      <c r="D64" s="56"/>
      <c r="E64" s="56"/>
      <c r="F64" s="56"/>
      <c r="G64" s="56"/>
      <c r="H64" s="56"/>
      <c r="I64" s="138"/>
      <c r="J64" s="56"/>
      <c r="K64" s="56"/>
      <c r="L64" s="54"/>
    </row>
    <row r="65" spans="2:12" s="1" customFormat="1" ht="14.45" customHeight="1">
      <c r="B65" s="34"/>
      <c r="C65" s="58" t="s">
        <v>18</v>
      </c>
      <c r="D65" s="56"/>
      <c r="E65" s="56"/>
      <c r="F65" s="56"/>
      <c r="G65" s="56"/>
      <c r="H65" s="56"/>
      <c r="I65" s="138"/>
      <c r="J65" s="56"/>
      <c r="K65" s="56"/>
      <c r="L65" s="54"/>
    </row>
    <row r="66" spans="2:12" s="1" customFormat="1" ht="16.5" customHeight="1">
      <c r="B66" s="34"/>
      <c r="C66" s="56"/>
      <c r="D66" s="56"/>
      <c r="E66" s="291" t="str">
        <f>E7</f>
        <v>Azylový dům pro ženy a rodiny s dětmi - VNITŘNÍ VYBAVENÍ</v>
      </c>
      <c r="F66" s="292"/>
      <c r="G66" s="292"/>
      <c r="H66" s="292"/>
      <c r="I66" s="138"/>
      <c r="J66" s="56"/>
      <c r="K66" s="56"/>
      <c r="L66" s="54"/>
    </row>
    <row r="67" spans="2:12" s="1" customFormat="1" ht="14.45" customHeight="1">
      <c r="B67" s="34"/>
      <c r="C67" s="58" t="s">
        <v>88</v>
      </c>
      <c r="D67" s="56"/>
      <c r="E67" s="56"/>
      <c r="F67" s="56"/>
      <c r="G67" s="56"/>
      <c r="H67" s="56"/>
      <c r="I67" s="138"/>
      <c r="J67" s="56"/>
      <c r="K67" s="56"/>
      <c r="L67" s="54"/>
    </row>
    <row r="68" spans="2:12" s="1" customFormat="1" ht="17.25" customHeight="1">
      <c r="B68" s="34"/>
      <c r="C68" s="56"/>
      <c r="D68" s="56"/>
      <c r="E68" s="261" t="str">
        <f>E9</f>
        <v>17920-1 - Vnitřní vybavení</v>
      </c>
      <c r="F68" s="293"/>
      <c r="G68" s="293"/>
      <c r="H68" s="293"/>
      <c r="I68" s="138"/>
      <c r="J68" s="56"/>
      <c r="K68" s="56"/>
      <c r="L68" s="54"/>
    </row>
    <row r="69" spans="2:12" s="1" customFormat="1" ht="6.95" customHeight="1">
      <c r="B69" s="34"/>
      <c r="C69" s="56"/>
      <c r="D69" s="56"/>
      <c r="E69" s="56"/>
      <c r="F69" s="56"/>
      <c r="G69" s="56"/>
      <c r="H69" s="56"/>
      <c r="I69" s="138"/>
      <c r="J69" s="56"/>
      <c r="K69" s="56"/>
      <c r="L69" s="54"/>
    </row>
    <row r="70" spans="2:12" s="1" customFormat="1" ht="18" customHeight="1">
      <c r="B70" s="34"/>
      <c r="C70" s="58" t="s">
        <v>23</v>
      </c>
      <c r="D70" s="56"/>
      <c r="E70" s="56"/>
      <c r="F70" s="139" t="str">
        <f>F12</f>
        <v xml:space="preserve"> </v>
      </c>
      <c r="G70" s="56"/>
      <c r="H70" s="56"/>
      <c r="I70" s="140" t="s">
        <v>25</v>
      </c>
      <c r="J70" s="66" t="str">
        <f>IF(J12="","",J12)</f>
        <v>1. 8. 2018</v>
      </c>
      <c r="K70" s="56"/>
      <c r="L70" s="54"/>
    </row>
    <row r="71" spans="2:12" s="1" customFormat="1" ht="6.95" customHeight="1">
      <c r="B71" s="34"/>
      <c r="C71" s="56"/>
      <c r="D71" s="56"/>
      <c r="E71" s="56"/>
      <c r="F71" s="56"/>
      <c r="G71" s="56"/>
      <c r="H71" s="56"/>
      <c r="I71" s="138"/>
      <c r="J71" s="56"/>
      <c r="K71" s="56"/>
      <c r="L71" s="54"/>
    </row>
    <row r="72" spans="2:12" s="1" customFormat="1" ht="13.5">
      <c r="B72" s="34"/>
      <c r="C72" s="58" t="s">
        <v>27</v>
      </c>
      <c r="D72" s="56"/>
      <c r="E72" s="56"/>
      <c r="F72" s="139" t="str">
        <f>E15</f>
        <v xml:space="preserve"> </v>
      </c>
      <c r="G72" s="56"/>
      <c r="H72" s="56"/>
      <c r="I72" s="140" t="s">
        <v>33</v>
      </c>
      <c r="J72" s="139" t="str">
        <f>E21</f>
        <v>Hlaváček - architekti, s.r.o.</v>
      </c>
      <c r="K72" s="56"/>
      <c r="L72" s="54"/>
    </row>
    <row r="73" spans="2:12" s="1" customFormat="1" ht="14.45" customHeight="1">
      <c r="B73" s="34"/>
      <c r="C73" s="58" t="s">
        <v>31</v>
      </c>
      <c r="D73" s="56"/>
      <c r="E73" s="56"/>
      <c r="F73" s="139" t="str">
        <f>IF(E18="","",E18)</f>
        <v/>
      </c>
      <c r="G73" s="56"/>
      <c r="H73" s="56"/>
      <c r="I73" s="138"/>
      <c r="J73" s="56"/>
      <c r="K73" s="56"/>
      <c r="L73" s="54"/>
    </row>
    <row r="74" spans="2:12" s="1" customFormat="1" ht="10.35" customHeight="1">
      <c r="B74" s="34"/>
      <c r="C74" s="56"/>
      <c r="D74" s="56"/>
      <c r="E74" s="56"/>
      <c r="F74" s="56"/>
      <c r="G74" s="56"/>
      <c r="H74" s="56"/>
      <c r="I74" s="138"/>
      <c r="J74" s="56"/>
      <c r="K74" s="56"/>
      <c r="L74" s="54"/>
    </row>
    <row r="75" spans="2:20" s="7" customFormat="1" ht="29.25" customHeight="1">
      <c r="B75" s="141"/>
      <c r="C75" s="142" t="s">
        <v>96</v>
      </c>
      <c r="D75" s="143" t="s">
        <v>56</v>
      </c>
      <c r="E75" s="143" t="s">
        <v>52</v>
      </c>
      <c r="F75" s="143" t="s">
        <v>97</v>
      </c>
      <c r="G75" s="143" t="s">
        <v>98</v>
      </c>
      <c r="H75" s="143" t="s">
        <v>99</v>
      </c>
      <c r="I75" s="144" t="s">
        <v>100</v>
      </c>
      <c r="J75" s="143" t="s">
        <v>92</v>
      </c>
      <c r="K75" s="145" t="s">
        <v>101</v>
      </c>
      <c r="L75" s="146"/>
      <c r="M75" s="74" t="s">
        <v>102</v>
      </c>
      <c r="N75" s="75" t="s">
        <v>41</v>
      </c>
      <c r="O75" s="75" t="s">
        <v>103</v>
      </c>
      <c r="P75" s="75" t="s">
        <v>104</v>
      </c>
      <c r="Q75" s="75" t="s">
        <v>105</v>
      </c>
      <c r="R75" s="75" t="s">
        <v>106</v>
      </c>
      <c r="S75" s="75" t="s">
        <v>107</v>
      </c>
      <c r="T75" s="76" t="s">
        <v>108</v>
      </c>
    </row>
    <row r="76" spans="2:63" s="1" customFormat="1" ht="29.25" customHeight="1">
      <c r="B76" s="34"/>
      <c r="C76" s="80" t="s">
        <v>93</v>
      </c>
      <c r="D76" s="56"/>
      <c r="E76" s="56"/>
      <c r="F76" s="56"/>
      <c r="G76" s="56"/>
      <c r="H76" s="56"/>
      <c r="I76" s="138"/>
      <c r="J76" s="147">
        <f>BK76</f>
        <v>0</v>
      </c>
      <c r="K76" s="56"/>
      <c r="L76" s="54"/>
      <c r="M76" s="77"/>
      <c r="N76" s="78"/>
      <c r="O76" s="78"/>
      <c r="P76" s="148">
        <f>SUM(P77:P694)</f>
        <v>0</v>
      </c>
      <c r="Q76" s="78"/>
      <c r="R76" s="148">
        <f>SUM(R77:R694)</f>
        <v>0</v>
      </c>
      <c r="S76" s="78"/>
      <c r="T76" s="149">
        <f>SUM(T77:T694)</f>
        <v>0</v>
      </c>
      <c r="AT76" s="17" t="s">
        <v>70</v>
      </c>
      <c r="AU76" s="17" t="s">
        <v>94</v>
      </c>
      <c r="BK76" s="150">
        <f>SUM(BK77:BK694)</f>
        <v>0</v>
      </c>
    </row>
    <row r="77" spans="2:65" s="1" customFormat="1" ht="25.5" customHeight="1">
      <c r="B77" s="34"/>
      <c r="C77" s="151" t="s">
        <v>79</v>
      </c>
      <c r="D77" s="151" t="s">
        <v>109</v>
      </c>
      <c r="E77" s="152" t="s">
        <v>79</v>
      </c>
      <c r="F77" s="153" t="s">
        <v>110</v>
      </c>
      <c r="G77" s="154" t="s">
        <v>111</v>
      </c>
      <c r="H77" s="155">
        <v>2</v>
      </c>
      <c r="I77" s="156"/>
      <c r="J77" s="157">
        <f>ROUND(I77*H77,2)</f>
        <v>0</v>
      </c>
      <c r="K77" s="153" t="s">
        <v>21</v>
      </c>
      <c r="L77" s="54"/>
      <c r="M77" s="158" t="s">
        <v>21</v>
      </c>
      <c r="N77" s="159" t="s">
        <v>42</v>
      </c>
      <c r="O77" s="35"/>
      <c r="P77" s="160">
        <f>O77*H77</f>
        <v>0</v>
      </c>
      <c r="Q77" s="160">
        <v>0</v>
      </c>
      <c r="R77" s="160">
        <f>Q77*H77</f>
        <v>0</v>
      </c>
      <c r="S77" s="160">
        <v>0</v>
      </c>
      <c r="T77" s="161">
        <f>S77*H77</f>
        <v>0</v>
      </c>
      <c r="AR77" s="17" t="s">
        <v>112</v>
      </c>
      <c r="AT77" s="17" t="s">
        <v>109</v>
      </c>
      <c r="AU77" s="17" t="s">
        <v>71</v>
      </c>
      <c r="AY77" s="17" t="s">
        <v>113</v>
      </c>
      <c r="BE77" s="162">
        <f>IF(N77="základní",J77,0)</f>
        <v>0</v>
      </c>
      <c r="BF77" s="162">
        <f>IF(N77="snížená",J77,0)</f>
        <v>0</v>
      </c>
      <c r="BG77" s="162">
        <f>IF(N77="zákl. přenesená",J77,0)</f>
        <v>0</v>
      </c>
      <c r="BH77" s="162">
        <f>IF(N77="sníž. přenesená",J77,0)</f>
        <v>0</v>
      </c>
      <c r="BI77" s="162">
        <f>IF(N77="nulová",J77,0)</f>
        <v>0</v>
      </c>
      <c r="BJ77" s="17" t="s">
        <v>79</v>
      </c>
      <c r="BK77" s="162">
        <f>ROUND(I77*H77,2)</f>
        <v>0</v>
      </c>
      <c r="BL77" s="17" t="s">
        <v>112</v>
      </c>
      <c r="BM77" s="17" t="s">
        <v>81</v>
      </c>
    </row>
    <row r="78" spans="2:47" s="1" customFormat="1" ht="27">
      <c r="B78" s="34"/>
      <c r="C78" s="56"/>
      <c r="D78" s="163" t="s">
        <v>114</v>
      </c>
      <c r="E78" s="56"/>
      <c r="F78" s="164" t="s">
        <v>110</v>
      </c>
      <c r="G78" s="56"/>
      <c r="H78" s="56"/>
      <c r="I78" s="138"/>
      <c r="J78" s="56"/>
      <c r="K78" s="56"/>
      <c r="L78" s="54"/>
      <c r="M78" s="165"/>
      <c r="N78" s="35"/>
      <c r="O78" s="35"/>
      <c r="P78" s="35"/>
      <c r="Q78" s="35"/>
      <c r="R78" s="35"/>
      <c r="S78" s="35"/>
      <c r="T78" s="71"/>
      <c r="AT78" s="17" t="s">
        <v>114</v>
      </c>
      <c r="AU78" s="17" t="s">
        <v>71</v>
      </c>
    </row>
    <row r="79" spans="2:47" s="1" customFormat="1" ht="27">
      <c r="B79" s="34"/>
      <c r="C79" s="56"/>
      <c r="D79" s="163" t="s">
        <v>115</v>
      </c>
      <c r="E79" s="56"/>
      <c r="F79" s="166" t="s">
        <v>116</v>
      </c>
      <c r="G79" s="56"/>
      <c r="H79" s="56"/>
      <c r="I79" s="138"/>
      <c r="J79" s="56"/>
      <c r="K79" s="56"/>
      <c r="L79" s="54"/>
      <c r="M79" s="165"/>
      <c r="N79" s="35"/>
      <c r="O79" s="35"/>
      <c r="P79" s="35"/>
      <c r="Q79" s="35"/>
      <c r="R79" s="35"/>
      <c r="S79" s="35"/>
      <c r="T79" s="71"/>
      <c r="AT79" s="17" t="s">
        <v>115</v>
      </c>
      <c r="AU79" s="17" t="s">
        <v>71</v>
      </c>
    </row>
    <row r="80" spans="2:65" s="1" customFormat="1" ht="25.5" customHeight="1">
      <c r="B80" s="34"/>
      <c r="C80" s="151" t="s">
        <v>81</v>
      </c>
      <c r="D80" s="151" t="s">
        <v>109</v>
      </c>
      <c r="E80" s="152" t="s">
        <v>117</v>
      </c>
      <c r="F80" s="153" t="s">
        <v>118</v>
      </c>
      <c r="G80" s="154" t="s">
        <v>111</v>
      </c>
      <c r="H80" s="155">
        <v>1</v>
      </c>
      <c r="I80" s="156"/>
      <c r="J80" s="157">
        <f>ROUND(I80*H80,2)</f>
        <v>0</v>
      </c>
      <c r="K80" s="153" t="s">
        <v>21</v>
      </c>
      <c r="L80" s="54"/>
      <c r="M80" s="158" t="s">
        <v>21</v>
      </c>
      <c r="N80" s="159" t="s">
        <v>42</v>
      </c>
      <c r="O80" s="35"/>
      <c r="P80" s="160">
        <f>O80*H80</f>
        <v>0</v>
      </c>
      <c r="Q80" s="160">
        <v>0</v>
      </c>
      <c r="R80" s="160">
        <f>Q80*H80</f>
        <v>0</v>
      </c>
      <c r="S80" s="160">
        <v>0</v>
      </c>
      <c r="T80" s="161">
        <f>S80*H80</f>
        <v>0</v>
      </c>
      <c r="AR80" s="17" t="s">
        <v>112</v>
      </c>
      <c r="AT80" s="17" t="s">
        <v>109</v>
      </c>
      <c r="AU80" s="17" t="s">
        <v>71</v>
      </c>
      <c r="AY80" s="17" t="s">
        <v>113</v>
      </c>
      <c r="BE80" s="162">
        <f>IF(N80="základní",J80,0)</f>
        <v>0</v>
      </c>
      <c r="BF80" s="162">
        <f>IF(N80="snížená",J80,0)</f>
        <v>0</v>
      </c>
      <c r="BG80" s="162">
        <f>IF(N80="zákl. přenesená",J80,0)</f>
        <v>0</v>
      </c>
      <c r="BH80" s="162">
        <f>IF(N80="sníž. přenesená",J80,0)</f>
        <v>0</v>
      </c>
      <c r="BI80" s="162">
        <f>IF(N80="nulová",J80,0)</f>
        <v>0</v>
      </c>
      <c r="BJ80" s="17" t="s">
        <v>79</v>
      </c>
      <c r="BK80" s="162">
        <f>ROUND(I80*H80,2)</f>
        <v>0</v>
      </c>
      <c r="BL80" s="17" t="s">
        <v>112</v>
      </c>
      <c r="BM80" s="17" t="s">
        <v>119</v>
      </c>
    </row>
    <row r="81" spans="2:47" s="1" customFormat="1" ht="27">
      <c r="B81" s="34"/>
      <c r="C81" s="56"/>
      <c r="D81" s="163" t="s">
        <v>114</v>
      </c>
      <c r="E81" s="56"/>
      <c r="F81" s="164" t="s">
        <v>118</v>
      </c>
      <c r="G81" s="56"/>
      <c r="H81" s="56"/>
      <c r="I81" s="138"/>
      <c r="J81" s="56"/>
      <c r="K81" s="56"/>
      <c r="L81" s="54"/>
      <c r="M81" s="165"/>
      <c r="N81" s="35"/>
      <c r="O81" s="35"/>
      <c r="P81" s="35"/>
      <c r="Q81" s="35"/>
      <c r="R81" s="35"/>
      <c r="S81" s="35"/>
      <c r="T81" s="71"/>
      <c r="AT81" s="17" t="s">
        <v>114</v>
      </c>
      <c r="AU81" s="17" t="s">
        <v>71</v>
      </c>
    </row>
    <row r="82" spans="2:47" s="1" customFormat="1" ht="27">
      <c r="B82" s="34"/>
      <c r="C82" s="56"/>
      <c r="D82" s="163" t="s">
        <v>115</v>
      </c>
      <c r="E82" s="56"/>
      <c r="F82" s="166" t="s">
        <v>116</v>
      </c>
      <c r="G82" s="56"/>
      <c r="H82" s="56"/>
      <c r="I82" s="138"/>
      <c r="J82" s="56"/>
      <c r="K82" s="56"/>
      <c r="L82" s="54"/>
      <c r="M82" s="165"/>
      <c r="N82" s="35"/>
      <c r="O82" s="35"/>
      <c r="P82" s="35"/>
      <c r="Q82" s="35"/>
      <c r="R82" s="35"/>
      <c r="S82" s="35"/>
      <c r="T82" s="71"/>
      <c r="AT82" s="17" t="s">
        <v>115</v>
      </c>
      <c r="AU82" s="17" t="s">
        <v>71</v>
      </c>
    </row>
    <row r="83" spans="2:65" s="1" customFormat="1" ht="51" customHeight="1">
      <c r="B83" s="34"/>
      <c r="C83" s="151" t="s">
        <v>120</v>
      </c>
      <c r="D83" s="151" t="s">
        <v>109</v>
      </c>
      <c r="E83" s="152" t="s">
        <v>81</v>
      </c>
      <c r="F83" s="153" t="s">
        <v>121</v>
      </c>
      <c r="G83" s="154" t="s">
        <v>111</v>
      </c>
      <c r="H83" s="155">
        <v>1</v>
      </c>
      <c r="I83" s="156"/>
      <c r="J83" s="157">
        <f>ROUND(I83*H83,2)</f>
        <v>0</v>
      </c>
      <c r="K83" s="153" t="s">
        <v>21</v>
      </c>
      <c r="L83" s="54"/>
      <c r="M83" s="158" t="s">
        <v>21</v>
      </c>
      <c r="N83" s="159" t="s">
        <v>42</v>
      </c>
      <c r="O83" s="35"/>
      <c r="P83" s="160">
        <f>O83*H83</f>
        <v>0</v>
      </c>
      <c r="Q83" s="160">
        <v>0</v>
      </c>
      <c r="R83" s="160">
        <f>Q83*H83</f>
        <v>0</v>
      </c>
      <c r="S83" s="160">
        <v>0</v>
      </c>
      <c r="T83" s="161">
        <f>S83*H83</f>
        <v>0</v>
      </c>
      <c r="AR83" s="17" t="s">
        <v>112</v>
      </c>
      <c r="AT83" s="17" t="s">
        <v>109</v>
      </c>
      <c r="AU83" s="17" t="s">
        <v>71</v>
      </c>
      <c r="AY83" s="17" t="s">
        <v>113</v>
      </c>
      <c r="BE83" s="162">
        <f>IF(N83="základní",J83,0)</f>
        <v>0</v>
      </c>
      <c r="BF83" s="162">
        <f>IF(N83="snížená",J83,0)</f>
        <v>0</v>
      </c>
      <c r="BG83" s="162">
        <f>IF(N83="zákl. přenesená",J83,0)</f>
        <v>0</v>
      </c>
      <c r="BH83" s="162">
        <f>IF(N83="sníž. přenesená",J83,0)</f>
        <v>0</v>
      </c>
      <c r="BI83" s="162">
        <f>IF(N83="nulová",J83,0)</f>
        <v>0</v>
      </c>
      <c r="BJ83" s="17" t="s">
        <v>79</v>
      </c>
      <c r="BK83" s="162">
        <f>ROUND(I83*H83,2)</f>
        <v>0</v>
      </c>
      <c r="BL83" s="17" t="s">
        <v>112</v>
      </c>
      <c r="BM83" s="17" t="s">
        <v>112</v>
      </c>
    </row>
    <row r="84" spans="2:47" s="1" customFormat="1" ht="54">
      <c r="B84" s="34"/>
      <c r="C84" s="56"/>
      <c r="D84" s="163" t="s">
        <v>114</v>
      </c>
      <c r="E84" s="56"/>
      <c r="F84" s="164" t="s">
        <v>122</v>
      </c>
      <c r="G84" s="56"/>
      <c r="H84" s="56"/>
      <c r="I84" s="138"/>
      <c r="J84" s="56"/>
      <c r="K84" s="56"/>
      <c r="L84" s="54"/>
      <c r="M84" s="165"/>
      <c r="N84" s="35"/>
      <c r="O84" s="35"/>
      <c r="P84" s="35"/>
      <c r="Q84" s="35"/>
      <c r="R84" s="35"/>
      <c r="S84" s="35"/>
      <c r="T84" s="71"/>
      <c r="AT84" s="17" t="s">
        <v>114</v>
      </c>
      <c r="AU84" s="17" t="s">
        <v>71</v>
      </c>
    </row>
    <row r="85" spans="2:47" s="1" customFormat="1" ht="27">
      <c r="B85" s="34"/>
      <c r="C85" s="56"/>
      <c r="D85" s="163" t="s">
        <v>115</v>
      </c>
      <c r="E85" s="56"/>
      <c r="F85" s="166" t="s">
        <v>116</v>
      </c>
      <c r="G85" s="56"/>
      <c r="H85" s="56"/>
      <c r="I85" s="138"/>
      <c r="J85" s="56"/>
      <c r="K85" s="56"/>
      <c r="L85" s="54"/>
      <c r="M85" s="165"/>
      <c r="N85" s="35"/>
      <c r="O85" s="35"/>
      <c r="P85" s="35"/>
      <c r="Q85" s="35"/>
      <c r="R85" s="35"/>
      <c r="S85" s="35"/>
      <c r="T85" s="71"/>
      <c r="AT85" s="17" t="s">
        <v>115</v>
      </c>
      <c r="AU85" s="17" t="s">
        <v>71</v>
      </c>
    </row>
    <row r="86" spans="2:65" s="1" customFormat="1" ht="25.5" customHeight="1">
      <c r="B86" s="34"/>
      <c r="C86" s="151" t="s">
        <v>112</v>
      </c>
      <c r="D86" s="151" t="s">
        <v>109</v>
      </c>
      <c r="E86" s="152" t="s">
        <v>120</v>
      </c>
      <c r="F86" s="153" t="s">
        <v>123</v>
      </c>
      <c r="G86" s="154" t="s">
        <v>111</v>
      </c>
      <c r="H86" s="155">
        <v>2</v>
      </c>
      <c r="I86" s="156"/>
      <c r="J86" s="157">
        <f>ROUND(I86*H86,2)</f>
        <v>0</v>
      </c>
      <c r="K86" s="153" t="s">
        <v>21</v>
      </c>
      <c r="L86" s="54"/>
      <c r="M86" s="158" t="s">
        <v>21</v>
      </c>
      <c r="N86" s="159" t="s">
        <v>42</v>
      </c>
      <c r="O86" s="35"/>
      <c r="P86" s="160">
        <f>O86*H86</f>
        <v>0</v>
      </c>
      <c r="Q86" s="160">
        <v>0</v>
      </c>
      <c r="R86" s="160">
        <f>Q86*H86</f>
        <v>0</v>
      </c>
      <c r="S86" s="160">
        <v>0</v>
      </c>
      <c r="T86" s="161">
        <f>S86*H86</f>
        <v>0</v>
      </c>
      <c r="AR86" s="17" t="s">
        <v>112</v>
      </c>
      <c r="AT86" s="17" t="s">
        <v>109</v>
      </c>
      <c r="AU86" s="17" t="s">
        <v>71</v>
      </c>
      <c r="AY86" s="17" t="s">
        <v>113</v>
      </c>
      <c r="BE86" s="162">
        <f>IF(N86="základní",J86,0)</f>
        <v>0</v>
      </c>
      <c r="BF86" s="162">
        <f>IF(N86="snížená",J86,0)</f>
        <v>0</v>
      </c>
      <c r="BG86" s="162">
        <f>IF(N86="zákl. přenesená",J86,0)</f>
        <v>0</v>
      </c>
      <c r="BH86" s="162">
        <f>IF(N86="sníž. přenesená",J86,0)</f>
        <v>0</v>
      </c>
      <c r="BI86" s="162">
        <f>IF(N86="nulová",J86,0)</f>
        <v>0</v>
      </c>
      <c r="BJ86" s="17" t="s">
        <v>79</v>
      </c>
      <c r="BK86" s="162">
        <f>ROUND(I86*H86,2)</f>
        <v>0</v>
      </c>
      <c r="BL86" s="17" t="s">
        <v>112</v>
      </c>
      <c r="BM86" s="17" t="s">
        <v>124</v>
      </c>
    </row>
    <row r="87" spans="2:47" s="1" customFormat="1" ht="27">
      <c r="B87" s="34"/>
      <c r="C87" s="56"/>
      <c r="D87" s="163" t="s">
        <v>114</v>
      </c>
      <c r="E87" s="56"/>
      <c r="F87" s="164" t="s">
        <v>123</v>
      </c>
      <c r="G87" s="56"/>
      <c r="H87" s="56"/>
      <c r="I87" s="138"/>
      <c r="J87" s="56"/>
      <c r="K87" s="56"/>
      <c r="L87" s="54"/>
      <c r="M87" s="165"/>
      <c r="N87" s="35"/>
      <c r="O87" s="35"/>
      <c r="P87" s="35"/>
      <c r="Q87" s="35"/>
      <c r="R87" s="35"/>
      <c r="S87" s="35"/>
      <c r="T87" s="71"/>
      <c r="AT87" s="17" t="s">
        <v>114</v>
      </c>
      <c r="AU87" s="17" t="s">
        <v>71</v>
      </c>
    </row>
    <row r="88" spans="2:47" s="1" customFormat="1" ht="27">
      <c r="B88" s="34"/>
      <c r="C88" s="56"/>
      <c r="D88" s="163" t="s">
        <v>115</v>
      </c>
      <c r="E88" s="56"/>
      <c r="F88" s="166" t="s">
        <v>116</v>
      </c>
      <c r="G88" s="56"/>
      <c r="H88" s="56"/>
      <c r="I88" s="138"/>
      <c r="J88" s="56"/>
      <c r="K88" s="56"/>
      <c r="L88" s="54"/>
      <c r="M88" s="165"/>
      <c r="N88" s="35"/>
      <c r="O88" s="35"/>
      <c r="P88" s="35"/>
      <c r="Q88" s="35"/>
      <c r="R88" s="35"/>
      <c r="S88" s="35"/>
      <c r="T88" s="71"/>
      <c r="AT88" s="17" t="s">
        <v>115</v>
      </c>
      <c r="AU88" s="17" t="s">
        <v>71</v>
      </c>
    </row>
    <row r="89" spans="2:65" s="1" customFormat="1" ht="38.25" customHeight="1">
      <c r="B89" s="34"/>
      <c r="C89" s="151" t="s">
        <v>125</v>
      </c>
      <c r="D89" s="151" t="s">
        <v>109</v>
      </c>
      <c r="E89" s="152" t="s">
        <v>112</v>
      </c>
      <c r="F89" s="153" t="s">
        <v>126</v>
      </c>
      <c r="G89" s="154" t="s">
        <v>111</v>
      </c>
      <c r="H89" s="155">
        <v>2</v>
      </c>
      <c r="I89" s="156"/>
      <c r="J89" s="157">
        <f>ROUND(I89*H89,2)</f>
        <v>0</v>
      </c>
      <c r="K89" s="153" t="s">
        <v>21</v>
      </c>
      <c r="L89" s="54"/>
      <c r="M89" s="158" t="s">
        <v>21</v>
      </c>
      <c r="N89" s="159" t="s">
        <v>42</v>
      </c>
      <c r="O89" s="35"/>
      <c r="P89" s="160">
        <f>O89*H89</f>
        <v>0</v>
      </c>
      <c r="Q89" s="160">
        <v>0</v>
      </c>
      <c r="R89" s="160">
        <f>Q89*H89</f>
        <v>0</v>
      </c>
      <c r="S89" s="160">
        <v>0</v>
      </c>
      <c r="T89" s="161">
        <f>S89*H89</f>
        <v>0</v>
      </c>
      <c r="AR89" s="17" t="s">
        <v>112</v>
      </c>
      <c r="AT89" s="17" t="s">
        <v>109</v>
      </c>
      <c r="AU89" s="17" t="s">
        <v>71</v>
      </c>
      <c r="AY89" s="17" t="s">
        <v>113</v>
      </c>
      <c r="BE89" s="162">
        <f>IF(N89="základní",J89,0)</f>
        <v>0</v>
      </c>
      <c r="BF89" s="162">
        <f>IF(N89="snížená",J89,0)</f>
        <v>0</v>
      </c>
      <c r="BG89" s="162">
        <f>IF(N89="zákl. přenesená",J89,0)</f>
        <v>0</v>
      </c>
      <c r="BH89" s="162">
        <f>IF(N89="sníž. přenesená",J89,0)</f>
        <v>0</v>
      </c>
      <c r="BI89" s="162">
        <f>IF(N89="nulová",J89,0)</f>
        <v>0</v>
      </c>
      <c r="BJ89" s="17" t="s">
        <v>79</v>
      </c>
      <c r="BK89" s="162">
        <f>ROUND(I89*H89,2)</f>
        <v>0</v>
      </c>
      <c r="BL89" s="17" t="s">
        <v>112</v>
      </c>
      <c r="BM89" s="17" t="s">
        <v>127</v>
      </c>
    </row>
    <row r="90" spans="2:47" s="1" customFormat="1" ht="27">
      <c r="B90" s="34"/>
      <c r="C90" s="56"/>
      <c r="D90" s="163" t="s">
        <v>114</v>
      </c>
      <c r="E90" s="56"/>
      <c r="F90" s="164" t="s">
        <v>126</v>
      </c>
      <c r="G90" s="56"/>
      <c r="H90" s="56"/>
      <c r="I90" s="138"/>
      <c r="J90" s="56"/>
      <c r="K90" s="56"/>
      <c r="L90" s="54"/>
      <c r="M90" s="165"/>
      <c r="N90" s="35"/>
      <c r="O90" s="35"/>
      <c r="P90" s="35"/>
      <c r="Q90" s="35"/>
      <c r="R90" s="35"/>
      <c r="S90" s="35"/>
      <c r="T90" s="71"/>
      <c r="AT90" s="17" t="s">
        <v>114</v>
      </c>
      <c r="AU90" s="17" t="s">
        <v>71</v>
      </c>
    </row>
    <row r="91" spans="2:47" s="1" customFormat="1" ht="27">
      <c r="B91" s="34"/>
      <c r="C91" s="56"/>
      <c r="D91" s="163" t="s">
        <v>115</v>
      </c>
      <c r="E91" s="56"/>
      <c r="F91" s="166" t="s">
        <v>116</v>
      </c>
      <c r="G91" s="56"/>
      <c r="H91" s="56"/>
      <c r="I91" s="138"/>
      <c r="J91" s="56"/>
      <c r="K91" s="56"/>
      <c r="L91" s="54"/>
      <c r="M91" s="165"/>
      <c r="N91" s="35"/>
      <c r="O91" s="35"/>
      <c r="P91" s="35"/>
      <c r="Q91" s="35"/>
      <c r="R91" s="35"/>
      <c r="S91" s="35"/>
      <c r="T91" s="71"/>
      <c r="AT91" s="17" t="s">
        <v>115</v>
      </c>
      <c r="AU91" s="17" t="s">
        <v>71</v>
      </c>
    </row>
    <row r="92" spans="2:65" s="1" customFormat="1" ht="25.5" customHeight="1">
      <c r="B92" s="34"/>
      <c r="C92" s="151" t="s">
        <v>124</v>
      </c>
      <c r="D92" s="151" t="s">
        <v>109</v>
      </c>
      <c r="E92" s="152" t="s">
        <v>125</v>
      </c>
      <c r="F92" s="153" t="s">
        <v>128</v>
      </c>
      <c r="G92" s="154" t="s">
        <v>111</v>
      </c>
      <c r="H92" s="155">
        <v>2</v>
      </c>
      <c r="I92" s="156"/>
      <c r="J92" s="157">
        <f>ROUND(I92*H92,2)</f>
        <v>0</v>
      </c>
      <c r="K92" s="153" t="s">
        <v>21</v>
      </c>
      <c r="L92" s="54"/>
      <c r="M92" s="158" t="s">
        <v>21</v>
      </c>
      <c r="N92" s="159" t="s">
        <v>42</v>
      </c>
      <c r="O92" s="35"/>
      <c r="P92" s="160">
        <f>O92*H92</f>
        <v>0</v>
      </c>
      <c r="Q92" s="160">
        <v>0</v>
      </c>
      <c r="R92" s="160">
        <f>Q92*H92</f>
        <v>0</v>
      </c>
      <c r="S92" s="160">
        <v>0</v>
      </c>
      <c r="T92" s="161">
        <f>S92*H92</f>
        <v>0</v>
      </c>
      <c r="AR92" s="17" t="s">
        <v>112</v>
      </c>
      <c r="AT92" s="17" t="s">
        <v>109</v>
      </c>
      <c r="AU92" s="17" t="s">
        <v>71</v>
      </c>
      <c r="AY92" s="17" t="s">
        <v>113</v>
      </c>
      <c r="BE92" s="162">
        <f>IF(N92="základní",J92,0)</f>
        <v>0</v>
      </c>
      <c r="BF92" s="162">
        <f>IF(N92="snížená",J92,0)</f>
        <v>0</v>
      </c>
      <c r="BG92" s="162">
        <f>IF(N92="zákl. přenesená",J92,0)</f>
        <v>0</v>
      </c>
      <c r="BH92" s="162">
        <f>IF(N92="sníž. přenesená",J92,0)</f>
        <v>0</v>
      </c>
      <c r="BI92" s="162">
        <f>IF(N92="nulová",J92,0)</f>
        <v>0</v>
      </c>
      <c r="BJ92" s="17" t="s">
        <v>79</v>
      </c>
      <c r="BK92" s="162">
        <f>ROUND(I92*H92,2)</f>
        <v>0</v>
      </c>
      <c r="BL92" s="17" t="s">
        <v>112</v>
      </c>
      <c r="BM92" s="17" t="s">
        <v>129</v>
      </c>
    </row>
    <row r="93" spans="2:47" s="1" customFormat="1" ht="13.5">
      <c r="B93" s="34"/>
      <c r="C93" s="56"/>
      <c r="D93" s="163" t="s">
        <v>114</v>
      </c>
      <c r="E93" s="56"/>
      <c r="F93" s="164" t="s">
        <v>128</v>
      </c>
      <c r="G93" s="56"/>
      <c r="H93" s="56"/>
      <c r="I93" s="138"/>
      <c r="J93" s="56"/>
      <c r="K93" s="56"/>
      <c r="L93" s="54"/>
      <c r="M93" s="165"/>
      <c r="N93" s="35"/>
      <c r="O93" s="35"/>
      <c r="P93" s="35"/>
      <c r="Q93" s="35"/>
      <c r="R93" s="35"/>
      <c r="S93" s="35"/>
      <c r="T93" s="71"/>
      <c r="AT93" s="17" t="s">
        <v>114</v>
      </c>
      <c r="AU93" s="17" t="s">
        <v>71</v>
      </c>
    </row>
    <row r="94" spans="2:47" s="1" customFormat="1" ht="27">
      <c r="B94" s="34"/>
      <c r="C94" s="56"/>
      <c r="D94" s="163" t="s">
        <v>115</v>
      </c>
      <c r="E94" s="56"/>
      <c r="F94" s="166" t="s">
        <v>116</v>
      </c>
      <c r="G94" s="56"/>
      <c r="H94" s="56"/>
      <c r="I94" s="138"/>
      <c r="J94" s="56"/>
      <c r="K94" s="56"/>
      <c r="L94" s="54"/>
      <c r="M94" s="165"/>
      <c r="N94" s="35"/>
      <c r="O94" s="35"/>
      <c r="P94" s="35"/>
      <c r="Q94" s="35"/>
      <c r="R94" s="35"/>
      <c r="S94" s="35"/>
      <c r="T94" s="71"/>
      <c r="AT94" s="17" t="s">
        <v>115</v>
      </c>
      <c r="AU94" s="17" t="s">
        <v>71</v>
      </c>
    </row>
    <row r="95" spans="2:65" s="1" customFormat="1" ht="38.25" customHeight="1">
      <c r="B95" s="34"/>
      <c r="C95" s="151" t="s">
        <v>130</v>
      </c>
      <c r="D95" s="151" t="s">
        <v>109</v>
      </c>
      <c r="E95" s="152" t="s">
        <v>124</v>
      </c>
      <c r="F95" s="153" t="s">
        <v>131</v>
      </c>
      <c r="G95" s="154" t="s">
        <v>111</v>
      </c>
      <c r="H95" s="155">
        <v>1</v>
      </c>
      <c r="I95" s="156"/>
      <c r="J95" s="157">
        <f>ROUND(I95*H95,2)</f>
        <v>0</v>
      </c>
      <c r="K95" s="153" t="s">
        <v>21</v>
      </c>
      <c r="L95" s="54"/>
      <c r="M95" s="158" t="s">
        <v>21</v>
      </c>
      <c r="N95" s="159" t="s">
        <v>42</v>
      </c>
      <c r="O95" s="35"/>
      <c r="P95" s="160">
        <f>O95*H95</f>
        <v>0</v>
      </c>
      <c r="Q95" s="160">
        <v>0</v>
      </c>
      <c r="R95" s="160">
        <f>Q95*H95</f>
        <v>0</v>
      </c>
      <c r="S95" s="160">
        <v>0</v>
      </c>
      <c r="T95" s="161">
        <f>S95*H95</f>
        <v>0</v>
      </c>
      <c r="AR95" s="17" t="s">
        <v>112</v>
      </c>
      <c r="AT95" s="17" t="s">
        <v>109</v>
      </c>
      <c r="AU95" s="17" t="s">
        <v>71</v>
      </c>
      <c r="AY95" s="17" t="s">
        <v>113</v>
      </c>
      <c r="BE95" s="162">
        <f>IF(N95="základní",J95,0)</f>
        <v>0</v>
      </c>
      <c r="BF95" s="162">
        <f>IF(N95="snížená",J95,0)</f>
        <v>0</v>
      </c>
      <c r="BG95" s="162">
        <f>IF(N95="zákl. přenesená",J95,0)</f>
        <v>0</v>
      </c>
      <c r="BH95" s="162">
        <f>IF(N95="sníž. přenesená",J95,0)</f>
        <v>0</v>
      </c>
      <c r="BI95" s="162">
        <f>IF(N95="nulová",J95,0)</f>
        <v>0</v>
      </c>
      <c r="BJ95" s="17" t="s">
        <v>79</v>
      </c>
      <c r="BK95" s="162">
        <f>ROUND(I95*H95,2)</f>
        <v>0</v>
      </c>
      <c r="BL95" s="17" t="s">
        <v>112</v>
      </c>
      <c r="BM95" s="17" t="s">
        <v>132</v>
      </c>
    </row>
    <row r="96" spans="2:47" s="1" customFormat="1" ht="40.5">
      <c r="B96" s="34"/>
      <c r="C96" s="56"/>
      <c r="D96" s="163" t="s">
        <v>114</v>
      </c>
      <c r="E96" s="56"/>
      <c r="F96" s="164" t="s">
        <v>131</v>
      </c>
      <c r="G96" s="56"/>
      <c r="H96" s="56"/>
      <c r="I96" s="138"/>
      <c r="J96" s="56"/>
      <c r="K96" s="56"/>
      <c r="L96" s="54"/>
      <c r="M96" s="165"/>
      <c r="N96" s="35"/>
      <c r="O96" s="35"/>
      <c r="P96" s="35"/>
      <c r="Q96" s="35"/>
      <c r="R96" s="35"/>
      <c r="S96" s="35"/>
      <c r="T96" s="71"/>
      <c r="AT96" s="17" t="s">
        <v>114</v>
      </c>
      <c r="AU96" s="17" t="s">
        <v>71</v>
      </c>
    </row>
    <row r="97" spans="2:47" s="1" customFormat="1" ht="27">
      <c r="B97" s="34"/>
      <c r="C97" s="56"/>
      <c r="D97" s="163" t="s">
        <v>115</v>
      </c>
      <c r="E97" s="56"/>
      <c r="F97" s="166" t="s">
        <v>116</v>
      </c>
      <c r="G97" s="56"/>
      <c r="H97" s="56"/>
      <c r="I97" s="138"/>
      <c r="J97" s="56"/>
      <c r="K97" s="56"/>
      <c r="L97" s="54"/>
      <c r="M97" s="165"/>
      <c r="N97" s="35"/>
      <c r="O97" s="35"/>
      <c r="P97" s="35"/>
      <c r="Q97" s="35"/>
      <c r="R97" s="35"/>
      <c r="S97" s="35"/>
      <c r="T97" s="71"/>
      <c r="AT97" s="17" t="s">
        <v>115</v>
      </c>
      <c r="AU97" s="17" t="s">
        <v>71</v>
      </c>
    </row>
    <row r="98" spans="2:65" s="1" customFormat="1" ht="51" customHeight="1">
      <c r="B98" s="34"/>
      <c r="C98" s="151" t="s">
        <v>127</v>
      </c>
      <c r="D98" s="151" t="s">
        <v>109</v>
      </c>
      <c r="E98" s="152" t="s">
        <v>130</v>
      </c>
      <c r="F98" s="153" t="s">
        <v>133</v>
      </c>
      <c r="G98" s="154" t="s">
        <v>111</v>
      </c>
      <c r="H98" s="155">
        <v>2</v>
      </c>
      <c r="I98" s="156"/>
      <c r="J98" s="157">
        <f>ROUND(I98*H98,2)</f>
        <v>0</v>
      </c>
      <c r="K98" s="153" t="s">
        <v>21</v>
      </c>
      <c r="L98" s="54"/>
      <c r="M98" s="158" t="s">
        <v>21</v>
      </c>
      <c r="N98" s="159" t="s">
        <v>42</v>
      </c>
      <c r="O98" s="35"/>
      <c r="P98" s="160">
        <f>O98*H98</f>
        <v>0</v>
      </c>
      <c r="Q98" s="160">
        <v>0</v>
      </c>
      <c r="R98" s="160">
        <f>Q98*H98</f>
        <v>0</v>
      </c>
      <c r="S98" s="160">
        <v>0</v>
      </c>
      <c r="T98" s="161">
        <f>S98*H98</f>
        <v>0</v>
      </c>
      <c r="AR98" s="17" t="s">
        <v>112</v>
      </c>
      <c r="AT98" s="17" t="s">
        <v>109</v>
      </c>
      <c r="AU98" s="17" t="s">
        <v>71</v>
      </c>
      <c r="AY98" s="17" t="s">
        <v>113</v>
      </c>
      <c r="BE98" s="162">
        <f>IF(N98="základní",J98,0)</f>
        <v>0</v>
      </c>
      <c r="BF98" s="162">
        <f>IF(N98="snížená",J98,0)</f>
        <v>0</v>
      </c>
      <c r="BG98" s="162">
        <f>IF(N98="zákl. přenesená",J98,0)</f>
        <v>0</v>
      </c>
      <c r="BH98" s="162">
        <f>IF(N98="sníž. přenesená",J98,0)</f>
        <v>0</v>
      </c>
      <c r="BI98" s="162">
        <f>IF(N98="nulová",J98,0)</f>
        <v>0</v>
      </c>
      <c r="BJ98" s="17" t="s">
        <v>79</v>
      </c>
      <c r="BK98" s="162">
        <f>ROUND(I98*H98,2)</f>
        <v>0</v>
      </c>
      <c r="BL98" s="17" t="s">
        <v>112</v>
      </c>
      <c r="BM98" s="17" t="s">
        <v>134</v>
      </c>
    </row>
    <row r="99" spans="2:47" s="1" customFormat="1" ht="40.5">
      <c r="B99" s="34"/>
      <c r="C99" s="56"/>
      <c r="D99" s="163" t="s">
        <v>114</v>
      </c>
      <c r="E99" s="56"/>
      <c r="F99" s="164" t="s">
        <v>133</v>
      </c>
      <c r="G99" s="56"/>
      <c r="H99" s="56"/>
      <c r="I99" s="138"/>
      <c r="J99" s="56"/>
      <c r="K99" s="56"/>
      <c r="L99" s="54"/>
      <c r="M99" s="165"/>
      <c r="N99" s="35"/>
      <c r="O99" s="35"/>
      <c r="P99" s="35"/>
      <c r="Q99" s="35"/>
      <c r="R99" s="35"/>
      <c r="S99" s="35"/>
      <c r="T99" s="71"/>
      <c r="AT99" s="17" t="s">
        <v>114</v>
      </c>
      <c r="AU99" s="17" t="s">
        <v>71</v>
      </c>
    </row>
    <row r="100" spans="2:47" s="1" customFormat="1" ht="27">
      <c r="B100" s="34"/>
      <c r="C100" s="56"/>
      <c r="D100" s="163" t="s">
        <v>115</v>
      </c>
      <c r="E100" s="56"/>
      <c r="F100" s="166" t="s">
        <v>116</v>
      </c>
      <c r="G100" s="56"/>
      <c r="H100" s="56"/>
      <c r="I100" s="138"/>
      <c r="J100" s="56"/>
      <c r="K100" s="56"/>
      <c r="L100" s="54"/>
      <c r="M100" s="165"/>
      <c r="N100" s="35"/>
      <c r="O100" s="35"/>
      <c r="P100" s="35"/>
      <c r="Q100" s="35"/>
      <c r="R100" s="35"/>
      <c r="S100" s="35"/>
      <c r="T100" s="71"/>
      <c r="AT100" s="17" t="s">
        <v>115</v>
      </c>
      <c r="AU100" s="17" t="s">
        <v>71</v>
      </c>
    </row>
    <row r="101" spans="2:65" s="1" customFormat="1" ht="51" customHeight="1">
      <c r="B101" s="34"/>
      <c r="C101" s="151" t="s">
        <v>135</v>
      </c>
      <c r="D101" s="151" t="s">
        <v>109</v>
      </c>
      <c r="E101" s="152" t="s">
        <v>127</v>
      </c>
      <c r="F101" s="153" t="s">
        <v>136</v>
      </c>
      <c r="G101" s="154" t="s">
        <v>111</v>
      </c>
      <c r="H101" s="155">
        <v>2</v>
      </c>
      <c r="I101" s="156"/>
      <c r="J101" s="157">
        <f>ROUND(I101*H101,2)</f>
        <v>0</v>
      </c>
      <c r="K101" s="153" t="s">
        <v>21</v>
      </c>
      <c r="L101" s="54"/>
      <c r="M101" s="158" t="s">
        <v>21</v>
      </c>
      <c r="N101" s="159" t="s">
        <v>42</v>
      </c>
      <c r="O101" s="35"/>
      <c r="P101" s="160">
        <f>O101*H101</f>
        <v>0</v>
      </c>
      <c r="Q101" s="160">
        <v>0</v>
      </c>
      <c r="R101" s="160">
        <f>Q101*H101</f>
        <v>0</v>
      </c>
      <c r="S101" s="160">
        <v>0</v>
      </c>
      <c r="T101" s="161">
        <f>S101*H101</f>
        <v>0</v>
      </c>
      <c r="AR101" s="17" t="s">
        <v>112</v>
      </c>
      <c r="AT101" s="17" t="s">
        <v>109</v>
      </c>
      <c r="AU101" s="17" t="s">
        <v>71</v>
      </c>
      <c r="AY101" s="17" t="s">
        <v>113</v>
      </c>
      <c r="BE101" s="162">
        <f>IF(N101="základní",J101,0)</f>
        <v>0</v>
      </c>
      <c r="BF101" s="162">
        <f>IF(N101="snížená",J101,0)</f>
        <v>0</v>
      </c>
      <c r="BG101" s="162">
        <f>IF(N101="zákl. přenesená",J101,0)</f>
        <v>0</v>
      </c>
      <c r="BH101" s="162">
        <f>IF(N101="sníž. přenesená",J101,0)</f>
        <v>0</v>
      </c>
      <c r="BI101" s="162">
        <f>IF(N101="nulová",J101,0)</f>
        <v>0</v>
      </c>
      <c r="BJ101" s="17" t="s">
        <v>79</v>
      </c>
      <c r="BK101" s="162">
        <f>ROUND(I101*H101,2)</f>
        <v>0</v>
      </c>
      <c r="BL101" s="17" t="s">
        <v>112</v>
      </c>
      <c r="BM101" s="17" t="s">
        <v>137</v>
      </c>
    </row>
    <row r="102" spans="2:47" s="1" customFormat="1" ht="40.5">
      <c r="B102" s="34"/>
      <c r="C102" s="56"/>
      <c r="D102" s="163" t="s">
        <v>114</v>
      </c>
      <c r="E102" s="56"/>
      <c r="F102" s="164" t="s">
        <v>136</v>
      </c>
      <c r="G102" s="56"/>
      <c r="H102" s="56"/>
      <c r="I102" s="138"/>
      <c r="J102" s="56"/>
      <c r="K102" s="56"/>
      <c r="L102" s="54"/>
      <c r="M102" s="165"/>
      <c r="N102" s="35"/>
      <c r="O102" s="35"/>
      <c r="P102" s="35"/>
      <c r="Q102" s="35"/>
      <c r="R102" s="35"/>
      <c r="S102" s="35"/>
      <c r="T102" s="71"/>
      <c r="AT102" s="17" t="s">
        <v>114</v>
      </c>
      <c r="AU102" s="17" t="s">
        <v>71</v>
      </c>
    </row>
    <row r="103" spans="2:47" s="1" customFormat="1" ht="27">
      <c r="B103" s="34"/>
      <c r="C103" s="56"/>
      <c r="D103" s="163" t="s">
        <v>115</v>
      </c>
      <c r="E103" s="56"/>
      <c r="F103" s="166" t="s">
        <v>116</v>
      </c>
      <c r="G103" s="56"/>
      <c r="H103" s="56"/>
      <c r="I103" s="138"/>
      <c r="J103" s="56"/>
      <c r="K103" s="56"/>
      <c r="L103" s="54"/>
      <c r="M103" s="165"/>
      <c r="N103" s="35"/>
      <c r="O103" s="35"/>
      <c r="P103" s="35"/>
      <c r="Q103" s="35"/>
      <c r="R103" s="35"/>
      <c r="S103" s="35"/>
      <c r="T103" s="71"/>
      <c r="AT103" s="17" t="s">
        <v>115</v>
      </c>
      <c r="AU103" s="17" t="s">
        <v>71</v>
      </c>
    </row>
    <row r="104" spans="2:65" s="1" customFormat="1" ht="25.5" customHeight="1">
      <c r="B104" s="34"/>
      <c r="C104" s="151" t="s">
        <v>129</v>
      </c>
      <c r="D104" s="151" t="s">
        <v>109</v>
      </c>
      <c r="E104" s="152" t="s">
        <v>135</v>
      </c>
      <c r="F104" s="153" t="s">
        <v>138</v>
      </c>
      <c r="G104" s="154" t="s">
        <v>111</v>
      </c>
      <c r="H104" s="155">
        <v>1</v>
      </c>
      <c r="I104" s="156"/>
      <c r="J104" s="157">
        <f>ROUND(I104*H104,2)</f>
        <v>0</v>
      </c>
      <c r="K104" s="153" t="s">
        <v>21</v>
      </c>
      <c r="L104" s="54"/>
      <c r="M104" s="158" t="s">
        <v>21</v>
      </c>
      <c r="N104" s="159" t="s">
        <v>42</v>
      </c>
      <c r="O104" s="35"/>
      <c r="P104" s="160">
        <f>O104*H104</f>
        <v>0</v>
      </c>
      <c r="Q104" s="160">
        <v>0</v>
      </c>
      <c r="R104" s="160">
        <f>Q104*H104</f>
        <v>0</v>
      </c>
      <c r="S104" s="160">
        <v>0</v>
      </c>
      <c r="T104" s="161">
        <f>S104*H104</f>
        <v>0</v>
      </c>
      <c r="AR104" s="17" t="s">
        <v>112</v>
      </c>
      <c r="AT104" s="17" t="s">
        <v>109</v>
      </c>
      <c r="AU104" s="17" t="s">
        <v>71</v>
      </c>
      <c r="AY104" s="17" t="s">
        <v>113</v>
      </c>
      <c r="BE104" s="162">
        <f>IF(N104="základní",J104,0)</f>
        <v>0</v>
      </c>
      <c r="BF104" s="162">
        <f>IF(N104="snížená",J104,0)</f>
        <v>0</v>
      </c>
      <c r="BG104" s="162">
        <f>IF(N104="zákl. přenesená",J104,0)</f>
        <v>0</v>
      </c>
      <c r="BH104" s="162">
        <f>IF(N104="sníž. přenesená",J104,0)</f>
        <v>0</v>
      </c>
      <c r="BI104" s="162">
        <f>IF(N104="nulová",J104,0)</f>
        <v>0</v>
      </c>
      <c r="BJ104" s="17" t="s">
        <v>79</v>
      </c>
      <c r="BK104" s="162">
        <f>ROUND(I104*H104,2)</f>
        <v>0</v>
      </c>
      <c r="BL104" s="17" t="s">
        <v>112</v>
      </c>
      <c r="BM104" s="17" t="s">
        <v>139</v>
      </c>
    </row>
    <row r="105" spans="2:47" s="1" customFormat="1" ht="13.5">
      <c r="B105" s="34"/>
      <c r="C105" s="56"/>
      <c r="D105" s="163" t="s">
        <v>114</v>
      </c>
      <c r="E105" s="56"/>
      <c r="F105" s="164" t="s">
        <v>138</v>
      </c>
      <c r="G105" s="56"/>
      <c r="H105" s="56"/>
      <c r="I105" s="138"/>
      <c r="J105" s="56"/>
      <c r="K105" s="56"/>
      <c r="L105" s="54"/>
      <c r="M105" s="165"/>
      <c r="N105" s="35"/>
      <c r="O105" s="35"/>
      <c r="P105" s="35"/>
      <c r="Q105" s="35"/>
      <c r="R105" s="35"/>
      <c r="S105" s="35"/>
      <c r="T105" s="71"/>
      <c r="AT105" s="17" t="s">
        <v>114</v>
      </c>
      <c r="AU105" s="17" t="s">
        <v>71</v>
      </c>
    </row>
    <row r="106" spans="2:47" s="1" customFormat="1" ht="27">
      <c r="B106" s="34"/>
      <c r="C106" s="56"/>
      <c r="D106" s="163" t="s">
        <v>115</v>
      </c>
      <c r="E106" s="56"/>
      <c r="F106" s="166" t="s">
        <v>116</v>
      </c>
      <c r="G106" s="56"/>
      <c r="H106" s="56"/>
      <c r="I106" s="138"/>
      <c r="J106" s="56"/>
      <c r="K106" s="56"/>
      <c r="L106" s="54"/>
      <c r="M106" s="165"/>
      <c r="N106" s="35"/>
      <c r="O106" s="35"/>
      <c r="P106" s="35"/>
      <c r="Q106" s="35"/>
      <c r="R106" s="35"/>
      <c r="S106" s="35"/>
      <c r="T106" s="71"/>
      <c r="AT106" s="17" t="s">
        <v>115</v>
      </c>
      <c r="AU106" s="17" t="s">
        <v>71</v>
      </c>
    </row>
    <row r="107" spans="2:65" s="1" customFormat="1" ht="16.5" customHeight="1">
      <c r="B107" s="34"/>
      <c r="C107" s="151" t="s">
        <v>140</v>
      </c>
      <c r="D107" s="151" t="s">
        <v>109</v>
      </c>
      <c r="E107" s="152" t="s">
        <v>129</v>
      </c>
      <c r="F107" s="153" t="s">
        <v>141</v>
      </c>
      <c r="G107" s="154" t="s">
        <v>111</v>
      </c>
      <c r="H107" s="155">
        <v>1</v>
      </c>
      <c r="I107" s="156"/>
      <c r="J107" s="157">
        <f>ROUND(I107*H107,2)</f>
        <v>0</v>
      </c>
      <c r="K107" s="153" t="s">
        <v>21</v>
      </c>
      <c r="L107" s="54"/>
      <c r="M107" s="158" t="s">
        <v>21</v>
      </c>
      <c r="N107" s="159" t="s">
        <v>42</v>
      </c>
      <c r="O107" s="35"/>
      <c r="P107" s="160">
        <f>O107*H107</f>
        <v>0</v>
      </c>
      <c r="Q107" s="160">
        <v>0</v>
      </c>
      <c r="R107" s="160">
        <f>Q107*H107</f>
        <v>0</v>
      </c>
      <c r="S107" s="160">
        <v>0</v>
      </c>
      <c r="T107" s="161">
        <f>S107*H107</f>
        <v>0</v>
      </c>
      <c r="AR107" s="17" t="s">
        <v>112</v>
      </c>
      <c r="AT107" s="17" t="s">
        <v>109</v>
      </c>
      <c r="AU107" s="17" t="s">
        <v>71</v>
      </c>
      <c r="AY107" s="17" t="s">
        <v>113</v>
      </c>
      <c r="BE107" s="162">
        <f>IF(N107="základní",J107,0)</f>
        <v>0</v>
      </c>
      <c r="BF107" s="162">
        <f>IF(N107="snížená",J107,0)</f>
        <v>0</v>
      </c>
      <c r="BG107" s="162">
        <f>IF(N107="zákl. přenesená",J107,0)</f>
        <v>0</v>
      </c>
      <c r="BH107" s="162">
        <f>IF(N107="sníž. přenesená",J107,0)</f>
        <v>0</v>
      </c>
      <c r="BI107" s="162">
        <f>IF(N107="nulová",J107,0)</f>
        <v>0</v>
      </c>
      <c r="BJ107" s="17" t="s">
        <v>79</v>
      </c>
      <c r="BK107" s="162">
        <f>ROUND(I107*H107,2)</f>
        <v>0</v>
      </c>
      <c r="BL107" s="17" t="s">
        <v>112</v>
      </c>
      <c r="BM107" s="17" t="s">
        <v>142</v>
      </c>
    </row>
    <row r="108" spans="2:47" s="1" customFormat="1" ht="13.5">
      <c r="B108" s="34"/>
      <c r="C108" s="56"/>
      <c r="D108" s="163" t="s">
        <v>114</v>
      </c>
      <c r="E108" s="56"/>
      <c r="F108" s="164" t="s">
        <v>141</v>
      </c>
      <c r="G108" s="56"/>
      <c r="H108" s="56"/>
      <c r="I108" s="138"/>
      <c r="J108" s="56"/>
      <c r="K108" s="56"/>
      <c r="L108" s="54"/>
      <c r="M108" s="165"/>
      <c r="N108" s="35"/>
      <c r="O108" s="35"/>
      <c r="P108" s="35"/>
      <c r="Q108" s="35"/>
      <c r="R108" s="35"/>
      <c r="S108" s="35"/>
      <c r="T108" s="71"/>
      <c r="AT108" s="17" t="s">
        <v>114</v>
      </c>
      <c r="AU108" s="17" t="s">
        <v>71</v>
      </c>
    </row>
    <row r="109" spans="2:47" s="1" customFormat="1" ht="27">
      <c r="B109" s="34"/>
      <c r="C109" s="56"/>
      <c r="D109" s="163" t="s">
        <v>115</v>
      </c>
      <c r="E109" s="56"/>
      <c r="F109" s="166" t="s">
        <v>116</v>
      </c>
      <c r="G109" s="56"/>
      <c r="H109" s="56"/>
      <c r="I109" s="138"/>
      <c r="J109" s="56"/>
      <c r="K109" s="56"/>
      <c r="L109" s="54"/>
      <c r="M109" s="165"/>
      <c r="N109" s="35"/>
      <c r="O109" s="35"/>
      <c r="P109" s="35"/>
      <c r="Q109" s="35"/>
      <c r="R109" s="35"/>
      <c r="S109" s="35"/>
      <c r="T109" s="71"/>
      <c r="AT109" s="17" t="s">
        <v>115</v>
      </c>
      <c r="AU109" s="17" t="s">
        <v>71</v>
      </c>
    </row>
    <row r="110" spans="2:65" s="1" customFormat="1" ht="25.5" customHeight="1">
      <c r="B110" s="34"/>
      <c r="C110" s="151" t="s">
        <v>132</v>
      </c>
      <c r="D110" s="151" t="s">
        <v>109</v>
      </c>
      <c r="E110" s="152" t="s">
        <v>140</v>
      </c>
      <c r="F110" s="153" t="s">
        <v>143</v>
      </c>
      <c r="G110" s="154" t="s">
        <v>111</v>
      </c>
      <c r="H110" s="155">
        <v>1</v>
      </c>
      <c r="I110" s="156"/>
      <c r="J110" s="157">
        <f>ROUND(I110*H110,2)</f>
        <v>0</v>
      </c>
      <c r="K110" s="153" t="s">
        <v>21</v>
      </c>
      <c r="L110" s="54"/>
      <c r="M110" s="158" t="s">
        <v>21</v>
      </c>
      <c r="N110" s="159" t="s">
        <v>42</v>
      </c>
      <c r="O110" s="35"/>
      <c r="P110" s="160">
        <f>O110*H110</f>
        <v>0</v>
      </c>
      <c r="Q110" s="160">
        <v>0</v>
      </c>
      <c r="R110" s="160">
        <f>Q110*H110</f>
        <v>0</v>
      </c>
      <c r="S110" s="160">
        <v>0</v>
      </c>
      <c r="T110" s="161">
        <f>S110*H110</f>
        <v>0</v>
      </c>
      <c r="AR110" s="17" t="s">
        <v>112</v>
      </c>
      <c r="AT110" s="17" t="s">
        <v>109</v>
      </c>
      <c r="AU110" s="17" t="s">
        <v>71</v>
      </c>
      <c r="AY110" s="17" t="s">
        <v>113</v>
      </c>
      <c r="BE110" s="162">
        <f>IF(N110="základní",J110,0)</f>
        <v>0</v>
      </c>
      <c r="BF110" s="162">
        <f>IF(N110="snížená",J110,0)</f>
        <v>0</v>
      </c>
      <c r="BG110" s="162">
        <f>IF(N110="zákl. přenesená",J110,0)</f>
        <v>0</v>
      </c>
      <c r="BH110" s="162">
        <f>IF(N110="sníž. přenesená",J110,0)</f>
        <v>0</v>
      </c>
      <c r="BI110" s="162">
        <f>IF(N110="nulová",J110,0)</f>
        <v>0</v>
      </c>
      <c r="BJ110" s="17" t="s">
        <v>79</v>
      </c>
      <c r="BK110" s="162">
        <f>ROUND(I110*H110,2)</f>
        <v>0</v>
      </c>
      <c r="BL110" s="17" t="s">
        <v>112</v>
      </c>
      <c r="BM110" s="17" t="s">
        <v>144</v>
      </c>
    </row>
    <row r="111" spans="2:47" s="1" customFormat="1" ht="13.5">
      <c r="B111" s="34"/>
      <c r="C111" s="56"/>
      <c r="D111" s="163" t="s">
        <v>114</v>
      </c>
      <c r="E111" s="56"/>
      <c r="F111" s="164" t="s">
        <v>143</v>
      </c>
      <c r="G111" s="56"/>
      <c r="H111" s="56"/>
      <c r="I111" s="138"/>
      <c r="J111" s="56"/>
      <c r="K111" s="56"/>
      <c r="L111" s="54"/>
      <c r="M111" s="165"/>
      <c r="N111" s="35"/>
      <c r="O111" s="35"/>
      <c r="P111" s="35"/>
      <c r="Q111" s="35"/>
      <c r="R111" s="35"/>
      <c r="S111" s="35"/>
      <c r="T111" s="71"/>
      <c r="AT111" s="17" t="s">
        <v>114</v>
      </c>
      <c r="AU111" s="17" t="s">
        <v>71</v>
      </c>
    </row>
    <row r="112" spans="2:47" s="1" customFormat="1" ht="27">
      <c r="B112" s="34"/>
      <c r="C112" s="56"/>
      <c r="D112" s="163" t="s">
        <v>115</v>
      </c>
      <c r="E112" s="56"/>
      <c r="F112" s="166" t="s">
        <v>116</v>
      </c>
      <c r="G112" s="56"/>
      <c r="H112" s="56"/>
      <c r="I112" s="138"/>
      <c r="J112" s="56"/>
      <c r="K112" s="56"/>
      <c r="L112" s="54"/>
      <c r="M112" s="165"/>
      <c r="N112" s="35"/>
      <c r="O112" s="35"/>
      <c r="P112" s="35"/>
      <c r="Q112" s="35"/>
      <c r="R112" s="35"/>
      <c r="S112" s="35"/>
      <c r="T112" s="71"/>
      <c r="AT112" s="17" t="s">
        <v>115</v>
      </c>
      <c r="AU112" s="17" t="s">
        <v>71</v>
      </c>
    </row>
    <row r="113" spans="2:65" s="1" customFormat="1" ht="16.5" customHeight="1">
      <c r="B113" s="34"/>
      <c r="C113" s="151" t="s">
        <v>145</v>
      </c>
      <c r="D113" s="151" t="s">
        <v>109</v>
      </c>
      <c r="E113" s="152" t="s">
        <v>132</v>
      </c>
      <c r="F113" s="153" t="s">
        <v>146</v>
      </c>
      <c r="G113" s="154" t="s">
        <v>111</v>
      </c>
      <c r="H113" s="155">
        <v>1</v>
      </c>
      <c r="I113" s="156"/>
      <c r="J113" s="157">
        <f>ROUND(I113*H113,2)</f>
        <v>0</v>
      </c>
      <c r="K113" s="153" t="s">
        <v>21</v>
      </c>
      <c r="L113" s="54"/>
      <c r="M113" s="158" t="s">
        <v>21</v>
      </c>
      <c r="N113" s="159" t="s">
        <v>42</v>
      </c>
      <c r="O113" s="35"/>
      <c r="P113" s="160">
        <f>O113*H113</f>
        <v>0</v>
      </c>
      <c r="Q113" s="160">
        <v>0</v>
      </c>
      <c r="R113" s="160">
        <f>Q113*H113</f>
        <v>0</v>
      </c>
      <c r="S113" s="160">
        <v>0</v>
      </c>
      <c r="T113" s="161">
        <f>S113*H113</f>
        <v>0</v>
      </c>
      <c r="AR113" s="17" t="s">
        <v>112</v>
      </c>
      <c r="AT113" s="17" t="s">
        <v>109</v>
      </c>
      <c r="AU113" s="17" t="s">
        <v>71</v>
      </c>
      <c r="AY113" s="17" t="s">
        <v>113</v>
      </c>
      <c r="BE113" s="162">
        <f>IF(N113="základní",J113,0)</f>
        <v>0</v>
      </c>
      <c r="BF113" s="162">
        <f>IF(N113="snížená",J113,0)</f>
        <v>0</v>
      </c>
      <c r="BG113" s="162">
        <f>IF(N113="zákl. přenesená",J113,0)</f>
        <v>0</v>
      </c>
      <c r="BH113" s="162">
        <f>IF(N113="sníž. přenesená",J113,0)</f>
        <v>0</v>
      </c>
      <c r="BI113" s="162">
        <f>IF(N113="nulová",J113,0)</f>
        <v>0</v>
      </c>
      <c r="BJ113" s="17" t="s">
        <v>79</v>
      </c>
      <c r="BK113" s="162">
        <f>ROUND(I113*H113,2)</f>
        <v>0</v>
      </c>
      <c r="BL113" s="17" t="s">
        <v>112</v>
      </c>
      <c r="BM113" s="17" t="s">
        <v>147</v>
      </c>
    </row>
    <row r="114" spans="2:47" s="1" customFormat="1" ht="13.5">
      <c r="B114" s="34"/>
      <c r="C114" s="56"/>
      <c r="D114" s="163" t="s">
        <v>114</v>
      </c>
      <c r="E114" s="56"/>
      <c r="F114" s="164" t="s">
        <v>146</v>
      </c>
      <c r="G114" s="56"/>
      <c r="H114" s="56"/>
      <c r="I114" s="138"/>
      <c r="J114" s="56"/>
      <c r="K114" s="56"/>
      <c r="L114" s="54"/>
      <c r="M114" s="165"/>
      <c r="N114" s="35"/>
      <c r="O114" s="35"/>
      <c r="P114" s="35"/>
      <c r="Q114" s="35"/>
      <c r="R114" s="35"/>
      <c r="S114" s="35"/>
      <c r="T114" s="71"/>
      <c r="AT114" s="17" t="s">
        <v>114</v>
      </c>
      <c r="AU114" s="17" t="s">
        <v>71</v>
      </c>
    </row>
    <row r="115" spans="2:47" s="1" customFormat="1" ht="27">
      <c r="B115" s="34"/>
      <c r="C115" s="56"/>
      <c r="D115" s="163" t="s">
        <v>115</v>
      </c>
      <c r="E115" s="56"/>
      <c r="F115" s="166" t="s">
        <v>116</v>
      </c>
      <c r="G115" s="56"/>
      <c r="H115" s="56"/>
      <c r="I115" s="138"/>
      <c r="J115" s="56"/>
      <c r="K115" s="56"/>
      <c r="L115" s="54"/>
      <c r="M115" s="165"/>
      <c r="N115" s="35"/>
      <c r="O115" s="35"/>
      <c r="P115" s="35"/>
      <c r="Q115" s="35"/>
      <c r="R115" s="35"/>
      <c r="S115" s="35"/>
      <c r="T115" s="71"/>
      <c r="AT115" s="17" t="s">
        <v>115</v>
      </c>
      <c r="AU115" s="17" t="s">
        <v>71</v>
      </c>
    </row>
    <row r="116" spans="2:65" s="1" customFormat="1" ht="25.5" customHeight="1">
      <c r="B116" s="34"/>
      <c r="C116" s="151" t="s">
        <v>134</v>
      </c>
      <c r="D116" s="151" t="s">
        <v>109</v>
      </c>
      <c r="E116" s="152" t="s">
        <v>145</v>
      </c>
      <c r="F116" s="153" t="s">
        <v>148</v>
      </c>
      <c r="G116" s="154" t="s">
        <v>111</v>
      </c>
      <c r="H116" s="155">
        <v>1</v>
      </c>
      <c r="I116" s="156"/>
      <c r="J116" s="157">
        <f>ROUND(I116*H116,2)</f>
        <v>0</v>
      </c>
      <c r="K116" s="153" t="s">
        <v>21</v>
      </c>
      <c r="L116" s="54"/>
      <c r="M116" s="158" t="s">
        <v>21</v>
      </c>
      <c r="N116" s="159" t="s">
        <v>42</v>
      </c>
      <c r="O116" s="35"/>
      <c r="P116" s="160">
        <f>O116*H116</f>
        <v>0</v>
      </c>
      <c r="Q116" s="160">
        <v>0</v>
      </c>
      <c r="R116" s="160">
        <f>Q116*H116</f>
        <v>0</v>
      </c>
      <c r="S116" s="160">
        <v>0</v>
      </c>
      <c r="T116" s="161">
        <f>S116*H116</f>
        <v>0</v>
      </c>
      <c r="AR116" s="17" t="s">
        <v>112</v>
      </c>
      <c r="AT116" s="17" t="s">
        <v>109</v>
      </c>
      <c r="AU116" s="17" t="s">
        <v>71</v>
      </c>
      <c r="AY116" s="17" t="s">
        <v>113</v>
      </c>
      <c r="BE116" s="162">
        <f>IF(N116="základní",J116,0)</f>
        <v>0</v>
      </c>
      <c r="BF116" s="162">
        <f>IF(N116="snížená",J116,0)</f>
        <v>0</v>
      </c>
      <c r="BG116" s="162">
        <f>IF(N116="zákl. přenesená",J116,0)</f>
        <v>0</v>
      </c>
      <c r="BH116" s="162">
        <f>IF(N116="sníž. přenesená",J116,0)</f>
        <v>0</v>
      </c>
      <c r="BI116" s="162">
        <f>IF(N116="nulová",J116,0)</f>
        <v>0</v>
      </c>
      <c r="BJ116" s="17" t="s">
        <v>79</v>
      </c>
      <c r="BK116" s="162">
        <f>ROUND(I116*H116,2)</f>
        <v>0</v>
      </c>
      <c r="BL116" s="17" t="s">
        <v>112</v>
      </c>
      <c r="BM116" s="17" t="s">
        <v>149</v>
      </c>
    </row>
    <row r="117" spans="2:47" s="1" customFormat="1" ht="13.5">
      <c r="B117" s="34"/>
      <c r="C117" s="56"/>
      <c r="D117" s="163" t="s">
        <v>114</v>
      </c>
      <c r="E117" s="56"/>
      <c r="F117" s="164" t="s">
        <v>148</v>
      </c>
      <c r="G117" s="56"/>
      <c r="H117" s="56"/>
      <c r="I117" s="138"/>
      <c r="J117" s="56"/>
      <c r="K117" s="56"/>
      <c r="L117" s="54"/>
      <c r="M117" s="165"/>
      <c r="N117" s="35"/>
      <c r="O117" s="35"/>
      <c r="P117" s="35"/>
      <c r="Q117" s="35"/>
      <c r="R117" s="35"/>
      <c r="S117" s="35"/>
      <c r="T117" s="71"/>
      <c r="AT117" s="17" t="s">
        <v>114</v>
      </c>
      <c r="AU117" s="17" t="s">
        <v>71</v>
      </c>
    </row>
    <row r="118" spans="2:47" s="1" customFormat="1" ht="27">
      <c r="B118" s="34"/>
      <c r="C118" s="56"/>
      <c r="D118" s="163" t="s">
        <v>115</v>
      </c>
      <c r="E118" s="56"/>
      <c r="F118" s="166" t="s">
        <v>116</v>
      </c>
      <c r="G118" s="56"/>
      <c r="H118" s="56"/>
      <c r="I118" s="138"/>
      <c r="J118" s="56"/>
      <c r="K118" s="56"/>
      <c r="L118" s="54"/>
      <c r="M118" s="165"/>
      <c r="N118" s="35"/>
      <c r="O118" s="35"/>
      <c r="P118" s="35"/>
      <c r="Q118" s="35"/>
      <c r="R118" s="35"/>
      <c r="S118" s="35"/>
      <c r="T118" s="71"/>
      <c r="AT118" s="17" t="s">
        <v>115</v>
      </c>
      <c r="AU118" s="17" t="s">
        <v>71</v>
      </c>
    </row>
    <row r="119" spans="2:65" s="1" customFormat="1" ht="16.5" customHeight="1">
      <c r="B119" s="34"/>
      <c r="C119" s="151" t="s">
        <v>10</v>
      </c>
      <c r="D119" s="151" t="s">
        <v>109</v>
      </c>
      <c r="E119" s="152" t="s">
        <v>134</v>
      </c>
      <c r="F119" s="153" t="s">
        <v>150</v>
      </c>
      <c r="G119" s="154" t="s">
        <v>111</v>
      </c>
      <c r="H119" s="155">
        <v>2</v>
      </c>
      <c r="I119" s="156"/>
      <c r="J119" s="157">
        <f>ROUND(I119*H119,2)</f>
        <v>0</v>
      </c>
      <c r="K119" s="153" t="s">
        <v>21</v>
      </c>
      <c r="L119" s="54"/>
      <c r="M119" s="158" t="s">
        <v>21</v>
      </c>
      <c r="N119" s="159" t="s">
        <v>42</v>
      </c>
      <c r="O119" s="35"/>
      <c r="P119" s="160">
        <f>O119*H119</f>
        <v>0</v>
      </c>
      <c r="Q119" s="160">
        <v>0</v>
      </c>
      <c r="R119" s="160">
        <f>Q119*H119</f>
        <v>0</v>
      </c>
      <c r="S119" s="160">
        <v>0</v>
      </c>
      <c r="T119" s="161">
        <f>S119*H119</f>
        <v>0</v>
      </c>
      <c r="AR119" s="17" t="s">
        <v>112</v>
      </c>
      <c r="AT119" s="17" t="s">
        <v>109</v>
      </c>
      <c r="AU119" s="17" t="s">
        <v>71</v>
      </c>
      <c r="AY119" s="17" t="s">
        <v>113</v>
      </c>
      <c r="BE119" s="162">
        <f>IF(N119="základní",J119,0)</f>
        <v>0</v>
      </c>
      <c r="BF119" s="162">
        <f>IF(N119="snížená",J119,0)</f>
        <v>0</v>
      </c>
      <c r="BG119" s="162">
        <f>IF(N119="zákl. přenesená",J119,0)</f>
        <v>0</v>
      </c>
      <c r="BH119" s="162">
        <f>IF(N119="sníž. přenesená",J119,0)</f>
        <v>0</v>
      </c>
      <c r="BI119" s="162">
        <f>IF(N119="nulová",J119,0)</f>
        <v>0</v>
      </c>
      <c r="BJ119" s="17" t="s">
        <v>79</v>
      </c>
      <c r="BK119" s="162">
        <f>ROUND(I119*H119,2)</f>
        <v>0</v>
      </c>
      <c r="BL119" s="17" t="s">
        <v>112</v>
      </c>
      <c r="BM119" s="17" t="s">
        <v>151</v>
      </c>
    </row>
    <row r="120" spans="2:47" s="1" customFormat="1" ht="13.5">
      <c r="B120" s="34"/>
      <c r="C120" s="56"/>
      <c r="D120" s="163" t="s">
        <v>114</v>
      </c>
      <c r="E120" s="56"/>
      <c r="F120" s="164" t="s">
        <v>150</v>
      </c>
      <c r="G120" s="56"/>
      <c r="H120" s="56"/>
      <c r="I120" s="138"/>
      <c r="J120" s="56"/>
      <c r="K120" s="56"/>
      <c r="L120" s="54"/>
      <c r="M120" s="165"/>
      <c r="N120" s="35"/>
      <c r="O120" s="35"/>
      <c r="P120" s="35"/>
      <c r="Q120" s="35"/>
      <c r="R120" s="35"/>
      <c r="S120" s="35"/>
      <c r="T120" s="71"/>
      <c r="AT120" s="17" t="s">
        <v>114</v>
      </c>
      <c r="AU120" s="17" t="s">
        <v>71</v>
      </c>
    </row>
    <row r="121" spans="2:47" s="1" customFormat="1" ht="27">
      <c r="B121" s="34"/>
      <c r="C121" s="56"/>
      <c r="D121" s="163" t="s">
        <v>115</v>
      </c>
      <c r="E121" s="56"/>
      <c r="F121" s="166" t="s">
        <v>116</v>
      </c>
      <c r="G121" s="56"/>
      <c r="H121" s="56"/>
      <c r="I121" s="138"/>
      <c r="J121" s="56"/>
      <c r="K121" s="56"/>
      <c r="L121" s="54"/>
      <c r="M121" s="165"/>
      <c r="N121" s="35"/>
      <c r="O121" s="35"/>
      <c r="P121" s="35"/>
      <c r="Q121" s="35"/>
      <c r="R121" s="35"/>
      <c r="S121" s="35"/>
      <c r="T121" s="71"/>
      <c r="AT121" s="17" t="s">
        <v>115</v>
      </c>
      <c r="AU121" s="17" t="s">
        <v>71</v>
      </c>
    </row>
    <row r="122" spans="2:65" s="1" customFormat="1" ht="16.5" customHeight="1">
      <c r="B122" s="34"/>
      <c r="C122" s="151" t="s">
        <v>137</v>
      </c>
      <c r="D122" s="151" t="s">
        <v>109</v>
      </c>
      <c r="E122" s="152" t="s">
        <v>10</v>
      </c>
      <c r="F122" s="153" t="s">
        <v>152</v>
      </c>
      <c r="G122" s="154" t="s">
        <v>111</v>
      </c>
      <c r="H122" s="155">
        <v>2</v>
      </c>
      <c r="I122" s="156"/>
      <c r="J122" s="157">
        <f>ROUND(I122*H122,2)</f>
        <v>0</v>
      </c>
      <c r="K122" s="153" t="s">
        <v>21</v>
      </c>
      <c r="L122" s="54"/>
      <c r="M122" s="158" t="s">
        <v>21</v>
      </c>
      <c r="N122" s="159" t="s">
        <v>42</v>
      </c>
      <c r="O122" s="35"/>
      <c r="P122" s="160">
        <f>O122*H122</f>
        <v>0</v>
      </c>
      <c r="Q122" s="160">
        <v>0</v>
      </c>
      <c r="R122" s="160">
        <f>Q122*H122</f>
        <v>0</v>
      </c>
      <c r="S122" s="160">
        <v>0</v>
      </c>
      <c r="T122" s="161">
        <f>S122*H122</f>
        <v>0</v>
      </c>
      <c r="AR122" s="17" t="s">
        <v>112</v>
      </c>
      <c r="AT122" s="17" t="s">
        <v>109</v>
      </c>
      <c r="AU122" s="17" t="s">
        <v>71</v>
      </c>
      <c r="AY122" s="17" t="s">
        <v>113</v>
      </c>
      <c r="BE122" s="162">
        <f>IF(N122="základní",J122,0)</f>
        <v>0</v>
      </c>
      <c r="BF122" s="162">
        <f>IF(N122="snížená",J122,0)</f>
        <v>0</v>
      </c>
      <c r="BG122" s="162">
        <f>IF(N122="zákl. přenesená",J122,0)</f>
        <v>0</v>
      </c>
      <c r="BH122" s="162">
        <f>IF(N122="sníž. přenesená",J122,0)</f>
        <v>0</v>
      </c>
      <c r="BI122" s="162">
        <f>IF(N122="nulová",J122,0)</f>
        <v>0</v>
      </c>
      <c r="BJ122" s="17" t="s">
        <v>79</v>
      </c>
      <c r="BK122" s="162">
        <f>ROUND(I122*H122,2)</f>
        <v>0</v>
      </c>
      <c r="BL122" s="17" t="s">
        <v>112</v>
      </c>
      <c r="BM122" s="17" t="s">
        <v>153</v>
      </c>
    </row>
    <row r="123" spans="2:47" s="1" customFormat="1" ht="13.5">
      <c r="B123" s="34"/>
      <c r="C123" s="56"/>
      <c r="D123" s="163" t="s">
        <v>114</v>
      </c>
      <c r="E123" s="56"/>
      <c r="F123" s="164" t="s">
        <v>152</v>
      </c>
      <c r="G123" s="56"/>
      <c r="H123" s="56"/>
      <c r="I123" s="138"/>
      <c r="J123" s="56"/>
      <c r="K123" s="56"/>
      <c r="L123" s="54"/>
      <c r="M123" s="165"/>
      <c r="N123" s="35"/>
      <c r="O123" s="35"/>
      <c r="P123" s="35"/>
      <c r="Q123" s="35"/>
      <c r="R123" s="35"/>
      <c r="S123" s="35"/>
      <c r="T123" s="71"/>
      <c r="AT123" s="17" t="s">
        <v>114</v>
      </c>
      <c r="AU123" s="17" t="s">
        <v>71</v>
      </c>
    </row>
    <row r="124" spans="2:47" s="1" customFormat="1" ht="27">
      <c r="B124" s="34"/>
      <c r="C124" s="56"/>
      <c r="D124" s="163" t="s">
        <v>115</v>
      </c>
      <c r="E124" s="56"/>
      <c r="F124" s="166" t="s">
        <v>116</v>
      </c>
      <c r="G124" s="56"/>
      <c r="H124" s="56"/>
      <c r="I124" s="138"/>
      <c r="J124" s="56"/>
      <c r="K124" s="56"/>
      <c r="L124" s="54"/>
      <c r="M124" s="165"/>
      <c r="N124" s="35"/>
      <c r="O124" s="35"/>
      <c r="P124" s="35"/>
      <c r="Q124" s="35"/>
      <c r="R124" s="35"/>
      <c r="S124" s="35"/>
      <c r="T124" s="71"/>
      <c r="AT124" s="17" t="s">
        <v>115</v>
      </c>
      <c r="AU124" s="17" t="s">
        <v>71</v>
      </c>
    </row>
    <row r="125" spans="2:65" s="1" customFormat="1" ht="16.5" customHeight="1">
      <c r="B125" s="34"/>
      <c r="C125" s="151" t="s">
        <v>154</v>
      </c>
      <c r="D125" s="151" t="s">
        <v>109</v>
      </c>
      <c r="E125" s="152" t="s">
        <v>137</v>
      </c>
      <c r="F125" s="153" t="s">
        <v>155</v>
      </c>
      <c r="G125" s="154" t="s">
        <v>111</v>
      </c>
      <c r="H125" s="155">
        <v>1</v>
      </c>
      <c r="I125" s="156"/>
      <c r="J125" s="157">
        <f>ROUND(I125*H125,2)</f>
        <v>0</v>
      </c>
      <c r="K125" s="153" t="s">
        <v>21</v>
      </c>
      <c r="L125" s="54"/>
      <c r="M125" s="158" t="s">
        <v>21</v>
      </c>
      <c r="N125" s="159" t="s">
        <v>42</v>
      </c>
      <c r="O125" s="35"/>
      <c r="P125" s="160">
        <f>O125*H125</f>
        <v>0</v>
      </c>
      <c r="Q125" s="160">
        <v>0</v>
      </c>
      <c r="R125" s="160">
        <f>Q125*H125</f>
        <v>0</v>
      </c>
      <c r="S125" s="160">
        <v>0</v>
      </c>
      <c r="T125" s="161">
        <f>S125*H125</f>
        <v>0</v>
      </c>
      <c r="AR125" s="17" t="s">
        <v>112</v>
      </c>
      <c r="AT125" s="17" t="s">
        <v>109</v>
      </c>
      <c r="AU125" s="17" t="s">
        <v>71</v>
      </c>
      <c r="AY125" s="17" t="s">
        <v>113</v>
      </c>
      <c r="BE125" s="162">
        <f>IF(N125="základní",J125,0)</f>
        <v>0</v>
      </c>
      <c r="BF125" s="162">
        <f>IF(N125="snížená",J125,0)</f>
        <v>0</v>
      </c>
      <c r="BG125" s="162">
        <f>IF(N125="zákl. přenesená",J125,0)</f>
        <v>0</v>
      </c>
      <c r="BH125" s="162">
        <f>IF(N125="sníž. přenesená",J125,0)</f>
        <v>0</v>
      </c>
      <c r="BI125" s="162">
        <f>IF(N125="nulová",J125,0)</f>
        <v>0</v>
      </c>
      <c r="BJ125" s="17" t="s">
        <v>79</v>
      </c>
      <c r="BK125" s="162">
        <f>ROUND(I125*H125,2)</f>
        <v>0</v>
      </c>
      <c r="BL125" s="17" t="s">
        <v>112</v>
      </c>
      <c r="BM125" s="17" t="s">
        <v>156</v>
      </c>
    </row>
    <row r="126" spans="2:47" s="1" customFormat="1" ht="13.5">
      <c r="B126" s="34"/>
      <c r="C126" s="56"/>
      <c r="D126" s="163" t="s">
        <v>114</v>
      </c>
      <c r="E126" s="56"/>
      <c r="F126" s="164" t="s">
        <v>155</v>
      </c>
      <c r="G126" s="56"/>
      <c r="H126" s="56"/>
      <c r="I126" s="138"/>
      <c r="J126" s="56"/>
      <c r="K126" s="56"/>
      <c r="L126" s="54"/>
      <c r="M126" s="165"/>
      <c r="N126" s="35"/>
      <c r="O126" s="35"/>
      <c r="P126" s="35"/>
      <c r="Q126" s="35"/>
      <c r="R126" s="35"/>
      <c r="S126" s="35"/>
      <c r="T126" s="71"/>
      <c r="AT126" s="17" t="s">
        <v>114</v>
      </c>
      <c r="AU126" s="17" t="s">
        <v>71</v>
      </c>
    </row>
    <row r="127" spans="2:47" s="1" customFormat="1" ht="27">
      <c r="B127" s="34"/>
      <c r="C127" s="56"/>
      <c r="D127" s="163" t="s">
        <v>115</v>
      </c>
      <c r="E127" s="56"/>
      <c r="F127" s="166" t="s">
        <v>116</v>
      </c>
      <c r="G127" s="56"/>
      <c r="H127" s="56"/>
      <c r="I127" s="138"/>
      <c r="J127" s="56"/>
      <c r="K127" s="56"/>
      <c r="L127" s="54"/>
      <c r="M127" s="165"/>
      <c r="N127" s="35"/>
      <c r="O127" s="35"/>
      <c r="P127" s="35"/>
      <c r="Q127" s="35"/>
      <c r="R127" s="35"/>
      <c r="S127" s="35"/>
      <c r="T127" s="71"/>
      <c r="AT127" s="17" t="s">
        <v>115</v>
      </c>
      <c r="AU127" s="17" t="s">
        <v>71</v>
      </c>
    </row>
    <row r="128" spans="2:65" s="1" customFormat="1" ht="25.5" customHeight="1">
      <c r="B128" s="34"/>
      <c r="C128" s="151" t="s">
        <v>139</v>
      </c>
      <c r="D128" s="151" t="s">
        <v>109</v>
      </c>
      <c r="E128" s="152" t="s">
        <v>154</v>
      </c>
      <c r="F128" s="153" t="s">
        <v>157</v>
      </c>
      <c r="G128" s="154" t="s">
        <v>111</v>
      </c>
      <c r="H128" s="155">
        <v>3</v>
      </c>
      <c r="I128" s="156"/>
      <c r="J128" s="157">
        <f>ROUND(I128*H128,2)</f>
        <v>0</v>
      </c>
      <c r="K128" s="153" t="s">
        <v>21</v>
      </c>
      <c r="L128" s="54"/>
      <c r="M128" s="158" t="s">
        <v>21</v>
      </c>
      <c r="N128" s="159" t="s">
        <v>42</v>
      </c>
      <c r="O128" s="35"/>
      <c r="P128" s="160">
        <f>O128*H128</f>
        <v>0</v>
      </c>
      <c r="Q128" s="160">
        <v>0</v>
      </c>
      <c r="R128" s="160">
        <f>Q128*H128</f>
        <v>0</v>
      </c>
      <c r="S128" s="160">
        <v>0</v>
      </c>
      <c r="T128" s="161">
        <f>S128*H128</f>
        <v>0</v>
      </c>
      <c r="AR128" s="17" t="s">
        <v>112</v>
      </c>
      <c r="AT128" s="17" t="s">
        <v>109</v>
      </c>
      <c r="AU128" s="17" t="s">
        <v>71</v>
      </c>
      <c r="AY128" s="17" t="s">
        <v>113</v>
      </c>
      <c r="BE128" s="162">
        <f>IF(N128="základní",J128,0)</f>
        <v>0</v>
      </c>
      <c r="BF128" s="162">
        <f>IF(N128="snížená",J128,0)</f>
        <v>0</v>
      </c>
      <c r="BG128" s="162">
        <f>IF(N128="zákl. přenesená",J128,0)</f>
        <v>0</v>
      </c>
      <c r="BH128" s="162">
        <f>IF(N128="sníž. přenesená",J128,0)</f>
        <v>0</v>
      </c>
      <c r="BI128" s="162">
        <f>IF(N128="nulová",J128,0)</f>
        <v>0</v>
      </c>
      <c r="BJ128" s="17" t="s">
        <v>79</v>
      </c>
      <c r="BK128" s="162">
        <f>ROUND(I128*H128,2)</f>
        <v>0</v>
      </c>
      <c r="BL128" s="17" t="s">
        <v>112</v>
      </c>
      <c r="BM128" s="17" t="s">
        <v>158</v>
      </c>
    </row>
    <row r="129" spans="2:47" s="1" customFormat="1" ht="13.5">
      <c r="B129" s="34"/>
      <c r="C129" s="56"/>
      <c r="D129" s="163" t="s">
        <v>114</v>
      </c>
      <c r="E129" s="56"/>
      <c r="F129" s="164" t="s">
        <v>157</v>
      </c>
      <c r="G129" s="56"/>
      <c r="H129" s="56"/>
      <c r="I129" s="138"/>
      <c r="J129" s="56"/>
      <c r="K129" s="56"/>
      <c r="L129" s="54"/>
      <c r="M129" s="165"/>
      <c r="N129" s="35"/>
      <c r="O129" s="35"/>
      <c r="P129" s="35"/>
      <c r="Q129" s="35"/>
      <c r="R129" s="35"/>
      <c r="S129" s="35"/>
      <c r="T129" s="71"/>
      <c r="AT129" s="17" t="s">
        <v>114</v>
      </c>
      <c r="AU129" s="17" t="s">
        <v>71</v>
      </c>
    </row>
    <row r="130" spans="2:47" s="1" customFormat="1" ht="27">
      <c r="B130" s="34"/>
      <c r="C130" s="56"/>
      <c r="D130" s="163" t="s">
        <v>115</v>
      </c>
      <c r="E130" s="56"/>
      <c r="F130" s="166" t="s">
        <v>116</v>
      </c>
      <c r="G130" s="56"/>
      <c r="H130" s="56"/>
      <c r="I130" s="138"/>
      <c r="J130" s="56"/>
      <c r="K130" s="56"/>
      <c r="L130" s="54"/>
      <c r="M130" s="165"/>
      <c r="N130" s="35"/>
      <c r="O130" s="35"/>
      <c r="P130" s="35"/>
      <c r="Q130" s="35"/>
      <c r="R130" s="35"/>
      <c r="S130" s="35"/>
      <c r="T130" s="71"/>
      <c r="AT130" s="17" t="s">
        <v>115</v>
      </c>
      <c r="AU130" s="17" t="s">
        <v>71</v>
      </c>
    </row>
    <row r="131" spans="2:65" s="1" customFormat="1" ht="16.5" customHeight="1">
      <c r="B131" s="34"/>
      <c r="C131" s="151" t="s">
        <v>159</v>
      </c>
      <c r="D131" s="151" t="s">
        <v>109</v>
      </c>
      <c r="E131" s="152" t="s">
        <v>139</v>
      </c>
      <c r="F131" s="153" t="s">
        <v>160</v>
      </c>
      <c r="G131" s="154" t="s">
        <v>111</v>
      </c>
      <c r="H131" s="155">
        <v>8</v>
      </c>
      <c r="I131" s="156"/>
      <c r="J131" s="157">
        <f>ROUND(I131*H131,2)</f>
        <v>0</v>
      </c>
      <c r="K131" s="153" t="s">
        <v>21</v>
      </c>
      <c r="L131" s="54"/>
      <c r="M131" s="158" t="s">
        <v>21</v>
      </c>
      <c r="N131" s="159" t="s">
        <v>42</v>
      </c>
      <c r="O131" s="35"/>
      <c r="P131" s="160">
        <f>O131*H131</f>
        <v>0</v>
      </c>
      <c r="Q131" s="160">
        <v>0</v>
      </c>
      <c r="R131" s="160">
        <f>Q131*H131</f>
        <v>0</v>
      </c>
      <c r="S131" s="160">
        <v>0</v>
      </c>
      <c r="T131" s="161">
        <f>S131*H131</f>
        <v>0</v>
      </c>
      <c r="AR131" s="17" t="s">
        <v>112</v>
      </c>
      <c r="AT131" s="17" t="s">
        <v>109</v>
      </c>
      <c r="AU131" s="17" t="s">
        <v>71</v>
      </c>
      <c r="AY131" s="17" t="s">
        <v>113</v>
      </c>
      <c r="BE131" s="162">
        <f>IF(N131="základní",J131,0)</f>
        <v>0</v>
      </c>
      <c r="BF131" s="162">
        <f>IF(N131="snížená",J131,0)</f>
        <v>0</v>
      </c>
      <c r="BG131" s="162">
        <f>IF(N131="zákl. přenesená",J131,0)</f>
        <v>0</v>
      </c>
      <c r="BH131" s="162">
        <f>IF(N131="sníž. přenesená",J131,0)</f>
        <v>0</v>
      </c>
      <c r="BI131" s="162">
        <f>IF(N131="nulová",J131,0)</f>
        <v>0</v>
      </c>
      <c r="BJ131" s="17" t="s">
        <v>79</v>
      </c>
      <c r="BK131" s="162">
        <f>ROUND(I131*H131,2)</f>
        <v>0</v>
      </c>
      <c r="BL131" s="17" t="s">
        <v>112</v>
      </c>
      <c r="BM131" s="17" t="s">
        <v>161</v>
      </c>
    </row>
    <row r="132" spans="2:47" s="1" customFormat="1" ht="13.5">
      <c r="B132" s="34"/>
      <c r="C132" s="56"/>
      <c r="D132" s="163" t="s">
        <v>114</v>
      </c>
      <c r="E132" s="56"/>
      <c r="F132" s="164" t="s">
        <v>160</v>
      </c>
      <c r="G132" s="56"/>
      <c r="H132" s="56"/>
      <c r="I132" s="138"/>
      <c r="J132" s="56"/>
      <c r="K132" s="56"/>
      <c r="L132" s="54"/>
      <c r="M132" s="165"/>
      <c r="N132" s="35"/>
      <c r="O132" s="35"/>
      <c r="P132" s="35"/>
      <c r="Q132" s="35"/>
      <c r="R132" s="35"/>
      <c r="S132" s="35"/>
      <c r="T132" s="71"/>
      <c r="AT132" s="17" t="s">
        <v>114</v>
      </c>
      <c r="AU132" s="17" t="s">
        <v>71</v>
      </c>
    </row>
    <row r="133" spans="2:47" s="1" customFormat="1" ht="27">
      <c r="B133" s="34"/>
      <c r="C133" s="56"/>
      <c r="D133" s="163" t="s">
        <v>115</v>
      </c>
      <c r="E133" s="56"/>
      <c r="F133" s="166" t="s">
        <v>116</v>
      </c>
      <c r="G133" s="56"/>
      <c r="H133" s="56"/>
      <c r="I133" s="138"/>
      <c r="J133" s="56"/>
      <c r="K133" s="56"/>
      <c r="L133" s="54"/>
      <c r="M133" s="165"/>
      <c r="N133" s="35"/>
      <c r="O133" s="35"/>
      <c r="P133" s="35"/>
      <c r="Q133" s="35"/>
      <c r="R133" s="35"/>
      <c r="S133" s="35"/>
      <c r="T133" s="71"/>
      <c r="AT133" s="17" t="s">
        <v>115</v>
      </c>
      <c r="AU133" s="17" t="s">
        <v>71</v>
      </c>
    </row>
    <row r="134" spans="2:65" s="1" customFormat="1" ht="25.5" customHeight="1">
      <c r="B134" s="34"/>
      <c r="C134" s="151" t="s">
        <v>142</v>
      </c>
      <c r="D134" s="151" t="s">
        <v>109</v>
      </c>
      <c r="E134" s="152" t="s">
        <v>159</v>
      </c>
      <c r="F134" s="153" t="s">
        <v>162</v>
      </c>
      <c r="G134" s="154" t="s">
        <v>111</v>
      </c>
      <c r="H134" s="155">
        <v>4</v>
      </c>
      <c r="I134" s="156"/>
      <c r="J134" s="157">
        <f>ROUND(I134*H134,2)</f>
        <v>0</v>
      </c>
      <c r="K134" s="153" t="s">
        <v>21</v>
      </c>
      <c r="L134" s="54"/>
      <c r="M134" s="158" t="s">
        <v>21</v>
      </c>
      <c r="N134" s="159" t="s">
        <v>42</v>
      </c>
      <c r="O134" s="35"/>
      <c r="P134" s="160">
        <f>O134*H134</f>
        <v>0</v>
      </c>
      <c r="Q134" s="160">
        <v>0</v>
      </c>
      <c r="R134" s="160">
        <f>Q134*H134</f>
        <v>0</v>
      </c>
      <c r="S134" s="160">
        <v>0</v>
      </c>
      <c r="T134" s="161">
        <f>S134*H134</f>
        <v>0</v>
      </c>
      <c r="AR134" s="17" t="s">
        <v>112</v>
      </c>
      <c r="AT134" s="17" t="s">
        <v>109</v>
      </c>
      <c r="AU134" s="17" t="s">
        <v>71</v>
      </c>
      <c r="AY134" s="17" t="s">
        <v>113</v>
      </c>
      <c r="BE134" s="162">
        <f>IF(N134="základní",J134,0)</f>
        <v>0</v>
      </c>
      <c r="BF134" s="162">
        <f>IF(N134="snížená",J134,0)</f>
        <v>0</v>
      </c>
      <c r="BG134" s="162">
        <f>IF(N134="zákl. přenesená",J134,0)</f>
        <v>0</v>
      </c>
      <c r="BH134" s="162">
        <f>IF(N134="sníž. přenesená",J134,0)</f>
        <v>0</v>
      </c>
      <c r="BI134" s="162">
        <f>IF(N134="nulová",J134,0)</f>
        <v>0</v>
      </c>
      <c r="BJ134" s="17" t="s">
        <v>79</v>
      </c>
      <c r="BK134" s="162">
        <f>ROUND(I134*H134,2)</f>
        <v>0</v>
      </c>
      <c r="BL134" s="17" t="s">
        <v>112</v>
      </c>
      <c r="BM134" s="17" t="s">
        <v>163</v>
      </c>
    </row>
    <row r="135" spans="2:47" s="1" customFormat="1" ht="27">
      <c r="B135" s="34"/>
      <c r="C135" s="56"/>
      <c r="D135" s="163" t="s">
        <v>114</v>
      </c>
      <c r="E135" s="56"/>
      <c r="F135" s="164" t="s">
        <v>162</v>
      </c>
      <c r="G135" s="56"/>
      <c r="H135" s="56"/>
      <c r="I135" s="138"/>
      <c r="J135" s="56"/>
      <c r="K135" s="56"/>
      <c r="L135" s="54"/>
      <c r="M135" s="165"/>
      <c r="N135" s="35"/>
      <c r="O135" s="35"/>
      <c r="P135" s="35"/>
      <c r="Q135" s="35"/>
      <c r="R135" s="35"/>
      <c r="S135" s="35"/>
      <c r="T135" s="71"/>
      <c r="AT135" s="17" t="s">
        <v>114</v>
      </c>
      <c r="AU135" s="17" t="s">
        <v>71</v>
      </c>
    </row>
    <row r="136" spans="2:47" s="1" customFormat="1" ht="27">
      <c r="B136" s="34"/>
      <c r="C136" s="56"/>
      <c r="D136" s="163" t="s">
        <v>115</v>
      </c>
      <c r="E136" s="56"/>
      <c r="F136" s="166" t="s">
        <v>164</v>
      </c>
      <c r="G136" s="56"/>
      <c r="H136" s="56"/>
      <c r="I136" s="138"/>
      <c r="J136" s="56"/>
      <c r="K136" s="56"/>
      <c r="L136" s="54"/>
      <c r="M136" s="165"/>
      <c r="N136" s="35"/>
      <c r="O136" s="35"/>
      <c r="P136" s="35"/>
      <c r="Q136" s="35"/>
      <c r="R136" s="35"/>
      <c r="S136" s="35"/>
      <c r="T136" s="71"/>
      <c r="AT136" s="17" t="s">
        <v>115</v>
      </c>
      <c r="AU136" s="17" t="s">
        <v>71</v>
      </c>
    </row>
    <row r="137" spans="2:65" s="1" customFormat="1" ht="25.5" customHeight="1">
      <c r="B137" s="34"/>
      <c r="C137" s="151" t="s">
        <v>9</v>
      </c>
      <c r="D137" s="151" t="s">
        <v>109</v>
      </c>
      <c r="E137" s="152" t="s">
        <v>142</v>
      </c>
      <c r="F137" s="153" t="s">
        <v>123</v>
      </c>
      <c r="G137" s="154" t="s">
        <v>111</v>
      </c>
      <c r="H137" s="155">
        <v>4</v>
      </c>
      <c r="I137" s="156"/>
      <c r="J137" s="157">
        <f>ROUND(I137*H137,2)</f>
        <v>0</v>
      </c>
      <c r="K137" s="153" t="s">
        <v>21</v>
      </c>
      <c r="L137" s="54"/>
      <c r="M137" s="158" t="s">
        <v>21</v>
      </c>
      <c r="N137" s="159" t="s">
        <v>42</v>
      </c>
      <c r="O137" s="35"/>
      <c r="P137" s="160">
        <f>O137*H137</f>
        <v>0</v>
      </c>
      <c r="Q137" s="160">
        <v>0</v>
      </c>
      <c r="R137" s="160">
        <f>Q137*H137</f>
        <v>0</v>
      </c>
      <c r="S137" s="160">
        <v>0</v>
      </c>
      <c r="T137" s="161">
        <f>S137*H137</f>
        <v>0</v>
      </c>
      <c r="AR137" s="17" t="s">
        <v>112</v>
      </c>
      <c r="AT137" s="17" t="s">
        <v>109</v>
      </c>
      <c r="AU137" s="17" t="s">
        <v>71</v>
      </c>
      <c r="AY137" s="17" t="s">
        <v>113</v>
      </c>
      <c r="BE137" s="162">
        <f>IF(N137="základní",J137,0)</f>
        <v>0</v>
      </c>
      <c r="BF137" s="162">
        <f>IF(N137="snížená",J137,0)</f>
        <v>0</v>
      </c>
      <c r="BG137" s="162">
        <f>IF(N137="zákl. přenesená",J137,0)</f>
        <v>0</v>
      </c>
      <c r="BH137" s="162">
        <f>IF(N137="sníž. přenesená",J137,0)</f>
        <v>0</v>
      </c>
      <c r="BI137" s="162">
        <f>IF(N137="nulová",J137,0)</f>
        <v>0</v>
      </c>
      <c r="BJ137" s="17" t="s">
        <v>79</v>
      </c>
      <c r="BK137" s="162">
        <f>ROUND(I137*H137,2)</f>
        <v>0</v>
      </c>
      <c r="BL137" s="17" t="s">
        <v>112</v>
      </c>
      <c r="BM137" s="17" t="s">
        <v>165</v>
      </c>
    </row>
    <row r="138" spans="2:47" s="1" customFormat="1" ht="27">
      <c r="B138" s="34"/>
      <c r="C138" s="56"/>
      <c r="D138" s="163" t="s">
        <v>114</v>
      </c>
      <c r="E138" s="56"/>
      <c r="F138" s="164" t="s">
        <v>123</v>
      </c>
      <c r="G138" s="56"/>
      <c r="H138" s="56"/>
      <c r="I138" s="138"/>
      <c r="J138" s="56"/>
      <c r="K138" s="56"/>
      <c r="L138" s="54"/>
      <c r="M138" s="165"/>
      <c r="N138" s="35"/>
      <c r="O138" s="35"/>
      <c r="P138" s="35"/>
      <c r="Q138" s="35"/>
      <c r="R138" s="35"/>
      <c r="S138" s="35"/>
      <c r="T138" s="71"/>
      <c r="AT138" s="17" t="s">
        <v>114</v>
      </c>
      <c r="AU138" s="17" t="s">
        <v>71</v>
      </c>
    </row>
    <row r="139" spans="2:47" s="1" customFormat="1" ht="27">
      <c r="B139" s="34"/>
      <c r="C139" s="56"/>
      <c r="D139" s="163" t="s">
        <v>115</v>
      </c>
      <c r="E139" s="56"/>
      <c r="F139" s="166" t="s">
        <v>164</v>
      </c>
      <c r="G139" s="56"/>
      <c r="H139" s="56"/>
      <c r="I139" s="138"/>
      <c r="J139" s="56"/>
      <c r="K139" s="56"/>
      <c r="L139" s="54"/>
      <c r="M139" s="165"/>
      <c r="N139" s="35"/>
      <c r="O139" s="35"/>
      <c r="P139" s="35"/>
      <c r="Q139" s="35"/>
      <c r="R139" s="35"/>
      <c r="S139" s="35"/>
      <c r="T139" s="71"/>
      <c r="AT139" s="17" t="s">
        <v>115</v>
      </c>
      <c r="AU139" s="17" t="s">
        <v>71</v>
      </c>
    </row>
    <row r="140" spans="2:65" s="1" customFormat="1" ht="38.25" customHeight="1">
      <c r="B140" s="34"/>
      <c r="C140" s="151" t="s">
        <v>144</v>
      </c>
      <c r="D140" s="151" t="s">
        <v>109</v>
      </c>
      <c r="E140" s="152" t="s">
        <v>9</v>
      </c>
      <c r="F140" s="153" t="s">
        <v>126</v>
      </c>
      <c r="G140" s="154" t="s">
        <v>111</v>
      </c>
      <c r="H140" s="155">
        <v>4</v>
      </c>
      <c r="I140" s="156"/>
      <c r="J140" s="157">
        <f>ROUND(I140*H140,2)</f>
        <v>0</v>
      </c>
      <c r="K140" s="153" t="s">
        <v>21</v>
      </c>
      <c r="L140" s="54"/>
      <c r="M140" s="158" t="s">
        <v>21</v>
      </c>
      <c r="N140" s="159" t="s">
        <v>42</v>
      </c>
      <c r="O140" s="35"/>
      <c r="P140" s="160">
        <f>O140*H140</f>
        <v>0</v>
      </c>
      <c r="Q140" s="160">
        <v>0</v>
      </c>
      <c r="R140" s="160">
        <f>Q140*H140</f>
        <v>0</v>
      </c>
      <c r="S140" s="160">
        <v>0</v>
      </c>
      <c r="T140" s="161">
        <f>S140*H140</f>
        <v>0</v>
      </c>
      <c r="AR140" s="17" t="s">
        <v>112</v>
      </c>
      <c r="AT140" s="17" t="s">
        <v>109</v>
      </c>
      <c r="AU140" s="17" t="s">
        <v>71</v>
      </c>
      <c r="AY140" s="17" t="s">
        <v>113</v>
      </c>
      <c r="BE140" s="162">
        <f>IF(N140="základní",J140,0)</f>
        <v>0</v>
      </c>
      <c r="BF140" s="162">
        <f>IF(N140="snížená",J140,0)</f>
        <v>0</v>
      </c>
      <c r="BG140" s="162">
        <f>IF(N140="zákl. přenesená",J140,0)</f>
        <v>0</v>
      </c>
      <c r="BH140" s="162">
        <f>IF(N140="sníž. přenesená",J140,0)</f>
        <v>0</v>
      </c>
      <c r="BI140" s="162">
        <f>IF(N140="nulová",J140,0)</f>
        <v>0</v>
      </c>
      <c r="BJ140" s="17" t="s">
        <v>79</v>
      </c>
      <c r="BK140" s="162">
        <f>ROUND(I140*H140,2)</f>
        <v>0</v>
      </c>
      <c r="BL140" s="17" t="s">
        <v>112</v>
      </c>
      <c r="BM140" s="17" t="s">
        <v>166</v>
      </c>
    </row>
    <row r="141" spans="2:47" s="1" customFormat="1" ht="27">
      <c r="B141" s="34"/>
      <c r="C141" s="56"/>
      <c r="D141" s="163" t="s">
        <v>114</v>
      </c>
      <c r="E141" s="56"/>
      <c r="F141" s="164" t="s">
        <v>126</v>
      </c>
      <c r="G141" s="56"/>
      <c r="H141" s="56"/>
      <c r="I141" s="138"/>
      <c r="J141" s="56"/>
      <c r="K141" s="56"/>
      <c r="L141" s="54"/>
      <c r="M141" s="165"/>
      <c r="N141" s="35"/>
      <c r="O141" s="35"/>
      <c r="P141" s="35"/>
      <c r="Q141" s="35"/>
      <c r="R141" s="35"/>
      <c r="S141" s="35"/>
      <c r="T141" s="71"/>
      <c r="AT141" s="17" t="s">
        <v>114</v>
      </c>
      <c r="AU141" s="17" t="s">
        <v>71</v>
      </c>
    </row>
    <row r="142" spans="2:47" s="1" customFormat="1" ht="27">
      <c r="B142" s="34"/>
      <c r="C142" s="56"/>
      <c r="D142" s="163" t="s">
        <v>115</v>
      </c>
      <c r="E142" s="56"/>
      <c r="F142" s="166" t="s">
        <v>164</v>
      </c>
      <c r="G142" s="56"/>
      <c r="H142" s="56"/>
      <c r="I142" s="138"/>
      <c r="J142" s="56"/>
      <c r="K142" s="56"/>
      <c r="L142" s="54"/>
      <c r="M142" s="165"/>
      <c r="N142" s="35"/>
      <c r="O142" s="35"/>
      <c r="P142" s="35"/>
      <c r="Q142" s="35"/>
      <c r="R142" s="35"/>
      <c r="S142" s="35"/>
      <c r="T142" s="71"/>
      <c r="AT142" s="17" t="s">
        <v>115</v>
      </c>
      <c r="AU142" s="17" t="s">
        <v>71</v>
      </c>
    </row>
    <row r="143" spans="2:65" s="1" customFormat="1" ht="25.5" customHeight="1">
      <c r="B143" s="34"/>
      <c r="C143" s="151" t="s">
        <v>167</v>
      </c>
      <c r="D143" s="151" t="s">
        <v>109</v>
      </c>
      <c r="E143" s="152" t="s">
        <v>144</v>
      </c>
      <c r="F143" s="153" t="s">
        <v>168</v>
      </c>
      <c r="G143" s="154" t="s">
        <v>111</v>
      </c>
      <c r="H143" s="155">
        <v>1</v>
      </c>
      <c r="I143" s="156"/>
      <c r="J143" s="157">
        <f>ROUND(I143*H143,2)</f>
        <v>0</v>
      </c>
      <c r="K143" s="153" t="s">
        <v>21</v>
      </c>
      <c r="L143" s="54"/>
      <c r="M143" s="158" t="s">
        <v>21</v>
      </c>
      <c r="N143" s="159" t="s">
        <v>42</v>
      </c>
      <c r="O143" s="35"/>
      <c r="P143" s="160">
        <f>O143*H143</f>
        <v>0</v>
      </c>
      <c r="Q143" s="160">
        <v>0</v>
      </c>
      <c r="R143" s="160">
        <f>Q143*H143</f>
        <v>0</v>
      </c>
      <c r="S143" s="160">
        <v>0</v>
      </c>
      <c r="T143" s="161">
        <f>S143*H143</f>
        <v>0</v>
      </c>
      <c r="AR143" s="17" t="s">
        <v>112</v>
      </c>
      <c r="AT143" s="17" t="s">
        <v>109</v>
      </c>
      <c r="AU143" s="17" t="s">
        <v>71</v>
      </c>
      <c r="AY143" s="17" t="s">
        <v>113</v>
      </c>
      <c r="BE143" s="162">
        <f>IF(N143="základní",J143,0)</f>
        <v>0</v>
      </c>
      <c r="BF143" s="162">
        <f>IF(N143="snížená",J143,0)</f>
        <v>0</v>
      </c>
      <c r="BG143" s="162">
        <f>IF(N143="zákl. přenesená",J143,0)</f>
        <v>0</v>
      </c>
      <c r="BH143" s="162">
        <f>IF(N143="sníž. přenesená",J143,0)</f>
        <v>0</v>
      </c>
      <c r="BI143" s="162">
        <f>IF(N143="nulová",J143,0)</f>
        <v>0</v>
      </c>
      <c r="BJ143" s="17" t="s">
        <v>79</v>
      </c>
      <c r="BK143" s="162">
        <f>ROUND(I143*H143,2)</f>
        <v>0</v>
      </c>
      <c r="BL143" s="17" t="s">
        <v>112</v>
      </c>
      <c r="BM143" s="17" t="s">
        <v>169</v>
      </c>
    </row>
    <row r="144" spans="2:47" s="1" customFormat="1" ht="13.5">
      <c r="B144" s="34"/>
      <c r="C144" s="56"/>
      <c r="D144" s="163" t="s">
        <v>114</v>
      </c>
      <c r="E144" s="56"/>
      <c r="F144" s="164" t="s">
        <v>168</v>
      </c>
      <c r="G144" s="56"/>
      <c r="H144" s="56"/>
      <c r="I144" s="138"/>
      <c r="J144" s="56"/>
      <c r="K144" s="56"/>
      <c r="L144" s="54"/>
      <c r="M144" s="165"/>
      <c r="N144" s="35"/>
      <c r="O144" s="35"/>
      <c r="P144" s="35"/>
      <c r="Q144" s="35"/>
      <c r="R144" s="35"/>
      <c r="S144" s="35"/>
      <c r="T144" s="71"/>
      <c r="AT144" s="17" t="s">
        <v>114</v>
      </c>
      <c r="AU144" s="17" t="s">
        <v>71</v>
      </c>
    </row>
    <row r="145" spans="2:47" s="1" customFormat="1" ht="27">
      <c r="B145" s="34"/>
      <c r="C145" s="56"/>
      <c r="D145" s="163" t="s">
        <v>115</v>
      </c>
      <c r="E145" s="56"/>
      <c r="F145" s="166" t="s">
        <v>164</v>
      </c>
      <c r="G145" s="56"/>
      <c r="H145" s="56"/>
      <c r="I145" s="138"/>
      <c r="J145" s="56"/>
      <c r="K145" s="56"/>
      <c r="L145" s="54"/>
      <c r="M145" s="165"/>
      <c r="N145" s="35"/>
      <c r="O145" s="35"/>
      <c r="P145" s="35"/>
      <c r="Q145" s="35"/>
      <c r="R145" s="35"/>
      <c r="S145" s="35"/>
      <c r="T145" s="71"/>
      <c r="AT145" s="17" t="s">
        <v>115</v>
      </c>
      <c r="AU145" s="17" t="s">
        <v>71</v>
      </c>
    </row>
    <row r="146" spans="2:65" s="1" customFormat="1" ht="25.5" customHeight="1">
      <c r="B146" s="34"/>
      <c r="C146" s="151" t="s">
        <v>147</v>
      </c>
      <c r="D146" s="151" t="s">
        <v>109</v>
      </c>
      <c r="E146" s="152" t="s">
        <v>167</v>
      </c>
      <c r="F146" s="153" t="s">
        <v>128</v>
      </c>
      <c r="G146" s="154" t="s">
        <v>111</v>
      </c>
      <c r="H146" s="155">
        <v>4</v>
      </c>
      <c r="I146" s="156"/>
      <c r="J146" s="157">
        <f>ROUND(I146*H146,2)</f>
        <v>0</v>
      </c>
      <c r="K146" s="153" t="s">
        <v>21</v>
      </c>
      <c r="L146" s="54"/>
      <c r="M146" s="158" t="s">
        <v>21</v>
      </c>
      <c r="N146" s="159" t="s">
        <v>42</v>
      </c>
      <c r="O146" s="35"/>
      <c r="P146" s="160">
        <f>O146*H146</f>
        <v>0</v>
      </c>
      <c r="Q146" s="160">
        <v>0</v>
      </c>
      <c r="R146" s="160">
        <f>Q146*H146</f>
        <v>0</v>
      </c>
      <c r="S146" s="160">
        <v>0</v>
      </c>
      <c r="T146" s="161">
        <f>S146*H146</f>
        <v>0</v>
      </c>
      <c r="AR146" s="17" t="s">
        <v>112</v>
      </c>
      <c r="AT146" s="17" t="s">
        <v>109</v>
      </c>
      <c r="AU146" s="17" t="s">
        <v>71</v>
      </c>
      <c r="AY146" s="17" t="s">
        <v>113</v>
      </c>
      <c r="BE146" s="162">
        <f>IF(N146="základní",J146,0)</f>
        <v>0</v>
      </c>
      <c r="BF146" s="162">
        <f>IF(N146="snížená",J146,0)</f>
        <v>0</v>
      </c>
      <c r="BG146" s="162">
        <f>IF(N146="zákl. přenesená",J146,0)</f>
        <v>0</v>
      </c>
      <c r="BH146" s="162">
        <f>IF(N146="sníž. přenesená",J146,0)</f>
        <v>0</v>
      </c>
      <c r="BI146" s="162">
        <f>IF(N146="nulová",J146,0)</f>
        <v>0</v>
      </c>
      <c r="BJ146" s="17" t="s">
        <v>79</v>
      </c>
      <c r="BK146" s="162">
        <f>ROUND(I146*H146,2)</f>
        <v>0</v>
      </c>
      <c r="BL146" s="17" t="s">
        <v>112</v>
      </c>
      <c r="BM146" s="17" t="s">
        <v>170</v>
      </c>
    </row>
    <row r="147" spans="2:47" s="1" customFormat="1" ht="13.5">
      <c r="B147" s="34"/>
      <c r="C147" s="56"/>
      <c r="D147" s="163" t="s">
        <v>114</v>
      </c>
      <c r="E147" s="56"/>
      <c r="F147" s="164" t="s">
        <v>128</v>
      </c>
      <c r="G147" s="56"/>
      <c r="H147" s="56"/>
      <c r="I147" s="138"/>
      <c r="J147" s="56"/>
      <c r="K147" s="56"/>
      <c r="L147" s="54"/>
      <c r="M147" s="165"/>
      <c r="N147" s="35"/>
      <c r="O147" s="35"/>
      <c r="P147" s="35"/>
      <c r="Q147" s="35"/>
      <c r="R147" s="35"/>
      <c r="S147" s="35"/>
      <c r="T147" s="71"/>
      <c r="AT147" s="17" t="s">
        <v>114</v>
      </c>
      <c r="AU147" s="17" t="s">
        <v>71</v>
      </c>
    </row>
    <row r="148" spans="2:47" s="1" customFormat="1" ht="27">
      <c r="B148" s="34"/>
      <c r="C148" s="56"/>
      <c r="D148" s="163" t="s">
        <v>115</v>
      </c>
      <c r="E148" s="56"/>
      <c r="F148" s="166" t="s">
        <v>164</v>
      </c>
      <c r="G148" s="56"/>
      <c r="H148" s="56"/>
      <c r="I148" s="138"/>
      <c r="J148" s="56"/>
      <c r="K148" s="56"/>
      <c r="L148" s="54"/>
      <c r="M148" s="165"/>
      <c r="N148" s="35"/>
      <c r="O148" s="35"/>
      <c r="P148" s="35"/>
      <c r="Q148" s="35"/>
      <c r="R148" s="35"/>
      <c r="S148" s="35"/>
      <c r="T148" s="71"/>
      <c r="AT148" s="17" t="s">
        <v>115</v>
      </c>
      <c r="AU148" s="17" t="s">
        <v>71</v>
      </c>
    </row>
    <row r="149" spans="2:65" s="1" customFormat="1" ht="38.25" customHeight="1">
      <c r="B149" s="34"/>
      <c r="C149" s="151" t="s">
        <v>171</v>
      </c>
      <c r="D149" s="151" t="s">
        <v>109</v>
      </c>
      <c r="E149" s="152" t="s">
        <v>147</v>
      </c>
      <c r="F149" s="153" t="s">
        <v>172</v>
      </c>
      <c r="G149" s="154" t="s">
        <v>111</v>
      </c>
      <c r="H149" s="155">
        <v>1</v>
      </c>
      <c r="I149" s="156"/>
      <c r="J149" s="157">
        <f>ROUND(I149*H149,2)</f>
        <v>0</v>
      </c>
      <c r="K149" s="153" t="s">
        <v>21</v>
      </c>
      <c r="L149" s="54"/>
      <c r="M149" s="158" t="s">
        <v>21</v>
      </c>
      <c r="N149" s="159" t="s">
        <v>42</v>
      </c>
      <c r="O149" s="35"/>
      <c r="P149" s="160">
        <f>O149*H149</f>
        <v>0</v>
      </c>
      <c r="Q149" s="160">
        <v>0</v>
      </c>
      <c r="R149" s="160">
        <f>Q149*H149</f>
        <v>0</v>
      </c>
      <c r="S149" s="160">
        <v>0</v>
      </c>
      <c r="T149" s="161">
        <f>S149*H149</f>
        <v>0</v>
      </c>
      <c r="AR149" s="17" t="s">
        <v>112</v>
      </c>
      <c r="AT149" s="17" t="s">
        <v>109</v>
      </c>
      <c r="AU149" s="17" t="s">
        <v>71</v>
      </c>
      <c r="AY149" s="17" t="s">
        <v>113</v>
      </c>
      <c r="BE149" s="162">
        <f>IF(N149="základní",J149,0)</f>
        <v>0</v>
      </c>
      <c r="BF149" s="162">
        <f>IF(N149="snížená",J149,0)</f>
        <v>0</v>
      </c>
      <c r="BG149" s="162">
        <f>IF(N149="zákl. přenesená",J149,0)</f>
        <v>0</v>
      </c>
      <c r="BH149" s="162">
        <f>IF(N149="sníž. přenesená",J149,0)</f>
        <v>0</v>
      </c>
      <c r="BI149" s="162">
        <f>IF(N149="nulová",J149,0)</f>
        <v>0</v>
      </c>
      <c r="BJ149" s="17" t="s">
        <v>79</v>
      </c>
      <c r="BK149" s="162">
        <f>ROUND(I149*H149,2)</f>
        <v>0</v>
      </c>
      <c r="BL149" s="17" t="s">
        <v>112</v>
      </c>
      <c r="BM149" s="17" t="s">
        <v>173</v>
      </c>
    </row>
    <row r="150" spans="2:47" s="1" customFormat="1" ht="40.5">
      <c r="B150" s="34"/>
      <c r="C150" s="56"/>
      <c r="D150" s="163" t="s">
        <v>114</v>
      </c>
      <c r="E150" s="56"/>
      <c r="F150" s="164" t="s">
        <v>172</v>
      </c>
      <c r="G150" s="56"/>
      <c r="H150" s="56"/>
      <c r="I150" s="138"/>
      <c r="J150" s="56"/>
      <c r="K150" s="56"/>
      <c r="L150" s="54"/>
      <c r="M150" s="165"/>
      <c r="N150" s="35"/>
      <c r="O150" s="35"/>
      <c r="P150" s="35"/>
      <c r="Q150" s="35"/>
      <c r="R150" s="35"/>
      <c r="S150" s="35"/>
      <c r="T150" s="71"/>
      <c r="AT150" s="17" t="s">
        <v>114</v>
      </c>
      <c r="AU150" s="17" t="s">
        <v>71</v>
      </c>
    </row>
    <row r="151" spans="2:47" s="1" customFormat="1" ht="27">
      <c r="B151" s="34"/>
      <c r="C151" s="56"/>
      <c r="D151" s="163" t="s">
        <v>115</v>
      </c>
      <c r="E151" s="56"/>
      <c r="F151" s="166" t="s">
        <v>164</v>
      </c>
      <c r="G151" s="56"/>
      <c r="H151" s="56"/>
      <c r="I151" s="138"/>
      <c r="J151" s="56"/>
      <c r="K151" s="56"/>
      <c r="L151" s="54"/>
      <c r="M151" s="165"/>
      <c r="N151" s="35"/>
      <c r="O151" s="35"/>
      <c r="P151" s="35"/>
      <c r="Q151" s="35"/>
      <c r="R151" s="35"/>
      <c r="S151" s="35"/>
      <c r="T151" s="71"/>
      <c r="AT151" s="17" t="s">
        <v>115</v>
      </c>
      <c r="AU151" s="17" t="s">
        <v>71</v>
      </c>
    </row>
    <row r="152" spans="2:65" s="1" customFormat="1" ht="38.25" customHeight="1">
      <c r="B152" s="34"/>
      <c r="C152" s="151" t="s">
        <v>149</v>
      </c>
      <c r="D152" s="151" t="s">
        <v>109</v>
      </c>
      <c r="E152" s="152" t="s">
        <v>171</v>
      </c>
      <c r="F152" s="153" t="s">
        <v>174</v>
      </c>
      <c r="G152" s="154" t="s">
        <v>111</v>
      </c>
      <c r="H152" s="155">
        <v>1</v>
      </c>
      <c r="I152" s="156"/>
      <c r="J152" s="157">
        <f>ROUND(I152*H152,2)</f>
        <v>0</v>
      </c>
      <c r="K152" s="153" t="s">
        <v>21</v>
      </c>
      <c r="L152" s="54"/>
      <c r="M152" s="158" t="s">
        <v>21</v>
      </c>
      <c r="N152" s="159" t="s">
        <v>42</v>
      </c>
      <c r="O152" s="35"/>
      <c r="P152" s="160">
        <f>O152*H152</f>
        <v>0</v>
      </c>
      <c r="Q152" s="160">
        <v>0</v>
      </c>
      <c r="R152" s="160">
        <f>Q152*H152</f>
        <v>0</v>
      </c>
      <c r="S152" s="160">
        <v>0</v>
      </c>
      <c r="T152" s="161">
        <f>S152*H152</f>
        <v>0</v>
      </c>
      <c r="AR152" s="17" t="s">
        <v>112</v>
      </c>
      <c r="AT152" s="17" t="s">
        <v>109</v>
      </c>
      <c r="AU152" s="17" t="s">
        <v>71</v>
      </c>
      <c r="AY152" s="17" t="s">
        <v>113</v>
      </c>
      <c r="BE152" s="162">
        <f>IF(N152="základní",J152,0)</f>
        <v>0</v>
      </c>
      <c r="BF152" s="162">
        <f>IF(N152="snížená",J152,0)</f>
        <v>0</v>
      </c>
      <c r="BG152" s="162">
        <f>IF(N152="zákl. přenesená",J152,0)</f>
        <v>0</v>
      </c>
      <c r="BH152" s="162">
        <f>IF(N152="sníž. přenesená",J152,0)</f>
        <v>0</v>
      </c>
      <c r="BI152" s="162">
        <f>IF(N152="nulová",J152,0)</f>
        <v>0</v>
      </c>
      <c r="BJ152" s="17" t="s">
        <v>79</v>
      </c>
      <c r="BK152" s="162">
        <f>ROUND(I152*H152,2)</f>
        <v>0</v>
      </c>
      <c r="BL152" s="17" t="s">
        <v>112</v>
      </c>
      <c r="BM152" s="17" t="s">
        <v>175</v>
      </c>
    </row>
    <row r="153" spans="2:47" s="1" customFormat="1" ht="27">
      <c r="B153" s="34"/>
      <c r="C153" s="56"/>
      <c r="D153" s="163" t="s">
        <v>114</v>
      </c>
      <c r="E153" s="56"/>
      <c r="F153" s="164" t="s">
        <v>174</v>
      </c>
      <c r="G153" s="56"/>
      <c r="H153" s="56"/>
      <c r="I153" s="138"/>
      <c r="J153" s="56"/>
      <c r="K153" s="56"/>
      <c r="L153" s="54"/>
      <c r="M153" s="165"/>
      <c r="N153" s="35"/>
      <c r="O153" s="35"/>
      <c r="P153" s="35"/>
      <c r="Q153" s="35"/>
      <c r="R153" s="35"/>
      <c r="S153" s="35"/>
      <c r="T153" s="71"/>
      <c r="AT153" s="17" t="s">
        <v>114</v>
      </c>
      <c r="AU153" s="17" t="s">
        <v>71</v>
      </c>
    </row>
    <row r="154" spans="2:47" s="1" customFormat="1" ht="27">
      <c r="B154" s="34"/>
      <c r="C154" s="56"/>
      <c r="D154" s="163" t="s">
        <v>115</v>
      </c>
      <c r="E154" s="56"/>
      <c r="F154" s="166" t="s">
        <v>164</v>
      </c>
      <c r="G154" s="56"/>
      <c r="H154" s="56"/>
      <c r="I154" s="138"/>
      <c r="J154" s="56"/>
      <c r="K154" s="56"/>
      <c r="L154" s="54"/>
      <c r="M154" s="165"/>
      <c r="N154" s="35"/>
      <c r="O154" s="35"/>
      <c r="P154" s="35"/>
      <c r="Q154" s="35"/>
      <c r="R154" s="35"/>
      <c r="S154" s="35"/>
      <c r="T154" s="71"/>
      <c r="AT154" s="17" t="s">
        <v>115</v>
      </c>
      <c r="AU154" s="17" t="s">
        <v>71</v>
      </c>
    </row>
    <row r="155" spans="2:65" s="1" customFormat="1" ht="38.25" customHeight="1">
      <c r="B155" s="34"/>
      <c r="C155" s="151" t="s">
        <v>176</v>
      </c>
      <c r="D155" s="151" t="s">
        <v>109</v>
      </c>
      <c r="E155" s="152" t="s">
        <v>149</v>
      </c>
      <c r="F155" s="153" t="s">
        <v>177</v>
      </c>
      <c r="G155" s="154" t="s">
        <v>111</v>
      </c>
      <c r="H155" s="155">
        <v>2</v>
      </c>
      <c r="I155" s="156"/>
      <c r="J155" s="157">
        <f>ROUND(I155*H155,2)</f>
        <v>0</v>
      </c>
      <c r="K155" s="153" t="s">
        <v>21</v>
      </c>
      <c r="L155" s="54"/>
      <c r="M155" s="158" t="s">
        <v>21</v>
      </c>
      <c r="N155" s="159" t="s">
        <v>42</v>
      </c>
      <c r="O155" s="35"/>
      <c r="P155" s="160">
        <f>O155*H155</f>
        <v>0</v>
      </c>
      <c r="Q155" s="160">
        <v>0</v>
      </c>
      <c r="R155" s="160">
        <f>Q155*H155</f>
        <v>0</v>
      </c>
      <c r="S155" s="160">
        <v>0</v>
      </c>
      <c r="T155" s="161">
        <f>S155*H155</f>
        <v>0</v>
      </c>
      <c r="AR155" s="17" t="s">
        <v>112</v>
      </c>
      <c r="AT155" s="17" t="s">
        <v>109</v>
      </c>
      <c r="AU155" s="17" t="s">
        <v>71</v>
      </c>
      <c r="AY155" s="17" t="s">
        <v>113</v>
      </c>
      <c r="BE155" s="162">
        <f>IF(N155="základní",J155,0)</f>
        <v>0</v>
      </c>
      <c r="BF155" s="162">
        <f>IF(N155="snížená",J155,0)</f>
        <v>0</v>
      </c>
      <c r="BG155" s="162">
        <f>IF(N155="zákl. přenesená",J155,0)</f>
        <v>0</v>
      </c>
      <c r="BH155" s="162">
        <f>IF(N155="sníž. přenesená",J155,0)</f>
        <v>0</v>
      </c>
      <c r="BI155" s="162">
        <f>IF(N155="nulová",J155,0)</f>
        <v>0</v>
      </c>
      <c r="BJ155" s="17" t="s">
        <v>79</v>
      </c>
      <c r="BK155" s="162">
        <f>ROUND(I155*H155,2)</f>
        <v>0</v>
      </c>
      <c r="BL155" s="17" t="s">
        <v>112</v>
      </c>
      <c r="BM155" s="17" t="s">
        <v>178</v>
      </c>
    </row>
    <row r="156" spans="2:47" s="1" customFormat="1" ht="27">
      <c r="B156" s="34"/>
      <c r="C156" s="56"/>
      <c r="D156" s="163" t="s">
        <v>114</v>
      </c>
      <c r="E156" s="56"/>
      <c r="F156" s="164" t="s">
        <v>177</v>
      </c>
      <c r="G156" s="56"/>
      <c r="H156" s="56"/>
      <c r="I156" s="138"/>
      <c r="J156" s="56"/>
      <c r="K156" s="56"/>
      <c r="L156" s="54"/>
      <c r="M156" s="165"/>
      <c r="N156" s="35"/>
      <c r="O156" s="35"/>
      <c r="P156" s="35"/>
      <c r="Q156" s="35"/>
      <c r="R156" s="35"/>
      <c r="S156" s="35"/>
      <c r="T156" s="71"/>
      <c r="AT156" s="17" t="s">
        <v>114</v>
      </c>
      <c r="AU156" s="17" t="s">
        <v>71</v>
      </c>
    </row>
    <row r="157" spans="2:47" s="1" customFormat="1" ht="27">
      <c r="B157" s="34"/>
      <c r="C157" s="56"/>
      <c r="D157" s="163" t="s">
        <v>115</v>
      </c>
      <c r="E157" s="56"/>
      <c r="F157" s="166" t="s">
        <v>164</v>
      </c>
      <c r="G157" s="56"/>
      <c r="H157" s="56"/>
      <c r="I157" s="138"/>
      <c r="J157" s="56"/>
      <c r="K157" s="56"/>
      <c r="L157" s="54"/>
      <c r="M157" s="165"/>
      <c r="N157" s="35"/>
      <c r="O157" s="35"/>
      <c r="P157" s="35"/>
      <c r="Q157" s="35"/>
      <c r="R157" s="35"/>
      <c r="S157" s="35"/>
      <c r="T157" s="71"/>
      <c r="AT157" s="17" t="s">
        <v>115</v>
      </c>
      <c r="AU157" s="17" t="s">
        <v>71</v>
      </c>
    </row>
    <row r="158" spans="2:65" s="1" customFormat="1" ht="16.5" customHeight="1">
      <c r="B158" s="34"/>
      <c r="C158" s="151" t="s">
        <v>151</v>
      </c>
      <c r="D158" s="151" t="s">
        <v>109</v>
      </c>
      <c r="E158" s="152" t="s">
        <v>176</v>
      </c>
      <c r="F158" s="153" t="s">
        <v>146</v>
      </c>
      <c r="G158" s="154" t="s">
        <v>111</v>
      </c>
      <c r="H158" s="155">
        <v>1</v>
      </c>
      <c r="I158" s="156"/>
      <c r="J158" s="157">
        <f>ROUND(I158*H158,2)</f>
        <v>0</v>
      </c>
      <c r="K158" s="153" t="s">
        <v>21</v>
      </c>
      <c r="L158" s="54"/>
      <c r="M158" s="158" t="s">
        <v>21</v>
      </c>
      <c r="N158" s="159" t="s">
        <v>42</v>
      </c>
      <c r="O158" s="35"/>
      <c r="P158" s="160">
        <f>O158*H158</f>
        <v>0</v>
      </c>
      <c r="Q158" s="160">
        <v>0</v>
      </c>
      <c r="R158" s="160">
        <f>Q158*H158</f>
        <v>0</v>
      </c>
      <c r="S158" s="160">
        <v>0</v>
      </c>
      <c r="T158" s="161">
        <f>S158*H158</f>
        <v>0</v>
      </c>
      <c r="AR158" s="17" t="s">
        <v>112</v>
      </c>
      <c r="AT158" s="17" t="s">
        <v>109</v>
      </c>
      <c r="AU158" s="17" t="s">
        <v>71</v>
      </c>
      <c r="AY158" s="17" t="s">
        <v>113</v>
      </c>
      <c r="BE158" s="162">
        <f>IF(N158="základní",J158,0)</f>
        <v>0</v>
      </c>
      <c r="BF158" s="162">
        <f>IF(N158="snížená",J158,0)</f>
        <v>0</v>
      </c>
      <c r="BG158" s="162">
        <f>IF(N158="zákl. přenesená",J158,0)</f>
        <v>0</v>
      </c>
      <c r="BH158" s="162">
        <f>IF(N158="sníž. přenesená",J158,0)</f>
        <v>0</v>
      </c>
      <c r="BI158" s="162">
        <f>IF(N158="nulová",J158,0)</f>
        <v>0</v>
      </c>
      <c r="BJ158" s="17" t="s">
        <v>79</v>
      </c>
      <c r="BK158" s="162">
        <f>ROUND(I158*H158,2)</f>
        <v>0</v>
      </c>
      <c r="BL158" s="17" t="s">
        <v>112</v>
      </c>
      <c r="BM158" s="17" t="s">
        <v>179</v>
      </c>
    </row>
    <row r="159" spans="2:47" s="1" customFormat="1" ht="13.5">
      <c r="B159" s="34"/>
      <c r="C159" s="56"/>
      <c r="D159" s="163" t="s">
        <v>114</v>
      </c>
      <c r="E159" s="56"/>
      <c r="F159" s="164" t="s">
        <v>146</v>
      </c>
      <c r="G159" s="56"/>
      <c r="H159" s="56"/>
      <c r="I159" s="138"/>
      <c r="J159" s="56"/>
      <c r="K159" s="56"/>
      <c r="L159" s="54"/>
      <c r="M159" s="165"/>
      <c r="N159" s="35"/>
      <c r="O159" s="35"/>
      <c r="P159" s="35"/>
      <c r="Q159" s="35"/>
      <c r="R159" s="35"/>
      <c r="S159" s="35"/>
      <c r="T159" s="71"/>
      <c r="AT159" s="17" t="s">
        <v>114</v>
      </c>
      <c r="AU159" s="17" t="s">
        <v>71</v>
      </c>
    </row>
    <row r="160" spans="2:47" s="1" customFormat="1" ht="27">
      <c r="B160" s="34"/>
      <c r="C160" s="56"/>
      <c r="D160" s="163" t="s">
        <v>115</v>
      </c>
      <c r="E160" s="56"/>
      <c r="F160" s="166" t="s">
        <v>164</v>
      </c>
      <c r="G160" s="56"/>
      <c r="H160" s="56"/>
      <c r="I160" s="138"/>
      <c r="J160" s="56"/>
      <c r="K160" s="56"/>
      <c r="L160" s="54"/>
      <c r="M160" s="165"/>
      <c r="N160" s="35"/>
      <c r="O160" s="35"/>
      <c r="P160" s="35"/>
      <c r="Q160" s="35"/>
      <c r="R160" s="35"/>
      <c r="S160" s="35"/>
      <c r="T160" s="71"/>
      <c r="AT160" s="17" t="s">
        <v>115</v>
      </c>
      <c r="AU160" s="17" t="s">
        <v>71</v>
      </c>
    </row>
    <row r="161" spans="2:65" s="1" customFormat="1" ht="16.5" customHeight="1">
      <c r="B161" s="34"/>
      <c r="C161" s="151" t="s">
        <v>180</v>
      </c>
      <c r="D161" s="151" t="s">
        <v>109</v>
      </c>
      <c r="E161" s="152" t="s">
        <v>151</v>
      </c>
      <c r="F161" s="153" t="s">
        <v>181</v>
      </c>
      <c r="G161" s="154" t="s">
        <v>111</v>
      </c>
      <c r="H161" s="155">
        <v>1</v>
      </c>
      <c r="I161" s="156"/>
      <c r="J161" s="157">
        <f>ROUND(I161*H161,2)</f>
        <v>0</v>
      </c>
      <c r="K161" s="153" t="s">
        <v>21</v>
      </c>
      <c r="L161" s="54"/>
      <c r="M161" s="158" t="s">
        <v>21</v>
      </c>
      <c r="N161" s="159" t="s">
        <v>42</v>
      </c>
      <c r="O161" s="35"/>
      <c r="P161" s="160">
        <f>O161*H161</f>
        <v>0</v>
      </c>
      <c r="Q161" s="160">
        <v>0</v>
      </c>
      <c r="R161" s="160">
        <f>Q161*H161</f>
        <v>0</v>
      </c>
      <c r="S161" s="160">
        <v>0</v>
      </c>
      <c r="T161" s="161">
        <f>S161*H161</f>
        <v>0</v>
      </c>
      <c r="AR161" s="17" t="s">
        <v>112</v>
      </c>
      <c r="AT161" s="17" t="s">
        <v>109</v>
      </c>
      <c r="AU161" s="17" t="s">
        <v>71</v>
      </c>
      <c r="AY161" s="17" t="s">
        <v>113</v>
      </c>
      <c r="BE161" s="162">
        <f>IF(N161="základní",J161,0)</f>
        <v>0</v>
      </c>
      <c r="BF161" s="162">
        <f>IF(N161="snížená",J161,0)</f>
        <v>0</v>
      </c>
      <c r="BG161" s="162">
        <f>IF(N161="zákl. přenesená",J161,0)</f>
        <v>0</v>
      </c>
      <c r="BH161" s="162">
        <f>IF(N161="sníž. přenesená",J161,0)</f>
        <v>0</v>
      </c>
      <c r="BI161" s="162">
        <f>IF(N161="nulová",J161,0)</f>
        <v>0</v>
      </c>
      <c r="BJ161" s="17" t="s">
        <v>79</v>
      </c>
      <c r="BK161" s="162">
        <f>ROUND(I161*H161,2)</f>
        <v>0</v>
      </c>
      <c r="BL161" s="17" t="s">
        <v>112</v>
      </c>
      <c r="BM161" s="17" t="s">
        <v>182</v>
      </c>
    </row>
    <row r="162" spans="2:47" s="1" customFormat="1" ht="13.5">
      <c r="B162" s="34"/>
      <c r="C162" s="56"/>
      <c r="D162" s="163" t="s">
        <v>114</v>
      </c>
      <c r="E162" s="56"/>
      <c r="F162" s="164" t="s">
        <v>181</v>
      </c>
      <c r="G162" s="56"/>
      <c r="H162" s="56"/>
      <c r="I162" s="138"/>
      <c r="J162" s="56"/>
      <c r="K162" s="56"/>
      <c r="L162" s="54"/>
      <c r="M162" s="165"/>
      <c r="N162" s="35"/>
      <c r="O162" s="35"/>
      <c r="P162" s="35"/>
      <c r="Q162" s="35"/>
      <c r="R162" s="35"/>
      <c r="S162" s="35"/>
      <c r="T162" s="71"/>
      <c r="AT162" s="17" t="s">
        <v>114</v>
      </c>
      <c r="AU162" s="17" t="s">
        <v>71</v>
      </c>
    </row>
    <row r="163" spans="2:47" s="1" customFormat="1" ht="27">
      <c r="B163" s="34"/>
      <c r="C163" s="56"/>
      <c r="D163" s="163" t="s">
        <v>115</v>
      </c>
      <c r="E163" s="56"/>
      <c r="F163" s="166" t="s">
        <v>164</v>
      </c>
      <c r="G163" s="56"/>
      <c r="H163" s="56"/>
      <c r="I163" s="138"/>
      <c r="J163" s="56"/>
      <c r="K163" s="56"/>
      <c r="L163" s="54"/>
      <c r="M163" s="165"/>
      <c r="N163" s="35"/>
      <c r="O163" s="35"/>
      <c r="P163" s="35"/>
      <c r="Q163" s="35"/>
      <c r="R163" s="35"/>
      <c r="S163" s="35"/>
      <c r="T163" s="71"/>
      <c r="AT163" s="17" t="s">
        <v>115</v>
      </c>
      <c r="AU163" s="17" t="s">
        <v>71</v>
      </c>
    </row>
    <row r="164" spans="2:65" s="1" customFormat="1" ht="25.5" customHeight="1">
      <c r="B164" s="34"/>
      <c r="C164" s="151" t="s">
        <v>153</v>
      </c>
      <c r="D164" s="151" t="s">
        <v>109</v>
      </c>
      <c r="E164" s="152" t="s">
        <v>180</v>
      </c>
      <c r="F164" s="153" t="s">
        <v>183</v>
      </c>
      <c r="G164" s="154" t="s">
        <v>111</v>
      </c>
      <c r="H164" s="155">
        <v>1</v>
      </c>
      <c r="I164" s="156"/>
      <c r="J164" s="157">
        <f>ROUND(I164*H164,2)</f>
        <v>0</v>
      </c>
      <c r="K164" s="153" t="s">
        <v>21</v>
      </c>
      <c r="L164" s="54"/>
      <c r="M164" s="158" t="s">
        <v>21</v>
      </c>
      <c r="N164" s="159" t="s">
        <v>42</v>
      </c>
      <c r="O164" s="35"/>
      <c r="P164" s="160">
        <f>O164*H164</f>
        <v>0</v>
      </c>
      <c r="Q164" s="160">
        <v>0</v>
      </c>
      <c r="R164" s="160">
        <f>Q164*H164</f>
        <v>0</v>
      </c>
      <c r="S164" s="160">
        <v>0</v>
      </c>
      <c r="T164" s="161">
        <f>S164*H164</f>
        <v>0</v>
      </c>
      <c r="AR164" s="17" t="s">
        <v>112</v>
      </c>
      <c r="AT164" s="17" t="s">
        <v>109</v>
      </c>
      <c r="AU164" s="17" t="s">
        <v>71</v>
      </c>
      <c r="AY164" s="17" t="s">
        <v>113</v>
      </c>
      <c r="BE164" s="162">
        <f>IF(N164="základní",J164,0)</f>
        <v>0</v>
      </c>
      <c r="BF164" s="162">
        <f>IF(N164="snížená",J164,0)</f>
        <v>0</v>
      </c>
      <c r="BG164" s="162">
        <f>IF(N164="zákl. přenesená",J164,0)</f>
        <v>0</v>
      </c>
      <c r="BH164" s="162">
        <f>IF(N164="sníž. přenesená",J164,0)</f>
        <v>0</v>
      </c>
      <c r="BI164" s="162">
        <f>IF(N164="nulová",J164,0)</f>
        <v>0</v>
      </c>
      <c r="BJ164" s="17" t="s">
        <v>79</v>
      </c>
      <c r="BK164" s="162">
        <f>ROUND(I164*H164,2)</f>
        <v>0</v>
      </c>
      <c r="BL164" s="17" t="s">
        <v>112</v>
      </c>
      <c r="BM164" s="17" t="s">
        <v>184</v>
      </c>
    </row>
    <row r="165" spans="2:47" s="1" customFormat="1" ht="13.5">
      <c r="B165" s="34"/>
      <c r="C165" s="56"/>
      <c r="D165" s="163" t="s">
        <v>114</v>
      </c>
      <c r="E165" s="56"/>
      <c r="F165" s="164" t="s">
        <v>183</v>
      </c>
      <c r="G165" s="56"/>
      <c r="H165" s="56"/>
      <c r="I165" s="138"/>
      <c r="J165" s="56"/>
      <c r="K165" s="56"/>
      <c r="L165" s="54"/>
      <c r="M165" s="165"/>
      <c r="N165" s="35"/>
      <c r="O165" s="35"/>
      <c r="P165" s="35"/>
      <c r="Q165" s="35"/>
      <c r="R165" s="35"/>
      <c r="S165" s="35"/>
      <c r="T165" s="71"/>
      <c r="AT165" s="17" t="s">
        <v>114</v>
      </c>
      <c r="AU165" s="17" t="s">
        <v>71</v>
      </c>
    </row>
    <row r="166" spans="2:47" s="1" customFormat="1" ht="27">
      <c r="B166" s="34"/>
      <c r="C166" s="56"/>
      <c r="D166" s="163" t="s">
        <v>115</v>
      </c>
      <c r="E166" s="56"/>
      <c r="F166" s="166" t="s">
        <v>164</v>
      </c>
      <c r="G166" s="56"/>
      <c r="H166" s="56"/>
      <c r="I166" s="138"/>
      <c r="J166" s="56"/>
      <c r="K166" s="56"/>
      <c r="L166" s="54"/>
      <c r="M166" s="165"/>
      <c r="N166" s="35"/>
      <c r="O166" s="35"/>
      <c r="P166" s="35"/>
      <c r="Q166" s="35"/>
      <c r="R166" s="35"/>
      <c r="S166" s="35"/>
      <c r="T166" s="71"/>
      <c r="AT166" s="17" t="s">
        <v>115</v>
      </c>
      <c r="AU166" s="17" t="s">
        <v>71</v>
      </c>
    </row>
    <row r="167" spans="2:65" s="1" customFormat="1" ht="16.5" customHeight="1">
      <c r="B167" s="34"/>
      <c r="C167" s="151" t="s">
        <v>185</v>
      </c>
      <c r="D167" s="151" t="s">
        <v>109</v>
      </c>
      <c r="E167" s="152" t="s">
        <v>153</v>
      </c>
      <c r="F167" s="153" t="s">
        <v>186</v>
      </c>
      <c r="G167" s="154" t="s">
        <v>111</v>
      </c>
      <c r="H167" s="155">
        <v>1</v>
      </c>
      <c r="I167" s="156"/>
      <c r="J167" s="157">
        <f>ROUND(I167*H167,2)</f>
        <v>0</v>
      </c>
      <c r="K167" s="153" t="s">
        <v>21</v>
      </c>
      <c r="L167" s="54"/>
      <c r="M167" s="158" t="s">
        <v>21</v>
      </c>
      <c r="N167" s="159" t="s">
        <v>42</v>
      </c>
      <c r="O167" s="35"/>
      <c r="P167" s="160">
        <f>O167*H167</f>
        <v>0</v>
      </c>
      <c r="Q167" s="160">
        <v>0</v>
      </c>
      <c r="R167" s="160">
        <f>Q167*H167</f>
        <v>0</v>
      </c>
      <c r="S167" s="160">
        <v>0</v>
      </c>
      <c r="T167" s="161">
        <f>S167*H167</f>
        <v>0</v>
      </c>
      <c r="AR167" s="17" t="s">
        <v>112</v>
      </c>
      <c r="AT167" s="17" t="s">
        <v>109</v>
      </c>
      <c r="AU167" s="17" t="s">
        <v>71</v>
      </c>
      <c r="AY167" s="17" t="s">
        <v>113</v>
      </c>
      <c r="BE167" s="162">
        <f>IF(N167="základní",J167,0)</f>
        <v>0</v>
      </c>
      <c r="BF167" s="162">
        <f>IF(N167="snížená",J167,0)</f>
        <v>0</v>
      </c>
      <c r="BG167" s="162">
        <f>IF(N167="zákl. přenesená",J167,0)</f>
        <v>0</v>
      </c>
      <c r="BH167" s="162">
        <f>IF(N167="sníž. přenesená",J167,0)</f>
        <v>0</v>
      </c>
      <c r="BI167" s="162">
        <f>IF(N167="nulová",J167,0)</f>
        <v>0</v>
      </c>
      <c r="BJ167" s="17" t="s">
        <v>79</v>
      </c>
      <c r="BK167" s="162">
        <f>ROUND(I167*H167,2)</f>
        <v>0</v>
      </c>
      <c r="BL167" s="17" t="s">
        <v>112</v>
      </c>
      <c r="BM167" s="17" t="s">
        <v>187</v>
      </c>
    </row>
    <row r="168" spans="2:47" s="1" customFormat="1" ht="13.5">
      <c r="B168" s="34"/>
      <c r="C168" s="56"/>
      <c r="D168" s="163" t="s">
        <v>114</v>
      </c>
      <c r="E168" s="56"/>
      <c r="F168" s="164" t="s">
        <v>186</v>
      </c>
      <c r="G168" s="56"/>
      <c r="H168" s="56"/>
      <c r="I168" s="138"/>
      <c r="J168" s="56"/>
      <c r="K168" s="56"/>
      <c r="L168" s="54"/>
      <c r="M168" s="165"/>
      <c r="N168" s="35"/>
      <c r="O168" s="35"/>
      <c r="P168" s="35"/>
      <c r="Q168" s="35"/>
      <c r="R168" s="35"/>
      <c r="S168" s="35"/>
      <c r="T168" s="71"/>
      <c r="AT168" s="17" t="s">
        <v>114</v>
      </c>
      <c r="AU168" s="17" t="s">
        <v>71</v>
      </c>
    </row>
    <row r="169" spans="2:47" s="1" customFormat="1" ht="27">
      <c r="B169" s="34"/>
      <c r="C169" s="56"/>
      <c r="D169" s="163" t="s">
        <v>115</v>
      </c>
      <c r="E169" s="56"/>
      <c r="F169" s="166" t="s">
        <v>164</v>
      </c>
      <c r="G169" s="56"/>
      <c r="H169" s="56"/>
      <c r="I169" s="138"/>
      <c r="J169" s="56"/>
      <c r="K169" s="56"/>
      <c r="L169" s="54"/>
      <c r="M169" s="165"/>
      <c r="N169" s="35"/>
      <c r="O169" s="35"/>
      <c r="P169" s="35"/>
      <c r="Q169" s="35"/>
      <c r="R169" s="35"/>
      <c r="S169" s="35"/>
      <c r="T169" s="71"/>
      <c r="AT169" s="17" t="s">
        <v>115</v>
      </c>
      <c r="AU169" s="17" t="s">
        <v>71</v>
      </c>
    </row>
    <row r="170" spans="2:65" s="1" customFormat="1" ht="16.5" customHeight="1">
      <c r="B170" s="34"/>
      <c r="C170" s="151" t="s">
        <v>156</v>
      </c>
      <c r="D170" s="151" t="s">
        <v>109</v>
      </c>
      <c r="E170" s="152" t="s">
        <v>185</v>
      </c>
      <c r="F170" s="153" t="s">
        <v>155</v>
      </c>
      <c r="G170" s="154" t="s">
        <v>111</v>
      </c>
      <c r="H170" s="155">
        <v>1</v>
      </c>
      <c r="I170" s="156"/>
      <c r="J170" s="157">
        <f>ROUND(I170*H170,2)</f>
        <v>0</v>
      </c>
      <c r="K170" s="153" t="s">
        <v>21</v>
      </c>
      <c r="L170" s="54"/>
      <c r="M170" s="158" t="s">
        <v>21</v>
      </c>
      <c r="N170" s="159" t="s">
        <v>42</v>
      </c>
      <c r="O170" s="35"/>
      <c r="P170" s="160">
        <f>O170*H170</f>
        <v>0</v>
      </c>
      <c r="Q170" s="160">
        <v>0</v>
      </c>
      <c r="R170" s="160">
        <f>Q170*H170</f>
        <v>0</v>
      </c>
      <c r="S170" s="160">
        <v>0</v>
      </c>
      <c r="T170" s="161">
        <f>S170*H170</f>
        <v>0</v>
      </c>
      <c r="AR170" s="17" t="s">
        <v>112</v>
      </c>
      <c r="AT170" s="17" t="s">
        <v>109</v>
      </c>
      <c r="AU170" s="17" t="s">
        <v>71</v>
      </c>
      <c r="AY170" s="17" t="s">
        <v>113</v>
      </c>
      <c r="BE170" s="162">
        <f>IF(N170="základní",J170,0)</f>
        <v>0</v>
      </c>
      <c r="BF170" s="162">
        <f>IF(N170="snížená",J170,0)</f>
        <v>0</v>
      </c>
      <c r="BG170" s="162">
        <f>IF(N170="zákl. přenesená",J170,0)</f>
        <v>0</v>
      </c>
      <c r="BH170" s="162">
        <f>IF(N170="sníž. přenesená",J170,0)</f>
        <v>0</v>
      </c>
      <c r="BI170" s="162">
        <f>IF(N170="nulová",J170,0)</f>
        <v>0</v>
      </c>
      <c r="BJ170" s="17" t="s">
        <v>79</v>
      </c>
      <c r="BK170" s="162">
        <f>ROUND(I170*H170,2)</f>
        <v>0</v>
      </c>
      <c r="BL170" s="17" t="s">
        <v>112</v>
      </c>
      <c r="BM170" s="17" t="s">
        <v>188</v>
      </c>
    </row>
    <row r="171" spans="2:47" s="1" customFormat="1" ht="13.5">
      <c r="B171" s="34"/>
      <c r="C171" s="56"/>
      <c r="D171" s="163" t="s">
        <v>114</v>
      </c>
      <c r="E171" s="56"/>
      <c r="F171" s="164" t="s">
        <v>155</v>
      </c>
      <c r="G171" s="56"/>
      <c r="H171" s="56"/>
      <c r="I171" s="138"/>
      <c r="J171" s="56"/>
      <c r="K171" s="56"/>
      <c r="L171" s="54"/>
      <c r="M171" s="165"/>
      <c r="N171" s="35"/>
      <c r="O171" s="35"/>
      <c r="P171" s="35"/>
      <c r="Q171" s="35"/>
      <c r="R171" s="35"/>
      <c r="S171" s="35"/>
      <c r="T171" s="71"/>
      <c r="AT171" s="17" t="s">
        <v>114</v>
      </c>
      <c r="AU171" s="17" t="s">
        <v>71</v>
      </c>
    </row>
    <row r="172" spans="2:47" s="1" customFormat="1" ht="27">
      <c r="B172" s="34"/>
      <c r="C172" s="56"/>
      <c r="D172" s="163" t="s">
        <v>115</v>
      </c>
      <c r="E172" s="56"/>
      <c r="F172" s="166" t="s">
        <v>164</v>
      </c>
      <c r="G172" s="56"/>
      <c r="H172" s="56"/>
      <c r="I172" s="138"/>
      <c r="J172" s="56"/>
      <c r="K172" s="56"/>
      <c r="L172" s="54"/>
      <c r="M172" s="165"/>
      <c r="N172" s="35"/>
      <c r="O172" s="35"/>
      <c r="P172" s="35"/>
      <c r="Q172" s="35"/>
      <c r="R172" s="35"/>
      <c r="S172" s="35"/>
      <c r="T172" s="71"/>
      <c r="AT172" s="17" t="s">
        <v>115</v>
      </c>
      <c r="AU172" s="17" t="s">
        <v>71</v>
      </c>
    </row>
    <row r="173" spans="2:65" s="1" customFormat="1" ht="16.5" customHeight="1">
      <c r="B173" s="34"/>
      <c r="C173" s="151" t="s">
        <v>189</v>
      </c>
      <c r="D173" s="151" t="s">
        <v>109</v>
      </c>
      <c r="E173" s="152" t="s">
        <v>156</v>
      </c>
      <c r="F173" s="153" t="s">
        <v>190</v>
      </c>
      <c r="G173" s="154" t="s">
        <v>111</v>
      </c>
      <c r="H173" s="155">
        <v>4</v>
      </c>
      <c r="I173" s="156"/>
      <c r="J173" s="157">
        <f>ROUND(I173*H173,2)</f>
        <v>0</v>
      </c>
      <c r="K173" s="153" t="s">
        <v>21</v>
      </c>
      <c r="L173" s="54"/>
      <c r="M173" s="158" t="s">
        <v>21</v>
      </c>
      <c r="N173" s="159" t="s">
        <v>42</v>
      </c>
      <c r="O173" s="35"/>
      <c r="P173" s="160">
        <f>O173*H173</f>
        <v>0</v>
      </c>
      <c r="Q173" s="160">
        <v>0</v>
      </c>
      <c r="R173" s="160">
        <f>Q173*H173</f>
        <v>0</v>
      </c>
      <c r="S173" s="160">
        <v>0</v>
      </c>
      <c r="T173" s="161">
        <f>S173*H173</f>
        <v>0</v>
      </c>
      <c r="AR173" s="17" t="s">
        <v>112</v>
      </c>
      <c r="AT173" s="17" t="s">
        <v>109</v>
      </c>
      <c r="AU173" s="17" t="s">
        <v>71</v>
      </c>
      <c r="AY173" s="17" t="s">
        <v>113</v>
      </c>
      <c r="BE173" s="162">
        <f>IF(N173="základní",J173,0)</f>
        <v>0</v>
      </c>
      <c r="BF173" s="162">
        <f>IF(N173="snížená",J173,0)</f>
        <v>0</v>
      </c>
      <c r="BG173" s="162">
        <f>IF(N173="zákl. přenesená",J173,0)</f>
        <v>0</v>
      </c>
      <c r="BH173" s="162">
        <f>IF(N173="sníž. přenesená",J173,0)</f>
        <v>0</v>
      </c>
      <c r="BI173" s="162">
        <f>IF(N173="nulová",J173,0)</f>
        <v>0</v>
      </c>
      <c r="BJ173" s="17" t="s">
        <v>79</v>
      </c>
      <c r="BK173" s="162">
        <f>ROUND(I173*H173,2)</f>
        <v>0</v>
      </c>
      <c r="BL173" s="17" t="s">
        <v>112</v>
      </c>
      <c r="BM173" s="17" t="s">
        <v>191</v>
      </c>
    </row>
    <row r="174" spans="2:47" s="1" customFormat="1" ht="13.5">
      <c r="B174" s="34"/>
      <c r="C174" s="56"/>
      <c r="D174" s="163" t="s">
        <v>114</v>
      </c>
      <c r="E174" s="56"/>
      <c r="F174" s="164" t="s">
        <v>190</v>
      </c>
      <c r="G174" s="56"/>
      <c r="H174" s="56"/>
      <c r="I174" s="138"/>
      <c r="J174" s="56"/>
      <c r="K174" s="56"/>
      <c r="L174" s="54"/>
      <c r="M174" s="165"/>
      <c r="N174" s="35"/>
      <c r="O174" s="35"/>
      <c r="P174" s="35"/>
      <c r="Q174" s="35"/>
      <c r="R174" s="35"/>
      <c r="S174" s="35"/>
      <c r="T174" s="71"/>
      <c r="AT174" s="17" t="s">
        <v>114</v>
      </c>
      <c r="AU174" s="17" t="s">
        <v>71</v>
      </c>
    </row>
    <row r="175" spans="2:47" s="1" customFormat="1" ht="27">
      <c r="B175" s="34"/>
      <c r="C175" s="56"/>
      <c r="D175" s="163" t="s">
        <v>115</v>
      </c>
      <c r="E175" s="56"/>
      <c r="F175" s="166" t="s">
        <v>164</v>
      </c>
      <c r="G175" s="56"/>
      <c r="H175" s="56"/>
      <c r="I175" s="138"/>
      <c r="J175" s="56"/>
      <c r="K175" s="56"/>
      <c r="L175" s="54"/>
      <c r="M175" s="165"/>
      <c r="N175" s="35"/>
      <c r="O175" s="35"/>
      <c r="P175" s="35"/>
      <c r="Q175" s="35"/>
      <c r="R175" s="35"/>
      <c r="S175" s="35"/>
      <c r="T175" s="71"/>
      <c r="AT175" s="17" t="s">
        <v>115</v>
      </c>
      <c r="AU175" s="17" t="s">
        <v>71</v>
      </c>
    </row>
    <row r="176" spans="2:65" s="1" customFormat="1" ht="16.5" customHeight="1">
      <c r="B176" s="34"/>
      <c r="C176" s="151" t="s">
        <v>158</v>
      </c>
      <c r="D176" s="151" t="s">
        <v>109</v>
      </c>
      <c r="E176" s="152" t="s">
        <v>189</v>
      </c>
      <c r="F176" s="153" t="s">
        <v>160</v>
      </c>
      <c r="G176" s="154" t="s">
        <v>111</v>
      </c>
      <c r="H176" s="155">
        <v>16</v>
      </c>
      <c r="I176" s="156"/>
      <c r="J176" s="157">
        <f>ROUND(I176*H176,2)</f>
        <v>0</v>
      </c>
      <c r="K176" s="153" t="s">
        <v>21</v>
      </c>
      <c r="L176" s="54"/>
      <c r="M176" s="158" t="s">
        <v>21</v>
      </c>
      <c r="N176" s="159" t="s">
        <v>42</v>
      </c>
      <c r="O176" s="35"/>
      <c r="P176" s="160">
        <f>O176*H176</f>
        <v>0</v>
      </c>
      <c r="Q176" s="160">
        <v>0</v>
      </c>
      <c r="R176" s="160">
        <f>Q176*H176</f>
        <v>0</v>
      </c>
      <c r="S176" s="160">
        <v>0</v>
      </c>
      <c r="T176" s="161">
        <f>S176*H176</f>
        <v>0</v>
      </c>
      <c r="AR176" s="17" t="s">
        <v>112</v>
      </c>
      <c r="AT176" s="17" t="s">
        <v>109</v>
      </c>
      <c r="AU176" s="17" t="s">
        <v>71</v>
      </c>
      <c r="AY176" s="17" t="s">
        <v>113</v>
      </c>
      <c r="BE176" s="162">
        <f>IF(N176="základní",J176,0)</f>
        <v>0</v>
      </c>
      <c r="BF176" s="162">
        <f>IF(N176="snížená",J176,0)</f>
        <v>0</v>
      </c>
      <c r="BG176" s="162">
        <f>IF(N176="zákl. přenesená",J176,0)</f>
        <v>0</v>
      </c>
      <c r="BH176" s="162">
        <f>IF(N176="sníž. přenesená",J176,0)</f>
        <v>0</v>
      </c>
      <c r="BI176" s="162">
        <f>IF(N176="nulová",J176,0)</f>
        <v>0</v>
      </c>
      <c r="BJ176" s="17" t="s">
        <v>79</v>
      </c>
      <c r="BK176" s="162">
        <f>ROUND(I176*H176,2)</f>
        <v>0</v>
      </c>
      <c r="BL176" s="17" t="s">
        <v>112</v>
      </c>
      <c r="BM176" s="17" t="s">
        <v>192</v>
      </c>
    </row>
    <row r="177" spans="2:47" s="1" customFormat="1" ht="13.5">
      <c r="B177" s="34"/>
      <c r="C177" s="56"/>
      <c r="D177" s="163" t="s">
        <v>114</v>
      </c>
      <c r="E177" s="56"/>
      <c r="F177" s="164" t="s">
        <v>160</v>
      </c>
      <c r="G177" s="56"/>
      <c r="H177" s="56"/>
      <c r="I177" s="138"/>
      <c r="J177" s="56"/>
      <c r="K177" s="56"/>
      <c r="L177" s="54"/>
      <c r="M177" s="165"/>
      <c r="N177" s="35"/>
      <c r="O177" s="35"/>
      <c r="P177" s="35"/>
      <c r="Q177" s="35"/>
      <c r="R177" s="35"/>
      <c r="S177" s="35"/>
      <c r="T177" s="71"/>
      <c r="AT177" s="17" t="s">
        <v>114</v>
      </c>
      <c r="AU177" s="17" t="s">
        <v>71</v>
      </c>
    </row>
    <row r="178" spans="2:47" s="1" customFormat="1" ht="27">
      <c r="B178" s="34"/>
      <c r="C178" s="56"/>
      <c r="D178" s="163" t="s">
        <v>115</v>
      </c>
      <c r="E178" s="56"/>
      <c r="F178" s="166" t="s">
        <v>164</v>
      </c>
      <c r="G178" s="56"/>
      <c r="H178" s="56"/>
      <c r="I178" s="138"/>
      <c r="J178" s="56"/>
      <c r="K178" s="56"/>
      <c r="L178" s="54"/>
      <c r="M178" s="165"/>
      <c r="N178" s="35"/>
      <c r="O178" s="35"/>
      <c r="P178" s="35"/>
      <c r="Q178" s="35"/>
      <c r="R178" s="35"/>
      <c r="S178" s="35"/>
      <c r="T178" s="71"/>
      <c r="AT178" s="17" t="s">
        <v>115</v>
      </c>
      <c r="AU178" s="17" t="s">
        <v>71</v>
      </c>
    </row>
    <row r="179" spans="2:65" s="1" customFormat="1" ht="16.5" customHeight="1">
      <c r="B179" s="34"/>
      <c r="C179" s="151" t="s">
        <v>193</v>
      </c>
      <c r="D179" s="151" t="s">
        <v>109</v>
      </c>
      <c r="E179" s="152" t="s">
        <v>158</v>
      </c>
      <c r="F179" s="153" t="s">
        <v>194</v>
      </c>
      <c r="G179" s="154" t="s">
        <v>111</v>
      </c>
      <c r="H179" s="155">
        <v>1</v>
      </c>
      <c r="I179" s="156"/>
      <c r="J179" s="157">
        <f>ROUND(I179*H179,2)</f>
        <v>0</v>
      </c>
      <c r="K179" s="153" t="s">
        <v>21</v>
      </c>
      <c r="L179" s="54"/>
      <c r="M179" s="158" t="s">
        <v>21</v>
      </c>
      <c r="N179" s="159" t="s">
        <v>42</v>
      </c>
      <c r="O179" s="35"/>
      <c r="P179" s="160">
        <f>O179*H179</f>
        <v>0</v>
      </c>
      <c r="Q179" s="160">
        <v>0</v>
      </c>
      <c r="R179" s="160">
        <f>Q179*H179</f>
        <v>0</v>
      </c>
      <c r="S179" s="160">
        <v>0</v>
      </c>
      <c r="T179" s="161">
        <f>S179*H179</f>
        <v>0</v>
      </c>
      <c r="AR179" s="17" t="s">
        <v>112</v>
      </c>
      <c r="AT179" s="17" t="s">
        <v>109</v>
      </c>
      <c r="AU179" s="17" t="s">
        <v>71</v>
      </c>
      <c r="AY179" s="17" t="s">
        <v>113</v>
      </c>
      <c r="BE179" s="162">
        <f>IF(N179="základní",J179,0)</f>
        <v>0</v>
      </c>
      <c r="BF179" s="162">
        <f>IF(N179="snížená",J179,0)</f>
        <v>0</v>
      </c>
      <c r="BG179" s="162">
        <f>IF(N179="zákl. přenesená",J179,0)</f>
        <v>0</v>
      </c>
      <c r="BH179" s="162">
        <f>IF(N179="sníž. přenesená",J179,0)</f>
        <v>0</v>
      </c>
      <c r="BI179" s="162">
        <f>IF(N179="nulová",J179,0)</f>
        <v>0</v>
      </c>
      <c r="BJ179" s="17" t="s">
        <v>79</v>
      </c>
      <c r="BK179" s="162">
        <f>ROUND(I179*H179,2)</f>
        <v>0</v>
      </c>
      <c r="BL179" s="17" t="s">
        <v>112</v>
      </c>
      <c r="BM179" s="17" t="s">
        <v>195</v>
      </c>
    </row>
    <row r="180" spans="2:47" s="1" customFormat="1" ht="13.5">
      <c r="B180" s="34"/>
      <c r="C180" s="56"/>
      <c r="D180" s="163" t="s">
        <v>114</v>
      </c>
      <c r="E180" s="56"/>
      <c r="F180" s="164" t="s">
        <v>194</v>
      </c>
      <c r="G180" s="56"/>
      <c r="H180" s="56"/>
      <c r="I180" s="138"/>
      <c r="J180" s="56"/>
      <c r="K180" s="56"/>
      <c r="L180" s="54"/>
      <c r="M180" s="165"/>
      <c r="N180" s="35"/>
      <c r="O180" s="35"/>
      <c r="P180" s="35"/>
      <c r="Q180" s="35"/>
      <c r="R180" s="35"/>
      <c r="S180" s="35"/>
      <c r="T180" s="71"/>
      <c r="AT180" s="17" t="s">
        <v>114</v>
      </c>
      <c r="AU180" s="17" t="s">
        <v>71</v>
      </c>
    </row>
    <row r="181" spans="2:47" s="1" customFormat="1" ht="27">
      <c r="B181" s="34"/>
      <c r="C181" s="56"/>
      <c r="D181" s="163" t="s">
        <v>115</v>
      </c>
      <c r="E181" s="56"/>
      <c r="F181" s="166" t="s">
        <v>196</v>
      </c>
      <c r="G181" s="56"/>
      <c r="H181" s="56"/>
      <c r="I181" s="138"/>
      <c r="J181" s="56"/>
      <c r="K181" s="56"/>
      <c r="L181" s="54"/>
      <c r="M181" s="165"/>
      <c r="N181" s="35"/>
      <c r="O181" s="35"/>
      <c r="P181" s="35"/>
      <c r="Q181" s="35"/>
      <c r="R181" s="35"/>
      <c r="S181" s="35"/>
      <c r="T181" s="71"/>
      <c r="AT181" s="17" t="s">
        <v>115</v>
      </c>
      <c r="AU181" s="17" t="s">
        <v>71</v>
      </c>
    </row>
    <row r="182" spans="2:65" s="1" customFormat="1" ht="25.5" customHeight="1">
      <c r="B182" s="34"/>
      <c r="C182" s="151" t="s">
        <v>161</v>
      </c>
      <c r="D182" s="151" t="s">
        <v>109</v>
      </c>
      <c r="E182" s="152" t="s">
        <v>193</v>
      </c>
      <c r="F182" s="153" t="s">
        <v>197</v>
      </c>
      <c r="G182" s="154" t="s">
        <v>111</v>
      </c>
      <c r="H182" s="155">
        <v>1</v>
      </c>
      <c r="I182" s="156"/>
      <c r="J182" s="157">
        <f>ROUND(I182*H182,2)</f>
        <v>0</v>
      </c>
      <c r="K182" s="153" t="s">
        <v>21</v>
      </c>
      <c r="L182" s="54"/>
      <c r="M182" s="158" t="s">
        <v>21</v>
      </c>
      <c r="N182" s="159" t="s">
        <v>42</v>
      </c>
      <c r="O182" s="35"/>
      <c r="P182" s="160">
        <f>O182*H182</f>
        <v>0</v>
      </c>
      <c r="Q182" s="160">
        <v>0</v>
      </c>
      <c r="R182" s="160">
        <f>Q182*H182</f>
        <v>0</v>
      </c>
      <c r="S182" s="160">
        <v>0</v>
      </c>
      <c r="T182" s="161">
        <f>S182*H182</f>
        <v>0</v>
      </c>
      <c r="AR182" s="17" t="s">
        <v>112</v>
      </c>
      <c r="AT182" s="17" t="s">
        <v>109</v>
      </c>
      <c r="AU182" s="17" t="s">
        <v>71</v>
      </c>
      <c r="AY182" s="17" t="s">
        <v>113</v>
      </c>
      <c r="BE182" s="162">
        <f>IF(N182="základní",J182,0)</f>
        <v>0</v>
      </c>
      <c r="BF182" s="162">
        <f>IF(N182="snížená",J182,0)</f>
        <v>0</v>
      </c>
      <c r="BG182" s="162">
        <f>IF(N182="zákl. přenesená",J182,0)</f>
        <v>0</v>
      </c>
      <c r="BH182" s="162">
        <f>IF(N182="sníž. přenesená",J182,0)</f>
        <v>0</v>
      </c>
      <c r="BI182" s="162">
        <f>IF(N182="nulová",J182,0)</f>
        <v>0</v>
      </c>
      <c r="BJ182" s="17" t="s">
        <v>79</v>
      </c>
      <c r="BK182" s="162">
        <f>ROUND(I182*H182,2)</f>
        <v>0</v>
      </c>
      <c r="BL182" s="17" t="s">
        <v>112</v>
      </c>
      <c r="BM182" s="17" t="s">
        <v>198</v>
      </c>
    </row>
    <row r="183" spans="2:47" s="1" customFormat="1" ht="13.5">
      <c r="B183" s="34"/>
      <c r="C183" s="56"/>
      <c r="D183" s="163" t="s">
        <v>114</v>
      </c>
      <c r="E183" s="56"/>
      <c r="F183" s="164" t="s">
        <v>197</v>
      </c>
      <c r="G183" s="56"/>
      <c r="H183" s="56"/>
      <c r="I183" s="138"/>
      <c r="J183" s="56"/>
      <c r="K183" s="56"/>
      <c r="L183" s="54"/>
      <c r="M183" s="165"/>
      <c r="N183" s="35"/>
      <c r="O183" s="35"/>
      <c r="P183" s="35"/>
      <c r="Q183" s="35"/>
      <c r="R183" s="35"/>
      <c r="S183" s="35"/>
      <c r="T183" s="71"/>
      <c r="AT183" s="17" t="s">
        <v>114</v>
      </c>
      <c r="AU183" s="17" t="s">
        <v>71</v>
      </c>
    </row>
    <row r="184" spans="2:47" s="1" customFormat="1" ht="27">
      <c r="B184" s="34"/>
      <c r="C184" s="56"/>
      <c r="D184" s="163" t="s">
        <v>115</v>
      </c>
      <c r="E184" s="56"/>
      <c r="F184" s="166" t="s">
        <v>196</v>
      </c>
      <c r="G184" s="56"/>
      <c r="H184" s="56"/>
      <c r="I184" s="138"/>
      <c r="J184" s="56"/>
      <c r="K184" s="56"/>
      <c r="L184" s="54"/>
      <c r="M184" s="165"/>
      <c r="N184" s="35"/>
      <c r="O184" s="35"/>
      <c r="P184" s="35"/>
      <c r="Q184" s="35"/>
      <c r="R184" s="35"/>
      <c r="S184" s="35"/>
      <c r="T184" s="71"/>
      <c r="AT184" s="17" t="s">
        <v>115</v>
      </c>
      <c r="AU184" s="17" t="s">
        <v>71</v>
      </c>
    </row>
    <row r="185" spans="2:65" s="1" customFormat="1" ht="38.25" customHeight="1">
      <c r="B185" s="34"/>
      <c r="C185" s="151" t="s">
        <v>199</v>
      </c>
      <c r="D185" s="151" t="s">
        <v>109</v>
      </c>
      <c r="E185" s="152" t="s">
        <v>161</v>
      </c>
      <c r="F185" s="153" t="s">
        <v>200</v>
      </c>
      <c r="G185" s="154" t="s">
        <v>111</v>
      </c>
      <c r="H185" s="155">
        <v>2</v>
      </c>
      <c r="I185" s="156"/>
      <c r="J185" s="157">
        <f>ROUND(I185*H185,2)</f>
        <v>0</v>
      </c>
      <c r="K185" s="153" t="s">
        <v>21</v>
      </c>
      <c r="L185" s="54"/>
      <c r="M185" s="158" t="s">
        <v>21</v>
      </c>
      <c r="N185" s="159" t="s">
        <v>42</v>
      </c>
      <c r="O185" s="35"/>
      <c r="P185" s="160">
        <f>O185*H185</f>
        <v>0</v>
      </c>
      <c r="Q185" s="160">
        <v>0</v>
      </c>
      <c r="R185" s="160">
        <f>Q185*H185</f>
        <v>0</v>
      </c>
      <c r="S185" s="160">
        <v>0</v>
      </c>
      <c r="T185" s="161">
        <f>S185*H185</f>
        <v>0</v>
      </c>
      <c r="AR185" s="17" t="s">
        <v>112</v>
      </c>
      <c r="AT185" s="17" t="s">
        <v>109</v>
      </c>
      <c r="AU185" s="17" t="s">
        <v>71</v>
      </c>
      <c r="AY185" s="17" t="s">
        <v>113</v>
      </c>
      <c r="BE185" s="162">
        <f>IF(N185="základní",J185,0)</f>
        <v>0</v>
      </c>
      <c r="BF185" s="162">
        <f>IF(N185="snížená",J185,0)</f>
        <v>0</v>
      </c>
      <c r="BG185" s="162">
        <f>IF(N185="zákl. přenesená",J185,0)</f>
        <v>0</v>
      </c>
      <c r="BH185" s="162">
        <f>IF(N185="sníž. přenesená",J185,0)</f>
        <v>0</v>
      </c>
      <c r="BI185" s="162">
        <f>IF(N185="nulová",J185,0)</f>
        <v>0</v>
      </c>
      <c r="BJ185" s="17" t="s">
        <v>79</v>
      </c>
      <c r="BK185" s="162">
        <f>ROUND(I185*H185,2)</f>
        <v>0</v>
      </c>
      <c r="BL185" s="17" t="s">
        <v>112</v>
      </c>
      <c r="BM185" s="17" t="s">
        <v>201</v>
      </c>
    </row>
    <row r="186" spans="2:47" s="1" customFormat="1" ht="27">
      <c r="B186" s="34"/>
      <c r="C186" s="56"/>
      <c r="D186" s="163" t="s">
        <v>114</v>
      </c>
      <c r="E186" s="56"/>
      <c r="F186" s="164" t="s">
        <v>200</v>
      </c>
      <c r="G186" s="56"/>
      <c r="H186" s="56"/>
      <c r="I186" s="138"/>
      <c r="J186" s="56"/>
      <c r="K186" s="56"/>
      <c r="L186" s="54"/>
      <c r="M186" s="165"/>
      <c r="N186" s="35"/>
      <c r="O186" s="35"/>
      <c r="P186" s="35"/>
      <c r="Q186" s="35"/>
      <c r="R186" s="35"/>
      <c r="S186" s="35"/>
      <c r="T186" s="71"/>
      <c r="AT186" s="17" t="s">
        <v>114</v>
      </c>
      <c r="AU186" s="17" t="s">
        <v>71</v>
      </c>
    </row>
    <row r="187" spans="2:47" s="1" customFormat="1" ht="27">
      <c r="B187" s="34"/>
      <c r="C187" s="56"/>
      <c r="D187" s="163" t="s">
        <v>115</v>
      </c>
      <c r="E187" s="56"/>
      <c r="F187" s="166" t="s">
        <v>196</v>
      </c>
      <c r="G187" s="56"/>
      <c r="H187" s="56"/>
      <c r="I187" s="138"/>
      <c r="J187" s="56"/>
      <c r="K187" s="56"/>
      <c r="L187" s="54"/>
      <c r="M187" s="165"/>
      <c r="N187" s="35"/>
      <c r="O187" s="35"/>
      <c r="P187" s="35"/>
      <c r="Q187" s="35"/>
      <c r="R187" s="35"/>
      <c r="S187" s="35"/>
      <c r="T187" s="71"/>
      <c r="AT187" s="17" t="s">
        <v>115</v>
      </c>
      <c r="AU187" s="17" t="s">
        <v>71</v>
      </c>
    </row>
    <row r="188" spans="2:65" s="1" customFormat="1" ht="38.25" customHeight="1">
      <c r="B188" s="34"/>
      <c r="C188" s="151" t="s">
        <v>163</v>
      </c>
      <c r="D188" s="151" t="s">
        <v>109</v>
      </c>
      <c r="E188" s="152" t="s">
        <v>199</v>
      </c>
      <c r="F188" s="153" t="s">
        <v>202</v>
      </c>
      <c r="G188" s="154" t="s">
        <v>111</v>
      </c>
      <c r="H188" s="155">
        <v>1</v>
      </c>
      <c r="I188" s="156"/>
      <c r="J188" s="157">
        <f>ROUND(I188*H188,2)</f>
        <v>0</v>
      </c>
      <c r="K188" s="153" t="s">
        <v>21</v>
      </c>
      <c r="L188" s="54"/>
      <c r="M188" s="158" t="s">
        <v>21</v>
      </c>
      <c r="N188" s="159" t="s">
        <v>42</v>
      </c>
      <c r="O188" s="35"/>
      <c r="P188" s="160">
        <f>O188*H188</f>
        <v>0</v>
      </c>
      <c r="Q188" s="160">
        <v>0</v>
      </c>
      <c r="R188" s="160">
        <f>Q188*H188</f>
        <v>0</v>
      </c>
      <c r="S188" s="160">
        <v>0</v>
      </c>
      <c r="T188" s="161">
        <f>S188*H188</f>
        <v>0</v>
      </c>
      <c r="AR188" s="17" t="s">
        <v>112</v>
      </c>
      <c r="AT188" s="17" t="s">
        <v>109</v>
      </c>
      <c r="AU188" s="17" t="s">
        <v>71</v>
      </c>
      <c r="AY188" s="17" t="s">
        <v>113</v>
      </c>
      <c r="BE188" s="162">
        <f>IF(N188="základní",J188,0)</f>
        <v>0</v>
      </c>
      <c r="BF188" s="162">
        <f>IF(N188="snížená",J188,0)</f>
        <v>0</v>
      </c>
      <c r="BG188" s="162">
        <f>IF(N188="zákl. přenesená",J188,0)</f>
        <v>0</v>
      </c>
      <c r="BH188" s="162">
        <f>IF(N188="sníž. přenesená",J188,0)</f>
        <v>0</v>
      </c>
      <c r="BI188" s="162">
        <f>IF(N188="nulová",J188,0)</f>
        <v>0</v>
      </c>
      <c r="BJ188" s="17" t="s">
        <v>79</v>
      </c>
      <c r="BK188" s="162">
        <f>ROUND(I188*H188,2)</f>
        <v>0</v>
      </c>
      <c r="BL188" s="17" t="s">
        <v>112</v>
      </c>
      <c r="BM188" s="17" t="s">
        <v>203</v>
      </c>
    </row>
    <row r="189" spans="2:47" s="1" customFormat="1" ht="27">
      <c r="B189" s="34"/>
      <c r="C189" s="56"/>
      <c r="D189" s="163" t="s">
        <v>114</v>
      </c>
      <c r="E189" s="56"/>
      <c r="F189" s="164" t="s">
        <v>202</v>
      </c>
      <c r="G189" s="56"/>
      <c r="H189" s="56"/>
      <c r="I189" s="138"/>
      <c r="J189" s="56"/>
      <c r="K189" s="56"/>
      <c r="L189" s="54"/>
      <c r="M189" s="165"/>
      <c r="N189" s="35"/>
      <c r="O189" s="35"/>
      <c r="P189" s="35"/>
      <c r="Q189" s="35"/>
      <c r="R189" s="35"/>
      <c r="S189" s="35"/>
      <c r="T189" s="71"/>
      <c r="AT189" s="17" t="s">
        <v>114</v>
      </c>
      <c r="AU189" s="17" t="s">
        <v>71</v>
      </c>
    </row>
    <row r="190" spans="2:47" s="1" customFormat="1" ht="27">
      <c r="B190" s="34"/>
      <c r="C190" s="56"/>
      <c r="D190" s="163" t="s">
        <v>115</v>
      </c>
      <c r="E190" s="56"/>
      <c r="F190" s="166" t="s">
        <v>196</v>
      </c>
      <c r="G190" s="56"/>
      <c r="H190" s="56"/>
      <c r="I190" s="138"/>
      <c r="J190" s="56"/>
      <c r="K190" s="56"/>
      <c r="L190" s="54"/>
      <c r="M190" s="165"/>
      <c r="N190" s="35"/>
      <c r="O190" s="35"/>
      <c r="P190" s="35"/>
      <c r="Q190" s="35"/>
      <c r="R190" s="35"/>
      <c r="S190" s="35"/>
      <c r="T190" s="71"/>
      <c r="AT190" s="17" t="s">
        <v>115</v>
      </c>
      <c r="AU190" s="17" t="s">
        <v>71</v>
      </c>
    </row>
    <row r="191" spans="2:65" s="1" customFormat="1" ht="25.5" customHeight="1">
      <c r="B191" s="34"/>
      <c r="C191" s="151" t="s">
        <v>204</v>
      </c>
      <c r="D191" s="151" t="s">
        <v>109</v>
      </c>
      <c r="E191" s="152" t="s">
        <v>163</v>
      </c>
      <c r="F191" s="153" t="s">
        <v>162</v>
      </c>
      <c r="G191" s="154" t="s">
        <v>111</v>
      </c>
      <c r="H191" s="155">
        <v>1</v>
      </c>
      <c r="I191" s="156"/>
      <c r="J191" s="157">
        <f>ROUND(I191*H191,2)</f>
        <v>0</v>
      </c>
      <c r="K191" s="153" t="s">
        <v>21</v>
      </c>
      <c r="L191" s="54"/>
      <c r="M191" s="158" t="s">
        <v>21</v>
      </c>
      <c r="N191" s="159" t="s">
        <v>42</v>
      </c>
      <c r="O191" s="35"/>
      <c r="P191" s="160">
        <f>O191*H191</f>
        <v>0</v>
      </c>
      <c r="Q191" s="160">
        <v>0</v>
      </c>
      <c r="R191" s="160">
        <f>Q191*H191</f>
        <v>0</v>
      </c>
      <c r="S191" s="160">
        <v>0</v>
      </c>
      <c r="T191" s="161">
        <f>S191*H191</f>
        <v>0</v>
      </c>
      <c r="AR191" s="17" t="s">
        <v>112</v>
      </c>
      <c r="AT191" s="17" t="s">
        <v>109</v>
      </c>
      <c r="AU191" s="17" t="s">
        <v>71</v>
      </c>
      <c r="AY191" s="17" t="s">
        <v>113</v>
      </c>
      <c r="BE191" s="162">
        <f>IF(N191="základní",J191,0)</f>
        <v>0</v>
      </c>
      <c r="BF191" s="162">
        <f>IF(N191="snížená",J191,0)</f>
        <v>0</v>
      </c>
      <c r="BG191" s="162">
        <f>IF(N191="zákl. přenesená",J191,0)</f>
        <v>0</v>
      </c>
      <c r="BH191" s="162">
        <f>IF(N191="sníž. přenesená",J191,0)</f>
        <v>0</v>
      </c>
      <c r="BI191" s="162">
        <f>IF(N191="nulová",J191,0)</f>
        <v>0</v>
      </c>
      <c r="BJ191" s="17" t="s">
        <v>79</v>
      </c>
      <c r="BK191" s="162">
        <f>ROUND(I191*H191,2)</f>
        <v>0</v>
      </c>
      <c r="BL191" s="17" t="s">
        <v>112</v>
      </c>
      <c r="BM191" s="17" t="s">
        <v>205</v>
      </c>
    </row>
    <row r="192" spans="2:47" s="1" customFormat="1" ht="27">
      <c r="B192" s="34"/>
      <c r="C192" s="56"/>
      <c r="D192" s="163" t="s">
        <v>114</v>
      </c>
      <c r="E192" s="56"/>
      <c r="F192" s="164" t="s">
        <v>162</v>
      </c>
      <c r="G192" s="56"/>
      <c r="H192" s="56"/>
      <c r="I192" s="138"/>
      <c r="J192" s="56"/>
      <c r="K192" s="56"/>
      <c r="L192" s="54"/>
      <c r="M192" s="165"/>
      <c r="N192" s="35"/>
      <c r="O192" s="35"/>
      <c r="P192" s="35"/>
      <c r="Q192" s="35"/>
      <c r="R192" s="35"/>
      <c r="S192" s="35"/>
      <c r="T192" s="71"/>
      <c r="AT192" s="17" t="s">
        <v>114</v>
      </c>
      <c r="AU192" s="17" t="s">
        <v>71</v>
      </c>
    </row>
    <row r="193" spans="2:47" s="1" customFormat="1" ht="27">
      <c r="B193" s="34"/>
      <c r="C193" s="56"/>
      <c r="D193" s="163" t="s">
        <v>115</v>
      </c>
      <c r="E193" s="56"/>
      <c r="F193" s="166" t="s">
        <v>206</v>
      </c>
      <c r="G193" s="56"/>
      <c r="H193" s="56"/>
      <c r="I193" s="138"/>
      <c r="J193" s="56"/>
      <c r="K193" s="56"/>
      <c r="L193" s="54"/>
      <c r="M193" s="165"/>
      <c r="N193" s="35"/>
      <c r="O193" s="35"/>
      <c r="P193" s="35"/>
      <c r="Q193" s="35"/>
      <c r="R193" s="35"/>
      <c r="S193" s="35"/>
      <c r="T193" s="71"/>
      <c r="AT193" s="17" t="s">
        <v>115</v>
      </c>
      <c r="AU193" s="17" t="s">
        <v>71</v>
      </c>
    </row>
    <row r="194" spans="2:65" s="1" customFormat="1" ht="25.5" customHeight="1">
      <c r="B194" s="34"/>
      <c r="C194" s="151" t="s">
        <v>165</v>
      </c>
      <c r="D194" s="151" t="s">
        <v>109</v>
      </c>
      <c r="E194" s="152" t="s">
        <v>204</v>
      </c>
      <c r="F194" s="153" t="s">
        <v>123</v>
      </c>
      <c r="G194" s="154" t="s">
        <v>111</v>
      </c>
      <c r="H194" s="155">
        <v>3</v>
      </c>
      <c r="I194" s="156"/>
      <c r="J194" s="157">
        <f>ROUND(I194*H194,2)</f>
        <v>0</v>
      </c>
      <c r="K194" s="153" t="s">
        <v>21</v>
      </c>
      <c r="L194" s="54"/>
      <c r="M194" s="158" t="s">
        <v>21</v>
      </c>
      <c r="N194" s="159" t="s">
        <v>42</v>
      </c>
      <c r="O194" s="35"/>
      <c r="P194" s="160">
        <f>O194*H194</f>
        <v>0</v>
      </c>
      <c r="Q194" s="160">
        <v>0</v>
      </c>
      <c r="R194" s="160">
        <f>Q194*H194</f>
        <v>0</v>
      </c>
      <c r="S194" s="160">
        <v>0</v>
      </c>
      <c r="T194" s="161">
        <f>S194*H194</f>
        <v>0</v>
      </c>
      <c r="AR194" s="17" t="s">
        <v>112</v>
      </c>
      <c r="AT194" s="17" t="s">
        <v>109</v>
      </c>
      <c r="AU194" s="17" t="s">
        <v>71</v>
      </c>
      <c r="AY194" s="17" t="s">
        <v>113</v>
      </c>
      <c r="BE194" s="162">
        <f>IF(N194="základní",J194,0)</f>
        <v>0</v>
      </c>
      <c r="BF194" s="162">
        <f>IF(N194="snížená",J194,0)</f>
        <v>0</v>
      </c>
      <c r="BG194" s="162">
        <f>IF(N194="zákl. přenesená",J194,0)</f>
        <v>0</v>
      </c>
      <c r="BH194" s="162">
        <f>IF(N194="sníž. přenesená",J194,0)</f>
        <v>0</v>
      </c>
      <c r="BI194" s="162">
        <f>IF(N194="nulová",J194,0)</f>
        <v>0</v>
      </c>
      <c r="BJ194" s="17" t="s">
        <v>79</v>
      </c>
      <c r="BK194" s="162">
        <f>ROUND(I194*H194,2)</f>
        <v>0</v>
      </c>
      <c r="BL194" s="17" t="s">
        <v>112</v>
      </c>
      <c r="BM194" s="17" t="s">
        <v>207</v>
      </c>
    </row>
    <row r="195" spans="2:47" s="1" customFormat="1" ht="27">
      <c r="B195" s="34"/>
      <c r="C195" s="56"/>
      <c r="D195" s="163" t="s">
        <v>114</v>
      </c>
      <c r="E195" s="56"/>
      <c r="F195" s="164" t="s">
        <v>123</v>
      </c>
      <c r="G195" s="56"/>
      <c r="H195" s="56"/>
      <c r="I195" s="138"/>
      <c r="J195" s="56"/>
      <c r="K195" s="56"/>
      <c r="L195" s="54"/>
      <c r="M195" s="165"/>
      <c r="N195" s="35"/>
      <c r="O195" s="35"/>
      <c r="P195" s="35"/>
      <c r="Q195" s="35"/>
      <c r="R195" s="35"/>
      <c r="S195" s="35"/>
      <c r="T195" s="71"/>
      <c r="AT195" s="17" t="s">
        <v>114</v>
      </c>
      <c r="AU195" s="17" t="s">
        <v>71</v>
      </c>
    </row>
    <row r="196" spans="2:47" s="1" customFormat="1" ht="27">
      <c r="B196" s="34"/>
      <c r="C196" s="56"/>
      <c r="D196" s="163" t="s">
        <v>115</v>
      </c>
      <c r="E196" s="56"/>
      <c r="F196" s="166" t="s">
        <v>206</v>
      </c>
      <c r="G196" s="56"/>
      <c r="H196" s="56"/>
      <c r="I196" s="138"/>
      <c r="J196" s="56"/>
      <c r="K196" s="56"/>
      <c r="L196" s="54"/>
      <c r="M196" s="165"/>
      <c r="N196" s="35"/>
      <c r="O196" s="35"/>
      <c r="P196" s="35"/>
      <c r="Q196" s="35"/>
      <c r="R196" s="35"/>
      <c r="S196" s="35"/>
      <c r="T196" s="71"/>
      <c r="AT196" s="17" t="s">
        <v>115</v>
      </c>
      <c r="AU196" s="17" t="s">
        <v>71</v>
      </c>
    </row>
    <row r="197" spans="2:65" s="1" customFormat="1" ht="38.25" customHeight="1">
      <c r="B197" s="34"/>
      <c r="C197" s="151" t="s">
        <v>208</v>
      </c>
      <c r="D197" s="151" t="s">
        <v>109</v>
      </c>
      <c r="E197" s="152" t="s">
        <v>165</v>
      </c>
      <c r="F197" s="153" t="s">
        <v>126</v>
      </c>
      <c r="G197" s="154" t="s">
        <v>111</v>
      </c>
      <c r="H197" s="155">
        <v>1</v>
      </c>
      <c r="I197" s="156"/>
      <c r="J197" s="157">
        <f>ROUND(I197*H197,2)</f>
        <v>0</v>
      </c>
      <c r="K197" s="153" t="s">
        <v>21</v>
      </c>
      <c r="L197" s="54"/>
      <c r="M197" s="158" t="s">
        <v>21</v>
      </c>
      <c r="N197" s="159" t="s">
        <v>42</v>
      </c>
      <c r="O197" s="35"/>
      <c r="P197" s="160">
        <f>O197*H197</f>
        <v>0</v>
      </c>
      <c r="Q197" s="160">
        <v>0</v>
      </c>
      <c r="R197" s="160">
        <f>Q197*H197</f>
        <v>0</v>
      </c>
      <c r="S197" s="160">
        <v>0</v>
      </c>
      <c r="T197" s="161">
        <f>S197*H197</f>
        <v>0</v>
      </c>
      <c r="AR197" s="17" t="s">
        <v>112</v>
      </c>
      <c r="AT197" s="17" t="s">
        <v>109</v>
      </c>
      <c r="AU197" s="17" t="s">
        <v>71</v>
      </c>
      <c r="AY197" s="17" t="s">
        <v>113</v>
      </c>
      <c r="BE197" s="162">
        <f>IF(N197="základní",J197,0)</f>
        <v>0</v>
      </c>
      <c r="BF197" s="162">
        <f>IF(N197="snížená",J197,0)</f>
        <v>0</v>
      </c>
      <c r="BG197" s="162">
        <f>IF(N197="zákl. přenesená",J197,0)</f>
        <v>0</v>
      </c>
      <c r="BH197" s="162">
        <f>IF(N197="sníž. přenesená",J197,0)</f>
        <v>0</v>
      </c>
      <c r="BI197" s="162">
        <f>IF(N197="nulová",J197,0)</f>
        <v>0</v>
      </c>
      <c r="BJ197" s="17" t="s">
        <v>79</v>
      </c>
      <c r="BK197" s="162">
        <f>ROUND(I197*H197,2)</f>
        <v>0</v>
      </c>
      <c r="BL197" s="17" t="s">
        <v>112</v>
      </c>
      <c r="BM197" s="17" t="s">
        <v>209</v>
      </c>
    </row>
    <row r="198" spans="2:47" s="1" customFormat="1" ht="27">
      <c r="B198" s="34"/>
      <c r="C198" s="56"/>
      <c r="D198" s="163" t="s">
        <v>114</v>
      </c>
      <c r="E198" s="56"/>
      <c r="F198" s="164" t="s">
        <v>126</v>
      </c>
      <c r="G198" s="56"/>
      <c r="H198" s="56"/>
      <c r="I198" s="138"/>
      <c r="J198" s="56"/>
      <c r="K198" s="56"/>
      <c r="L198" s="54"/>
      <c r="M198" s="165"/>
      <c r="N198" s="35"/>
      <c r="O198" s="35"/>
      <c r="P198" s="35"/>
      <c r="Q198" s="35"/>
      <c r="R198" s="35"/>
      <c r="S198" s="35"/>
      <c r="T198" s="71"/>
      <c r="AT198" s="17" t="s">
        <v>114</v>
      </c>
      <c r="AU198" s="17" t="s">
        <v>71</v>
      </c>
    </row>
    <row r="199" spans="2:47" s="1" customFormat="1" ht="27">
      <c r="B199" s="34"/>
      <c r="C199" s="56"/>
      <c r="D199" s="163" t="s">
        <v>115</v>
      </c>
      <c r="E199" s="56"/>
      <c r="F199" s="166" t="s">
        <v>206</v>
      </c>
      <c r="G199" s="56"/>
      <c r="H199" s="56"/>
      <c r="I199" s="138"/>
      <c r="J199" s="56"/>
      <c r="K199" s="56"/>
      <c r="L199" s="54"/>
      <c r="M199" s="165"/>
      <c r="N199" s="35"/>
      <c r="O199" s="35"/>
      <c r="P199" s="35"/>
      <c r="Q199" s="35"/>
      <c r="R199" s="35"/>
      <c r="S199" s="35"/>
      <c r="T199" s="71"/>
      <c r="AT199" s="17" t="s">
        <v>115</v>
      </c>
      <c r="AU199" s="17" t="s">
        <v>71</v>
      </c>
    </row>
    <row r="200" spans="2:65" s="1" customFormat="1" ht="38.25" customHeight="1">
      <c r="B200" s="34"/>
      <c r="C200" s="151" t="s">
        <v>166</v>
      </c>
      <c r="D200" s="151" t="s">
        <v>109</v>
      </c>
      <c r="E200" s="152" t="s">
        <v>208</v>
      </c>
      <c r="F200" s="153" t="s">
        <v>210</v>
      </c>
      <c r="G200" s="154" t="s">
        <v>111</v>
      </c>
      <c r="H200" s="155">
        <v>1</v>
      </c>
      <c r="I200" s="156"/>
      <c r="J200" s="157">
        <f>ROUND(I200*H200,2)</f>
        <v>0</v>
      </c>
      <c r="K200" s="153" t="s">
        <v>21</v>
      </c>
      <c r="L200" s="54"/>
      <c r="M200" s="158" t="s">
        <v>21</v>
      </c>
      <c r="N200" s="159" t="s">
        <v>42</v>
      </c>
      <c r="O200" s="35"/>
      <c r="P200" s="160">
        <f>O200*H200</f>
        <v>0</v>
      </c>
      <c r="Q200" s="160">
        <v>0</v>
      </c>
      <c r="R200" s="160">
        <f>Q200*H200</f>
        <v>0</v>
      </c>
      <c r="S200" s="160">
        <v>0</v>
      </c>
      <c r="T200" s="161">
        <f>S200*H200</f>
        <v>0</v>
      </c>
      <c r="AR200" s="17" t="s">
        <v>112</v>
      </c>
      <c r="AT200" s="17" t="s">
        <v>109</v>
      </c>
      <c r="AU200" s="17" t="s">
        <v>71</v>
      </c>
      <c r="AY200" s="17" t="s">
        <v>113</v>
      </c>
      <c r="BE200" s="162">
        <f>IF(N200="základní",J200,0)</f>
        <v>0</v>
      </c>
      <c r="BF200" s="162">
        <f>IF(N200="snížená",J200,0)</f>
        <v>0</v>
      </c>
      <c r="BG200" s="162">
        <f>IF(N200="zákl. přenesená",J200,0)</f>
        <v>0</v>
      </c>
      <c r="BH200" s="162">
        <f>IF(N200="sníž. přenesená",J200,0)</f>
        <v>0</v>
      </c>
      <c r="BI200" s="162">
        <f>IF(N200="nulová",J200,0)</f>
        <v>0</v>
      </c>
      <c r="BJ200" s="17" t="s">
        <v>79</v>
      </c>
      <c r="BK200" s="162">
        <f>ROUND(I200*H200,2)</f>
        <v>0</v>
      </c>
      <c r="BL200" s="17" t="s">
        <v>112</v>
      </c>
      <c r="BM200" s="17" t="s">
        <v>211</v>
      </c>
    </row>
    <row r="201" spans="2:47" s="1" customFormat="1" ht="27">
      <c r="B201" s="34"/>
      <c r="C201" s="56"/>
      <c r="D201" s="163" t="s">
        <v>114</v>
      </c>
      <c r="E201" s="56"/>
      <c r="F201" s="164" t="s">
        <v>210</v>
      </c>
      <c r="G201" s="56"/>
      <c r="H201" s="56"/>
      <c r="I201" s="138"/>
      <c r="J201" s="56"/>
      <c r="K201" s="56"/>
      <c r="L201" s="54"/>
      <c r="M201" s="165"/>
      <c r="N201" s="35"/>
      <c r="O201" s="35"/>
      <c r="P201" s="35"/>
      <c r="Q201" s="35"/>
      <c r="R201" s="35"/>
      <c r="S201" s="35"/>
      <c r="T201" s="71"/>
      <c r="AT201" s="17" t="s">
        <v>114</v>
      </c>
      <c r="AU201" s="17" t="s">
        <v>71</v>
      </c>
    </row>
    <row r="202" spans="2:47" s="1" customFormat="1" ht="27">
      <c r="B202" s="34"/>
      <c r="C202" s="56"/>
      <c r="D202" s="163" t="s">
        <v>115</v>
      </c>
      <c r="E202" s="56"/>
      <c r="F202" s="166" t="s">
        <v>206</v>
      </c>
      <c r="G202" s="56"/>
      <c r="H202" s="56"/>
      <c r="I202" s="138"/>
      <c r="J202" s="56"/>
      <c r="K202" s="56"/>
      <c r="L202" s="54"/>
      <c r="M202" s="165"/>
      <c r="N202" s="35"/>
      <c r="O202" s="35"/>
      <c r="P202" s="35"/>
      <c r="Q202" s="35"/>
      <c r="R202" s="35"/>
      <c r="S202" s="35"/>
      <c r="T202" s="71"/>
      <c r="AT202" s="17" t="s">
        <v>115</v>
      </c>
      <c r="AU202" s="17" t="s">
        <v>71</v>
      </c>
    </row>
    <row r="203" spans="2:65" s="1" customFormat="1" ht="25.5" customHeight="1">
      <c r="B203" s="34"/>
      <c r="C203" s="151" t="s">
        <v>212</v>
      </c>
      <c r="D203" s="151" t="s">
        <v>109</v>
      </c>
      <c r="E203" s="152" t="s">
        <v>166</v>
      </c>
      <c r="F203" s="153" t="s">
        <v>213</v>
      </c>
      <c r="G203" s="154" t="s">
        <v>111</v>
      </c>
      <c r="H203" s="155">
        <v>8</v>
      </c>
      <c r="I203" s="156"/>
      <c r="J203" s="157">
        <f>ROUND(I203*H203,2)</f>
        <v>0</v>
      </c>
      <c r="K203" s="153" t="s">
        <v>21</v>
      </c>
      <c r="L203" s="54"/>
      <c r="M203" s="158" t="s">
        <v>21</v>
      </c>
      <c r="N203" s="159" t="s">
        <v>42</v>
      </c>
      <c r="O203" s="35"/>
      <c r="P203" s="160">
        <f>O203*H203</f>
        <v>0</v>
      </c>
      <c r="Q203" s="160">
        <v>0</v>
      </c>
      <c r="R203" s="160">
        <f>Q203*H203</f>
        <v>0</v>
      </c>
      <c r="S203" s="160">
        <v>0</v>
      </c>
      <c r="T203" s="161">
        <f>S203*H203</f>
        <v>0</v>
      </c>
      <c r="AR203" s="17" t="s">
        <v>112</v>
      </c>
      <c r="AT203" s="17" t="s">
        <v>109</v>
      </c>
      <c r="AU203" s="17" t="s">
        <v>71</v>
      </c>
      <c r="AY203" s="17" t="s">
        <v>113</v>
      </c>
      <c r="BE203" s="162">
        <f>IF(N203="základní",J203,0)</f>
        <v>0</v>
      </c>
      <c r="BF203" s="162">
        <f>IF(N203="snížená",J203,0)</f>
        <v>0</v>
      </c>
      <c r="BG203" s="162">
        <f>IF(N203="zákl. přenesená",J203,0)</f>
        <v>0</v>
      </c>
      <c r="BH203" s="162">
        <f>IF(N203="sníž. přenesená",J203,0)</f>
        <v>0</v>
      </c>
      <c r="BI203" s="162">
        <f>IF(N203="nulová",J203,0)</f>
        <v>0</v>
      </c>
      <c r="BJ203" s="17" t="s">
        <v>79</v>
      </c>
      <c r="BK203" s="162">
        <f>ROUND(I203*H203,2)</f>
        <v>0</v>
      </c>
      <c r="BL203" s="17" t="s">
        <v>112</v>
      </c>
      <c r="BM203" s="17" t="s">
        <v>214</v>
      </c>
    </row>
    <row r="204" spans="2:47" s="1" customFormat="1" ht="13.5">
      <c r="B204" s="34"/>
      <c r="C204" s="56"/>
      <c r="D204" s="163" t="s">
        <v>114</v>
      </c>
      <c r="E204" s="56"/>
      <c r="F204" s="164" t="s">
        <v>213</v>
      </c>
      <c r="G204" s="56"/>
      <c r="H204" s="56"/>
      <c r="I204" s="138"/>
      <c r="J204" s="56"/>
      <c r="K204" s="56"/>
      <c r="L204" s="54"/>
      <c r="M204" s="165"/>
      <c r="N204" s="35"/>
      <c r="O204" s="35"/>
      <c r="P204" s="35"/>
      <c r="Q204" s="35"/>
      <c r="R204" s="35"/>
      <c r="S204" s="35"/>
      <c r="T204" s="71"/>
      <c r="AT204" s="17" t="s">
        <v>114</v>
      </c>
      <c r="AU204" s="17" t="s">
        <v>71</v>
      </c>
    </row>
    <row r="205" spans="2:47" s="1" customFormat="1" ht="27">
      <c r="B205" s="34"/>
      <c r="C205" s="56"/>
      <c r="D205" s="163" t="s">
        <v>115</v>
      </c>
      <c r="E205" s="56"/>
      <c r="F205" s="166" t="s">
        <v>206</v>
      </c>
      <c r="G205" s="56"/>
      <c r="H205" s="56"/>
      <c r="I205" s="138"/>
      <c r="J205" s="56"/>
      <c r="K205" s="56"/>
      <c r="L205" s="54"/>
      <c r="M205" s="165"/>
      <c r="N205" s="35"/>
      <c r="O205" s="35"/>
      <c r="P205" s="35"/>
      <c r="Q205" s="35"/>
      <c r="R205" s="35"/>
      <c r="S205" s="35"/>
      <c r="T205" s="71"/>
      <c r="AT205" s="17" t="s">
        <v>115</v>
      </c>
      <c r="AU205" s="17" t="s">
        <v>71</v>
      </c>
    </row>
    <row r="206" spans="2:65" s="1" customFormat="1" ht="51" customHeight="1">
      <c r="B206" s="34"/>
      <c r="C206" s="151" t="s">
        <v>169</v>
      </c>
      <c r="D206" s="151" t="s">
        <v>109</v>
      </c>
      <c r="E206" s="152" t="s">
        <v>212</v>
      </c>
      <c r="F206" s="153" t="s">
        <v>215</v>
      </c>
      <c r="G206" s="154" t="s">
        <v>111</v>
      </c>
      <c r="H206" s="155">
        <v>2</v>
      </c>
      <c r="I206" s="156"/>
      <c r="J206" s="157">
        <f>ROUND(I206*H206,2)</f>
        <v>0</v>
      </c>
      <c r="K206" s="153" t="s">
        <v>21</v>
      </c>
      <c r="L206" s="54"/>
      <c r="M206" s="158" t="s">
        <v>21</v>
      </c>
      <c r="N206" s="159" t="s">
        <v>42</v>
      </c>
      <c r="O206" s="35"/>
      <c r="P206" s="160">
        <f>O206*H206</f>
        <v>0</v>
      </c>
      <c r="Q206" s="160">
        <v>0</v>
      </c>
      <c r="R206" s="160">
        <f>Q206*H206</f>
        <v>0</v>
      </c>
      <c r="S206" s="160">
        <v>0</v>
      </c>
      <c r="T206" s="161">
        <f>S206*H206</f>
        <v>0</v>
      </c>
      <c r="AR206" s="17" t="s">
        <v>112</v>
      </c>
      <c r="AT206" s="17" t="s">
        <v>109</v>
      </c>
      <c r="AU206" s="17" t="s">
        <v>71</v>
      </c>
      <c r="AY206" s="17" t="s">
        <v>113</v>
      </c>
      <c r="BE206" s="162">
        <f>IF(N206="základní",J206,0)</f>
        <v>0</v>
      </c>
      <c r="BF206" s="162">
        <f>IF(N206="snížená",J206,0)</f>
        <v>0</v>
      </c>
      <c r="BG206" s="162">
        <f>IF(N206="zákl. přenesená",J206,0)</f>
        <v>0</v>
      </c>
      <c r="BH206" s="162">
        <f>IF(N206="sníž. přenesená",J206,0)</f>
        <v>0</v>
      </c>
      <c r="BI206" s="162">
        <f>IF(N206="nulová",J206,0)</f>
        <v>0</v>
      </c>
      <c r="BJ206" s="17" t="s">
        <v>79</v>
      </c>
      <c r="BK206" s="162">
        <f>ROUND(I206*H206,2)</f>
        <v>0</v>
      </c>
      <c r="BL206" s="17" t="s">
        <v>112</v>
      </c>
      <c r="BM206" s="17" t="s">
        <v>216</v>
      </c>
    </row>
    <row r="207" spans="2:47" s="1" customFormat="1" ht="40.5">
      <c r="B207" s="34"/>
      <c r="C207" s="56"/>
      <c r="D207" s="163" t="s">
        <v>114</v>
      </c>
      <c r="E207" s="56"/>
      <c r="F207" s="164" t="s">
        <v>215</v>
      </c>
      <c r="G207" s="56"/>
      <c r="H207" s="56"/>
      <c r="I207" s="138"/>
      <c r="J207" s="56"/>
      <c r="K207" s="56"/>
      <c r="L207" s="54"/>
      <c r="M207" s="165"/>
      <c r="N207" s="35"/>
      <c r="O207" s="35"/>
      <c r="P207" s="35"/>
      <c r="Q207" s="35"/>
      <c r="R207" s="35"/>
      <c r="S207" s="35"/>
      <c r="T207" s="71"/>
      <c r="AT207" s="17" t="s">
        <v>114</v>
      </c>
      <c r="AU207" s="17" t="s">
        <v>71</v>
      </c>
    </row>
    <row r="208" spans="2:47" s="1" customFormat="1" ht="27">
      <c r="B208" s="34"/>
      <c r="C208" s="56"/>
      <c r="D208" s="163" t="s">
        <v>115</v>
      </c>
      <c r="E208" s="56"/>
      <c r="F208" s="166" t="s">
        <v>206</v>
      </c>
      <c r="G208" s="56"/>
      <c r="H208" s="56"/>
      <c r="I208" s="138"/>
      <c r="J208" s="56"/>
      <c r="K208" s="56"/>
      <c r="L208" s="54"/>
      <c r="M208" s="165"/>
      <c r="N208" s="35"/>
      <c r="O208" s="35"/>
      <c r="P208" s="35"/>
      <c r="Q208" s="35"/>
      <c r="R208" s="35"/>
      <c r="S208" s="35"/>
      <c r="T208" s="71"/>
      <c r="AT208" s="17" t="s">
        <v>115</v>
      </c>
      <c r="AU208" s="17" t="s">
        <v>71</v>
      </c>
    </row>
    <row r="209" spans="2:65" s="1" customFormat="1" ht="16.5" customHeight="1">
      <c r="B209" s="34"/>
      <c r="C209" s="151" t="s">
        <v>217</v>
      </c>
      <c r="D209" s="151" t="s">
        <v>109</v>
      </c>
      <c r="E209" s="152" t="s">
        <v>169</v>
      </c>
      <c r="F209" s="153" t="s">
        <v>218</v>
      </c>
      <c r="G209" s="154" t="s">
        <v>111</v>
      </c>
      <c r="H209" s="155">
        <v>1</v>
      </c>
      <c r="I209" s="156"/>
      <c r="J209" s="157">
        <f>ROUND(I209*H209,2)</f>
        <v>0</v>
      </c>
      <c r="K209" s="153" t="s">
        <v>21</v>
      </c>
      <c r="L209" s="54"/>
      <c r="M209" s="158" t="s">
        <v>21</v>
      </c>
      <c r="N209" s="159" t="s">
        <v>42</v>
      </c>
      <c r="O209" s="35"/>
      <c r="P209" s="160">
        <f>O209*H209</f>
        <v>0</v>
      </c>
      <c r="Q209" s="160">
        <v>0</v>
      </c>
      <c r="R209" s="160">
        <f>Q209*H209</f>
        <v>0</v>
      </c>
      <c r="S209" s="160">
        <v>0</v>
      </c>
      <c r="T209" s="161">
        <f>S209*H209</f>
        <v>0</v>
      </c>
      <c r="AR209" s="17" t="s">
        <v>112</v>
      </c>
      <c r="AT209" s="17" t="s">
        <v>109</v>
      </c>
      <c r="AU209" s="17" t="s">
        <v>71</v>
      </c>
      <c r="AY209" s="17" t="s">
        <v>113</v>
      </c>
      <c r="BE209" s="162">
        <f>IF(N209="základní",J209,0)</f>
        <v>0</v>
      </c>
      <c r="BF209" s="162">
        <f>IF(N209="snížená",J209,0)</f>
        <v>0</v>
      </c>
      <c r="BG209" s="162">
        <f>IF(N209="zákl. přenesená",J209,0)</f>
        <v>0</v>
      </c>
      <c r="BH209" s="162">
        <f>IF(N209="sníž. přenesená",J209,0)</f>
        <v>0</v>
      </c>
      <c r="BI209" s="162">
        <f>IF(N209="nulová",J209,0)</f>
        <v>0</v>
      </c>
      <c r="BJ209" s="17" t="s">
        <v>79</v>
      </c>
      <c r="BK209" s="162">
        <f>ROUND(I209*H209,2)</f>
        <v>0</v>
      </c>
      <c r="BL209" s="17" t="s">
        <v>112</v>
      </c>
      <c r="BM209" s="17" t="s">
        <v>219</v>
      </c>
    </row>
    <row r="210" spans="2:47" s="1" customFormat="1" ht="13.5">
      <c r="B210" s="34"/>
      <c r="C210" s="56"/>
      <c r="D210" s="163" t="s">
        <v>114</v>
      </c>
      <c r="E210" s="56"/>
      <c r="F210" s="164" t="s">
        <v>218</v>
      </c>
      <c r="G210" s="56"/>
      <c r="H210" s="56"/>
      <c r="I210" s="138"/>
      <c r="J210" s="56"/>
      <c r="K210" s="56"/>
      <c r="L210" s="54"/>
      <c r="M210" s="165"/>
      <c r="N210" s="35"/>
      <c r="O210" s="35"/>
      <c r="P210" s="35"/>
      <c r="Q210" s="35"/>
      <c r="R210" s="35"/>
      <c r="S210" s="35"/>
      <c r="T210" s="71"/>
      <c r="AT210" s="17" t="s">
        <v>114</v>
      </c>
      <c r="AU210" s="17" t="s">
        <v>71</v>
      </c>
    </row>
    <row r="211" spans="2:47" s="1" customFormat="1" ht="27">
      <c r="B211" s="34"/>
      <c r="C211" s="56"/>
      <c r="D211" s="163" t="s">
        <v>115</v>
      </c>
      <c r="E211" s="56"/>
      <c r="F211" s="166" t="s">
        <v>206</v>
      </c>
      <c r="G211" s="56"/>
      <c r="H211" s="56"/>
      <c r="I211" s="138"/>
      <c r="J211" s="56"/>
      <c r="K211" s="56"/>
      <c r="L211" s="54"/>
      <c r="M211" s="165"/>
      <c r="N211" s="35"/>
      <c r="O211" s="35"/>
      <c r="P211" s="35"/>
      <c r="Q211" s="35"/>
      <c r="R211" s="35"/>
      <c r="S211" s="35"/>
      <c r="T211" s="71"/>
      <c r="AT211" s="17" t="s">
        <v>115</v>
      </c>
      <c r="AU211" s="17" t="s">
        <v>71</v>
      </c>
    </row>
    <row r="212" spans="2:65" s="1" customFormat="1" ht="16.5" customHeight="1">
      <c r="B212" s="34"/>
      <c r="C212" s="151" t="s">
        <v>170</v>
      </c>
      <c r="D212" s="151" t="s">
        <v>109</v>
      </c>
      <c r="E212" s="152" t="s">
        <v>217</v>
      </c>
      <c r="F212" s="153" t="s">
        <v>146</v>
      </c>
      <c r="G212" s="154" t="s">
        <v>111</v>
      </c>
      <c r="H212" s="155">
        <v>1</v>
      </c>
      <c r="I212" s="156"/>
      <c r="J212" s="157">
        <f>ROUND(I212*H212,2)</f>
        <v>0</v>
      </c>
      <c r="K212" s="153" t="s">
        <v>21</v>
      </c>
      <c r="L212" s="54"/>
      <c r="M212" s="158" t="s">
        <v>21</v>
      </c>
      <c r="N212" s="159" t="s">
        <v>42</v>
      </c>
      <c r="O212" s="35"/>
      <c r="P212" s="160">
        <f>O212*H212</f>
        <v>0</v>
      </c>
      <c r="Q212" s="160">
        <v>0</v>
      </c>
      <c r="R212" s="160">
        <f>Q212*H212</f>
        <v>0</v>
      </c>
      <c r="S212" s="160">
        <v>0</v>
      </c>
      <c r="T212" s="161">
        <f>S212*H212</f>
        <v>0</v>
      </c>
      <c r="AR212" s="17" t="s">
        <v>112</v>
      </c>
      <c r="AT212" s="17" t="s">
        <v>109</v>
      </c>
      <c r="AU212" s="17" t="s">
        <v>71</v>
      </c>
      <c r="AY212" s="17" t="s">
        <v>113</v>
      </c>
      <c r="BE212" s="162">
        <f>IF(N212="základní",J212,0)</f>
        <v>0</v>
      </c>
      <c r="BF212" s="162">
        <f>IF(N212="snížená",J212,0)</f>
        <v>0</v>
      </c>
      <c r="BG212" s="162">
        <f>IF(N212="zákl. přenesená",J212,0)</f>
        <v>0</v>
      </c>
      <c r="BH212" s="162">
        <f>IF(N212="sníž. přenesená",J212,0)</f>
        <v>0</v>
      </c>
      <c r="BI212" s="162">
        <f>IF(N212="nulová",J212,0)</f>
        <v>0</v>
      </c>
      <c r="BJ212" s="17" t="s">
        <v>79</v>
      </c>
      <c r="BK212" s="162">
        <f>ROUND(I212*H212,2)</f>
        <v>0</v>
      </c>
      <c r="BL212" s="17" t="s">
        <v>112</v>
      </c>
      <c r="BM212" s="17" t="s">
        <v>220</v>
      </c>
    </row>
    <row r="213" spans="2:47" s="1" customFormat="1" ht="13.5">
      <c r="B213" s="34"/>
      <c r="C213" s="56"/>
      <c r="D213" s="163" t="s">
        <v>114</v>
      </c>
      <c r="E213" s="56"/>
      <c r="F213" s="164" t="s">
        <v>146</v>
      </c>
      <c r="G213" s="56"/>
      <c r="H213" s="56"/>
      <c r="I213" s="138"/>
      <c r="J213" s="56"/>
      <c r="K213" s="56"/>
      <c r="L213" s="54"/>
      <c r="M213" s="165"/>
      <c r="N213" s="35"/>
      <c r="O213" s="35"/>
      <c r="P213" s="35"/>
      <c r="Q213" s="35"/>
      <c r="R213" s="35"/>
      <c r="S213" s="35"/>
      <c r="T213" s="71"/>
      <c r="AT213" s="17" t="s">
        <v>114</v>
      </c>
      <c r="AU213" s="17" t="s">
        <v>71</v>
      </c>
    </row>
    <row r="214" spans="2:47" s="1" customFormat="1" ht="27">
      <c r="B214" s="34"/>
      <c r="C214" s="56"/>
      <c r="D214" s="163" t="s">
        <v>115</v>
      </c>
      <c r="E214" s="56"/>
      <c r="F214" s="166" t="s">
        <v>206</v>
      </c>
      <c r="G214" s="56"/>
      <c r="H214" s="56"/>
      <c r="I214" s="138"/>
      <c r="J214" s="56"/>
      <c r="K214" s="56"/>
      <c r="L214" s="54"/>
      <c r="M214" s="165"/>
      <c r="N214" s="35"/>
      <c r="O214" s="35"/>
      <c r="P214" s="35"/>
      <c r="Q214" s="35"/>
      <c r="R214" s="35"/>
      <c r="S214" s="35"/>
      <c r="T214" s="71"/>
      <c r="AT214" s="17" t="s">
        <v>115</v>
      </c>
      <c r="AU214" s="17" t="s">
        <v>71</v>
      </c>
    </row>
    <row r="215" spans="2:65" s="1" customFormat="1" ht="16.5" customHeight="1">
      <c r="B215" s="34"/>
      <c r="C215" s="151" t="s">
        <v>221</v>
      </c>
      <c r="D215" s="151" t="s">
        <v>109</v>
      </c>
      <c r="E215" s="152" t="s">
        <v>170</v>
      </c>
      <c r="F215" s="153" t="s">
        <v>222</v>
      </c>
      <c r="G215" s="154" t="s">
        <v>111</v>
      </c>
      <c r="H215" s="155">
        <v>1</v>
      </c>
      <c r="I215" s="156"/>
      <c r="J215" s="157">
        <f>ROUND(I215*H215,2)</f>
        <v>0</v>
      </c>
      <c r="K215" s="153" t="s">
        <v>21</v>
      </c>
      <c r="L215" s="54"/>
      <c r="M215" s="158" t="s">
        <v>21</v>
      </c>
      <c r="N215" s="159" t="s">
        <v>42</v>
      </c>
      <c r="O215" s="35"/>
      <c r="P215" s="160">
        <f>O215*H215</f>
        <v>0</v>
      </c>
      <c r="Q215" s="160">
        <v>0</v>
      </c>
      <c r="R215" s="160">
        <f>Q215*H215</f>
        <v>0</v>
      </c>
      <c r="S215" s="160">
        <v>0</v>
      </c>
      <c r="T215" s="161">
        <f>S215*H215</f>
        <v>0</v>
      </c>
      <c r="AR215" s="17" t="s">
        <v>112</v>
      </c>
      <c r="AT215" s="17" t="s">
        <v>109</v>
      </c>
      <c r="AU215" s="17" t="s">
        <v>71</v>
      </c>
      <c r="AY215" s="17" t="s">
        <v>113</v>
      </c>
      <c r="BE215" s="162">
        <f>IF(N215="základní",J215,0)</f>
        <v>0</v>
      </c>
      <c r="BF215" s="162">
        <f>IF(N215="snížená",J215,0)</f>
        <v>0</v>
      </c>
      <c r="BG215" s="162">
        <f>IF(N215="zákl. přenesená",J215,0)</f>
        <v>0</v>
      </c>
      <c r="BH215" s="162">
        <f>IF(N215="sníž. přenesená",J215,0)</f>
        <v>0</v>
      </c>
      <c r="BI215" s="162">
        <f>IF(N215="nulová",J215,0)</f>
        <v>0</v>
      </c>
      <c r="BJ215" s="17" t="s">
        <v>79</v>
      </c>
      <c r="BK215" s="162">
        <f>ROUND(I215*H215,2)</f>
        <v>0</v>
      </c>
      <c r="BL215" s="17" t="s">
        <v>112</v>
      </c>
      <c r="BM215" s="17" t="s">
        <v>223</v>
      </c>
    </row>
    <row r="216" spans="2:47" s="1" customFormat="1" ht="13.5">
      <c r="B216" s="34"/>
      <c r="C216" s="56"/>
      <c r="D216" s="163" t="s">
        <v>114</v>
      </c>
      <c r="E216" s="56"/>
      <c r="F216" s="164" t="s">
        <v>222</v>
      </c>
      <c r="G216" s="56"/>
      <c r="H216" s="56"/>
      <c r="I216" s="138"/>
      <c r="J216" s="56"/>
      <c r="K216" s="56"/>
      <c r="L216" s="54"/>
      <c r="M216" s="165"/>
      <c r="N216" s="35"/>
      <c r="O216" s="35"/>
      <c r="P216" s="35"/>
      <c r="Q216" s="35"/>
      <c r="R216" s="35"/>
      <c r="S216" s="35"/>
      <c r="T216" s="71"/>
      <c r="AT216" s="17" t="s">
        <v>114</v>
      </c>
      <c r="AU216" s="17" t="s">
        <v>71</v>
      </c>
    </row>
    <row r="217" spans="2:47" s="1" customFormat="1" ht="27">
      <c r="B217" s="34"/>
      <c r="C217" s="56"/>
      <c r="D217" s="163" t="s">
        <v>115</v>
      </c>
      <c r="E217" s="56"/>
      <c r="F217" s="166" t="s">
        <v>206</v>
      </c>
      <c r="G217" s="56"/>
      <c r="H217" s="56"/>
      <c r="I217" s="138"/>
      <c r="J217" s="56"/>
      <c r="K217" s="56"/>
      <c r="L217" s="54"/>
      <c r="M217" s="165"/>
      <c r="N217" s="35"/>
      <c r="O217" s="35"/>
      <c r="P217" s="35"/>
      <c r="Q217" s="35"/>
      <c r="R217" s="35"/>
      <c r="S217" s="35"/>
      <c r="T217" s="71"/>
      <c r="AT217" s="17" t="s">
        <v>115</v>
      </c>
      <c r="AU217" s="17" t="s">
        <v>71</v>
      </c>
    </row>
    <row r="218" spans="2:65" s="1" customFormat="1" ht="16.5" customHeight="1">
      <c r="B218" s="34"/>
      <c r="C218" s="151" t="s">
        <v>173</v>
      </c>
      <c r="D218" s="151" t="s">
        <v>109</v>
      </c>
      <c r="E218" s="152" t="s">
        <v>221</v>
      </c>
      <c r="F218" s="153" t="s">
        <v>224</v>
      </c>
      <c r="G218" s="154" t="s">
        <v>111</v>
      </c>
      <c r="H218" s="155">
        <v>1</v>
      </c>
      <c r="I218" s="156"/>
      <c r="J218" s="157">
        <f>ROUND(I218*H218,2)</f>
        <v>0</v>
      </c>
      <c r="K218" s="153" t="s">
        <v>21</v>
      </c>
      <c r="L218" s="54"/>
      <c r="M218" s="158" t="s">
        <v>21</v>
      </c>
      <c r="N218" s="159" t="s">
        <v>42</v>
      </c>
      <c r="O218" s="35"/>
      <c r="P218" s="160">
        <f>O218*H218</f>
        <v>0</v>
      </c>
      <c r="Q218" s="160">
        <v>0</v>
      </c>
      <c r="R218" s="160">
        <f>Q218*H218</f>
        <v>0</v>
      </c>
      <c r="S218" s="160">
        <v>0</v>
      </c>
      <c r="T218" s="161">
        <f>S218*H218</f>
        <v>0</v>
      </c>
      <c r="AR218" s="17" t="s">
        <v>112</v>
      </c>
      <c r="AT218" s="17" t="s">
        <v>109</v>
      </c>
      <c r="AU218" s="17" t="s">
        <v>71</v>
      </c>
      <c r="AY218" s="17" t="s">
        <v>113</v>
      </c>
      <c r="BE218" s="162">
        <f>IF(N218="základní",J218,0)</f>
        <v>0</v>
      </c>
      <c r="BF218" s="162">
        <f>IF(N218="snížená",J218,0)</f>
        <v>0</v>
      </c>
      <c r="BG218" s="162">
        <f>IF(N218="zákl. přenesená",J218,0)</f>
        <v>0</v>
      </c>
      <c r="BH218" s="162">
        <f>IF(N218="sníž. přenesená",J218,0)</f>
        <v>0</v>
      </c>
      <c r="BI218" s="162">
        <f>IF(N218="nulová",J218,0)</f>
        <v>0</v>
      </c>
      <c r="BJ218" s="17" t="s">
        <v>79</v>
      </c>
      <c r="BK218" s="162">
        <f>ROUND(I218*H218,2)</f>
        <v>0</v>
      </c>
      <c r="BL218" s="17" t="s">
        <v>112</v>
      </c>
      <c r="BM218" s="17" t="s">
        <v>225</v>
      </c>
    </row>
    <row r="219" spans="2:47" s="1" customFormat="1" ht="13.5">
      <c r="B219" s="34"/>
      <c r="C219" s="56"/>
      <c r="D219" s="163" t="s">
        <v>114</v>
      </c>
      <c r="E219" s="56"/>
      <c r="F219" s="164" t="s">
        <v>224</v>
      </c>
      <c r="G219" s="56"/>
      <c r="H219" s="56"/>
      <c r="I219" s="138"/>
      <c r="J219" s="56"/>
      <c r="K219" s="56"/>
      <c r="L219" s="54"/>
      <c r="M219" s="165"/>
      <c r="N219" s="35"/>
      <c r="O219" s="35"/>
      <c r="P219" s="35"/>
      <c r="Q219" s="35"/>
      <c r="R219" s="35"/>
      <c r="S219" s="35"/>
      <c r="T219" s="71"/>
      <c r="AT219" s="17" t="s">
        <v>114</v>
      </c>
      <c r="AU219" s="17" t="s">
        <v>71</v>
      </c>
    </row>
    <row r="220" spans="2:47" s="1" customFormat="1" ht="27">
      <c r="B220" s="34"/>
      <c r="C220" s="56"/>
      <c r="D220" s="163" t="s">
        <v>115</v>
      </c>
      <c r="E220" s="56"/>
      <c r="F220" s="166" t="s">
        <v>206</v>
      </c>
      <c r="G220" s="56"/>
      <c r="H220" s="56"/>
      <c r="I220" s="138"/>
      <c r="J220" s="56"/>
      <c r="K220" s="56"/>
      <c r="L220" s="54"/>
      <c r="M220" s="165"/>
      <c r="N220" s="35"/>
      <c r="O220" s="35"/>
      <c r="P220" s="35"/>
      <c r="Q220" s="35"/>
      <c r="R220" s="35"/>
      <c r="S220" s="35"/>
      <c r="T220" s="71"/>
      <c r="AT220" s="17" t="s">
        <v>115</v>
      </c>
      <c r="AU220" s="17" t="s">
        <v>71</v>
      </c>
    </row>
    <row r="221" spans="2:65" s="1" customFormat="1" ht="16.5" customHeight="1">
      <c r="B221" s="34"/>
      <c r="C221" s="151" t="s">
        <v>226</v>
      </c>
      <c r="D221" s="151" t="s">
        <v>109</v>
      </c>
      <c r="E221" s="152" t="s">
        <v>173</v>
      </c>
      <c r="F221" s="153" t="s">
        <v>160</v>
      </c>
      <c r="G221" s="154" t="s">
        <v>111</v>
      </c>
      <c r="H221" s="155">
        <v>3</v>
      </c>
      <c r="I221" s="156"/>
      <c r="J221" s="157">
        <f>ROUND(I221*H221,2)</f>
        <v>0</v>
      </c>
      <c r="K221" s="153" t="s">
        <v>21</v>
      </c>
      <c r="L221" s="54"/>
      <c r="M221" s="158" t="s">
        <v>21</v>
      </c>
      <c r="N221" s="159" t="s">
        <v>42</v>
      </c>
      <c r="O221" s="35"/>
      <c r="P221" s="160">
        <f>O221*H221</f>
        <v>0</v>
      </c>
      <c r="Q221" s="160">
        <v>0</v>
      </c>
      <c r="R221" s="160">
        <f>Q221*H221</f>
        <v>0</v>
      </c>
      <c r="S221" s="160">
        <v>0</v>
      </c>
      <c r="T221" s="161">
        <f>S221*H221</f>
        <v>0</v>
      </c>
      <c r="AR221" s="17" t="s">
        <v>112</v>
      </c>
      <c r="AT221" s="17" t="s">
        <v>109</v>
      </c>
      <c r="AU221" s="17" t="s">
        <v>71</v>
      </c>
      <c r="AY221" s="17" t="s">
        <v>113</v>
      </c>
      <c r="BE221" s="162">
        <f>IF(N221="základní",J221,0)</f>
        <v>0</v>
      </c>
      <c r="BF221" s="162">
        <f>IF(N221="snížená",J221,0)</f>
        <v>0</v>
      </c>
      <c r="BG221" s="162">
        <f>IF(N221="zákl. přenesená",J221,0)</f>
        <v>0</v>
      </c>
      <c r="BH221" s="162">
        <f>IF(N221="sníž. přenesená",J221,0)</f>
        <v>0</v>
      </c>
      <c r="BI221" s="162">
        <f>IF(N221="nulová",J221,0)</f>
        <v>0</v>
      </c>
      <c r="BJ221" s="17" t="s">
        <v>79</v>
      </c>
      <c r="BK221" s="162">
        <f>ROUND(I221*H221,2)</f>
        <v>0</v>
      </c>
      <c r="BL221" s="17" t="s">
        <v>112</v>
      </c>
      <c r="BM221" s="17" t="s">
        <v>227</v>
      </c>
    </row>
    <row r="222" spans="2:47" s="1" customFormat="1" ht="13.5">
      <c r="B222" s="34"/>
      <c r="C222" s="56"/>
      <c r="D222" s="163" t="s">
        <v>114</v>
      </c>
      <c r="E222" s="56"/>
      <c r="F222" s="164" t="s">
        <v>160</v>
      </c>
      <c r="G222" s="56"/>
      <c r="H222" s="56"/>
      <c r="I222" s="138"/>
      <c r="J222" s="56"/>
      <c r="K222" s="56"/>
      <c r="L222" s="54"/>
      <c r="M222" s="165"/>
      <c r="N222" s="35"/>
      <c r="O222" s="35"/>
      <c r="P222" s="35"/>
      <c r="Q222" s="35"/>
      <c r="R222" s="35"/>
      <c r="S222" s="35"/>
      <c r="T222" s="71"/>
      <c r="AT222" s="17" t="s">
        <v>114</v>
      </c>
      <c r="AU222" s="17" t="s">
        <v>71</v>
      </c>
    </row>
    <row r="223" spans="2:47" s="1" customFormat="1" ht="27">
      <c r="B223" s="34"/>
      <c r="C223" s="56"/>
      <c r="D223" s="163" t="s">
        <v>115</v>
      </c>
      <c r="E223" s="56"/>
      <c r="F223" s="166" t="s">
        <v>206</v>
      </c>
      <c r="G223" s="56"/>
      <c r="H223" s="56"/>
      <c r="I223" s="138"/>
      <c r="J223" s="56"/>
      <c r="K223" s="56"/>
      <c r="L223" s="54"/>
      <c r="M223" s="165"/>
      <c r="N223" s="35"/>
      <c r="O223" s="35"/>
      <c r="P223" s="35"/>
      <c r="Q223" s="35"/>
      <c r="R223" s="35"/>
      <c r="S223" s="35"/>
      <c r="T223" s="71"/>
      <c r="AT223" s="17" t="s">
        <v>115</v>
      </c>
      <c r="AU223" s="17" t="s">
        <v>71</v>
      </c>
    </row>
    <row r="224" spans="2:65" s="1" customFormat="1" ht="16.5" customHeight="1">
      <c r="B224" s="34"/>
      <c r="C224" s="151" t="s">
        <v>175</v>
      </c>
      <c r="D224" s="151" t="s">
        <v>109</v>
      </c>
      <c r="E224" s="152" t="s">
        <v>226</v>
      </c>
      <c r="F224" s="153" t="s">
        <v>228</v>
      </c>
      <c r="G224" s="154" t="s">
        <v>111</v>
      </c>
      <c r="H224" s="155">
        <v>1</v>
      </c>
      <c r="I224" s="156"/>
      <c r="J224" s="157">
        <f>ROUND(I224*H224,2)</f>
        <v>0</v>
      </c>
      <c r="K224" s="153" t="s">
        <v>21</v>
      </c>
      <c r="L224" s="54"/>
      <c r="M224" s="158" t="s">
        <v>21</v>
      </c>
      <c r="N224" s="159" t="s">
        <v>42</v>
      </c>
      <c r="O224" s="35"/>
      <c r="P224" s="160">
        <f>O224*H224</f>
        <v>0</v>
      </c>
      <c r="Q224" s="160">
        <v>0</v>
      </c>
      <c r="R224" s="160">
        <f>Q224*H224</f>
        <v>0</v>
      </c>
      <c r="S224" s="160">
        <v>0</v>
      </c>
      <c r="T224" s="161">
        <f>S224*H224</f>
        <v>0</v>
      </c>
      <c r="AR224" s="17" t="s">
        <v>112</v>
      </c>
      <c r="AT224" s="17" t="s">
        <v>109</v>
      </c>
      <c r="AU224" s="17" t="s">
        <v>71</v>
      </c>
      <c r="AY224" s="17" t="s">
        <v>113</v>
      </c>
      <c r="BE224" s="162">
        <f>IF(N224="základní",J224,0)</f>
        <v>0</v>
      </c>
      <c r="BF224" s="162">
        <f>IF(N224="snížená",J224,0)</f>
        <v>0</v>
      </c>
      <c r="BG224" s="162">
        <f>IF(N224="zákl. přenesená",J224,0)</f>
        <v>0</v>
      </c>
      <c r="BH224" s="162">
        <f>IF(N224="sníž. přenesená",J224,0)</f>
        <v>0</v>
      </c>
      <c r="BI224" s="162">
        <f>IF(N224="nulová",J224,0)</f>
        <v>0</v>
      </c>
      <c r="BJ224" s="17" t="s">
        <v>79</v>
      </c>
      <c r="BK224" s="162">
        <f>ROUND(I224*H224,2)</f>
        <v>0</v>
      </c>
      <c r="BL224" s="17" t="s">
        <v>112</v>
      </c>
      <c r="BM224" s="17" t="s">
        <v>229</v>
      </c>
    </row>
    <row r="225" spans="2:47" s="1" customFormat="1" ht="13.5">
      <c r="B225" s="34"/>
      <c r="C225" s="56"/>
      <c r="D225" s="163" t="s">
        <v>114</v>
      </c>
      <c r="E225" s="56"/>
      <c r="F225" s="164" t="s">
        <v>228</v>
      </c>
      <c r="G225" s="56"/>
      <c r="H225" s="56"/>
      <c r="I225" s="138"/>
      <c r="J225" s="56"/>
      <c r="K225" s="56"/>
      <c r="L225" s="54"/>
      <c r="M225" s="165"/>
      <c r="N225" s="35"/>
      <c r="O225" s="35"/>
      <c r="P225" s="35"/>
      <c r="Q225" s="35"/>
      <c r="R225" s="35"/>
      <c r="S225" s="35"/>
      <c r="T225" s="71"/>
      <c r="AT225" s="17" t="s">
        <v>114</v>
      </c>
      <c r="AU225" s="17" t="s">
        <v>71</v>
      </c>
    </row>
    <row r="226" spans="2:47" s="1" customFormat="1" ht="27">
      <c r="B226" s="34"/>
      <c r="C226" s="56"/>
      <c r="D226" s="163" t="s">
        <v>115</v>
      </c>
      <c r="E226" s="56"/>
      <c r="F226" s="166" t="s">
        <v>230</v>
      </c>
      <c r="G226" s="56"/>
      <c r="H226" s="56"/>
      <c r="I226" s="138"/>
      <c r="J226" s="56"/>
      <c r="K226" s="56"/>
      <c r="L226" s="54"/>
      <c r="M226" s="165"/>
      <c r="N226" s="35"/>
      <c r="O226" s="35"/>
      <c r="P226" s="35"/>
      <c r="Q226" s="35"/>
      <c r="R226" s="35"/>
      <c r="S226" s="35"/>
      <c r="T226" s="71"/>
      <c r="AT226" s="17" t="s">
        <v>115</v>
      </c>
      <c r="AU226" s="17" t="s">
        <v>71</v>
      </c>
    </row>
    <row r="227" spans="2:65" s="1" customFormat="1" ht="16.5" customHeight="1">
      <c r="B227" s="34"/>
      <c r="C227" s="151" t="s">
        <v>231</v>
      </c>
      <c r="D227" s="151" t="s">
        <v>109</v>
      </c>
      <c r="E227" s="152" t="s">
        <v>175</v>
      </c>
      <c r="F227" s="153" t="s">
        <v>232</v>
      </c>
      <c r="G227" s="154" t="s">
        <v>111</v>
      </c>
      <c r="H227" s="155">
        <v>2</v>
      </c>
      <c r="I227" s="156"/>
      <c r="J227" s="157">
        <f>ROUND(I227*H227,2)</f>
        <v>0</v>
      </c>
      <c r="K227" s="153" t="s">
        <v>21</v>
      </c>
      <c r="L227" s="54"/>
      <c r="M227" s="158" t="s">
        <v>21</v>
      </c>
      <c r="N227" s="159" t="s">
        <v>42</v>
      </c>
      <c r="O227" s="35"/>
      <c r="P227" s="160">
        <f>O227*H227</f>
        <v>0</v>
      </c>
      <c r="Q227" s="160">
        <v>0</v>
      </c>
      <c r="R227" s="160">
        <f>Q227*H227</f>
        <v>0</v>
      </c>
      <c r="S227" s="160">
        <v>0</v>
      </c>
      <c r="T227" s="161">
        <f>S227*H227</f>
        <v>0</v>
      </c>
      <c r="AR227" s="17" t="s">
        <v>112</v>
      </c>
      <c r="AT227" s="17" t="s">
        <v>109</v>
      </c>
      <c r="AU227" s="17" t="s">
        <v>71</v>
      </c>
      <c r="AY227" s="17" t="s">
        <v>113</v>
      </c>
      <c r="BE227" s="162">
        <f>IF(N227="základní",J227,0)</f>
        <v>0</v>
      </c>
      <c r="BF227" s="162">
        <f>IF(N227="snížená",J227,0)</f>
        <v>0</v>
      </c>
      <c r="BG227" s="162">
        <f>IF(N227="zákl. přenesená",J227,0)</f>
        <v>0</v>
      </c>
      <c r="BH227" s="162">
        <f>IF(N227="sníž. přenesená",J227,0)</f>
        <v>0</v>
      </c>
      <c r="BI227" s="162">
        <f>IF(N227="nulová",J227,0)</f>
        <v>0</v>
      </c>
      <c r="BJ227" s="17" t="s">
        <v>79</v>
      </c>
      <c r="BK227" s="162">
        <f>ROUND(I227*H227,2)</f>
        <v>0</v>
      </c>
      <c r="BL227" s="17" t="s">
        <v>112</v>
      </c>
      <c r="BM227" s="17" t="s">
        <v>233</v>
      </c>
    </row>
    <row r="228" spans="2:47" s="1" customFormat="1" ht="13.5">
      <c r="B228" s="34"/>
      <c r="C228" s="56"/>
      <c r="D228" s="163" t="s">
        <v>114</v>
      </c>
      <c r="E228" s="56"/>
      <c r="F228" s="164" t="s">
        <v>232</v>
      </c>
      <c r="G228" s="56"/>
      <c r="H228" s="56"/>
      <c r="I228" s="138"/>
      <c r="J228" s="56"/>
      <c r="K228" s="56"/>
      <c r="L228" s="54"/>
      <c r="M228" s="165"/>
      <c r="N228" s="35"/>
      <c r="O228" s="35"/>
      <c r="P228" s="35"/>
      <c r="Q228" s="35"/>
      <c r="R228" s="35"/>
      <c r="S228" s="35"/>
      <c r="T228" s="71"/>
      <c r="AT228" s="17" t="s">
        <v>114</v>
      </c>
      <c r="AU228" s="17" t="s">
        <v>71</v>
      </c>
    </row>
    <row r="229" spans="2:47" s="1" customFormat="1" ht="27">
      <c r="B229" s="34"/>
      <c r="C229" s="56"/>
      <c r="D229" s="163" t="s">
        <v>115</v>
      </c>
      <c r="E229" s="56"/>
      <c r="F229" s="166" t="s">
        <v>230</v>
      </c>
      <c r="G229" s="56"/>
      <c r="H229" s="56"/>
      <c r="I229" s="138"/>
      <c r="J229" s="56"/>
      <c r="K229" s="56"/>
      <c r="L229" s="54"/>
      <c r="M229" s="165"/>
      <c r="N229" s="35"/>
      <c r="O229" s="35"/>
      <c r="P229" s="35"/>
      <c r="Q229" s="35"/>
      <c r="R229" s="35"/>
      <c r="S229" s="35"/>
      <c r="T229" s="71"/>
      <c r="AT229" s="17" t="s">
        <v>115</v>
      </c>
      <c r="AU229" s="17" t="s">
        <v>71</v>
      </c>
    </row>
    <row r="230" spans="2:65" s="1" customFormat="1" ht="38.25" customHeight="1">
      <c r="B230" s="34"/>
      <c r="C230" s="151" t="s">
        <v>178</v>
      </c>
      <c r="D230" s="151" t="s">
        <v>109</v>
      </c>
      <c r="E230" s="152" t="s">
        <v>231</v>
      </c>
      <c r="F230" s="153" t="s">
        <v>202</v>
      </c>
      <c r="G230" s="154" t="s">
        <v>111</v>
      </c>
      <c r="H230" s="155">
        <v>2</v>
      </c>
      <c r="I230" s="156"/>
      <c r="J230" s="157">
        <f>ROUND(I230*H230,2)</f>
        <v>0</v>
      </c>
      <c r="K230" s="153" t="s">
        <v>21</v>
      </c>
      <c r="L230" s="54"/>
      <c r="M230" s="158" t="s">
        <v>21</v>
      </c>
      <c r="N230" s="159" t="s">
        <v>42</v>
      </c>
      <c r="O230" s="35"/>
      <c r="P230" s="160">
        <f>O230*H230</f>
        <v>0</v>
      </c>
      <c r="Q230" s="160">
        <v>0</v>
      </c>
      <c r="R230" s="160">
        <f>Q230*H230</f>
        <v>0</v>
      </c>
      <c r="S230" s="160">
        <v>0</v>
      </c>
      <c r="T230" s="161">
        <f>S230*H230</f>
        <v>0</v>
      </c>
      <c r="AR230" s="17" t="s">
        <v>112</v>
      </c>
      <c r="AT230" s="17" t="s">
        <v>109</v>
      </c>
      <c r="AU230" s="17" t="s">
        <v>71</v>
      </c>
      <c r="AY230" s="17" t="s">
        <v>113</v>
      </c>
      <c r="BE230" s="162">
        <f>IF(N230="základní",J230,0)</f>
        <v>0</v>
      </c>
      <c r="BF230" s="162">
        <f>IF(N230="snížená",J230,0)</f>
        <v>0</v>
      </c>
      <c r="BG230" s="162">
        <f>IF(N230="zákl. přenesená",J230,0)</f>
        <v>0</v>
      </c>
      <c r="BH230" s="162">
        <f>IF(N230="sníž. přenesená",J230,0)</f>
        <v>0</v>
      </c>
      <c r="BI230" s="162">
        <f>IF(N230="nulová",J230,0)</f>
        <v>0</v>
      </c>
      <c r="BJ230" s="17" t="s">
        <v>79</v>
      </c>
      <c r="BK230" s="162">
        <f>ROUND(I230*H230,2)</f>
        <v>0</v>
      </c>
      <c r="BL230" s="17" t="s">
        <v>112</v>
      </c>
      <c r="BM230" s="17" t="s">
        <v>234</v>
      </c>
    </row>
    <row r="231" spans="2:47" s="1" customFormat="1" ht="27">
      <c r="B231" s="34"/>
      <c r="C231" s="56"/>
      <c r="D231" s="163" t="s">
        <v>114</v>
      </c>
      <c r="E231" s="56"/>
      <c r="F231" s="164" t="s">
        <v>202</v>
      </c>
      <c r="G231" s="56"/>
      <c r="H231" s="56"/>
      <c r="I231" s="138"/>
      <c r="J231" s="56"/>
      <c r="K231" s="56"/>
      <c r="L231" s="54"/>
      <c r="M231" s="165"/>
      <c r="N231" s="35"/>
      <c r="O231" s="35"/>
      <c r="P231" s="35"/>
      <c r="Q231" s="35"/>
      <c r="R231" s="35"/>
      <c r="S231" s="35"/>
      <c r="T231" s="71"/>
      <c r="AT231" s="17" t="s">
        <v>114</v>
      </c>
      <c r="AU231" s="17" t="s">
        <v>71</v>
      </c>
    </row>
    <row r="232" spans="2:47" s="1" customFormat="1" ht="27">
      <c r="B232" s="34"/>
      <c r="C232" s="56"/>
      <c r="D232" s="163" t="s">
        <v>115</v>
      </c>
      <c r="E232" s="56"/>
      <c r="F232" s="166" t="s">
        <v>230</v>
      </c>
      <c r="G232" s="56"/>
      <c r="H232" s="56"/>
      <c r="I232" s="138"/>
      <c r="J232" s="56"/>
      <c r="K232" s="56"/>
      <c r="L232" s="54"/>
      <c r="M232" s="165"/>
      <c r="N232" s="35"/>
      <c r="O232" s="35"/>
      <c r="P232" s="35"/>
      <c r="Q232" s="35"/>
      <c r="R232" s="35"/>
      <c r="S232" s="35"/>
      <c r="T232" s="71"/>
      <c r="AT232" s="17" t="s">
        <v>115</v>
      </c>
      <c r="AU232" s="17" t="s">
        <v>71</v>
      </c>
    </row>
    <row r="233" spans="2:65" s="1" customFormat="1" ht="25.5" customHeight="1">
      <c r="B233" s="34"/>
      <c r="C233" s="151" t="s">
        <v>235</v>
      </c>
      <c r="D233" s="151" t="s">
        <v>109</v>
      </c>
      <c r="E233" s="152" t="s">
        <v>178</v>
      </c>
      <c r="F233" s="153" t="s">
        <v>168</v>
      </c>
      <c r="G233" s="154" t="s">
        <v>111</v>
      </c>
      <c r="H233" s="155">
        <v>1</v>
      </c>
      <c r="I233" s="156"/>
      <c r="J233" s="157">
        <f>ROUND(I233*H233,2)</f>
        <v>0</v>
      </c>
      <c r="K233" s="153" t="s">
        <v>21</v>
      </c>
      <c r="L233" s="54"/>
      <c r="M233" s="158" t="s">
        <v>21</v>
      </c>
      <c r="N233" s="159" t="s">
        <v>42</v>
      </c>
      <c r="O233" s="35"/>
      <c r="P233" s="160">
        <f>O233*H233</f>
        <v>0</v>
      </c>
      <c r="Q233" s="160">
        <v>0</v>
      </c>
      <c r="R233" s="160">
        <f>Q233*H233</f>
        <v>0</v>
      </c>
      <c r="S233" s="160">
        <v>0</v>
      </c>
      <c r="T233" s="161">
        <f>S233*H233</f>
        <v>0</v>
      </c>
      <c r="AR233" s="17" t="s">
        <v>112</v>
      </c>
      <c r="AT233" s="17" t="s">
        <v>109</v>
      </c>
      <c r="AU233" s="17" t="s">
        <v>71</v>
      </c>
      <c r="AY233" s="17" t="s">
        <v>113</v>
      </c>
      <c r="BE233" s="162">
        <f>IF(N233="základní",J233,0)</f>
        <v>0</v>
      </c>
      <c r="BF233" s="162">
        <f>IF(N233="snížená",J233,0)</f>
        <v>0</v>
      </c>
      <c r="BG233" s="162">
        <f>IF(N233="zákl. přenesená",J233,0)</f>
        <v>0</v>
      </c>
      <c r="BH233" s="162">
        <f>IF(N233="sníž. přenesená",J233,0)</f>
        <v>0</v>
      </c>
      <c r="BI233" s="162">
        <f>IF(N233="nulová",J233,0)</f>
        <v>0</v>
      </c>
      <c r="BJ233" s="17" t="s">
        <v>79</v>
      </c>
      <c r="BK233" s="162">
        <f>ROUND(I233*H233,2)</f>
        <v>0</v>
      </c>
      <c r="BL233" s="17" t="s">
        <v>112</v>
      </c>
      <c r="BM233" s="17" t="s">
        <v>236</v>
      </c>
    </row>
    <row r="234" spans="2:47" s="1" customFormat="1" ht="13.5">
      <c r="B234" s="34"/>
      <c r="C234" s="56"/>
      <c r="D234" s="163" t="s">
        <v>114</v>
      </c>
      <c r="E234" s="56"/>
      <c r="F234" s="164" t="s">
        <v>168</v>
      </c>
      <c r="G234" s="56"/>
      <c r="H234" s="56"/>
      <c r="I234" s="138"/>
      <c r="J234" s="56"/>
      <c r="K234" s="56"/>
      <c r="L234" s="54"/>
      <c r="M234" s="165"/>
      <c r="N234" s="35"/>
      <c r="O234" s="35"/>
      <c r="P234" s="35"/>
      <c r="Q234" s="35"/>
      <c r="R234" s="35"/>
      <c r="S234" s="35"/>
      <c r="T234" s="71"/>
      <c r="AT234" s="17" t="s">
        <v>114</v>
      </c>
      <c r="AU234" s="17" t="s">
        <v>71</v>
      </c>
    </row>
    <row r="235" spans="2:47" s="1" customFormat="1" ht="27">
      <c r="B235" s="34"/>
      <c r="C235" s="56"/>
      <c r="D235" s="163" t="s">
        <v>115</v>
      </c>
      <c r="E235" s="56"/>
      <c r="F235" s="166" t="s">
        <v>230</v>
      </c>
      <c r="G235" s="56"/>
      <c r="H235" s="56"/>
      <c r="I235" s="138"/>
      <c r="J235" s="56"/>
      <c r="K235" s="56"/>
      <c r="L235" s="54"/>
      <c r="M235" s="165"/>
      <c r="N235" s="35"/>
      <c r="O235" s="35"/>
      <c r="P235" s="35"/>
      <c r="Q235" s="35"/>
      <c r="R235" s="35"/>
      <c r="S235" s="35"/>
      <c r="T235" s="71"/>
      <c r="AT235" s="17" t="s">
        <v>115</v>
      </c>
      <c r="AU235" s="17" t="s">
        <v>71</v>
      </c>
    </row>
    <row r="236" spans="2:65" s="1" customFormat="1" ht="16.5" customHeight="1">
      <c r="B236" s="34"/>
      <c r="C236" s="151" t="s">
        <v>179</v>
      </c>
      <c r="D236" s="151" t="s">
        <v>109</v>
      </c>
      <c r="E236" s="152" t="s">
        <v>237</v>
      </c>
      <c r="F236" s="153" t="s">
        <v>238</v>
      </c>
      <c r="G236" s="154" t="s">
        <v>111</v>
      </c>
      <c r="H236" s="155">
        <v>1</v>
      </c>
      <c r="I236" s="156"/>
      <c r="J236" s="157">
        <f>ROUND(I236*H236,2)</f>
        <v>0</v>
      </c>
      <c r="K236" s="153" t="s">
        <v>21</v>
      </c>
      <c r="L236" s="54"/>
      <c r="M236" s="158" t="s">
        <v>21</v>
      </c>
      <c r="N236" s="159" t="s">
        <v>42</v>
      </c>
      <c r="O236" s="35"/>
      <c r="P236" s="160">
        <f>O236*H236</f>
        <v>0</v>
      </c>
      <c r="Q236" s="160">
        <v>0</v>
      </c>
      <c r="R236" s="160">
        <f>Q236*H236</f>
        <v>0</v>
      </c>
      <c r="S236" s="160">
        <v>0</v>
      </c>
      <c r="T236" s="161">
        <f>S236*H236</f>
        <v>0</v>
      </c>
      <c r="AR236" s="17" t="s">
        <v>112</v>
      </c>
      <c r="AT236" s="17" t="s">
        <v>109</v>
      </c>
      <c r="AU236" s="17" t="s">
        <v>71</v>
      </c>
      <c r="AY236" s="17" t="s">
        <v>113</v>
      </c>
      <c r="BE236" s="162">
        <f>IF(N236="základní",J236,0)</f>
        <v>0</v>
      </c>
      <c r="BF236" s="162">
        <f>IF(N236="snížená",J236,0)</f>
        <v>0</v>
      </c>
      <c r="BG236" s="162">
        <f>IF(N236="zákl. přenesená",J236,0)</f>
        <v>0</v>
      </c>
      <c r="BH236" s="162">
        <f>IF(N236="sníž. přenesená",J236,0)</f>
        <v>0</v>
      </c>
      <c r="BI236" s="162">
        <f>IF(N236="nulová",J236,0)</f>
        <v>0</v>
      </c>
      <c r="BJ236" s="17" t="s">
        <v>79</v>
      </c>
      <c r="BK236" s="162">
        <f>ROUND(I236*H236,2)</f>
        <v>0</v>
      </c>
      <c r="BL236" s="17" t="s">
        <v>112</v>
      </c>
      <c r="BM236" s="17" t="s">
        <v>239</v>
      </c>
    </row>
    <row r="237" spans="2:47" s="1" customFormat="1" ht="13.5">
      <c r="B237" s="34"/>
      <c r="C237" s="56"/>
      <c r="D237" s="163" t="s">
        <v>114</v>
      </c>
      <c r="E237" s="56"/>
      <c r="F237" s="164" t="s">
        <v>238</v>
      </c>
      <c r="G237" s="56"/>
      <c r="H237" s="56"/>
      <c r="I237" s="138"/>
      <c r="J237" s="56"/>
      <c r="K237" s="56"/>
      <c r="L237" s="54"/>
      <c r="M237" s="165"/>
      <c r="N237" s="35"/>
      <c r="O237" s="35"/>
      <c r="P237" s="35"/>
      <c r="Q237" s="35"/>
      <c r="R237" s="35"/>
      <c r="S237" s="35"/>
      <c r="T237" s="71"/>
      <c r="AT237" s="17" t="s">
        <v>114</v>
      </c>
      <c r="AU237" s="17" t="s">
        <v>71</v>
      </c>
    </row>
    <row r="238" spans="2:47" s="1" customFormat="1" ht="27">
      <c r="B238" s="34"/>
      <c r="C238" s="56"/>
      <c r="D238" s="163" t="s">
        <v>115</v>
      </c>
      <c r="E238" s="56"/>
      <c r="F238" s="166" t="s">
        <v>230</v>
      </c>
      <c r="G238" s="56"/>
      <c r="H238" s="56"/>
      <c r="I238" s="138"/>
      <c r="J238" s="56"/>
      <c r="K238" s="56"/>
      <c r="L238" s="54"/>
      <c r="M238" s="165"/>
      <c r="N238" s="35"/>
      <c r="O238" s="35"/>
      <c r="P238" s="35"/>
      <c r="Q238" s="35"/>
      <c r="R238" s="35"/>
      <c r="S238" s="35"/>
      <c r="T238" s="71"/>
      <c r="AT238" s="17" t="s">
        <v>115</v>
      </c>
      <c r="AU238" s="17" t="s">
        <v>71</v>
      </c>
    </row>
    <row r="239" spans="2:65" s="1" customFormat="1" ht="38.25" customHeight="1">
      <c r="B239" s="34"/>
      <c r="C239" s="151" t="s">
        <v>240</v>
      </c>
      <c r="D239" s="151" t="s">
        <v>109</v>
      </c>
      <c r="E239" s="152" t="s">
        <v>235</v>
      </c>
      <c r="F239" s="153" t="s">
        <v>241</v>
      </c>
      <c r="G239" s="154" t="s">
        <v>111</v>
      </c>
      <c r="H239" s="155">
        <v>1</v>
      </c>
      <c r="I239" s="156"/>
      <c r="J239" s="157">
        <f>ROUND(I239*H239,2)</f>
        <v>0</v>
      </c>
      <c r="K239" s="153" t="s">
        <v>21</v>
      </c>
      <c r="L239" s="54"/>
      <c r="M239" s="158" t="s">
        <v>21</v>
      </c>
      <c r="N239" s="159" t="s">
        <v>42</v>
      </c>
      <c r="O239" s="35"/>
      <c r="P239" s="160">
        <f>O239*H239</f>
        <v>0</v>
      </c>
      <c r="Q239" s="160">
        <v>0</v>
      </c>
      <c r="R239" s="160">
        <f>Q239*H239</f>
        <v>0</v>
      </c>
      <c r="S239" s="160">
        <v>0</v>
      </c>
      <c r="T239" s="161">
        <f>S239*H239</f>
        <v>0</v>
      </c>
      <c r="AR239" s="17" t="s">
        <v>112</v>
      </c>
      <c r="AT239" s="17" t="s">
        <v>109</v>
      </c>
      <c r="AU239" s="17" t="s">
        <v>71</v>
      </c>
      <c r="AY239" s="17" t="s">
        <v>113</v>
      </c>
      <c r="BE239" s="162">
        <f>IF(N239="základní",J239,0)</f>
        <v>0</v>
      </c>
      <c r="BF239" s="162">
        <f>IF(N239="snížená",J239,0)</f>
        <v>0</v>
      </c>
      <c r="BG239" s="162">
        <f>IF(N239="zákl. přenesená",J239,0)</f>
        <v>0</v>
      </c>
      <c r="BH239" s="162">
        <f>IF(N239="sníž. přenesená",J239,0)</f>
        <v>0</v>
      </c>
      <c r="BI239" s="162">
        <f>IF(N239="nulová",J239,0)</f>
        <v>0</v>
      </c>
      <c r="BJ239" s="17" t="s">
        <v>79</v>
      </c>
      <c r="BK239" s="162">
        <f>ROUND(I239*H239,2)</f>
        <v>0</v>
      </c>
      <c r="BL239" s="17" t="s">
        <v>112</v>
      </c>
      <c r="BM239" s="17" t="s">
        <v>242</v>
      </c>
    </row>
    <row r="240" spans="2:47" s="1" customFormat="1" ht="27">
      <c r="B240" s="34"/>
      <c r="C240" s="56"/>
      <c r="D240" s="163" t="s">
        <v>114</v>
      </c>
      <c r="E240" s="56"/>
      <c r="F240" s="164" t="s">
        <v>241</v>
      </c>
      <c r="G240" s="56"/>
      <c r="H240" s="56"/>
      <c r="I240" s="138"/>
      <c r="J240" s="56"/>
      <c r="K240" s="56"/>
      <c r="L240" s="54"/>
      <c r="M240" s="165"/>
      <c r="N240" s="35"/>
      <c r="O240" s="35"/>
      <c r="P240" s="35"/>
      <c r="Q240" s="35"/>
      <c r="R240" s="35"/>
      <c r="S240" s="35"/>
      <c r="T240" s="71"/>
      <c r="AT240" s="17" t="s">
        <v>114</v>
      </c>
      <c r="AU240" s="17" t="s">
        <v>71</v>
      </c>
    </row>
    <row r="241" spans="2:47" s="1" customFormat="1" ht="27">
      <c r="B241" s="34"/>
      <c r="C241" s="56"/>
      <c r="D241" s="163" t="s">
        <v>115</v>
      </c>
      <c r="E241" s="56"/>
      <c r="F241" s="166" t="s">
        <v>230</v>
      </c>
      <c r="G241" s="56"/>
      <c r="H241" s="56"/>
      <c r="I241" s="138"/>
      <c r="J241" s="56"/>
      <c r="K241" s="56"/>
      <c r="L241" s="54"/>
      <c r="M241" s="165"/>
      <c r="N241" s="35"/>
      <c r="O241" s="35"/>
      <c r="P241" s="35"/>
      <c r="Q241" s="35"/>
      <c r="R241" s="35"/>
      <c r="S241" s="35"/>
      <c r="T241" s="71"/>
      <c r="AT241" s="17" t="s">
        <v>115</v>
      </c>
      <c r="AU241" s="17" t="s">
        <v>71</v>
      </c>
    </row>
    <row r="242" spans="2:65" s="1" customFormat="1" ht="16.5" customHeight="1">
      <c r="B242" s="34"/>
      <c r="C242" s="151" t="s">
        <v>182</v>
      </c>
      <c r="D242" s="151" t="s">
        <v>109</v>
      </c>
      <c r="E242" s="152" t="s">
        <v>179</v>
      </c>
      <c r="F242" s="153" t="s">
        <v>243</v>
      </c>
      <c r="G242" s="154" t="s">
        <v>111</v>
      </c>
      <c r="H242" s="155">
        <v>1</v>
      </c>
      <c r="I242" s="156"/>
      <c r="J242" s="157">
        <f>ROUND(I242*H242,2)</f>
        <v>0</v>
      </c>
      <c r="K242" s="153" t="s">
        <v>21</v>
      </c>
      <c r="L242" s="54"/>
      <c r="M242" s="158" t="s">
        <v>21</v>
      </c>
      <c r="N242" s="159" t="s">
        <v>42</v>
      </c>
      <c r="O242" s="35"/>
      <c r="P242" s="160">
        <f>O242*H242</f>
        <v>0</v>
      </c>
      <c r="Q242" s="160">
        <v>0</v>
      </c>
      <c r="R242" s="160">
        <f>Q242*H242</f>
        <v>0</v>
      </c>
      <c r="S242" s="160">
        <v>0</v>
      </c>
      <c r="T242" s="161">
        <f>S242*H242</f>
        <v>0</v>
      </c>
      <c r="AR242" s="17" t="s">
        <v>112</v>
      </c>
      <c r="AT242" s="17" t="s">
        <v>109</v>
      </c>
      <c r="AU242" s="17" t="s">
        <v>71</v>
      </c>
      <c r="AY242" s="17" t="s">
        <v>113</v>
      </c>
      <c r="BE242" s="162">
        <f>IF(N242="základní",J242,0)</f>
        <v>0</v>
      </c>
      <c r="BF242" s="162">
        <f>IF(N242="snížená",J242,0)</f>
        <v>0</v>
      </c>
      <c r="BG242" s="162">
        <f>IF(N242="zákl. přenesená",J242,0)</f>
        <v>0</v>
      </c>
      <c r="BH242" s="162">
        <f>IF(N242="sníž. přenesená",J242,0)</f>
        <v>0</v>
      </c>
      <c r="BI242" s="162">
        <f>IF(N242="nulová",J242,0)</f>
        <v>0</v>
      </c>
      <c r="BJ242" s="17" t="s">
        <v>79</v>
      </c>
      <c r="BK242" s="162">
        <f>ROUND(I242*H242,2)</f>
        <v>0</v>
      </c>
      <c r="BL242" s="17" t="s">
        <v>112</v>
      </c>
      <c r="BM242" s="17" t="s">
        <v>244</v>
      </c>
    </row>
    <row r="243" spans="2:47" s="1" customFormat="1" ht="13.5">
      <c r="B243" s="34"/>
      <c r="C243" s="56"/>
      <c r="D243" s="163" t="s">
        <v>114</v>
      </c>
      <c r="E243" s="56"/>
      <c r="F243" s="164" t="s">
        <v>243</v>
      </c>
      <c r="G243" s="56"/>
      <c r="H243" s="56"/>
      <c r="I243" s="138"/>
      <c r="J243" s="56"/>
      <c r="K243" s="56"/>
      <c r="L243" s="54"/>
      <c r="M243" s="165"/>
      <c r="N243" s="35"/>
      <c r="O243" s="35"/>
      <c r="P243" s="35"/>
      <c r="Q243" s="35"/>
      <c r="R243" s="35"/>
      <c r="S243" s="35"/>
      <c r="T243" s="71"/>
      <c r="AT243" s="17" t="s">
        <v>114</v>
      </c>
      <c r="AU243" s="17" t="s">
        <v>71</v>
      </c>
    </row>
    <row r="244" spans="2:47" s="1" customFormat="1" ht="27">
      <c r="B244" s="34"/>
      <c r="C244" s="56"/>
      <c r="D244" s="163" t="s">
        <v>115</v>
      </c>
      <c r="E244" s="56"/>
      <c r="F244" s="166" t="s">
        <v>230</v>
      </c>
      <c r="G244" s="56"/>
      <c r="H244" s="56"/>
      <c r="I244" s="138"/>
      <c r="J244" s="56"/>
      <c r="K244" s="56"/>
      <c r="L244" s="54"/>
      <c r="M244" s="165"/>
      <c r="N244" s="35"/>
      <c r="O244" s="35"/>
      <c r="P244" s="35"/>
      <c r="Q244" s="35"/>
      <c r="R244" s="35"/>
      <c r="S244" s="35"/>
      <c r="T244" s="71"/>
      <c r="AT244" s="17" t="s">
        <v>115</v>
      </c>
      <c r="AU244" s="17" t="s">
        <v>71</v>
      </c>
    </row>
    <row r="245" spans="2:65" s="1" customFormat="1" ht="25.5" customHeight="1">
      <c r="B245" s="34"/>
      <c r="C245" s="151" t="s">
        <v>245</v>
      </c>
      <c r="D245" s="151" t="s">
        <v>109</v>
      </c>
      <c r="E245" s="152" t="s">
        <v>240</v>
      </c>
      <c r="F245" s="153" t="s">
        <v>246</v>
      </c>
      <c r="G245" s="154" t="s">
        <v>111</v>
      </c>
      <c r="H245" s="155">
        <v>1</v>
      </c>
      <c r="I245" s="156"/>
      <c r="J245" s="157">
        <f>ROUND(I245*H245,2)</f>
        <v>0</v>
      </c>
      <c r="K245" s="153" t="s">
        <v>21</v>
      </c>
      <c r="L245" s="54"/>
      <c r="M245" s="158" t="s">
        <v>21</v>
      </c>
      <c r="N245" s="159" t="s">
        <v>42</v>
      </c>
      <c r="O245" s="35"/>
      <c r="P245" s="160">
        <f>O245*H245</f>
        <v>0</v>
      </c>
      <c r="Q245" s="160">
        <v>0</v>
      </c>
      <c r="R245" s="160">
        <f>Q245*H245</f>
        <v>0</v>
      </c>
      <c r="S245" s="160">
        <v>0</v>
      </c>
      <c r="T245" s="161">
        <f>S245*H245</f>
        <v>0</v>
      </c>
      <c r="AR245" s="17" t="s">
        <v>112</v>
      </c>
      <c r="AT245" s="17" t="s">
        <v>109</v>
      </c>
      <c r="AU245" s="17" t="s">
        <v>71</v>
      </c>
      <c r="AY245" s="17" t="s">
        <v>113</v>
      </c>
      <c r="BE245" s="162">
        <f>IF(N245="základní",J245,0)</f>
        <v>0</v>
      </c>
      <c r="BF245" s="162">
        <f>IF(N245="snížená",J245,0)</f>
        <v>0</v>
      </c>
      <c r="BG245" s="162">
        <f>IF(N245="zákl. přenesená",J245,0)</f>
        <v>0</v>
      </c>
      <c r="BH245" s="162">
        <f>IF(N245="sníž. přenesená",J245,0)</f>
        <v>0</v>
      </c>
      <c r="BI245" s="162">
        <f>IF(N245="nulová",J245,0)</f>
        <v>0</v>
      </c>
      <c r="BJ245" s="17" t="s">
        <v>79</v>
      </c>
      <c r="BK245" s="162">
        <f>ROUND(I245*H245,2)</f>
        <v>0</v>
      </c>
      <c r="BL245" s="17" t="s">
        <v>112</v>
      </c>
      <c r="BM245" s="17" t="s">
        <v>247</v>
      </c>
    </row>
    <row r="246" spans="2:47" s="1" customFormat="1" ht="13.5">
      <c r="B246" s="34"/>
      <c r="C246" s="56"/>
      <c r="D246" s="163" t="s">
        <v>114</v>
      </c>
      <c r="E246" s="56"/>
      <c r="F246" s="164" t="s">
        <v>246</v>
      </c>
      <c r="G246" s="56"/>
      <c r="H246" s="56"/>
      <c r="I246" s="138"/>
      <c r="J246" s="56"/>
      <c r="K246" s="56"/>
      <c r="L246" s="54"/>
      <c r="M246" s="165"/>
      <c r="N246" s="35"/>
      <c r="O246" s="35"/>
      <c r="P246" s="35"/>
      <c r="Q246" s="35"/>
      <c r="R246" s="35"/>
      <c r="S246" s="35"/>
      <c r="T246" s="71"/>
      <c r="AT246" s="17" t="s">
        <v>114</v>
      </c>
      <c r="AU246" s="17" t="s">
        <v>71</v>
      </c>
    </row>
    <row r="247" spans="2:47" s="1" customFormat="1" ht="27">
      <c r="B247" s="34"/>
      <c r="C247" s="56"/>
      <c r="D247" s="163" t="s">
        <v>115</v>
      </c>
      <c r="E247" s="56"/>
      <c r="F247" s="166" t="s">
        <v>248</v>
      </c>
      <c r="G247" s="56"/>
      <c r="H247" s="56"/>
      <c r="I247" s="138"/>
      <c r="J247" s="56"/>
      <c r="K247" s="56"/>
      <c r="L247" s="54"/>
      <c r="M247" s="165"/>
      <c r="N247" s="35"/>
      <c r="O247" s="35"/>
      <c r="P247" s="35"/>
      <c r="Q247" s="35"/>
      <c r="R247" s="35"/>
      <c r="S247" s="35"/>
      <c r="T247" s="71"/>
      <c r="AT247" s="17" t="s">
        <v>115</v>
      </c>
      <c r="AU247" s="17" t="s">
        <v>71</v>
      </c>
    </row>
    <row r="248" spans="2:65" s="1" customFormat="1" ht="16.5" customHeight="1">
      <c r="B248" s="34"/>
      <c r="C248" s="151" t="s">
        <v>184</v>
      </c>
      <c r="D248" s="151" t="s">
        <v>109</v>
      </c>
      <c r="E248" s="152" t="s">
        <v>182</v>
      </c>
      <c r="F248" s="153" t="s">
        <v>249</v>
      </c>
      <c r="G248" s="154" t="s">
        <v>111</v>
      </c>
      <c r="H248" s="155">
        <v>1</v>
      </c>
      <c r="I248" s="156"/>
      <c r="J248" s="157">
        <f>ROUND(I248*H248,2)</f>
        <v>0</v>
      </c>
      <c r="K248" s="153" t="s">
        <v>21</v>
      </c>
      <c r="L248" s="54"/>
      <c r="M248" s="158" t="s">
        <v>21</v>
      </c>
      <c r="N248" s="159" t="s">
        <v>42</v>
      </c>
      <c r="O248" s="35"/>
      <c r="P248" s="160">
        <f>O248*H248</f>
        <v>0</v>
      </c>
      <c r="Q248" s="160">
        <v>0</v>
      </c>
      <c r="R248" s="160">
        <f>Q248*H248</f>
        <v>0</v>
      </c>
      <c r="S248" s="160">
        <v>0</v>
      </c>
      <c r="T248" s="161">
        <f>S248*H248</f>
        <v>0</v>
      </c>
      <c r="AR248" s="17" t="s">
        <v>112</v>
      </c>
      <c r="AT248" s="17" t="s">
        <v>109</v>
      </c>
      <c r="AU248" s="17" t="s">
        <v>71</v>
      </c>
      <c r="AY248" s="17" t="s">
        <v>113</v>
      </c>
      <c r="BE248" s="162">
        <f>IF(N248="základní",J248,0)</f>
        <v>0</v>
      </c>
      <c r="BF248" s="162">
        <f>IF(N248="snížená",J248,0)</f>
        <v>0</v>
      </c>
      <c r="BG248" s="162">
        <f>IF(N248="zákl. přenesená",J248,0)</f>
        <v>0</v>
      </c>
      <c r="BH248" s="162">
        <f>IF(N248="sníž. přenesená",J248,0)</f>
        <v>0</v>
      </c>
      <c r="BI248" s="162">
        <f>IF(N248="nulová",J248,0)</f>
        <v>0</v>
      </c>
      <c r="BJ248" s="17" t="s">
        <v>79</v>
      </c>
      <c r="BK248" s="162">
        <f>ROUND(I248*H248,2)</f>
        <v>0</v>
      </c>
      <c r="BL248" s="17" t="s">
        <v>112</v>
      </c>
      <c r="BM248" s="17" t="s">
        <v>250</v>
      </c>
    </row>
    <row r="249" spans="2:47" s="1" customFormat="1" ht="13.5">
      <c r="B249" s="34"/>
      <c r="C249" s="56"/>
      <c r="D249" s="163" t="s">
        <v>114</v>
      </c>
      <c r="E249" s="56"/>
      <c r="F249" s="164" t="s">
        <v>249</v>
      </c>
      <c r="G249" s="56"/>
      <c r="H249" s="56"/>
      <c r="I249" s="138"/>
      <c r="J249" s="56"/>
      <c r="K249" s="56"/>
      <c r="L249" s="54"/>
      <c r="M249" s="165"/>
      <c r="N249" s="35"/>
      <c r="O249" s="35"/>
      <c r="P249" s="35"/>
      <c r="Q249" s="35"/>
      <c r="R249" s="35"/>
      <c r="S249" s="35"/>
      <c r="T249" s="71"/>
      <c r="AT249" s="17" t="s">
        <v>114</v>
      </c>
      <c r="AU249" s="17" t="s">
        <v>71</v>
      </c>
    </row>
    <row r="250" spans="2:47" s="1" customFormat="1" ht="27">
      <c r="B250" s="34"/>
      <c r="C250" s="56"/>
      <c r="D250" s="163" t="s">
        <v>115</v>
      </c>
      <c r="E250" s="56"/>
      <c r="F250" s="166" t="s">
        <v>248</v>
      </c>
      <c r="G250" s="56"/>
      <c r="H250" s="56"/>
      <c r="I250" s="138"/>
      <c r="J250" s="56"/>
      <c r="K250" s="56"/>
      <c r="L250" s="54"/>
      <c r="M250" s="165"/>
      <c r="N250" s="35"/>
      <c r="O250" s="35"/>
      <c r="P250" s="35"/>
      <c r="Q250" s="35"/>
      <c r="R250" s="35"/>
      <c r="S250" s="35"/>
      <c r="T250" s="71"/>
      <c r="AT250" s="17" t="s">
        <v>115</v>
      </c>
      <c r="AU250" s="17" t="s">
        <v>71</v>
      </c>
    </row>
    <row r="251" spans="2:65" s="1" customFormat="1" ht="16.5" customHeight="1">
      <c r="B251" s="34"/>
      <c r="C251" s="151" t="s">
        <v>251</v>
      </c>
      <c r="D251" s="151" t="s">
        <v>109</v>
      </c>
      <c r="E251" s="152" t="s">
        <v>252</v>
      </c>
      <c r="F251" s="153" t="s">
        <v>238</v>
      </c>
      <c r="G251" s="154" t="s">
        <v>111</v>
      </c>
      <c r="H251" s="155">
        <v>1</v>
      </c>
      <c r="I251" s="156"/>
      <c r="J251" s="157">
        <f>ROUND(I251*H251,2)</f>
        <v>0</v>
      </c>
      <c r="K251" s="153" t="s">
        <v>21</v>
      </c>
      <c r="L251" s="54"/>
      <c r="M251" s="158" t="s">
        <v>21</v>
      </c>
      <c r="N251" s="159" t="s">
        <v>42</v>
      </c>
      <c r="O251" s="35"/>
      <c r="P251" s="160">
        <f>O251*H251</f>
        <v>0</v>
      </c>
      <c r="Q251" s="160">
        <v>0</v>
      </c>
      <c r="R251" s="160">
        <f>Q251*H251</f>
        <v>0</v>
      </c>
      <c r="S251" s="160">
        <v>0</v>
      </c>
      <c r="T251" s="161">
        <f>S251*H251</f>
        <v>0</v>
      </c>
      <c r="AR251" s="17" t="s">
        <v>112</v>
      </c>
      <c r="AT251" s="17" t="s">
        <v>109</v>
      </c>
      <c r="AU251" s="17" t="s">
        <v>71</v>
      </c>
      <c r="AY251" s="17" t="s">
        <v>113</v>
      </c>
      <c r="BE251" s="162">
        <f>IF(N251="základní",J251,0)</f>
        <v>0</v>
      </c>
      <c r="BF251" s="162">
        <f>IF(N251="snížená",J251,0)</f>
        <v>0</v>
      </c>
      <c r="BG251" s="162">
        <f>IF(N251="zákl. přenesená",J251,0)</f>
        <v>0</v>
      </c>
      <c r="BH251" s="162">
        <f>IF(N251="sníž. přenesená",J251,0)</f>
        <v>0</v>
      </c>
      <c r="BI251" s="162">
        <f>IF(N251="nulová",J251,0)</f>
        <v>0</v>
      </c>
      <c r="BJ251" s="17" t="s">
        <v>79</v>
      </c>
      <c r="BK251" s="162">
        <f>ROUND(I251*H251,2)</f>
        <v>0</v>
      </c>
      <c r="BL251" s="17" t="s">
        <v>112</v>
      </c>
      <c r="BM251" s="17" t="s">
        <v>253</v>
      </c>
    </row>
    <row r="252" spans="2:47" s="1" customFormat="1" ht="13.5">
      <c r="B252" s="34"/>
      <c r="C252" s="56"/>
      <c r="D252" s="163" t="s">
        <v>114</v>
      </c>
      <c r="E252" s="56"/>
      <c r="F252" s="164" t="s">
        <v>238</v>
      </c>
      <c r="G252" s="56"/>
      <c r="H252" s="56"/>
      <c r="I252" s="138"/>
      <c r="J252" s="56"/>
      <c r="K252" s="56"/>
      <c r="L252" s="54"/>
      <c r="M252" s="165"/>
      <c r="N252" s="35"/>
      <c r="O252" s="35"/>
      <c r="P252" s="35"/>
      <c r="Q252" s="35"/>
      <c r="R252" s="35"/>
      <c r="S252" s="35"/>
      <c r="T252" s="71"/>
      <c r="AT252" s="17" t="s">
        <v>114</v>
      </c>
      <c r="AU252" s="17" t="s">
        <v>71</v>
      </c>
    </row>
    <row r="253" spans="2:47" s="1" customFormat="1" ht="27">
      <c r="B253" s="34"/>
      <c r="C253" s="56"/>
      <c r="D253" s="163" t="s">
        <v>115</v>
      </c>
      <c r="E253" s="56"/>
      <c r="F253" s="166" t="s">
        <v>248</v>
      </c>
      <c r="G253" s="56"/>
      <c r="H253" s="56"/>
      <c r="I253" s="138"/>
      <c r="J253" s="56"/>
      <c r="K253" s="56"/>
      <c r="L253" s="54"/>
      <c r="M253" s="165"/>
      <c r="N253" s="35"/>
      <c r="O253" s="35"/>
      <c r="P253" s="35"/>
      <c r="Q253" s="35"/>
      <c r="R253" s="35"/>
      <c r="S253" s="35"/>
      <c r="T253" s="71"/>
      <c r="AT253" s="17" t="s">
        <v>115</v>
      </c>
      <c r="AU253" s="17" t="s">
        <v>71</v>
      </c>
    </row>
    <row r="254" spans="2:65" s="1" customFormat="1" ht="16.5" customHeight="1">
      <c r="B254" s="34"/>
      <c r="C254" s="151" t="s">
        <v>187</v>
      </c>
      <c r="D254" s="151" t="s">
        <v>109</v>
      </c>
      <c r="E254" s="152" t="s">
        <v>254</v>
      </c>
      <c r="F254" s="153" t="s">
        <v>255</v>
      </c>
      <c r="G254" s="154" t="s">
        <v>111</v>
      </c>
      <c r="H254" s="155">
        <v>1</v>
      </c>
      <c r="I254" s="156"/>
      <c r="J254" s="157">
        <f>ROUND(I254*H254,2)</f>
        <v>0</v>
      </c>
      <c r="K254" s="153" t="s">
        <v>21</v>
      </c>
      <c r="L254" s="54"/>
      <c r="M254" s="158" t="s">
        <v>21</v>
      </c>
      <c r="N254" s="159" t="s">
        <v>42</v>
      </c>
      <c r="O254" s="35"/>
      <c r="P254" s="160">
        <f>O254*H254</f>
        <v>0</v>
      </c>
      <c r="Q254" s="160">
        <v>0</v>
      </c>
      <c r="R254" s="160">
        <f>Q254*H254</f>
        <v>0</v>
      </c>
      <c r="S254" s="160">
        <v>0</v>
      </c>
      <c r="T254" s="161">
        <f>S254*H254</f>
        <v>0</v>
      </c>
      <c r="AR254" s="17" t="s">
        <v>112</v>
      </c>
      <c r="AT254" s="17" t="s">
        <v>109</v>
      </c>
      <c r="AU254" s="17" t="s">
        <v>71</v>
      </c>
      <c r="AY254" s="17" t="s">
        <v>113</v>
      </c>
      <c r="BE254" s="162">
        <f>IF(N254="základní",J254,0)</f>
        <v>0</v>
      </c>
      <c r="BF254" s="162">
        <f>IF(N254="snížená",J254,0)</f>
        <v>0</v>
      </c>
      <c r="BG254" s="162">
        <f>IF(N254="zákl. přenesená",J254,0)</f>
        <v>0</v>
      </c>
      <c r="BH254" s="162">
        <f>IF(N254="sníž. přenesená",J254,0)</f>
        <v>0</v>
      </c>
      <c r="BI254" s="162">
        <f>IF(N254="nulová",J254,0)</f>
        <v>0</v>
      </c>
      <c r="BJ254" s="17" t="s">
        <v>79</v>
      </c>
      <c r="BK254" s="162">
        <f>ROUND(I254*H254,2)</f>
        <v>0</v>
      </c>
      <c r="BL254" s="17" t="s">
        <v>112</v>
      </c>
      <c r="BM254" s="17" t="s">
        <v>256</v>
      </c>
    </row>
    <row r="255" spans="2:47" s="1" customFormat="1" ht="13.5">
      <c r="B255" s="34"/>
      <c r="C255" s="56"/>
      <c r="D255" s="163" t="s">
        <v>114</v>
      </c>
      <c r="E255" s="56"/>
      <c r="F255" s="164" t="s">
        <v>255</v>
      </c>
      <c r="G255" s="56"/>
      <c r="H255" s="56"/>
      <c r="I255" s="138"/>
      <c r="J255" s="56"/>
      <c r="K255" s="56"/>
      <c r="L255" s="54"/>
      <c r="M255" s="165"/>
      <c r="N255" s="35"/>
      <c r="O255" s="35"/>
      <c r="P255" s="35"/>
      <c r="Q255" s="35"/>
      <c r="R255" s="35"/>
      <c r="S255" s="35"/>
      <c r="T255" s="71"/>
      <c r="AT255" s="17" t="s">
        <v>114</v>
      </c>
      <c r="AU255" s="17" t="s">
        <v>71</v>
      </c>
    </row>
    <row r="256" spans="2:47" s="1" customFormat="1" ht="27">
      <c r="B256" s="34"/>
      <c r="C256" s="56"/>
      <c r="D256" s="163" t="s">
        <v>115</v>
      </c>
      <c r="E256" s="56"/>
      <c r="F256" s="166" t="s">
        <v>248</v>
      </c>
      <c r="G256" s="56"/>
      <c r="H256" s="56"/>
      <c r="I256" s="138"/>
      <c r="J256" s="56"/>
      <c r="K256" s="56"/>
      <c r="L256" s="54"/>
      <c r="M256" s="165"/>
      <c r="N256" s="35"/>
      <c r="O256" s="35"/>
      <c r="P256" s="35"/>
      <c r="Q256" s="35"/>
      <c r="R256" s="35"/>
      <c r="S256" s="35"/>
      <c r="T256" s="71"/>
      <c r="AT256" s="17" t="s">
        <v>115</v>
      </c>
      <c r="AU256" s="17" t="s">
        <v>71</v>
      </c>
    </row>
    <row r="257" spans="2:65" s="1" customFormat="1" ht="16.5" customHeight="1">
      <c r="B257" s="34"/>
      <c r="C257" s="151" t="s">
        <v>257</v>
      </c>
      <c r="D257" s="151" t="s">
        <v>109</v>
      </c>
      <c r="E257" s="152" t="s">
        <v>258</v>
      </c>
      <c r="F257" s="153" t="s">
        <v>259</v>
      </c>
      <c r="G257" s="154" t="s">
        <v>111</v>
      </c>
      <c r="H257" s="155">
        <v>1</v>
      </c>
      <c r="I257" s="156"/>
      <c r="J257" s="157">
        <f>ROUND(I257*H257,2)</f>
        <v>0</v>
      </c>
      <c r="K257" s="153" t="s">
        <v>21</v>
      </c>
      <c r="L257" s="54"/>
      <c r="M257" s="158" t="s">
        <v>21</v>
      </c>
      <c r="N257" s="159" t="s">
        <v>42</v>
      </c>
      <c r="O257" s="35"/>
      <c r="P257" s="160">
        <f>O257*H257</f>
        <v>0</v>
      </c>
      <c r="Q257" s="160">
        <v>0</v>
      </c>
      <c r="R257" s="160">
        <f>Q257*H257</f>
        <v>0</v>
      </c>
      <c r="S257" s="160">
        <v>0</v>
      </c>
      <c r="T257" s="161">
        <f>S257*H257</f>
        <v>0</v>
      </c>
      <c r="AR257" s="17" t="s">
        <v>112</v>
      </c>
      <c r="AT257" s="17" t="s">
        <v>109</v>
      </c>
      <c r="AU257" s="17" t="s">
        <v>71</v>
      </c>
      <c r="AY257" s="17" t="s">
        <v>113</v>
      </c>
      <c r="BE257" s="162">
        <f>IF(N257="základní",J257,0)</f>
        <v>0</v>
      </c>
      <c r="BF257" s="162">
        <f>IF(N257="snížená",J257,0)</f>
        <v>0</v>
      </c>
      <c r="BG257" s="162">
        <f>IF(N257="zákl. přenesená",J257,0)</f>
        <v>0</v>
      </c>
      <c r="BH257" s="162">
        <f>IF(N257="sníž. přenesená",J257,0)</f>
        <v>0</v>
      </c>
      <c r="BI257" s="162">
        <f>IF(N257="nulová",J257,0)</f>
        <v>0</v>
      </c>
      <c r="BJ257" s="17" t="s">
        <v>79</v>
      </c>
      <c r="BK257" s="162">
        <f>ROUND(I257*H257,2)</f>
        <v>0</v>
      </c>
      <c r="BL257" s="17" t="s">
        <v>112</v>
      </c>
      <c r="BM257" s="17" t="s">
        <v>260</v>
      </c>
    </row>
    <row r="258" spans="2:47" s="1" customFormat="1" ht="13.5">
      <c r="B258" s="34"/>
      <c r="C258" s="56"/>
      <c r="D258" s="163" t="s">
        <v>114</v>
      </c>
      <c r="E258" s="56"/>
      <c r="F258" s="164" t="s">
        <v>259</v>
      </c>
      <c r="G258" s="56"/>
      <c r="H258" s="56"/>
      <c r="I258" s="138"/>
      <c r="J258" s="56"/>
      <c r="K258" s="56"/>
      <c r="L258" s="54"/>
      <c r="M258" s="165"/>
      <c r="N258" s="35"/>
      <c r="O258" s="35"/>
      <c r="P258" s="35"/>
      <c r="Q258" s="35"/>
      <c r="R258" s="35"/>
      <c r="S258" s="35"/>
      <c r="T258" s="71"/>
      <c r="AT258" s="17" t="s">
        <v>114</v>
      </c>
      <c r="AU258" s="17" t="s">
        <v>71</v>
      </c>
    </row>
    <row r="259" spans="2:47" s="1" customFormat="1" ht="27">
      <c r="B259" s="34"/>
      <c r="C259" s="56"/>
      <c r="D259" s="163" t="s">
        <v>115</v>
      </c>
      <c r="E259" s="56"/>
      <c r="F259" s="166" t="s">
        <v>248</v>
      </c>
      <c r="G259" s="56"/>
      <c r="H259" s="56"/>
      <c r="I259" s="138"/>
      <c r="J259" s="56"/>
      <c r="K259" s="56"/>
      <c r="L259" s="54"/>
      <c r="M259" s="165"/>
      <c r="N259" s="35"/>
      <c r="O259" s="35"/>
      <c r="P259" s="35"/>
      <c r="Q259" s="35"/>
      <c r="R259" s="35"/>
      <c r="S259" s="35"/>
      <c r="T259" s="71"/>
      <c r="AT259" s="17" t="s">
        <v>115</v>
      </c>
      <c r="AU259" s="17" t="s">
        <v>71</v>
      </c>
    </row>
    <row r="260" spans="2:65" s="1" customFormat="1" ht="16.5" customHeight="1">
      <c r="B260" s="34"/>
      <c r="C260" s="151" t="s">
        <v>188</v>
      </c>
      <c r="D260" s="151" t="s">
        <v>109</v>
      </c>
      <c r="E260" s="152" t="s">
        <v>245</v>
      </c>
      <c r="F260" s="153" t="s">
        <v>261</v>
      </c>
      <c r="G260" s="154" t="s">
        <v>111</v>
      </c>
      <c r="H260" s="155">
        <v>1</v>
      </c>
      <c r="I260" s="156"/>
      <c r="J260" s="157">
        <f>ROUND(I260*H260,2)</f>
        <v>0</v>
      </c>
      <c r="K260" s="153" t="s">
        <v>21</v>
      </c>
      <c r="L260" s="54"/>
      <c r="M260" s="158" t="s">
        <v>21</v>
      </c>
      <c r="N260" s="159" t="s">
        <v>42</v>
      </c>
      <c r="O260" s="35"/>
      <c r="P260" s="160">
        <f>O260*H260</f>
        <v>0</v>
      </c>
      <c r="Q260" s="160">
        <v>0</v>
      </c>
      <c r="R260" s="160">
        <f>Q260*H260</f>
        <v>0</v>
      </c>
      <c r="S260" s="160">
        <v>0</v>
      </c>
      <c r="T260" s="161">
        <f>S260*H260</f>
        <v>0</v>
      </c>
      <c r="AR260" s="17" t="s">
        <v>112</v>
      </c>
      <c r="AT260" s="17" t="s">
        <v>109</v>
      </c>
      <c r="AU260" s="17" t="s">
        <v>71</v>
      </c>
      <c r="AY260" s="17" t="s">
        <v>113</v>
      </c>
      <c r="BE260" s="162">
        <f>IF(N260="základní",J260,0)</f>
        <v>0</v>
      </c>
      <c r="BF260" s="162">
        <f>IF(N260="snížená",J260,0)</f>
        <v>0</v>
      </c>
      <c r="BG260" s="162">
        <f>IF(N260="zákl. přenesená",J260,0)</f>
        <v>0</v>
      </c>
      <c r="BH260" s="162">
        <f>IF(N260="sníž. přenesená",J260,0)</f>
        <v>0</v>
      </c>
      <c r="BI260" s="162">
        <f>IF(N260="nulová",J260,0)</f>
        <v>0</v>
      </c>
      <c r="BJ260" s="17" t="s">
        <v>79</v>
      </c>
      <c r="BK260" s="162">
        <f>ROUND(I260*H260,2)</f>
        <v>0</v>
      </c>
      <c r="BL260" s="17" t="s">
        <v>112</v>
      </c>
      <c r="BM260" s="17" t="s">
        <v>262</v>
      </c>
    </row>
    <row r="261" spans="2:47" s="1" customFormat="1" ht="13.5">
      <c r="B261" s="34"/>
      <c r="C261" s="56"/>
      <c r="D261" s="163" t="s">
        <v>114</v>
      </c>
      <c r="E261" s="56"/>
      <c r="F261" s="164" t="s">
        <v>261</v>
      </c>
      <c r="G261" s="56"/>
      <c r="H261" s="56"/>
      <c r="I261" s="138"/>
      <c r="J261" s="56"/>
      <c r="K261" s="56"/>
      <c r="L261" s="54"/>
      <c r="M261" s="165"/>
      <c r="N261" s="35"/>
      <c r="O261" s="35"/>
      <c r="P261" s="35"/>
      <c r="Q261" s="35"/>
      <c r="R261" s="35"/>
      <c r="S261" s="35"/>
      <c r="T261" s="71"/>
      <c r="AT261" s="17" t="s">
        <v>114</v>
      </c>
      <c r="AU261" s="17" t="s">
        <v>71</v>
      </c>
    </row>
    <row r="262" spans="2:47" s="1" customFormat="1" ht="27">
      <c r="B262" s="34"/>
      <c r="C262" s="56"/>
      <c r="D262" s="163" t="s">
        <v>115</v>
      </c>
      <c r="E262" s="56"/>
      <c r="F262" s="166" t="s">
        <v>248</v>
      </c>
      <c r="G262" s="56"/>
      <c r="H262" s="56"/>
      <c r="I262" s="138"/>
      <c r="J262" s="56"/>
      <c r="K262" s="56"/>
      <c r="L262" s="54"/>
      <c r="M262" s="165"/>
      <c r="N262" s="35"/>
      <c r="O262" s="35"/>
      <c r="P262" s="35"/>
      <c r="Q262" s="35"/>
      <c r="R262" s="35"/>
      <c r="S262" s="35"/>
      <c r="T262" s="71"/>
      <c r="AT262" s="17" t="s">
        <v>115</v>
      </c>
      <c r="AU262" s="17" t="s">
        <v>71</v>
      </c>
    </row>
    <row r="263" spans="2:65" s="1" customFormat="1" ht="25.5" customHeight="1">
      <c r="B263" s="34"/>
      <c r="C263" s="151" t="s">
        <v>263</v>
      </c>
      <c r="D263" s="151" t="s">
        <v>109</v>
      </c>
      <c r="E263" s="152" t="s">
        <v>184</v>
      </c>
      <c r="F263" s="153" t="s">
        <v>246</v>
      </c>
      <c r="G263" s="154" t="s">
        <v>111</v>
      </c>
      <c r="H263" s="155">
        <v>1</v>
      </c>
      <c r="I263" s="156"/>
      <c r="J263" s="157">
        <f>ROUND(I263*H263,2)</f>
        <v>0</v>
      </c>
      <c r="K263" s="153" t="s">
        <v>21</v>
      </c>
      <c r="L263" s="54"/>
      <c r="M263" s="158" t="s">
        <v>21</v>
      </c>
      <c r="N263" s="159" t="s">
        <v>42</v>
      </c>
      <c r="O263" s="35"/>
      <c r="P263" s="160">
        <f>O263*H263</f>
        <v>0</v>
      </c>
      <c r="Q263" s="160">
        <v>0</v>
      </c>
      <c r="R263" s="160">
        <f>Q263*H263</f>
        <v>0</v>
      </c>
      <c r="S263" s="160">
        <v>0</v>
      </c>
      <c r="T263" s="161">
        <f>S263*H263</f>
        <v>0</v>
      </c>
      <c r="AR263" s="17" t="s">
        <v>112</v>
      </c>
      <c r="AT263" s="17" t="s">
        <v>109</v>
      </c>
      <c r="AU263" s="17" t="s">
        <v>71</v>
      </c>
      <c r="AY263" s="17" t="s">
        <v>113</v>
      </c>
      <c r="BE263" s="162">
        <f>IF(N263="základní",J263,0)</f>
        <v>0</v>
      </c>
      <c r="BF263" s="162">
        <f>IF(N263="snížená",J263,0)</f>
        <v>0</v>
      </c>
      <c r="BG263" s="162">
        <f>IF(N263="zákl. přenesená",J263,0)</f>
        <v>0</v>
      </c>
      <c r="BH263" s="162">
        <f>IF(N263="sníž. přenesená",J263,0)</f>
        <v>0</v>
      </c>
      <c r="BI263" s="162">
        <f>IF(N263="nulová",J263,0)</f>
        <v>0</v>
      </c>
      <c r="BJ263" s="17" t="s">
        <v>79</v>
      </c>
      <c r="BK263" s="162">
        <f>ROUND(I263*H263,2)</f>
        <v>0</v>
      </c>
      <c r="BL263" s="17" t="s">
        <v>112</v>
      </c>
      <c r="BM263" s="17" t="s">
        <v>264</v>
      </c>
    </row>
    <row r="264" spans="2:47" s="1" customFormat="1" ht="13.5">
      <c r="B264" s="34"/>
      <c r="C264" s="56"/>
      <c r="D264" s="163" t="s">
        <v>114</v>
      </c>
      <c r="E264" s="56"/>
      <c r="F264" s="164" t="s">
        <v>246</v>
      </c>
      <c r="G264" s="56"/>
      <c r="H264" s="56"/>
      <c r="I264" s="138"/>
      <c r="J264" s="56"/>
      <c r="K264" s="56"/>
      <c r="L264" s="54"/>
      <c r="M264" s="165"/>
      <c r="N264" s="35"/>
      <c r="O264" s="35"/>
      <c r="P264" s="35"/>
      <c r="Q264" s="35"/>
      <c r="R264" s="35"/>
      <c r="S264" s="35"/>
      <c r="T264" s="71"/>
      <c r="AT264" s="17" t="s">
        <v>114</v>
      </c>
      <c r="AU264" s="17" t="s">
        <v>71</v>
      </c>
    </row>
    <row r="265" spans="2:47" s="1" customFormat="1" ht="27">
      <c r="B265" s="34"/>
      <c r="C265" s="56"/>
      <c r="D265" s="163" t="s">
        <v>115</v>
      </c>
      <c r="E265" s="56"/>
      <c r="F265" s="166" t="s">
        <v>265</v>
      </c>
      <c r="G265" s="56"/>
      <c r="H265" s="56"/>
      <c r="I265" s="138"/>
      <c r="J265" s="56"/>
      <c r="K265" s="56"/>
      <c r="L265" s="54"/>
      <c r="M265" s="165"/>
      <c r="N265" s="35"/>
      <c r="O265" s="35"/>
      <c r="P265" s="35"/>
      <c r="Q265" s="35"/>
      <c r="R265" s="35"/>
      <c r="S265" s="35"/>
      <c r="T265" s="71"/>
      <c r="AT265" s="17" t="s">
        <v>115</v>
      </c>
      <c r="AU265" s="17" t="s">
        <v>71</v>
      </c>
    </row>
    <row r="266" spans="2:65" s="1" customFormat="1" ht="16.5" customHeight="1">
      <c r="B266" s="34"/>
      <c r="C266" s="151" t="s">
        <v>191</v>
      </c>
      <c r="D266" s="151" t="s">
        <v>109</v>
      </c>
      <c r="E266" s="152" t="s">
        <v>251</v>
      </c>
      <c r="F266" s="153" t="s">
        <v>249</v>
      </c>
      <c r="G266" s="154" t="s">
        <v>111</v>
      </c>
      <c r="H266" s="155">
        <v>1</v>
      </c>
      <c r="I266" s="156"/>
      <c r="J266" s="157">
        <f>ROUND(I266*H266,2)</f>
        <v>0</v>
      </c>
      <c r="K266" s="153" t="s">
        <v>21</v>
      </c>
      <c r="L266" s="54"/>
      <c r="M266" s="158" t="s">
        <v>21</v>
      </c>
      <c r="N266" s="159" t="s">
        <v>42</v>
      </c>
      <c r="O266" s="35"/>
      <c r="P266" s="160">
        <f>O266*H266</f>
        <v>0</v>
      </c>
      <c r="Q266" s="160">
        <v>0</v>
      </c>
      <c r="R266" s="160">
        <f>Q266*H266</f>
        <v>0</v>
      </c>
      <c r="S266" s="160">
        <v>0</v>
      </c>
      <c r="T266" s="161">
        <f>S266*H266</f>
        <v>0</v>
      </c>
      <c r="AR266" s="17" t="s">
        <v>112</v>
      </c>
      <c r="AT266" s="17" t="s">
        <v>109</v>
      </c>
      <c r="AU266" s="17" t="s">
        <v>71</v>
      </c>
      <c r="AY266" s="17" t="s">
        <v>113</v>
      </c>
      <c r="BE266" s="162">
        <f>IF(N266="základní",J266,0)</f>
        <v>0</v>
      </c>
      <c r="BF266" s="162">
        <f>IF(N266="snížená",J266,0)</f>
        <v>0</v>
      </c>
      <c r="BG266" s="162">
        <f>IF(N266="zákl. přenesená",J266,0)</f>
        <v>0</v>
      </c>
      <c r="BH266" s="162">
        <f>IF(N266="sníž. přenesená",J266,0)</f>
        <v>0</v>
      </c>
      <c r="BI266" s="162">
        <f>IF(N266="nulová",J266,0)</f>
        <v>0</v>
      </c>
      <c r="BJ266" s="17" t="s">
        <v>79</v>
      </c>
      <c r="BK266" s="162">
        <f>ROUND(I266*H266,2)</f>
        <v>0</v>
      </c>
      <c r="BL266" s="17" t="s">
        <v>112</v>
      </c>
      <c r="BM266" s="17" t="s">
        <v>266</v>
      </c>
    </row>
    <row r="267" spans="2:47" s="1" customFormat="1" ht="13.5">
      <c r="B267" s="34"/>
      <c r="C267" s="56"/>
      <c r="D267" s="163" t="s">
        <v>114</v>
      </c>
      <c r="E267" s="56"/>
      <c r="F267" s="164" t="s">
        <v>249</v>
      </c>
      <c r="G267" s="56"/>
      <c r="H267" s="56"/>
      <c r="I267" s="138"/>
      <c r="J267" s="56"/>
      <c r="K267" s="56"/>
      <c r="L267" s="54"/>
      <c r="M267" s="165"/>
      <c r="N267" s="35"/>
      <c r="O267" s="35"/>
      <c r="P267" s="35"/>
      <c r="Q267" s="35"/>
      <c r="R267" s="35"/>
      <c r="S267" s="35"/>
      <c r="T267" s="71"/>
      <c r="AT267" s="17" t="s">
        <v>114</v>
      </c>
      <c r="AU267" s="17" t="s">
        <v>71</v>
      </c>
    </row>
    <row r="268" spans="2:47" s="1" customFormat="1" ht="27">
      <c r="B268" s="34"/>
      <c r="C268" s="56"/>
      <c r="D268" s="163" t="s">
        <v>115</v>
      </c>
      <c r="E268" s="56"/>
      <c r="F268" s="166" t="s">
        <v>265</v>
      </c>
      <c r="G268" s="56"/>
      <c r="H268" s="56"/>
      <c r="I268" s="138"/>
      <c r="J268" s="56"/>
      <c r="K268" s="56"/>
      <c r="L268" s="54"/>
      <c r="M268" s="165"/>
      <c r="N268" s="35"/>
      <c r="O268" s="35"/>
      <c r="P268" s="35"/>
      <c r="Q268" s="35"/>
      <c r="R268" s="35"/>
      <c r="S268" s="35"/>
      <c r="T268" s="71"/>
      <c r="AT268" s="17" t="s">
        <v>115</v>
      </c>
      <c r="AU268" s="17" t="s">
        <v>71</v>
      </c>
    </row>
    <row r="269" spans="2:65" s="1" customFormat="1" ht="16.5" customHeight="1">
      <c r="B269" s="34"/>
      <c r="C269" s="151" t="s">
        <v>267</v>
      </c>
      <c r="D269" s="151" t="s">
        <v>109</v>
      </c>
      <c r="E269" s="152" t="s">
        <v>268</v>
      </c>
      <c r="F269" s="153" t="s">
        <v>238</v>
      </c>
      <c r="G269" s="154" t="s">
        <v>111</v>
      </c>
      <c r="H269" s="155">
        <v>1</v>
      </c>
      <c r="I269" s="156"/>
      <c r="J269" s="157">
        <f>ROUND(I269*H269,2)</f>
        <v>0</v>
      </c>
      <c r="K269" s="153" t="s">
        <v>21</v>
      </c>
      <c r="L269" s="54"/>
      <c r="M269" s="158" t="s">
        <v>21</v>
      </c>
      <c r="N269" s="159" t="s">
        <v>42</v>
      </c>
      <c r="O269" s="35"/>
      <c r="P269" s="160">
        <f>O269*H269</f>
        <v>0</v>
      </c>
      <c r="Q269" s="160">
        <v>0</v>
      </c>
      <c r="R269" s="160">
        <f>Q269*H269</f>
        <v>0</v>
      </c>
      <c r="S269" s="160">
        <v>0</v>
      </c>
      <c r="T269" s="161">
        <f>S269*H269</f>
        <v>0</v>
      </c>
      <c r="AR269" s="17" t="s">
        <v>112</v>
      </c>
      <c r="AT269" s="17" t="s">
        <v>109</v>
      </c>
      <c r="AU269" s="17" t="s">
        <v>71</v>
      </c>
      <c r="AY269" s="17" t="s">
        <v>113</v>
      </c>
      <c r="BE269" s="162">
        <f>IF(N269="základní",J269,0)</f>
        <v>0</v>
      </c>
      <c r="BF269" s="162">
        <f>IF(N269="snížená",J269,0)</f>
        <v>0</v>
      </c>
      <c r="BG269" s="162">
        <f>IF(N269="zákl. přenesená",J269,0)</f>
        <v>0</v>
      </c>
      <c r="BH269" s="162">
        <f>IF(N269="sníž. přenesená",J269,0)</f>
        <v>0</v>
      </c>
      <c r="BI269" s="162">
        <f>IF(N269="nulová",J269,0)</f>
        <v>0</v>
      </c>
      <c r="BJ269" s="17" t="s">
        <v>79</v>
      </c>
      <c r="BK269" s="162">
        <f>ROUND(I269*H269,2)</f>
        <v>0</v>
      </c>
      <c r="BL269" s="17" t="s">
        <v>112</v>
      </c>
      <c r="BM269" s="17" t="s">
        <v>269</v>
      </c>
    </row>
    <row r="270" spans="2:47" s="1" customFormat="1" ht="13.5">
      <c r="B270" s="34"/>
      <c r="C270" s="56"/>
      <c r="D270" s="163" t="s">
        <v>114</v>
      </c>
      <c r="E270" s="56"/>
      <c r="F270" s="164" t="s">
        <v>238</v>
      </c>
      <c r="G270" s="56"/>
      <c r="H270" s="56"/>
      <c r="I270" s="138"/>
      <c r="J270" s="56"/>
      <c r="K270" s="56"/>
      <c r="L270" s="54"/>
      <c r="M270" s="165"/>
      <c r="N270" s="35"/>
      <c r="O270" s="35"/>
      <c r="P270" s="35"/>
      <c r="Q270" s="35"/>
      <c r="R270" s="35"/>
      <c r="S270" s="35"/>
      <c r="T270" s="71"/>
      <c r="AT270" s="17" t="s">
        <v>114</v>
      </c>
      <c r="AU270" s="17" t="s">
        <v>71</v>
      </c>
    </row>
    <row r="271" spans="2:47" s="1" customFormat="1" ht="40.5">
      <c r="B271" s="34"/>
      <c r="C271" s="56"/>
      <c r="D271" s="163" t="s">
        <v>115</v>
      </c>
      <c r="E271" s="56"/>
      <c r="F271" s="166" t="s">
        <v>270</v>
      </c>
      <c r="G271" s="56"/>
      <c r="H271" s="56"/>
      <c r="I271" s="138"/>
      <c r="J271" s="56"/>
      <c r="K271" s="56"/>
      <c r="L271" s="54"/>
      <c r="M271" s="165"/>
      <c r="N271" s="35"/>
      <c r="O271" s="35"/>
      <c r="P271" s="35"/>
      <c r="Q271" s="35"/>
      <c r="R271" s="35"/>
      <c r="S271" s="35"/>
      <c r="T271" s="71"/>
      <c r="AT271" s="17" t="s">
        <v>115</v>
      </c>
      <c r="AU271" s="17" t="s">
        <v>71</v>
      </c>
    </row>
    <row r="272" spans="2:65" s="1" customFormat="1" ht="16.5" customHeight="1">
      <c r="B272" s="34"/>
      <c r="C272" s="151" t="s">
        <v>192</v>
      </c>
      <c r="D272" s="151" t="s">
        <v>109</v>
      </c>
      <c r="E272" s="152" t="s">
        <v>187</v>
      </c>
      <c r="F272" s="153" t="s">
        <v>271</v>
      </c>
      <c r="G272" s="154" t="s">
        <v>111</v>
      </c>
      <c r="H272" s="155">
        <v>1</v>
      </c>
      <c r="I272" s="156"/>
      <c r="J272" s="157">
        <f>ROUND(I272*H272,2)</f>
        <v>0</v>
      </c>
      <c r="K272" s="153" t="s">
        <v>21</v>
      </c>
      <c r="L272" s="54"/>
      <c r="M272" s="158" t="s">
        <v>21</v>
      </c>
      <c r="N272" s="159" t="s">
        <v>42</v>
      </c>
      <c r="O272" s="35"/>
      <c r="P272" s="160">
        <f>O272*H272</f>
        <v>0</v>
      </c>
      <c r="Q272" s="160">
        <v>0</v>
      </c>
      <c r="R272" s="160">
        <f>Q272*H272</f>
        <v>0</v>
      </c>
      <c r="S272" s="160">
        <v>0</v>
      </c>
      <c r="T272" s="161">
        <f>S272*H272</f>
        <v>0</v>
      </c>
      <c r="AR272" s="17" t="s">
        <v>112</v>
      </c>
      <c r="AT272" s="17" t="s">
        <v>109</v>
      </c>
      <c r="AU272" s="17" t="s">
        <v>71</v>
      </c>
      <c r="AY272" s="17" t="s">
        <v>113</v>
      </c>
      <c r="BE272" s="162">
        <f>IF(N272="základní",J272,0)</f>
        <v>0</v>
      </c>
      <c r="BF272" s="162">
        <f>IF(N272="snížená",J272,0)</f>
        <v>0</v>
      </c>
      <c r="BG272" s="162">
        <f>IF(N272="zákl. přenesená",J272,0)</f>
        <v>0</v>
      </c>
      <c r="BH272" s="162">
        <f>IF(N272="sníž. přenesená",J272,0)</f>
        <v>0</v>
      </c>
      <c r="BI272" s="162">
        <f>IF(N272="nulová",J272,0)</f>
        <v>0</v>
      </c>
      <c r="BJ272" s="17" t="s">
        <v>79</v>
      </c>
      <c r="BK272" s="162">
        <f>ROUND(I272*H272,2)</f>
        <v>0</v>
      </c>
      <c r="BL272" s="17" t="s">
        <v>112</v>
      </c>
      <c r="BM272" s="17" t="s">
        <v>272</v>
      </c>
    </row>
    <row r="273" spans="2:47" s="1" customFormat="1" ht="13.5">
      <c r="B273" s="34"/>
      <c r="C273" s="56"/>
      <c r="D273" s="163" t="s">
        <v>114</v>
      </c>
      <c r="E273" s="56"/>
      <c r="F273" s="164" t="s">
        <v>271</v>
      </c>
      <c r="G273" s="56"/>
      <c r="H273" s="56"/>
      <c r="I273" s="138"/>
      <c r="J273" s="56"/>
      <c r="K273" s="56"/>
      <c r="L273" s="54"/>
      <c r="M273" s="165"/>
      <c r="N273" s="35"/>
      <c r="O273" s="35"/>
      <c r="P273" s="35"/>
      <c r="Q273" s="35"/>
      <c r="R273" s="35"/>
      <c r="S273" s="35"/>
      <c r="T273" s="71"/>
      <c r="AT273" s="17" t="s">
        <v>114</v>
      </c>
      <c r="AU273" s="17" t="s">
        <v>71</v>
      </c>
    </row>
    <row r="274" spans="2:47" s="1" customFormat="1" ht="27">
      <c r="B274" s="34"/>
      <c r="C274" s="56"/>
      <c r="D274" s="163" t="s">
        <v>115</v>
      </c>
      <c r="E274" s="56"/>
      <c r="F274" s="166" t="s">
        <v>265</v>
      </c>
      <c r="G274" s="56"/>
      <c r="H274" s="56"/>
      <c r="I274" s="138"/>
      <c r="J274" s="56"/>
      <c r="K274" s="56"/>
      <c r="L274" s="54"/>
      <c r="M274" s="165"/>
      <c r="N274" s="35"/>
      <c r="O274" s="35"/>
      <c r="P274" s="35"/>
      <c r="Q274" s="35"/>
      <c r="R274" s="35"/>
      <c r="S274" s="35"/>
      <c r="T274" s="71"/>
      <c r="AT274" s="17" t="s">
        <v>115</v>
      </c>
      <c r="AU274" s="17" t="s">
        <v>71</v>
      </c>
    </row>
    <row r="275" spans="2:65" s="1" customFormat="1" ht="25.5" customHeight="1">
      <c r="B275" s="34"/>
      <c r="C275" s="151" t="s">
        <v>273</v>
      </c>
      <c r="D275" s="151" t="s">
        <v>109</v>
      </c>
      <c r="E275" s="152" t="s">
        <v>257</v>
      </c>
      <c r="F275" s="153" t="s">
        <v>274</v>
      </c>
      <c r="G275" s="154" t="s">
        <v>111</v>
      </c>
      <c r="H275" s="155">
        <v>1</v>
      </c>
      <c r="I275" s="156"/>
      <c r="J275" s="157">
        <f>ROUND(I275*H275,2)</f>
        <v>0</v>
      </c>
      <c r="K275" s="153" t="s">
        <v>21</v>
      </c>
      <c r="L275" s="54"/>
      <c r="M275" s="158" t="s">
        <v>21</v>
      </c>
      <c r="N275" s="159" t="s">
        <v>42</v>
      </c>
      <c r="O275" s="35"/>
      <c r="P275" s="160">
        <f>O275*H275</f>
        <v>0</v>
      </c>
      <c r="Q275" s="160">
        <v>0</v>
      </c>
      <c r="R275" s="160">
        <f>Q275*H275</f>
        <v>0</v>
      </c>
      <c r="S275" s="160">
        <v>0</v>
      </c>
      <c r="T275" s="161">
        <f>S275*H275</f>
        <v>0</v>
      </c>
      <c r="AR275" s="17" t="s">
        <v>112</v>
      </c>
      <c r="AT275" s="17" t="s">
        <v>109</v>
      </c>
      <c r="AU275" s="17" t="s">
        <v>71</v>
      </c>
      <c r="AY275" s="17" t="s">
        <v>113</v>
      </c>
      <c r="BE275" s="162">
        <f>IF(N275="základní",J275,0)</f>
        <v>0</v>
      </c>
      <c r="BF275" s="162">
        <f>IF(N275="snížená",J275,0)</f>
        <v>0</v>
      </c>
      <c r="BG275" s="162">
        <f>IF(N275="zákl. přenesená",J275,0)</f>
        <v>0</v>
      </c>
      <c r="BH275" s="162">
        <f>IF(N275="sníž. přenesená",J275,0)</f>
        <v>0</v>
      </c>
      <c r="BI275" s="162">
        <f>IF(N275="nulová",J275,0)</f>
        <v>0</v>
      </c>
      <c r="BJ275" s="17" t="s">
        <v>79</v>
      </c>
      <c r="BK275" s="162">
        <f>ROUND(I275*H275,2)</f>
        <v>0</v>
      </c>
      <c r="BL275" s="17" t="s">
        <v>112</v>
      </c>
      <c r="BM275" s="17" t="s">
        <v>275</v>
      </c>
    </row>
    <row r="276" spans="2:47" s="1" customFormat="1" ht="13.5">
      <c r="B276" s="34"/>
      <c r="C276" s="56"/>
      <c r="D276" s="163" t="s">
        <v>114</v>
      </c>
      <c r="E276" s="56"/>
      <c r="F276" s="164" t="s">
        <v>274</v>
      </c>
      <c r="G276" s="56"/>
      <c r="H276" s="56"/>
      <c r="I276" s="138"/>
      <c r="J276" s="56"/>
      <c r="K276" s="56"/>
      <c r="L276" s="54"/>
      <c r="M276" s="165"/>
      <c r="N276" s="35"/>
      <c r="O276" s="35"/>
      <c r="P276" s="35"/>
      <c r="Q276" s="35"/>
      <c r="R276" s="35"/>
      <c r="S276" s="35"/>
      <c r="T276" s="71"/>
      <c r="AT276" s="17" t="s">
        <v>114</v>
      </c>
      <c r="AU276" s="17" t="s">
        <v>71</v>
      </c>
    </row>
    <row r="277" spans="2:47" s="1" customFormat="1" ht="27">
      <c r="B277" s="34"/>
      <c r="C277" s="56"/>
      <c r="D277" s="163" t="s">
        <v>115</v>
      </c>
      <c r="E277" s="56"/>
      <c r="F277" s="166" t="s">
        <v>276</v>
      </c>
      <c r="G277" s="56"/>
      <c r="H277" s="56"/>
      <c r="I277" s="138"/>
      <c r="J277" s="56"/>
      <c r="K277" s="56"/>
      <c r="L277" s="54"/>
      <c r="M277" s="165"/>
      <c r="N277" s="35"/>
      <c r="O277" s="35"/>
      <c r="P277" s="35"/>
      <c r="Q277" s="35"/>
      <c r="R277" s="35"/>
      <c r="S277" s="35"/>
      <c r="T277" s="71"/>
      <c r="AT277" s="17" t="s">
        <v>115</v>
      </c>
      <c r="AU277" s="17" t="s">
        <v>71</v>
      </c>
    </row>
    <row r="278" spans="2:65" s="1" customFormat="1" ht="25.5" customHeight="1">
      <c r="B278" s="34"/>
      <c r="C278" s="151" t="s">
        <v>195</v>
      </c>
      <c r="D278" s="151" t="s">
        <v>109</v>
      </c>
      <c r="E278" s="152" t="s">
        <v>188</v>
      </c>
      <c r="F278" s="153" t="s">
        <v>277</v>
      </c>
      <c r="G278" s="154" t="s">
        <v>111</v>
      </c>
      <c r="H278" s="155">
        <v>1</v>
      </c>
      <c r="I278" s="156"/>
      <c r="J278" s="157">
        <f>ROUND(I278*H278,2)</f>
        <v>0</v>
      </c>
      <c r="K278" s="153" t="s">
        <v>21</v>
      </c>
      <c r="L278" s="54"/>
      <c r="M278" s="158" t="s">
        <v>21</v>
      </c>
      <c r="N278" s="159" t="s">
        <v>42</v>
      </c>
      <c r="O278" s="35"/>
      <c r="P278" s="160">
        <f>O278*H278</f>
        <v>0</v>
      </c>
      <c r="Q278" s="160">
        <v>0</v>
      </c>
      <c r="R278" s="160">
        <f>Q278*H278</f>
        <v>0</v>
      </c>
      <c r="S278" s="160">
        <v>0</v>
      </c>
      <c r="T278" s="161">
        <f>S278*H278</f>
        <v>0</v>
      </c>
      <c r="AR278" s="17" t="s">
        <v>112</v>
      </c>
      <c r="AT278" s="17" t="s">
        <v>109</v>
      </c>
      <c r="AU278" s="17" t="s">
        <v>71</v>
      </c>
      <c r="AY278" s="17" t="s">
        <v>113</v>
      </c>
      <c r="BE278" s="162">
        <f>IF(N278="základní",J278,0)</f>
        <v>0</v>
      </c>
      <c r="BF278" s="162">
        <f>IF(N278="snížená",J278,0)</f>
        <v>0</v>
      </c>
      <c r="BG278" s="162">
        <f>IF(N278="zákl. přenesená",J278,0)</f>
        <v>0</v>
      </c>
      <c r="BH278" s="162">
        <f>IF(N278="sníž. přenesená",J278,0)</f>
        <v>0</v>
      </c>
      <c r="BI278" s="162">
        <f>IF(N278="nulová",J278,0)</f>
        <v>0</v>
      </c>
      <c r="BJ278" s="17" t="s">
        <v>79</v>
      </c>
      <c r="BK278" s="162">
        <f>ROUND(I278*H278,2)</f>
        <v>0</v>
      </c>
      <c r="BL278" s="17" t="s">
        <v>112</v>
      </c>
      <c r="BM278" s="17" t="s">
        <v>278</v>
      </c>
    </row>
    <row r="279" spans="2:47" s="1" customFormat="1" ht="27">
      <c r="B279" s="34"/>
      <c r="C279" s="56"/>
      <c r="D279" s="163" t="s">
        <v>114</v>
      </c>
      <c r="E279" s="56"/>
      <c r="F279" s="164" t="s">
        <v>277</v>
      </c>
      <c r="G279" s="56"/>
      <c r="H279" s="56"/>
      <c r="I279" s="138"/>
      <c r="J279" s="56"/>
      <c r="K279" s="56"/>
      <c r="L279" s="54"/>
      <c r="M279" s="165"/>
      <c r="N279" s="35"/>
      <c r="O279" s="35"/>
      <c r="P279" s="35"/>
      <c r="Q279" s="35"/>
      <c r="R279" s="35"/>
      <c r="S279" s="35"/>
      <c r="T279" s="71"/>
      <c r="AT279" s="17" t="s">
        <v>114</v>
      </c>
      <c r="AU279" s="17" t="s">
        <v>71</v>
      </c>
    </row>
    <row r="280" spans="2:47" s="1" customFormat="1" ht="27">
      <c r="B280" s="34"/>
      <c r="C280" s="56"/>
      <c r="D280" s="163" t="s">
        <v>115</v>
      </c>
      <c r="E280" s="56"/>
      <c r="F280" s="166" t="s">
        <v>276</v>
      </c>
      <c r="G280" s="56"/>
      <c r="H280" s="56"/>
      <c r="I280" s="138"/>
      <c r="J280" s="56"/>
      <c r="K280" s="56"/>
      <c r="L280" s="54"/>
      <c r="M280" s="165"/>
      <c r="N280" s="35"/>
      <c r="O280" s="35"/>
      <c r="P280" s="35"/>
      <c r="Q280" s="35"/>
      <c r="R280" s="35"/>
      <c r="S280" s="35"/>
      <c r="T280" s="71"/>
      <c r="AT280" s="17" t="s">
        <v>115</v>
      </c>
      <c r="AU280" s="17" t="s">
        <v>71</v>
      </c>
    </row>
    <row r="281" spans="2:65" s="1" customFormat="1" ht="16.5" customHeight="1">
      <c r="B281" s="34"/>
      <c r="C281" s="151" t="s">
        <v>279</v>
      </c>
      <c r="D281" s="151" t="s">
        <v>109</v>
      </c>
      <c r="E281" s="152" t="s">
        <v>280</v>
      </c>
      <c r="F281" s="153" t="s">
        <v>255</v>
      </c>
      <c r="G281" s="154" t="s">
        <v>111</v>
      </c>
      <c r="H281" s="155">
        <v>1</v>
      </c>
      <c r="I281" s="156"/>
      <c r="J281" s="157">
        <f>ROUND(I281*H281,2)</f>
        <v>0</v>
      </c>
      <c r="K281" s="153" t="s">
        <v>21</v>
      </c>
      <c r="L281" s="54"/>
      <c r="M281" s="158" t="s">
        <v>21</v>
      </c>
      <c r="N281" s="159" t="s">
        <v>42</v>
      </c>
      <c r="O281" s="35"/>
      <c r="P281" s="160">
        <f>O281*H281</f>
        <v>0</v>
      </c>
      <c r="Q281" s="160">
        <v>0</v>
      </c>
      <c r="R281" s="160">
        <f>Q281*H281</f>
        <v>0</v>
      </c>
      <c r="S281" s="160">
        <v>0</v>
      </c>
      <c r="T281" s="161">
        <f>S281*H281</f>
        <v>0</v>
      </c>
      <c r="AR281" s="17" t="s">
        <v>112</v>
      </c>
      <c r="AT281" s="17" t="s">
        <v>109</v>
      </c>
      <c r="AU281" s="17" t="s">
        <v>71</v>
      </c>
      <c r="AY281" s="17" t="s">
        <v>113</v>
      </c>
      <c r="BE281" s="162">
        <f>IF(N281="základní",J281,0)</f>
        <v>0</v>
      </c>
      <c r="BF281" s="162">
        <f>IF(N281="snížená",J281,0)</f>
        <v>0</v>
      </c>
      <c r="BG281" s="162">
        <f>IF(N281="zákl. přenesená",J281,0)</f>
        <v>0</v>
      </c>
      <c r="BH281" s="162">
        <f>IF(N281="sníž. přenesená",J281,0)</f>
        <v>0</v>
      </c>
      <c r="BI281" s="162">
        <f>IF(N281="nulová",J281,0)</f>
        <v>0</v>
      </c>
      <c r="BJ281" s="17" t="s">
        <v>79</v>
      </c>
      <c r="BK281" s="162">
        <f>ROUND(I281*H281,2)</f>
        <v>0</v>
      </c>
      <c r="BL281" s="17" t="s">
        <v>112</v>
      </c>
      <c r="BM281" s="17" t="s">
        <v>281</v>
      </c>
    </row>
    <row r="282" spans="2:47" s="1" customFormat="1" ht="13.5">
      <c r="B282" s="34"/>
      <c r="C282" s="56"/>
      <c r="D282" s="163" t="s">
        <v>114</v>
      </c>
      <c r="E282" s="56"/>
      <c r="F282" s="164" t="s">
        <v>255</v>
      </c>
      <c r="G282" s="56"/>
      <c r="H282" s="56"/>
      <c r="I282" s="138"/>
      <c r="J282" s="56"/>
      <c r="K282" s="56"/>
      <c r="L282" s="54"/>
      <c r="M282" s="165"/>
      <c r="N282" s="35"/>
      <c r="O282" s="35"/>
      <c r="P282" s="35"/>
      <c r="Q282" s="35"/>
      <c r="R282" s="35"/>
      <c r="S282" s="35"/>
      <c r="T282" s="71"/>
      <c r="AT282" s="17" t="s">
        <v>114</v>
      </c>
      <c r="AU282" s="17" t="s">
        <v>71</v>
      </c>
    </row>
    <row r="283" spans="2:47" s="1" customFormat="1" ht="27">
      <c r="B283" s="34"/>
      <c r="C283" s="56"/>
      <c r="D283" s="163" t="s">
        <v>115</v>
      </c>
      <c r="E283" s="56"/>
      <c r="F283" s="166" t="s">
        <v>282</v>
      </c>
      <c r="G283" s="56"/>
      <c r="H283" s="56"/>
      <c r="I283" s="138"/>
      <c r="J283" s="56"/>
      <c r="K283" s="56"/>
      <c r="L283" s="54"/>
      <c r="M283" s="165"/>
      <c r="N283" s="35"/>
      <c r="O283" s="35"/>
      <c r="P283" s="35"/>
      <c r="Q283" s="35"/>
      <c r="R283" s="35"/>
      <c r="S283" s="35"/>
      <c r="T283" s="71"/>
      <c r="AT283" s="17" t="s">
        <v>115</v>
      </c>
      <c r="AU283" s="17" t="s">
        <v>71</v>
      </c>
    </row>
    <row r="284" spans="2:65" s="1" customFormat="1" ht="16.5" customHeight="1">
      <c r="B284" s="34"/>
      <c r="C284" s="151" t="s">
        <v>198</v>
      </c>
      <c r="D284" s="151" t="s">
        <v>109</v>
      </c>
      <c r="E284" s="152" t="s">
        <v>283</v>
      </c>
      <c r="F284" s="153" t="s">
        <v>259</v>
      </c>
      <c r="G284" s="154" t="s">
        <v>111</v>
      </c>
      <c r="H284" s="155">
        <v>1</v>
      </c>
      <c r="I284" s="156"/>
      <c r="J284" s="157">
        <f>ROUND(I284*H284,2)</f>
        <v>0</v>
      </c>
      <c r="K284" s="153" t="s">
        <v>21</v>
      </c>
      <c r="L284" s="54"/>
      <c r="M284" s="158" t="s">
        <v>21</v>
      </c>
      <c r="N284" s="159" t="s">
        <v>42</v>
      </c>
      <c r="O284" s="35"/>
      <c r="P284" s="160">
        <f>O284*H284</f>
        <v>0</v>
      </c>
      <c r="Q284" s="160">
        <v>0</v>
      </c>
      <c r="R284" s="160">
        <f>Q284*H284</f>
        <v>0</v>
      </c>
      <c r="S284" s="160">
        <v>0</v>
      </c>
      <c r="T284" s="161">
        <f>S284*H284</f>
        <v>0</v>
      </c>
      <c r="AR284" s="17" t="s">
        <v>112</v>
      </c>
      <c r="AT284" s="17" t="s">
        <v>109</v>
      </c>
      <c r="AU284" s="17" t="s">
        <v>71</v>
      </c>
      <c r="AY284" s="17" t="s">
        <v>113</v>
      </c>
      <c r="BE284" s="162">
        <f>IF(N284="základní",J284,0)</f>
        <v>0</v>
      </c>
      <c r="BF284" s="162">
        <f>IF(N284="snížená",J284,0)</f>
        <v>0</v>
      </c>
      <c r="BG284" s="162">
        <f>IF(N284="zákl. přenesená",J284,0)</f>
        <v>0</v>
      </c>
      <c r="BH284" s="162">
        <f>IF(N284="sníž. přenesená",J284,0)</f>
        <v>0</v>
      </c>
      <c r="BI284" s="162">
        <f>IF(N284="nulová",J284,0)</f>
        <v>0</v>
      </c>
      <c r="BJ284" s="17" t="s">
        <v>79</v>
      </c>
      <c r="BK284" s="162">
        <f>ROUND(I284*H284,2)</f>
        <v>0</v>
      </c>
      <c r="BL284" s="17" t="s">
        <v>112</v>
      </c>
      <c r="BM284" s="17" t="s">
        <v>284</v>
      </c>
    </row>
    <row r="285" spans="2:47" s="1" customFormat="1" ht="13.5">
      <c r="B285" s="34"/>
      <c r="C285" s="56"/>
      <c r="D285" s="163" t="s">
        <v>114</v>
      </c>
      <c r="E285" s="56"/>
      <c r="F285" s="164" t="s">
        <v>259</v>
      </c>
      <c r="G285" s="56"/>
      <c r="H285" s="56"/>
      <c r="I285" s="138"/>
      <c r="J285" s="56"/>
      <c r="K285" s="56"/>
      <c r="L285" s="54"/>
      <c r="M285" s="165"/>
      <c r="N285" s="35"/>
      <c r="O285" s="35"/>
      <c r="P285" s="35"/>
      <c r="Q285" s="35"/>
      <c r="R285" s="35"/>
      <c r="S285" s="35"/>
      <c r="T285" s="71"/>
      <c r="AT285" s="17" t="s">
        <v>114</v>
      </c>
      <c r="AU285" s="17" t="s">
        <v>71</v>
      </c>
    </row>
    <row r="286" spans="2:47" s="1" customFormat="1" ht="27">
      <c r="B286" s="34"/>
      <c r="C286" s="56"/>
      <c r="D286" s="163" t="s">
        <v>115</v>
      </c>
      <c r="E286" s="56"/>
      <c r="F286" s="166" t="s">
        <v>282</v>
      </c>
      <c r="G286" s="56"/>
      <c r="H286" s="56"/>
      <c r="I286" s="138"/>
      <c r="J286" s="56"/>
      <c r="K286" s="56"/>
      <c r="L286" s="54"/>
      <c r="M286" s="165"/>
      <c r="N286" s="35"/>
      <c r="O286" s="35"/>
      <c r="P286" s="35"/>
      <c r="Q286" s="35"/>
      <c r="R286" s="35"/>
      <c r="S286" s="35"/>
      <c r="T286" s="71"/>
      <c r="AT286" s="17" t="s">
        <v>115</v>
      </c>
      <c r="AU286" s="17" t="s">
        <v>71</v>
      </c>
    </row>
    <row r="287" spans="2:65" s="1" customFormat="1" ht="16.5" customHeight="1">
      <c r="B287" s="34"/>
      <c r="C287" s="151" t="s">
        <v>285</v>
      </c>
      <c r="D287" s="151" t="s">
        <v>109</v>
      </c>
      <c r="E287" s="152" t="s">
        <v>263</v>
      </c>
      <c r="F287" s="153" t="s">
        <v>249</v>
      </c>
      <c r="G287" s="154" t="s">
        <v>111</v>
      </c>
      <c r="H287" s="155">
        <v>1</v>
      </c>
      <c r="I287" s="156"/>
      <c r="J287" s="157">
        <f>ROUND(I287*H287,2)</f>
        <v>0</v>
      </c>
      <c r="K287" s="153" t="s">
        <v>21</v>
      </c>
      <c r="L287" s="54"/>
      <c r="M287" s="158" t="s">
        <v>21</v>
      </c>
      <c r="N287" s="159" t="s">
        <v>42</v>
      </c>
      <c r="O287" s="35"/>
      <c r="P287" s="160">
        <f>O287*H287</f>
        <v>0</v>
      </c>
      <c r="Q287" s="160">
        <v>0</v>
      </c>
      <c r="R287" s="160">
        <f>Q287*H287</f>
        <v>0</v>
      </c>
      <c r="S287" s="160">
        <v>0</v>
      </c>
      <c r="T287" s="161">
        <f>S287*H287</f>
        <v>0</v>
      </c>
      <c r="AR287" s="17" t="s">
        <v>112</v>
      </c>
      <c r="AT287" s="17" t="s">
        <v>109</v>
      </c>
      <c r="AU287" s="17" t="s">
        <v>71</v>
      </c>
      <c r="AY287" s="17" t="s">
        <v>113</v>
      </c>
      <c r="BE287" s="162">
        <f>IF(N287="základní",J287,0)</f>
        <v>0</v>
      </c>
      <c r="BF287" s="162">
        <f>IF(N287="snížená",J287,0)</f>
        <v>0</v>
      </c>
      <c r="BG287" s="162">
        <f>IF(N287="zákl. přenesená",J287,0)</f>
        <v>0</v>
      </c>
      <c r="BH287" s="162">
        <f>IF(N287="sníž. přenesená",J287,0)</f>
        <v>0</v>
      </c>
      <c r="BI287" s="162">
        <f>IF(N287="nulová",J287,0)</f>
        <v>0</v>
      </c>
      <c r="BJ287" s="17" t="s">
        <v>79</v>
      </c>
      <c r="BK287" s="162">
        <f>ROUND(I287*H287,2)</f>
        <v>0</v>
      </c>
      <c r="BL287" s="17" t="s">
        <v>112</v>
      </c>
      <c r="BM287" s="17" t="s">
        <v>286</v>
      </c>
    </row>
    <row r="288" spans="2:47" s="1" customFormat="1" ht="13.5">
      <c r="B288" s="34"/>
      <c r="C288" s="56"/>
      <c r="D288" s="163" t="s">
        <v>114</v>
      </c>
      <c r="E288" s="56"/>
      <c r="F288" s="164" t="s">
        <v>249</v>
      </c>
      <c r="G288" s="56"/>
      <c r="H288" s="56"/>
      <c r="I288" s="138"/>
      <c r="J288" s="56"/>
      <c r="K288" s="56"/>
      <c r="L288" s="54"/>
      <c r="M288" s="165"/>
      <c r="N288" s="35"/>
      <c r="O288" s="35"/>
      <c r="P288" s="35"/>
      <c r="Q288" s="35"/>
      <c r="R288" s="35"/>
      <c r="S288" s="35"/>
      <c r="T288" s="71"/>
      <c r="AT288" s="17" t="s">
        <v>114</v>
      </c>
      <c r="AU288" s="17" t="s">
        <v>71</v>
      </c>
    </row>
    <row r="289" spans="2:47" s="1" customFormat="1" ht="27">
      <c r="B289" s="34"/>
      <c r="C289" s="56"/>
      <c r="D289" s="163" t="s">
        <v>115</v>
      </c>
      <c r="E289" s="56"/>
      <c r="F289" s="166" t="s">
        <v>276</v>
      </c>
      <c r="G289" s="56"/>
      <c r="H289" s="56"/>
      <c r="I289" s="138"/>
      <c r="J289" s="56"/>
      <c r="K289" s="56"/>
      <c r="L289" s="54"/>
      <c r="M289" s="165"/>
      <c r="N289" s="35"/>
      <c r="O289" s="35"/>
      <c r="P289" s="35"/>
      <c r="Q289" s="35"/>
      <c r="R289" s="35"/>
      <c r="S289" s="35"/>
      <c r="T289" s="71"/>
      <c r="AT289" s="17" t="s">
        <v>115</v>
      </c>
      <c r="AU289" s="17" t="s">
        <v>71</v>
      </c>
    </row>
    <row r="290" spans="2:65" s="1" customFormat="1" ht="16.5" customHeight="1">
      <c r="B290" s="34"/>
      <c r="C290" s="151" t="s">
        <v>201</v>
      </c>
      <c r="D290" s="151" t="s">
        <v>109</v>
      </c>
      <c r="E290" s="152" t="s">
        <v>191</v>
      </c>
      <c r="F290" s="153" t="s">
        <v>287</v>
      </c>
      <c r="G290" s="154" t="s">
        <v>111</v>
      </c>
      <c r="H290" s="155">
        <v>1</v>
      </c>
      <c r="I290" s="156"/>
      <c r="J290" s="157">
        <f>ROUND(I290*H290,2)</f>
        <v>0</v>
      </c>
      <c r="K290" s="153" t="s">
        <v>21</v>
      </c>
      <c r="L290" s="54"/>
      <c r="M290" s="158" t="s">
        <v>21</v>
      </c>
      <c r="N290" s="159" t="s">
        <v>42</v>
      </c>
      <c r="O290" s="35"/>
      <c r="P290" s="160">
        <f>O290*H290</f>
        <v>0</v>
      </c>
      <c r="Q290" s="160">
        <v>0</v>
      </c>
      <c r="R290" s="160">
        <f>Q290*H290</f>
        <v>0</v>
      </c>
      <c r="S290" s="160">
        <v>0</v>
      </c>
      <c r="T290" s="161">
        <f>S290*H290</f>
        <v>0</v>
      </c>
      <c r="AR290" s="17" t="s">
        <v>112</v>
      </c>
      <c r="AT290" s="17" t="s">
        <v>109</v>
      </c>
      <c r="AU290" s="17" t="s">
        <v>71</v>
      </c>
      <c r="AY290" s="17" t="s">
        <v>113</v>
      </c>
      <c r="BE290" s="162">
        <f>IF(N290="základní",J290,0)</f>
        <v>0</v>
      </c>
      <c r="BF290" s="162">
        <f>IF(N290="snížená",J290,0)</f>
        <v>0</v>
      </c>
      <c r="BG290" s="162">
        <f>IF(N290="zákl. přenesená",J290,0)</f>
        <v>0</v>
      </c>
      <c r="BH290" s="162">
        <f>IF(N290="sníž. přenesená",J290,0)</f>
        <v>0</v>
      </c>
      <c r="BI290" s="162">
        <f>IF(N290="nulová",J290,0)</f>
        <v>0</v>
      </c>
      <c r="BJ290" s="17" t="s">
        <v>79</v>
      </c>
      <c r="BK290" s="162">
        <f>ROUND(I290*H290,2)</f>
        <v>0</v>
      </c>
      <c r="BL290" s="17" t="s">
        <v>112</v>
      </c>
      <c r="BM290" s="17" t="s">
        <v>288</v>
      </c>
    </row>
    <row r="291" spans="2:47" s="1" customFormat="1" ht="13.5">
      <c r="B291" s="34"/>
      <c r="C291" s="56"/>
      <c r="D291" s="163" t="s">
        <v>114</v>
      </c>
      <c r="E291" s="56"/>
      <c r="F291" s="164" t="s">
        <v>287</v>
      </c>
      <c r="G291" s="56"/>
      <c r="H291" s="56"/>
      <c r="I291" s="138"/>
      <c r="J291" s="56"/>
      <c r="K291" s="56"/>
      <c r="L291" s="54"/>
      <c r="M291" s="165"/>
      <c r="N291" s="35"/>
      <c r="O291" s="35"/>
      <c r="P291" s="35"/>
      <c r="Q291" s="35"/>
      <c r="R291" s="35"/>
      <c r="S291" s="35"/>
      <c r="T291" s="71"/>
      <c r="AT291" s="17" t="s">
        <v>114</v>
      </c>
      <c r="AU291" s="17" t="s">
        <v>71</v>
      </c>
    </row>
    <row r="292" spans="2:47" s="1" customFormat="1" ht="27">
      <c r="B292" s="34"/>
      <c r="C292" s="56"/>
      <c r="D292" s="163" t="s">
        <v>115</v>
      </c>
      <c r="E292" s="56"/>
      <c r="F292" s="166" t="s">
        <v>289</v>
      </c>
      <c r="G292" s="56"/>
      <c r="H292" s="56"/>
      <c r="I292" s="138"/>
      <c r="J292" s="56"/>
      <c r="K292" s="56"/>
      <c r="L292" s="54"/>
      <c r="M292" s="165"/>
      <c r="N292" s="35"/>
      <c r="O292" s="35"/>
      <c r="P292" s="35"/>
      <c r="Q292" s="35"/>
      <c r="R292" s="35"/>
      <c r="S292" s="35"/>
      <c r="T292" s="71"/>
      <c r="AT292" s="17" t="s">
        <v>115</v>
      </c>
      <c r="AU292" s="17" t="s">
        <v>71</v>
      </c>
    </row>
    <row r="293" spans="2:65" s="1" customFormat="1" ht="25.5" customHeight="1">
      <c r="B293" s="34"/>
      <c r="C293" s="151" t="s">
        <v>290</v>
      </c>
      <c r="D293" s="151" t="s">
        <v>109</v>
      </c>
      <c r="E293" s="152" t="s">
        <v>267</v>
      </c>
      <c r="F293" s="153" t="s">
        <v>138</v>
      </c>
      <c r="G293" s="154" t="s">
        <v>111</v>
      </c>
      <c r="H293" s="155">
        <v>1</v>
      </c>
      <c r="I293" s="156"/>
      <c r="J293" s="157">
        <f>ROUND(I293*H293,2)</f>
        <v>0</v>
      </c>
      <c r="K293" s="153" t="s">
        <v>21</v>
      </c>
      <c r="L293" s="54"/>
      <c r="M293" s="158" t="s">
        <v>21</v>
      </c>
      <c r="N293" s="159" t="s">
        <v>42</v>
      </c>
      <c r="O293" s="35"/>
      <c r="P293" s="160">
        <f>O293*H293</f>
        <v>0</v>
      </c>
      <c r="Q293" s="160">
        <v>0</v>
      </c>
      <c r="R293" s="160">
        <f>Q293*H293</f>
        <v>0</v>
      </c>
      <c r="S293" s="160">
        <v>0</v>
      </c>
      <c r="T293" s="161">
        <f>S293*H293</f>
        <v>0</v>
      </c>
      <c r="AR293" s="17" t="s">
        <v>112</v>
      </c>
      <c r="AT293" s="17" t="s">
        <v>109</v>
      </c>
      <c r="AU293" s="17" t="s">
        <v>71</v>
      </c>
      <c r="AY293" s="17" t="s">
        <v>113</v>
      </c>
      <c r="BE293" s="162">
        <f>IF(N293="základní",J293,0)</f>
        <v>0</v>
      </c>
      <c r="BF293" s="162">
        <f>IF(N293="snížená",J293,0)</f>
        <v>0</v>
      </c>
      <c r="BG293" s="162">
        <f>IF(N293="zákl. přenesená",J293,0)</f>
        <v>0</v>
      </c>
      <c r="BH293" s="162">
        <f>IF(N293="sníž. přenesená",J293,0)</f>
        <v>0</v>
      </c>
      <c r="BI293" s="162">
        <f>IF(N293="nulová",J293,0)</f>
        <v>0</v>
      </c>
      <c r="BJ293" s="17" t="s">
        <v>79</v>
      </c>
      <c r="BK293" s="162">
        <f>ROUND(I293*H293,2)</f>
        <v>0</v>
      </c>
      <c r="BL293" s="17" t="s">
        <v>112</v>
      </c>
      <c r="BM293" s="17" t="s">
        <v>291</v>
      </c>
    </row>
    <row r="294" spans="2:47" s="1" customFormat="1" ht="13.5">
      <c r="B294" s="34"/>
      <c r="C294" s="56"/>
      <c r="D294" s="163" t="s">
        <v>114</v>
      </c>
      <c r="E294" s="56"/>
      <c r="F294" s="164" t="s">
        <v>138</v>
      </c>
      <c r="G294" s="56"/>
      <c r="H294" s="56"/>
      <c r="I294" s="138"/>
      <c r="J294" s="56"/>
      <c r="K294" s="56"/>
      <c r="L294" s="54"/>
      <c r="M294" s="165"/>
      <c r="N294" s="35"/>
      <c r="O294" s="35"/>
      <c r="P294" s="35"/>
      <c r="Q294" s="35"/>
      <c r="R294" s="35"/>
      <c r="S294" s="35"/>
      <c r="T294" s="71"/>
      <c r="AT294" s="17" t="s">
        <v>114</v>
      </c>
      <c r="AU294" s="17" t="s">
        <v>71</v>
      </c>
    </row>
    <row r="295" spans="2:47" s="1" customFormat="1" ht="27">
      <c r="B295" s="34"/>
      <c r="C295" s="56"/>
      <c r="D295" s="163" t="s">
        <v>115</v>
      </c>
      <c r="E295" s="56"/>
      <c r="F295" s="166" t="s">
        <v>289</v>
      </c>
      <c r="G295" s="56"/>
      <c r="H295" s="56"/>
      <c r="I295" s="138"/>
      <c r="J295" s="56"/>
      <c r="K295" s="56"/>
      <c r="L295" s="54"/>
      <c r="M295" s="165"/>
      <c r="N295" s="35"/>
      <c r="O295" s="35"/>
      <c r="P295" s="35"/>
      <c r="Q295" s="35"/>
      <c r="R295" s="35"/>
      <c r="S295" s="35"/>
      <c r="T295" s="71"/>
      <c r="AT295" s="17" t="s">
        <v>115</v>
      </c>
      <c r="AU295" s="17" t="s">
        <v>71</v>
      </c>
    </row>
    <row r="296" spans="2:65" s="1" customFormat="1" ht="25.5" customHeight="1">
      <c r="B296" s="34"/>
      <c r="C296" s="151" t="s">
        <v>203</v>
      </c>
      <c r="D296" s="151" t="s">
        <v>109</v>
      </c>
      <c r="E296" s="152" t="s">
        <v>192</v>
      </c>
      <c r="F296" s="153" t="s">
        <v>162</v>
      </c>
      <c r="G296" s="154" t="s">
        <v>111</v>
      </c>
      <c r="H296" s="155">
        <v>1</v>
      </c>
      <c r="I296" s="156"/>
      <c r="J296" s="157">
        <f>ROUND(I296*H296,2)</f>
        <v>0</v>
      </c>
      <c r="K296" s="153" t="s">
        <v>21</v>
      </c>
      <c r="L296" s="54"/>
      <c r="M296" s="158" t="s">
        <v>21</v>
      </c>
      <c r="N296" s="159" t="s">
        <v>42</v>
      </c>
      <c r="O296" s="35"/>
      <c r="P296" s="160">
        <f>O296*H296</f>
        <v>0</v>
      </c>
      <c r="Q296" s="160">
        <v>0</v>
      </c>
      <c r="R296" s="160">
        <f>Q296*H296</f>
        <v>0</v>
      </c>
      <c r="S296" s="160">
        <v>0</v>
      </c>
      <c r="T296" s="161">
        <f>S296*H296</f>
        <v>0</v>
      </c>
      <c r="AR296" s="17" t="s">
        <v>112</v>
      </c>
      <c r="AT296" s="17" t="s">
        <v>109</v>
      </c>
      <c r="AU296" s="17" t="s">
        <v>71</v>
      </c>
      <c r="AY296" s="17" t="s">
        <v>113</v>
      </c>
      <c r="BE296" s="162">
        <f>IF(N296="základní",J296,0)</f>
        <v>0</v>
      </c>
      <c r="BF296" s="162">
        <f>IF(N296="snížená",J296,0)</f>
        <v>0</v>
      </c>
      <c r="BG296" s="162">
        <f>IF(N296="zákl. přenesená",J296,0)</f>
        <v>0</v>
      </c>
      <c r="BH296" s="162">
        <f>IF(N296="sníž. přenesená",J296,0)</f>
        <v>0</v>
      </c>
      <c r="BI296" s="162">
        <f>IF(N296="nulová",J296,0)</f>
        <v>0</v>
      </c>
      <c r="BJ296" s="17" t="s">
        <v>79</v>
      </c>
      <c r="BK296" s="162">
        <f>ROUND(I296*H296,2)</f>
        <v>0</v>
      </c>
      <c r="BL296" s="17" t="s">
        <v>112</v>
      </c>
      <c r="BM296" s="17" t="s">
        <v>292</v>
      </c>
    </row>
    <row r="297" spans="2:47" s="1" customFormat="1" ht="27">
      <c r="B297" s="34"/>
      <c r="C297" s="56"/>
      <c r="D297" s="163" t="s">
        <v>114</v>
      </c>
      <c r="E297" s="56"/>
      <c r="F297" s="164" t="s">
        <v>162</v>
      </c>
      <c r="G297" s="56"/>
      <c r="H297" s="56"/>
      <c r="I297" s="138"/>
      <c r="J297" s="56"/>
      <c r="K297" s="56"/>
      <c r="L297" s="54"/>
      <c r="M297" s="165"/>
      <c r="N297" s="35"/>
      <c r="O297" s="35"/>
      <c r="P297" s="35"/>
      <c r="Q297" s="35"/>
      <c r="R297" s="35"/>
      <c r="S297" s="35"/>
      <c r="T297" s="71"/>
      <c r="AT297" s="17" t="s">
        <v>114</v>
      </c>
      <c r="AU297" s="17" t="s">
        <v>71</v>
      </c>
    </row>
    <row r="298" spans="2:47" s="1" customFormat="1" ht="27">
      <c r="B298" s="34"/>
      <c r="C298" s="56"/>
      <c r="D298" s="163" t="s">
        <v>115</v>
      </c>
      <c r="E298" s="56"/>
      <c r="F298" s="166" t="s">
        <v>293</v>
      </c>
      <c r="G298" s="56"/>
      <c r="H298" s="56"/>
      <c r="I298" s="138"/>
      <c r="J298" s="56"/>
      <c r="K298" s="56"/>
      <c r="L298" s="54"/>
      <c r="M298" s="165"/>
      <c r="N298" s="35"/>
      <c r="O298" s="35"/>
      <c r="P298" s="35"/>
      <c r="Q298" s="35"/>
      <c r="R298" s="35"/>
      <c r="S298" s="35"/>
      <c r="T298" s="71"/>
      <c r="AT298" s="17" t="s">
        <v>115</v>
      </c>
      <c r="AU298" s="17" t="s">
        <v>71</v>
      </c>
    </row>
    <row r="299" spans="2:65" s="1" customFormat="1" ht="25.5" customHeight="1">
      <c r="B299" s="34"/>
      <c r="C299" s="151" t="s">
        <v>294</v>
      </c>
      <c r="D299" s="151" t="s">
        <v>109</v>
      </c>
      <c r="E299" s="152" t="s">
        <v>273</v>
      </c>
      <c r="F299" s="153" t="s">
        <v>123</v>
      </c>
      <c r="G299" s="154" t="s">
        <v>111</v>
      </c>
      <c r="H299" s="155">
        <v>1</v>
      </c>
      <c r="I299" s="156"/>
      <c r="J299" s="157">
        <f>ROUND(I299*H299,2)</f>
        <v>0</v>
      </c>
      <c r="K299" s="153" t="s">
        <v>21</v>
      </c>
      <c r="L299" s="54"/>
      <c r="M299" s="158" t="s">
        <v>21</v>
      </c>
      <c r="N299" s="159" t="s">
        <v>42</v>
      </c>
      <c r="O299" s="35"/>
      <c r="P299" s="160">
        <f>O299*H299</f>
        <v>0</v>
      </c>
      <c r="Q299" s="160">
        <v>0</v>
      </c>
      <c r="R299" s="160">
        <f>Q299*H299</f>
        <v>0</v>
      </c>
      <c r="S299" s="160">
        <v>0</v>
      </c>
      <c r="T299" s="161">
        <f>S299*H299</f>
        <v>0</v>
      </c>
      <c r="AR299" s="17" t="s">
        <v>112</v>
      </c>
      <c r="AT299" s="17" t="s">
        <v>109</v>
      </c>
      <c r="AU299" s="17" t="s">
        <v>71</v>
      </c>
      <c r="AY299" s="17" t="s">
        <v>113</v>
      </c>
      <c r="BE299" s="162">
        <f>IF(N299="základní",J299,0)</f>
        <v>0</v>
      </c>
      <c r="BF299" s="162">
        <f>IF(N299="snížená",J299,0)</f>
        <v>0</v>
      </c>
      <c r="BG299" s="162">
        <f>IF(N299="zákl. přenesená",J299,0)</f>
        <v>0</v>
      </c>
      <c r="BH299" s="162">
        <f>IF(N299="sníž. přenesená",J299,0)</f>
        <v>0</v>
      </c>
      <c r="BI299" s="162">
        <f>IF(N299="nulová",J299,0)</f>
        <v>0</v>
      </c>
      <c r="BJ299" s="17" t="s">
        <v>79</v>
      </c>
      <c r="BK299" s="162">
        <f>ROUND(I299*H299,2)</f>
        <v>0</v>
      </c>
      <c r="BL299" s="17" t="s">
        <v>112</v>
      </c>
      <c r="BM299" s="17" t="s">
        <v>295</v>
      </c>
    </row>
    <row r="300" spans="2:47" s="1" customFormat="1" ht="27">
      <c r="B300" s="34"/>
      <c r="C300" s="56"/>
      <c r="D300" s="163" t="s">
        <v>114</v>
      </c>
      <c r="E300" s="56"/>
      <c r="F300" s="164" t="s">
        <v>123</v>
      </c>
      <c r="G300" s="56"/>
      <c r="H300" s="56"/>
      <c r="I300" s="138"/>
      <c r="J300" s="56"/>
      <c r="K300" s="56"/>
      <c r="L300" s="54"/>
      <c r="M300" s="165"/>
      <c r="N300" s="35"/>
      <c r="O300" s="35"/>
      <c r="P300" s="35"/>
      <c r="Q300" s="35"/>
      <c r="R300" s="35"/>
      <c r="S300" s="35"/>
      <c r="T300" s="71"/>
      <c r="AT300" s="17" t="s">
        <v>114</v>
      </c>
      <c r="AU300" s="17" t="s">
        <v>71</v>
      </c>
    </row>
    <row r="301" spans="2:47" s="1" customFormat="1" ht="27">
      <c r="B301" s="34"/>
      <c r="C301" s="56"/>
      <c r="D301" s="163" t="s">
        <v>115</v>
      </c>
      <c r="E301" s="56"/>
      <c r="F301" s="166" t="s">
        <v>293</v>
      </c>
      <c r="G301" s="56"/>
      <c r="H301" s="56"/>
      <c r="I301" s="138"/>
      <c r="J301" s="56"/>
      <c r="K301" s="56"/>
      <c r="L301" s="54"/>
      <c r="M301" s="165"/>
      <c r="N301" s="35"/>
      <c r="O301" s="35"/>
      <c r="P301" s="35"/>
      <c r="Q301" s="35"/>
      <c r="R301" s="35"/>
      <c r="S301" s="35"/>
      <c r="T301" s="71"/>
      <c r="AT301" s="17" t="s">
        <v>115</v>
      </c>
      <c r="AU301" s="17" t="s">
        <v>71</v>
      </c>
    </row>
    <row r="302" spans="2:65" s="1" customFormat="1" ht="38.25" customHeight="1">
      <c r="B302" s="34"/>
      <c r="C302" s="151" t="s">
        <v>205</v>
      </c>
      <c r="D302" s="151" t="s">
        <v>109</v>
      </c>
      <c r="E302" s="152" t="s">
        <v>195</v>
      </c>
      <c r="F302" s="153" t="s">
        <v>126</v>
      </c>
      <c r="G302" s="154" t="s">
        <v>111</v>
      </c>
      <c r="H302" s="155">
        <v>1</v>
      </c>
      <c r="I302" s="156"/>
      <c r="J302" s="157">
        <f>ROUND(I302*H302,2)</f>
        <v>0</v>
      </c>
      <c r="K302" s="153" t="s">
        <v>21</v>
      </c>
      <c r="L302" s="54"/>
      <c r="M302" s="158" t="s">
        <v>21</v>
      </c>
      <c r="N302" s="159" t="s">
        <v>42</v>
      </c>
      <c r="O302" s="35"/>
      <c r="P302" s="160">
        <f>O302*H302</f>
        <v>0</v>
      </c>
      <c r="Q302" s="160">
        <v>0</v>
      </c>
      <c r="R302" s="160">
        <f>Q302*H302</f>
        <v>0</v>
      </c>
      <c r="S302" s="160">
        <v>0</v>
      </c>
      <c r="T302" s="161">
        <f>S302*H302</f>
        <v>0</v>
      </c>
      <c r="AR302" s="17" t="s">
        <v>112</v>
      </c>
      <c r="AT302" s="17" t="s">
        <v>109</v>
      </c>
      <c r="AU302" s="17" t="s">
        <v>71</v>
      </c>
      <c r="AY302" s="17" t="s">
        <v>113</v>
      </c>
      <c r="BE302" s="162">
        <f>IF(N302="základní",J302,0)</f>
        <v>0</v>
      </c>
      <c r="BF302" s="162">
        <f>IF(N302="snížená",J302,0)</f>
        <v>0</v>
      </c>
      <c r="BG302" s="162">
        <f>IF(N302="zákl. přenesená",J302,0)</f>
        <v>0</v>
      </c>
      <c r="BH302" s="162">
        <f>IF(N302="sníž. přenesená",J302,0)</f>
        <v>0</v>
      </c>
      <c r="BI302" s="162">
        <f>IF(N302="nulová",J302,0)</f>
        <v>0</v>
      </c>
      <c r="BJ302" s="17" t="s">
        <v>79</v>
      </c>
      <c r="BK302" s="162">
        <f>ROUND(I302*H302,2)</f>
        <v>0</v>
      </c>
      <c r="BL302" s="17" t="s">
        <v>112</v>
      </c>
      <c r="BM302" s="17" t="s">
        <v>296</v>
      </c>
    </row>
    <row r="303" spans="2:47" s="1" customFormat="1" ht="27">
      <c r="B303" s="34"/>
      <c r="C303" s="56"/>
      <c r="D303" s="163" t="s">
        <v>114</v>
      </c>
      <c r="E303" s="56"/>
      <c r="F303" s="164" t="s">
        <v>126</v>
      </c>
      <c r="G303" s="56"/>
      <c r="H303" s="56"/>
      <c r="I303" s="138"/>
      <c r="J303" s="56"/>
      <c r="K303" s="56"/>
      <c r="L303" s="54"/>
      <c r="M303" s="165"/>
      <c r="N303" s="35"/>
      <c r="O303" s="35"/>
      <c r="P303" s="35"/>
      <c r="Q303" s="35"/>
      <c r="R303" s="35"/>
      <c r="S303" s="35"/>
      <c r="T303" s="71"/>
      <c r="AT303" s="17" t="s">
        <v>114</v>
      </c>
      <c r="AU303" s="17" t="s">
        <v>71</v>
      </c>
    </row>
    <row r="304" spans="2:47" s="1" customFormat="1" ht="27">
      <c r="B304" s="34"/>
      <c r="C304" s="56"/>
      <c r="D304" s="163" t="s">
        <v>115</v>
      </c>
      <c r="E304" s="56"/>
      <c r="F304" s="166" t="s">
        <v>293</v>
      </c>
      <c r="G304" s="56"/>
      <c r="H304" s="56"/>
      <c r="I304" s="138"/>
      <c r="J304" s="56"/>
      <c r="K304" s="56"/>
      <c r="L304" s="54"/>
      <c r="M304" s="165"/>
      <c r="N304" s="35"/>
      <c r="O304" s="35"/>
      <c r="P304" s="35"/>
      <c r="Q304" s="35"/>
      <c r="R304" s="35"/>
      <c r="S304" s="35"/>
      <c r="T304" s="71"/>
      <c r="AT304" s="17" t="s">
        <v>115</v>
      </c>
      <c r="AU304" s="17" t="s">
        <v>71</v>
      </c>
    </row>
    <row r="305" spans="2:65" s="1" customFormat="1" ht="38.25" customHeight="1">
      <c r="B305" s="34"/>
      <c r="C305" s="151" t="s">
        <v>297</v>
      </c>
      <c r="D305" s="151" t="s">
        <v>109</v>
      </c>
      <c r="E305" s="152" t="s">
        <v>279</v>
      </c>
      <c r="F305" s="153" t="s">
        <v>298</v>
      </c>
      <c r="G305" s="154" t="s">
        <v>111</v>
      </c>
      <c r="H305" s="155">
        <v>2</v>
      </c>
      <c r="I305" s="156"/>
      <c r="J305" s="157">
        <f>ROUND(I305*H305,2)</f>
        <v>0</v>
      </c>
      <c r="K305" s="153" t="s">
        <v>21</v>
      </c>
      <c r="L305" s="54"/>
      <c r="M305" s="158" t="s">
        <v>21</v>
      </c>
      <c r="N305" s="159" t="s">
        <v>42</v>
      </c>
      <c r="O305" s="35"/>
      <c r="P305" s="160">
        <f>O305*H305</f>
        <v>0</v>
      </c>
      <c r="Q305" s="160">
        <v>0</v>
      </c>
      <c r="R305" s="160">
        <f>Q305*H305</f>
        <v>0</v>
      </c>
      <c r="S305" s="160">
        <v>0</v>
      </c>
      <c r="T305" s="161">
        <f>S305*H305</f>
        <v>0</v>
      </c>
      <c r="AR305" s="17" t="s">
        <v>112</v>
      </c>
      <c r="AT305" s="17" t="s">
        <v>109</v>
      </c>
      <c r="AU305" s="17" t="s">
        <v>71</v>
      </c>
      <c r="AY305" s="17" t="s">
        <v>113</v>
      </c>
      <c r="BE305" s="162">
        <f>IF(N305="základní",J305,0)</f>
        <v>0</v>
      </c>
      <c r="BF305" s="162">
        <f>IF(N305="snížená",J305,0)</f>
        <v>0</v>
      </c>
      <c r="BG305" s="162">
        <f>IF(N305="zákl. přenesená",J305,0)</f>
        <v>0</v>
      </c>
      <c r="BH305" s="162">
        <f>IF(N305="sníž. přenesená",J305,0)</f>
        <v>0</v>
      </c>
      <c r="BI305" s="162">
        <f>IF(N305="nulová",J305,0)</f>
        <v>0</v>
      </c>
      <c r="BJ305" s="17" t="s">
        <v>79</v>
      </c>
      <c r="BK305" s="162">
        <f>ROUND(I305*H305,2)</f>
        <v>0</v>
      </c>
      <c r="BL305" s="17" t="s">
        <v>112</v>
      </c>
      <c r="BM305" s="17" t="s">
        <v>299</v>
      </c>
    </row>
    <row r="306" spans="2:47" s="1" customFormat="1" ht="40.5">
      <c r="B306" s="34"/>
      <c r="C306" s="56"/>
      <c r="D306" s="163" t="s">
        <v>114</v>
      </c>
      <c r="E306" s="56"/>
      <c r="F306" s="164" t="s">
        <v>298</v>
      </c>
      <c r="G306" s="56"/>
      <c r="H306" s="56"/>
      <c r="I306" s="138"/>
      <c r="J306" s="56"/>
      <c r="K306" s="56"/>
      <c r="L306" s="54"/>
      <c r="M306" s="165"/>
      <c r="N306" s="35"/>
      <c r="O306" s="35"/>
      <c r="P306" s="35"/>
      <c r="Q306" s="35"/>
      <c r="R306" s="35"/>
      <c r="S306" s="35"/>
      <c r="T306" s="71"/>
      <c r="AT306" s="17" t="s">
        <v>114</v>
      </c>
      <c r="AU306" s="17" t="s">
        <v>71</v>
      </c>
    </row>
    <row r="307" spans="2:47" s="1" customFormat="1" ht="27">
      <c r="B307" s="34"/>
      <c r="C307" s="56"/>
      <c r="D307" s="163" t="s">
        <v>115</v>
      </c>
      <c r="E307" s="56"/>
      <c r="F307" s="166" t="s">
        <v>293</v>
      </c>
      <c r="G307" s="56"/>
      <c r="H307" s="56"/>
      <c r="I307" s="138"/>
      <c r="J307" s="56"/>
      <c r="K307" s="56"/>
      <c r="L307" s="54"/>
      <c r="M307" s="165"/>
      <c r="N307" s="35"/>
      <c r="O307" s="35"/>
      <c r="P307" s="35"/>
      <c r="Q307" s="35"/>
      <c r="R307" s="35"/>
      <c r="S307" s="35"/>
      <c r="T307" s="71"/>
      <c r="AT307" s="17" t="s">
        <v>115</v>
      </c>
      <c r="AU307" s="17" t="s">
        <v>71</v>
      </c>
    </row>
    <row r="308" spans="2:65" s="1" customFormat="1" ht="25.5" customHeight="1">
      <c r="B308" s="34"/>
      <c r="C308" s="151" t="s">
        <v>207</v>
      </c>
      <c r="D308" s="151" t="s">
        <v>109</v>
      </c>
      <c r="E308" s="152" t="s">
        <v>198</v>
      </c>
      <c r="F308" s="153" t="s">
        <v>148</v>
      </c>
      <c r="G308" s="154" t="s">
        <v>111</v>
      </c>
      <c r="H308" s="155">
        <v>1</v>
      </c>
      <c r="I308" s="156"/>
      <c r="J308" s="157">
        <f>ROUND(I308*H308,2)</f>
        <v>0</v>
      </c>
      <c r="K308" s="153" t="s">
        <v>21</v>
      </c>
      <c r="L308" s="54"/>
      <c r="M308" s="158" t="s">
        <v>21</v>
      </c>
      <c r="N308" s="159" t="s">
        <v>42</v>
      </c>
      <c r="O308" s="35"/>
      <c r="P308" s="160">
        <f>O308*H308</f>
        <v>0</v>
      </c>
      <c r="Q308" s="160">
        <v>0</v>
      </c>
      <c r="R308" s="160">
        <f>Q308*H308</f>
        <v>0</v>
      </c>
      <c r="S308" s="160">
        <v>0</v>
      </c>
      <c r="T308" s="161">
        <f>S308*H308</f>
        <v>0</v>
      </c>
      <c r="AR308" s="17" t="s">
        <v>112</v>
      </c>
      <c r="AT308" s="17" t="s">
        <v>109</v>
      </c>
      <c r="AU308" s="17" t="s">
        <v>71</v>
      </c>
      <c r="AY308" s="17" t="s">
        <v>113</v>
      </c>
      <c r="BE308" s="162">
        <f>IF(N308="základní",J308,0)</f>
        <v>0</v>
      </c>
      <c r="BF308" s="162">
        <f>IF(N308="snížená",J308,0)</f>
        <v>0</v>
      </c>
      <c r="BG308" s="162">
        <f>IF(N308="zákl. přenesená",J308,0)</f>
        <v>0</v>
      </c>
      <c r="BH308" s="162">
        <f>IF(N308="sníž. přenesená",J308,0)</f>
        <v>0</v>
      </c>
      <c r="BI308" s="162">
        <f>IF(N308="nulová",J308,0)</f>
        <v>0</v>
      </c>
      <c r="BJ308" s="17" t="s">
        <v>79</v>
      </c>
      <c r="BK308" s="162">
        <f>ROUND(I308*H308,2)</f>
        <v>0</v>
      </c>
      <c r="BL308" s="17" t="s">
        <v>112</v>
      </c>
      <c r="BM308" s="17" t="s">
        <v>300</v>
      </c>
    </row>
    <row r="309" spans="2:47" s="1" customFormat="1" ht="13.5">
      <c r="B309" s="34"/>
      <c r="C309" s="56"/>
      <c r="D309" s="163" t="s">
        <v>114</v>
      </c>
      <c r="E309" s="56"/>
      <c r="F309" s="164" t="s">
        <v>148</v>
      </c>
      <c r="G309" s="56"/>
      <c r="H309" s="56"/>
      <c r="I309" s="138"/>
      <c r="J309" s="56"/>
      <c r="K309" s="56"/>
      <c r="L309" s="54"/>
      <c r="M309" s="165"/>
      <c r="N309" s="35"/>
      <c r="O309" s="35"/>
      <c r="P309" s="35"/>
      <c r="Q309" s="35"/>
      <c r="R309" s="35"/>
      <c r="S309" s="35"/>
      <c r="T309" s="71"/>
      <c r="AT309" s="17" t="s">
        <v>114</v>
      </c>
      <c r="AU309" s="17" t="s">
        <v>71</v>
      </c>
    </row>
    <row r="310" spans="2:47" s="1" customFormat="1" ht="27">
      <c r="B310" s="34"/>
      <c r="C310" s="56"/>
      <c r="D310" s="163" t="s">
        <v>115</v>
      </c>
      <c r="E310" s="56"/>
      <c r="F310" s="166" t="s">
        <v>293</v>
      </c>
      <c r="G310" s="56"/>
      <c r="H310" s="56"/>
      <c r="I310" s="138"/>
      <c r="J310" s="56"/>
      <c r="K310" s="56"/>
      <c r="L310" s="54"/>
      <c r="M310" s="165"/>
      <c r="N310" s="35"/>
      <c r="O310" s="35"/>
      <c r="P310" s="35"/>
      <c r="Q310" s="35"/>
      <c r="R310" s="35"/>
      <c r="S310" s="35"/>
      <c r="T310" s="71"/>
      <c r="AT310" s="17" t="s">
        <v>115</v>
      </c>
      <c r="AU310" s="17" t="s">
        <v>71</v>
      </c>
    </row>
    <row r="311" spans="2:65" s="1" customFormat="1" ht="16.5" customHeight="1">
      <c r="B311" s="34"/>
      <c r="C311" s="151" t="s">
        <v>301</v>
      </c>
      <c r="D311" s="151" t="s">
        <v>109</v>
      </c>
      <c r="E311" s="152" t="s">
        <v>285</v>
      </c>
      <c r="F311" s="153" t="s">
        <v>155</v>
      </c>
      <c r="G311" s="154" t="s">
        <v>111</v>
      </c>
      <c r="H311" s="155">
        <v>1</v>
      </c>
      <c r="I311" s="156"/>
      <c r="J311" s="157">
        <f>ROUND(I311*H311,2)</f>
        <v>0</v>
      </c>
      <c r="K311" s="153" t="s">
        <v>21</v>
      </c>
      <c r="L311" s="54"/>
      <c r="M311" s="158" t="s">
        <v>21</v>
      </c>
      <c r="N311" s="159" t="s">
        <v>42</v>
      </c>
      <c r="O311" s="35"/>
      <c r="P311" s="160">
        <f>O311*H311</f>
        <v>0</v>
      </c>
      <c r="Q311" s="160">
        <v>0</v>
      </c>
      <c r="R311" s="160">
        <f>Q311*H311</f>
        <v>0</v>
      </c>
      <c r="S311" s="160">
        <v>0</v>
      </c>
      <c r="T311" s="161">
        <f>S311*H311</f>
        <v>0</v>
      </c>
      <c r="AR311" s="17" t="s">
        <v>112</v>
      </c>
      <c r="AT311" s="17" t="s">
        <v>109</v>
      </c>
      <c r="AU311" s="17" t="s">
        <v>71</v>
      </c>
      <c r="AY311" s="17" t="s">
        <v>113</v>
      </c>
      <c r="BE311" s="162">
        <f>IF(N311="základní",J311,0)</f>
        <v>0</v>
      </c>
      <c r="BF311" s="162">
        <f>IF(N311="snížená",J311,0)</f>
        <v>0</v>
      </c>
      <c r="BG311" s="162">
        <f>IF(N311="zákl. přenesená",J311,0)</f>
        <v>0</v>
      </c>
      <c r="BH311" s="162">
        <f>IF(N311="sníž. přenesená",J311,0)</f>
        <v>0</v>
      </c>
      <c r="BI311" s="162">
        <f>IF(N311="nulová",J311,0)</f>
        <v>0</v>
      </c>
      <c r="BJ311" s="17" t="s">
        <v>79</v>
      </c>
      <c r="BK311" s="162">
        <f>ROUND(I311*H311,2)</f>
        <v>0</v>
      </c>
      <c r="BL311" s="17" t="s">
        <v>112</v>
      </c>
      <c r="BM311" s="17" t="s">
        <v>302</v>
      </c>
    </row>
    <row r="312" spans="2:47" s="1" customFormat="1" ht="13.5">
      <c r="B312" s="34"/>
      <c r="C312" s="56"/>
      <c r="D312" s="163" t="s">
        <v>114</v>
      </c>
      <c r="E312" s="56"/>
      <c r="F312" s="164" t="s">
        <v>155</v>
      </c>
      <c r="G312" s="56"/>
      <c r="H312" s="56"/>
      <c r="I312" s="138"/>
      <c r="J312" s="56"/>
      <c r="K312" s="56"/>
      <c r="L312" s="54"/>
      <c r="M312" s="165"/>
      <c r="N312" s="35"/>
      <c r="O312" s="35"/>
      <c r="P312" s="35"/>
      <c r="Q312" s="35"/>
      <c r="R312" s="35"/>
      <c r="S312" s="35"/>
      <c r="T312" s="71"/>
      <c r="AT312" s="17" t="s">
        <v>114</v>
      </c>
      <c r="AU312" s="17" t="s">
        <v>71</v>
      </c>
    </row>
    <row r="313" spans="2:47" s="1" customFormat="1" ht="27">
      <c r="B313" s="34"/>
      <c r="C313" s="56"/>
      <c r="D313" s="163" t="s">
        <v>115</v>
      </c>
      <c r="E313" s="56"/>
      <c r="F313" s="166" t="s">
        <v>293</v>
      </c>
      <c r="G313" s="56"/>
      <c r="H313" s="56"/>
      <c r="I313" s="138"/>
      <c r="J313" s="56"/>
      <c r="K313" s="56"/>
      <c r="L313" s="54"/>
      <c r="M313" s="165"/>
      <c r="N313" s="35"/>
      <c r="O313" s="35"/>
      <c r="P313" s="35"/>
      <c r="Q313" s="35"/>
      <c r="R313" s="35"/>
      <c r="S313" s="35"/>
      <c r="T313" s="71"/>
      <c r="AT313" s="17" t="s">
        <v>115</v>
      </c>
      <c r="AU313" s="17" t="s">
        <v>71</v>
      </c>
    </row>
    <row r="314" spans="2:65" s="1" customFormat="1" ht="16.5" customHeight="1">
      <c r="B314" s="34"/>
      <c r="C314" s="151" t="s">
        <v>209</v>
      </c>
      <c r="D314" s="151" t="s">
        <v>109</v>
      </c>
      <c r="E314" s="152" t="s">
        <v>201</v>
      </c>
      <c r="F314" s="153" t="s">
        <v>224</v>
      </c>
      <c r="G314" s="154" t="s">
        <v>111</v>
      </c>
      <c r="H314" s="155">
        <v>1</v>
      </c>
      <c r="I314" s="156"/>
      <c r="J314" s="157">
        <f>ROUND(I314*H314,2)</f>
        <v>0</v>
      </c>
      <c r="K314" s="153" t="s">
        <v>21</v>
      </c>
      <c r="L314" s="54"/>
      <c r="M314" s="158" t="s">
        <v>21</v>
      </c>
      <c r="N314" s="159" t="s">
        <v>42</v>
      </c>
      <c r="O314" s="35"/>
      <c r="P314" s="160">
        <f>O314*H314</f>
        <v>0</v>
      </c>
      <c r="Q314" s="160">
        <v>0</v>
      </c>
      <c r="R314" s="160">
        <f>Q314*H314</f>
        <v>0</v>
      </c>
      <c r="S314" s="160">
        <v>0</v>
      </c>
      <c r="T314" s="161">
        <f>S314*H314</f>
        <v>0</v>
      </c>
      <c r="AR314" s="17" t="s">
        <v>112</v>
      </c>
      <c r="AT314" s="17" t="s">
        <v>109</v>
      </c>
      <c r="AU314" s="17" t="s">
        <v>71</v>
      </c>
      <c r="AY314" s="17" t="s">
        <v>113</v>
      </c>
      <c r="BE314" s="162">
        <f>IF(N314="základní",J314,0)</f>
        <v>0</v>
      </c>
      <c r="BF314" s="162">
        <f>IF(N314="snížená",J314,0)</f>
        <v>0</v>
      </c>
      <c r="BG314" s="162">
        <f>IF(N314="zákl. přenesená",J314,0)</f>
        <v>0</v>
      </c>
      <c r="BH314" s="162">
        <f>IF(N314="sníž. přenesená",J314,0)</f>
        <v>0</v>
      </c>
      <c r="BI314" s="162">
        <f>IF(N314="nulová",J314,0)</f>
        <v>0</v>
      </c>
      <c r="BJ314" s="17" t="s">
        <v>79</v>
      </c>
      <c r="BK314" s="162">
        <f>ROUND(I314*H314,2)</f>
        <v>0</v>
      </c>
      <c r="BL314" s="17" t="s">
        <v>112</v>
      </c>
      <c r="BM314" s="17" t="s">
        <v>303</v>
      </c>
    </row>
    <row r="315" spans="2:47" s="1" customFormat="1" ht="13.5">
      <c r="B315" s="34"/>
      <c r="C315" s="56"/>
      <c r="D315" s="163" t="s">
        <v>114</v>
      </c>
      <c r="E315" s="56"/>
      <c r="F315" s="164" t="s">
        <v>224</v>
      </c>
      <c r="G315" s="56"/>
      <c r="H315" s="56"/>
      <c r="I315" s="138"/>
      <c r="J315" s="56"/>
      <c r="K315" s="56"/>
      <c r="L315" s="54"/>
      <c r="M315" s="165"/>
      <c r="N315" s="35"/>
      <c r="O315" s="35"/>
      <c r="P315" s="35"/>
      <c r="Q315" s="35"/>
      <c r="R315" s="35"/>
      <c r="S315" s="35"/>
      <c r="T315" s="71"/>
      <c r="AT315" s="17" t="s">
        <v>114</v>
      </c>
      <c r="AU315" s="17" t="s">
        <v>71</v>
      </c>
    </row>
    <row r="316" spans="2:47" s="1" customFormat="1" ht="27">
      <c r="B316" s="34"/>
      <c r="C316" s="56"/>
      <c r="D316" s="163" t="s">
        <v>115</v>
      </c>
      <c r="E316" s="56"/>
      <c r="F316" s="166" t="s">
        <v>293</v>
      </c>
      <c r="G316" s="56"/>
      <c r="H316" s="56"/>
      <c r="I316" s="138"/>
      <c r="J316" s="56"/>
      <c r="K316" s="56"/>
      <c r="L316" s="54"/>
      <c r="M316" s="165"/>
      <c r="N316" s="35"/>
      <c r="O316" s="35"/>
      <c r="P316" s="35"/>
      <c r="Q316" s="35"/>
      <c r="R316" s="35"/>
      <c r="S316" s="35"/>
      <c r="T316" s="71"/>
      <c r="AT316" s="17" t="s">
        <v>115</v>
      </c>
      <c r="AU316" s="17" t="s">
        <v>71</v>
      </c>
    </row>
    <row r="317" spans="2:65" s="1" customFormat="1" ht="16.5" customHeight="1">
      <c r="B317" s="34"/>
      <c r="C317" s="151" t="s">
        <v>304</v>
      </c>
      <c r="D317" s="151" t="s">
        <v>109</v>
      </c>
      <c r="E317" s="152" t="s">
        <v>290</v>
      </c>
      <c r="F317" s="153" t="s">
        <v>160</v>
      </c>
      <c r="G317" s="154" t="s">
        <v>111</v>
      </c>
      <c r="H317" s="155">
        <v>5</v>
      </c>
      <c r="I317" s="156"/>
      <c r="J317" s="157">
        <f>ROUND(I317*H317,2)</f>
        <v>0</v>
      </c>
      <c r="K317" s="153" t="s">
        <v>21</v>
      </c>
      <c r="L317" s="54"/>
      <c r="M317" s="158" t="s">
        <v>21</v>
      </c>
      <c r="N317" s="159" t="s">
        <v>42</v>
      </c>
      <c r="O317" s="35"/>
      <c r="P317" s="160">
        <f>O317*H317</f>
        <v>0</v>
      </c>
      <c r="Q317" s="160">
        <v>0</v>
      </c>
      <c r="R317" s="160">
        <f>Q317*H317</f>
        <v>0</v>
      </c>
      <c r="S317" s="160">
        <v>0</v>
      </c>
      <c r="T317" s="161">
        <f>S317*H317</f>
        <v>0</v>
      </c>
      <c r="AR317" s="17" t="s">
        <v>112</v>
      </c>
      <c r="AT317" s="17" t="s">
        <v>109</v>
      </c>
      <c r="AU317" s="17" t="s">
        <v>71</v>
      </c>
      <c r="AY317" s="17" t="s">
        <v>113</v>
      </c>
      <c r="BE317" s="162">
        <f>IF(N317="základní",J317,0)</f>
        <v>0</v>
      </c>
      <c r="BF317" s="162">
        <f>IF(N317="snížená",J317,0)</f>
        <v>0</v>
      </c>
      <c r="BG317" s="162">
        <f>IF(N317="zákl. přenesená",J317,0)</f>
        <v>0</v>
      </c>
      <c r="BH317" s="162">
        <f>IF(N317="sníž. přenesená",J317,0)</f>
        <v>0</v>
      </c>
      <c r="BI317" s="162">
        <f>IF(N317="nulová",J317,0)</f>
        <v>0</v>
      </c>
      <c r="BJ317" s="17" t="s">
        <v>79</v>
      </c>
      <c r="BK317" s="162">
        <f>ROUND(I317*H317,2)</f>
        <v>0</v>
      </c>
      <c r="BL317" s="17" t="s">
        <v>112</v>
      </c>
      <c r="BM317" s="17" t="s">
        <v>305</v>
      </c>
    </row>
    <row r="318" spans="2:47" s="1" customFormat="1" ht="13.5">
      <c r="B318" s="34"/>
      <c r="C318" s="56"/>
      <c r="D318" s="163" t="s">
        <v>114</v>
      </c>
      <c r="E318" s="56"/>
      <c r="F318" s="164" t="s">
        <v>160</v>
      </c>
      <c r="G318" s="56"/>
      <c r="H318" s="56"/>
      <c r="I318" s="138"/>
      <c r="J318" s="56"/>
      <c r="K318" s="56"/>
      <c r="L318" s="54"/>
      <c r="M318" s="165"/>
      <c r="N318" s="35"/>
      <c r="O318" s="35"/>
      <c r="P318" s="35"/>
      <c r="Q318" s="35"/>
      <c r="R318" s="35"/>
      <c r="S318" s="35"/>
      <c r="T318" s="71"/>
      <c r="AT318" s="17" t="s">
        <v>114</v>
      </c>
      <c r="AU318" s="17" t="s">
        <v>71</v>
      </c>
    </row>
    <row r="319" spans="2:47" s="1" customFormat="1" ht="27">
      <c r="B319" s="34"/>
      <c r="C319" s="56"/>
      <c r="D319" s="163" t="s">
        <v>115</v>
      </c>
      <c r="E319" s="56"/>
      <c r="F319" s="166" t="s">
        <v>293</v>
      </c>
      <c r="G319" s="56"/>
      <c r="H319" s="56"/>
      <c r="I319" s="138"/>
      <c r="J319" s="56"/>
      <c r="K319" s="56"/>
      <c r="L319" s="54"/>
      <c r="M319" s="165"/>
      <c r="N319" s="35"/>
      <c r="O319" s="35"/>
      <c r="P319" s="35"/>
      <c r="Q319" s="35"/>
      <c r="R319" s="35"/>
      <c r="S319" s="35"/>
      <c r="T319" s="71"/>
      <c r="AT319" s="17" t="s">
        <v>115</v>
      </c>
      <c r="AU319" s="17" t="s">
        <v>71</v>
      </c>
    </row>
    <row r="320" spans="2:65" s="1" customFormat="1" ht="25.5" customHeight="1">
      <c r="B320" s="34"/>
      <c r="C320" s="151" t="s">
        <v>211</v>
      </c>
      <c r="D320" s="151" t="s">
        <v>109</v>
      </c>
      <c r="E320" s="152" t="s">
        <v>203</v>
      </c>
      <c r="F320" s="153" t="s">
        <v>143</v>
      </c>
      <c r="G320" s="154" t="s">
        <v>111</v>
      </c>
      <c r="H320" s="155">
        <v>1</v>
      </c>
      <c r="I320" s="156"/>
      <c r="J320" s="157">
        <f>ROUND(I320*H320,2)</f>
        <v>0</v>
      </c>
      <c r="K320" s="153" t="s">
        <v>21</v>
      </c>
      <c r="L320" s="54"/>
      <c r="M320" s="158" t="s">
        <v>21</v>
      </c>
      <c r="N320" s="159" t="s">
        <v>42</v>
      </c>
      <c r="O320" s="35"/>
      <c r="P320" s="160">
        <f>O320*H320</f>
        <v>0</v>
      </c>
      <c r="Q320" s="160">
        <v>0</v>
      </c>
      <c r="R320" s="160">
        <f>Q320*H320</f>
        <v>0</v>
      </c>
      <c r="S320" s="160">
        <v>0</v>
      </c>
      <c r="T320" s="161">
        <f>S320*H320</f>
        <v>0</v>
      </c>
      <c r="AR320" s="17" t="s">
        <v>112</v>
      </c>
      <c r="AT320" s="17" t="s">
        <v>109</v>
      </c>
      <c r="AU320" s="17" t="s">
        <v>71</v>
      </c>
      <c r="AY320" s="17" t="s">
        <v>113</v>
      </c>
      <c r="BE320" s="162">
        <f>IF(N320="základní",J320,0)</f>
        <v>0</v>
      </c>
      <c r="BF320" s="162">
        <f>IF(N320="snížená",J320,0)</f>
        <v>0</v>
      </c>
      <c r="BG320" s="162">
        <f>IF(N320="zákl. přenesená",J320,0)</f>
        <v>0</v>
      </c>
      <c r="BH320" s="162">
        <f>IF(N320="sníž. přenesená",J320,0)</f>
        <v>0</v>
      </c>
      <c r="BI320" s="162">
        <f>IF(N320="nulová",J320,0)</f>
        <v>0</v>
      </c>
      <c r="BJ320" s="17" t="s">
        <v>79</v>
      </c>
      <c r="BK320" s="162">
        <f>ROUND(I320*H320,2)</f>
        <v>0</v>
      </c>
      <c r="BL320" s="17" t="s">
        <v>112</v>
      </c>
      <c r="BM320" s="17" t="s">
        <v>306</v>
      </c>
    </row>
    <row r="321" spans="2:47" s="1" customFormat="1" ht="13.5">
      <c r="B321" s="34"/>
      <c r="C321" s="56"/>
      <c r="D321" s="163" t="s">
        <v>114</v>
      </c>
      <c r="E321" s="56"/>
      <c r="F321" s="164" t="s">
        <v>143</v>
      </c>
      <c r="G321" s="56"/>
      <c r="H321" s="56"/>
      <c r="I321" s="138"/>
      <c r="J321" s="56"/>
      <c r="K321" s="56"/>
      <c r="L321" s="54"/>
      <c r="M321" s="165"/>
      <c r="N321" s="35"/>
      <c r="O321" s="35"/>
      <c r="P321" s="35"/>
      <c r="Q321" s="35"/>
      <c r="R321" s="35"/>
      <c r="S321" s="35"/>
      <c r="T321" s="71"/>
      <c r="AT321" s="17" t="s">
        <v>114</v>
      </c>
      <c r="AU321" s="17" t="s">
        <v>71</v>
      </c>
    </row>
    <row r="322" spans="2:47" s="1" customFormat="1" ht="27">
      <c r="B322" s="34"/>
      <c r="C322" s="56"/>
      <c r="D322" s="163" t="s">
        <v>115</v>
      </c>
      <c r="E322" s="56"/>
      <c r="F322" s="166" t="s">
        <v>307</v>
      </c>
      <c r="G322" s="56"/>
      <c r="H322" s="56"/>
      <c r="I322" s="138"/>
      <c r="J322" s="56"/>
      <c r="K322" s="56"/>
      <c r="L322" s="54"/>
      <c r="M322" s="165"/>
      <c r="N322" s="35"/>
      <c r="O322" s="35"/>
      <c r="P322" s="35"/>
      <c r="Q322" s="35"/>
      <c r="R322" s="35"/>
      <c r="S322" s="35"/>
      <c r="T322" s="71"/>
      <c r="AT322" s="17" t="s">
        <v>115</v>
      </c>
      <c r="AU322" s="17" t="s">
        <v>71</v>
      </c>
    </row>
    <row r="323" spans="2:65" s="1" customFormat="1" ht="25.5" customHeight="1">
      <c r="B323" s="34"/>
      <c r="C323" s="151" t="s">
        <v>308</v>
      </c>
      <c r="D323" s="151" t="s">
        <v>109</v>
      </c>
      <c r="E323" s="152" t="s">
        <v>294</v>
      </c>
      <c r="F323" s="153" t="s">
        <v>309</v>
      </c>
      <c r="G323" s="154" t="s">
        <v>111</v>
      </c>
      <c r="H323" s="155">
        <v>1</v>
      </c>
      <c r="I323" s="156"/>
      <c r="J323" s="157">
        <f>ROUND(I323*H323,2)</f>
        <v>0</v>
      </c>
      <c r="K323" s="153" t="s">
        <v>21</v>
      </c>
      <c r="L323" s="54"/>
      <c r="M323" s="158" t="s">
        <v>21</v>
      </c>
      <c r="N323" s="159" t="s">
        <v>42</v>
      </c>
      <c r="O323" s="35"/>
      <c r="P323" s="160">
        <f>O323*H323</f>
        <v>0</v>
      </c>
      <c r="Q323" s="160">
        <v>0</v>
      </c>
      <c r="R323" s="160">
        <f>Q323*H323</f>
        <v>0</v>
      </c>
      <c r="S323" s="160">
        <v>0</v>
      </c>
      <c r="T323" s="161">
        <f>S323*H323</f>
        <v>0</v>
      </c>
      <c r="AR323" s="17" t="s">
        <v>112</v>
      </c>
      <c r="AT323" s="17" t="s">
        <v>109</v>
      </c>
      <c r="AU323" s="17" t="s">
        <v>71</v>
      </c>
      <c r="AY323" s="17" t="s">
        <v>113</v>
      </c>
      <c r="BE323" s="162">
        <f>IF(N323="základní",J323,0)</f>
        <v>0</v>
      </c>
      <c r="BF323" s="162">
        <f>IF(N323="snížená",J323,0)</f>
        <v>0</v>
      </c>
      <c r="BG323" s="162">
        <f>IF(N323="zákl. přenesená",J323,0)</f>
        <v>0</v>
      </c>
      <c r="BH323" s="162">
        <f>IF(N323="sníž. přenesená",J323,0)</f>
        <v>0</v>
      </c>
      <c r="BI323" s="162">
        <f>IF(N323="nulová",J323,0)</f>
        <v>0</v>
      </c>
      <c r="BJ323" s="17" t="s">
        <v>79</v>
      </c>
      <c r="BK323" s="162">
        <f>ROUND(I323*H323,2)</f>
        <v>0</v>
      </c>
      <c r="BL323" s="17" t="s">
        <v>112</v>
      </c>
      <c r="BM323" s="17" t="s">
        <v>310</v>
      </c>
    </row>
    <row r="324" spans="2:47" s="1" customFormat="1" ht="27">
      <c r="B324" s="34"/>
      <c r="C324" s="56"/>
      <c r="D324" s="163" t="s">
        <v>114</v>
      </c>
      <c r="E324" s="56"/>
      <c r="F324" s="164" t="s">
        <v>309</v>
      </c>
      <c r="G324" s="56"/>
      <c r="H324" s="56"/>
      <c r="I324" s="138"/>
      <c r="J324" s="56"/>
      <c r="K324" s="56"/>
      <c r="L324" s="54"/>
      <c r="M324" s="165"/>
      <c r="N324" s="35"/>
      <c r="O324" s="35"/>
      <c r="P324" s="35"/>
      <c r="Q324" s="35"/>
      <c r="R324" s="35"/>
      <c r="S324" s="35"/>
      <c r="T324" s="71"/>
      <c r="AT324" s="17" t="s">
        <v>114</v>
      </c>
      <c r="AU324" s="17" t="s">
        <v>71</v>
      </c>
    </row>
    <row r="325" spans="2:47" s="1" customFormat="1" ht="27">
      <c r="B325" s="34"/>
      <c r="C325" s="56"/>
      <c r="D325" s="163" t="s">
        <v>115</v>
      </c>
      <c r="E325" s="56"/>
      <c r="F325" s="166" t="s">
        <v>307</v>
      </c>
      <c r="G325" s="56"/>
      <c r="H325" s="56"/>
      <c r="I325" s="138"/>
      <c r="J325" s="56"/>
      <c r="K325" s="56"/>
      <c r="L325" s="54"/>
      <c r="M325" s="165"/>
      <c r="N325" s="35"/>
      <c r="O325" s="35"/>
      <c r="P325" s="35"/>
      <c r="Q325" s="35"/>
      <c r="R325" s="35"/>
      <c r="S325" s="35"/>
      <c r="T325" s="71"/>
      <c r="AT325" s="17" t="s">
        <v>115</v>
      </c>
      <c r="AU325" s="17" t="s">
        <v>71</v>
      </c>
    </row>
    <row r="326" spans="2:65" s="1" customFormat="1" ht="38.25" customHeight="1">
      <c r="B326" s="34"/>
      <c r="C326" s="151" t="s">
        <v>214</v>
      </c>
      <c r="D326" s="151" t="s">
        <v>109</v>
      </c>
      <c r="E326" s="152" t="s">
        <v>311</v>
      </c>
      <c r="F326" s="153" t="s">
        <v>312</v>
      </c>
      <c r="G326" s="154" t="s">
        <v>111</v>
      </c>
      <c r="H326" s="155">
        <v>1</v>
      </c>
      <c r="I326" s="156"/>
      <c r="J326" s="157">
        <f>ROUND(I326*H326,2)</f>
        <v>0</v>
      </c>
      <c r="K326" s="153" t="s">
        <v>21</v>
      </c>
      <c r="L326" s="54"/>
      <c r="M326" s="158" t="s">
        <v>21</v>
      </c>
      <c r="N326" s="159" t="s">
        <v>42</v>
      </c>
      <c r="O326" s="35"/>
      <c r="P326" s="160">
        <f>O326*H326</f>
        <v>0</v>
      </c>
      <c r="Q326" s="160">
        <v>0</v>
      </c>
      <c r="R326" s="160">
        <f>Q326*H326</f>
        <v>0</v>
      </c>
      <c r="S326" s="160">
        <v>0</v>
      </c>
      <c r="T326" s="161">
        <f>S326*H326</f>
        <v>0</v>
      </c>
      <c r="AR326" s="17" t="s">
        <v>112</v>
      </c>
      <c r="AT326" s="17" t="s">
        <v>109</v>
      </c>
      <c r="AU326" s="17" t="s">
        <v>71</v>
      </c>
      <c r="AY326" s="17" t="s">
        <v>113</v>
      </c>
      <c r="BE326" s="162">
        <f>IF(N326="základní",J326,0)</f>
        <v>0</v>
      </c>
      <c r="BF326" s="162">
        <f>IF(N326="snížená",J326,0)</f>
        <v>0</v>
      </c>
      <c r="BG326" s="162">
        <f>IF(N326="zákl. přenesená",J326,0)</f>
        <v>0</v>
      </c>
      <c r="BH326" s="162">
        <f>IF(N326="sníž. přenesená",J326,0)</f>
        <v>0</v>
      </c>
      <c r="BI326" s="162">
        <f>IF(N326="nulová",J326,0)</f>
        <v>0</v>
      </c>
      <c r="BJ326" s="17" t="s">
        <v>79</v>
      </c>
      <c r="BK326" s="162">
        <f>ROUND(I326*H326,2)</f>
        <v>0</v>
      </c>
      <c r="BL326" s="17" t="s">
        <v>112</v>
      </c>
      <c r="BM326" s="17" t="s">
        <v>313</v>
      </c>
    </row>
    <row r="327" spans="2:47" s="1" customFormat="1" ht="27">
      <c r="B327" s="34"/>
      <c r="C327" s="56"/>
      <c r="D327" s="163" t="s">
        <v>114</v>
      </c>
      <c r="E327" s="56"/>
      <c r="F327" s="164" t="s">
        <v>312</v>
      </c>
      <c r="G327" s="56"/>
      <c r="H327" s="56"/>
      <c r="I327" s="138"/>
      <c r="J327" s="56"/>
      <c r="K327" s="56"/>
      <c r="L327" s="54"/>
      <c r="M327" s="165"/>
      <c r="N327" s="35"/>
      <c r="O327" s="35"/>
      <c r="P327" s="35"/>
      <c r="Q327" s="35"/>
      <c r="R327" s="35"/>
      <c r="S327" s="35"/>
      <c r="T327" s="71"/>
      <c r="AT327" s="17" t="s">
        <v>114</v>
      </c>
      <c r="AU327" s="17" t="s">
        <v>71</v>
      </c>
    </row>
    <row r="328" spans="2:47" s="1" customFormat="1" ht="27">
      <c r="B328" s="34"/>
      <c r="C328" s="56"/>
      <c r="D328" s="163" t="s">
        <v>115</v>
      </c>
      <c r="E328" s="56"/>
      <c r="F328" s="166" t="s">
        <v>307</v>
      </c>
      <c r="G328" s="56"/>
      <c r="H328" s="56"/>
      <c r="I328" s="138"/>
      <c r="J328" s="56"/>
      <c r="K328" s="56"/>
      <c r="L328" s="54"/>
      <c r="M328" s="165"/>
      <c r="N328" s="35"/>
      <c r="O328" s="35"/>
      <c r="P328" s="35"/>
      <c r="Q328" s="35"/>
      <c r="R328" s="35"/>
      <c r="S328" s="35"/>
      <c r="T328" s="71"/>
      <c r="AT328" s="17" t="s">
        <v>115</v>
      </c>
      <c r="AU328" s="17" t="s">
        <v>71</v>
      </c>
    </row>
    <row r="329" spans="2:65" s="1" customFormat="1" ht="25.5" customHeight="1">
      <c r="B329" s="34"/>
      <c r="C329" s="151" t="s">
        <v>314</v>
      </c>
      <c r="D329" s="151" t="s">
        <v>109</v>
      </c>
      <c r="E329" s="152" t="s">
        <v>205</v>
      </c>
      <c r="F329" s="153" t="s">
        <v>315</v>
      </c>
      <c r="G329" s="154" t="s">
        <v>111</v>
      </c>
      <c r="H329" s="155">
        <v>6</v>
      </c>
      <c r="I329" s="156"/>
      <c r="J329" s="157">
        <f>ROUND(I329*H329,2)</f>
        <v>0</v>
      </c>
      <c r="K329" s="153" t="s">
        <v>21</v>
      </c>
      <c r="L329" s="54"/>
      <c r="M329" s="158" t="s">
        <v>21</v>
      </c>
      <c r="N329" s="159" t="s">
        <v>42</v>
      </c>
      <c r="O329" s="35"/>
      <c r="P329" s="160">
        <f>O329*H329</f>
        <v>0</v>
      </c>
      <c r="Q329" s="160">
        <v>0</v>
      </c>
      <c r="R329" s="160">
        <f>Q329*H329</f>
        <v>0</v>
      </c>
      <c r="S329" s="160">
        <v>0</v>
      </c>
      <c r="T329" s="161">
        <f>S329*H329</f>
        <v>0</v>
      </c>
      <c r="AR329" s="17" t="s">
        <v>112</v>
      </c>
      <c r="AT329" s="17" t="s">
        <v>109</v>
      </c>
      <c r="AU329" s="17" t="s">
        <v>71</v>
      </c>
      <c r="AY329" s="17" t="s">
        <v>113</v>
      </c>
      <c r="BE329" s="162">
        <f>IF(N329="základní",J329,0)</f>
        <v>0</v>
      </c>
      <c r="BF329" s="162">
        <f>IF(N329="snížená",J329,0)</f>
        <v>0</v>
      </c>
      <c r="BG329" s="162">
        <f>IF(N329="zákl. přenesená",J329,0)</f>
        <v>0</v>
      </c>
      <c r="BH329" s="162">
        <f>IF(N329="sníž. přenesená",J329,0)</f>
        <v>0</v>
      </c>
      <c r="BI329" s="162">
        <f>IF(N329="nulová",J329,0)</f>
        <v>0</v>
      </c>
      <c r="BJ329" s="17" t="s">
        <v>79</v>
      </c>
      <c r="BK329" s="162">
        <f>ROUND(I329*H329,2)</f>
        <v>0</v>
      </c>
      <c r="BL329" s="17" t="s">
        <v>112</v>
      </c>
      <c r="BM329" s="17" t="s">
        <v>316</v>
      </c>
    </row>
    <row r="330" spans="2:47" s="1" customFormat="1" ht="27">
      <c r="B330" s="34"/>
      <c r="C330" s="56"/>
      <c r="D330" s="163" t="s">
        <v>114</v>
      </c>
      <c r="E330" s="56"/>
      <c r="F330" s="164" t="s">
        <v>315</v>
      </c>
      <c r="G330" s="56"/>
      <c r="H330" s="56"/>
      <c r="I330" s="138"/>
      <c r="J330" s="56"/>
      <c r="K330" s="56"/>
      <c r="L330" s="54"/>
      <c r="M330" s="165"/>
      <c r="N330" s="35"/>
      <c r="O330" s="35"/>
      <c r="P330" s="35"/>
      <c r="Q330" s="35"/>
      <c r="R330" s="35"/>
      <c r="S330" s="35"/>
      <c r="T330" s="71"/>
      <c r="AT330" s="17" t="s">
        <v>114</v>
      </c>
      <c r="AU330" s="17" t="s">
        <v>71</v>
      </c>
    </row>
    <row r="331" spans="2:47" s="1" customFormat="1" ht="27">
      <c r="B331" s="34"/>
      <c r="C331" s="56"/>
      <c r="D331" s="163" t="s">
        <v>115</v>
      </c>
      <c r="E331" s="56"/>
      <c r="F331" s="166" t="s">
        <v>307</v>
      </c>
      <c r="G331" s="56"/>
      <c r="H331" s="56"/>
      <c r="I331" s="138"/>
      <c r="J331" s="56"/>
      <c r="K331" s="56"/>
      <c r="L331" s="54"/>
      <c r="M331" s="165"/>
      <c r="N331" s="35"/>
      <c r="O331" s="35"/>
      <c r="P331" s="35"/>
      <c r="Q331" s="35"/>
      <c r="R331" s="35"/>
      <c r="S331" s="35"/>
      <c r="T331" s="71"/>
      <c r="AT331" s="17" t="s">
        <v>115</v>
      </c>
      <c r="AU331" s="17" t="s">
        <v>71</v>
      </c>
    </row>
    <row r="332" spans="2:65" s="1" customFormat="1" ht="25.5" customHeight="1">
      <c r="B332" s="34"/>
      <c r="C332" s="151" t="s">
        <v>216</v>
      </c>
      <c r="D332" s="151" t="s">
        <v>109</v>
      </c>
      <c r="E332" s="152" t="s">
        <v>297</v>
      </c>
      <c r="F332" s="153" t="s">
        <v>317</v>
      </c>
      <c r="G332" s="154" t="s">
        <v>111</v>
      </c>
      <c r="H332" s="155">
        <v>1</v>
      </c>
      <c r="I332" s="156"/>
      <c r="J332" s="157">
        <f>ROUND(I332*H332,2)</f>
        <v>0</v>
      </c>
      <c r="K332" s="153" t="s">
        <v>21</v>
      </c>
      <c r="L332" s="54"/>
      <c r="M332" s="158" t="s">
        <v>21</v>
      </c>
      <c r="N332" s="159" t="s">
        <v>42</v>
      </c>
      <c r="O332" s="35"/>
      <c r="P332" s="160">
        <f>O332*H332</f>
        <v>0</v>
      </c>
      <c r="Q332" s="160">
        <v>0</v>
      </c>
      <c r="R332" s="160">
        <f>Q332*H332</f>
        <v>0</v>
      </c>
      <c r="S332" s="160">
        <v>0</v>
      </c>
      <c r="T332" s="161">
        <f>S332*H332</f>
        <v>0</v>
      </c>
      <c r="AR332" s="17" t="s">
        <v>112</v>
      </c>
      <c r="AT332" s="17" t="s">
        <v>109</v>
      </c>
      <c r="AU332" s="17" t="s">
        <v>71</v>
      </c>
      <c r="AY332" s="17" t="s">
        <v>113</v>
      </c>
      <c r="BE332" s="162">
        <f>IF(N332="základní",J332,0)</f>
        <v>0</v>
      </c>
      <c r="BF332" s="162">
        <f>IF(N332="snížená",J332,0)</f>
        <v>0</v>
      </c>
      <c r="BG332" s="162">
        <f>IF(N332="zákl. přenesená",J332,0)</f>
        <v>0</v>
      </c>
      <c r="BH332" s="162">
        <f>IF(N332="sníž. přenesená",J332,0)</f>
        <v>0</v>
      </c>
      <c r="BI332" s="162">
        <f>IF(N332="nulová",J332,0)</f>
        <v>0</v>
      </c>
      <c r="BJ332" s="17" t="s">
        <v>79</v>
      </c>
      <c r="BK332" s="162">
        <f>ROUND(I332*H332,2)</f>
        <v>0</v>
      </c>
      <c r="BL332" s="17" t="s">
        <v>112</v>
      </c>
      <c r="BM332" s="17" t="s">
        <v>318</v>
      </c>
    </row>
    <row r="333" spans="2:47" s="1" customFormat="1" ht="13.5">
      <c r="B333" s="34"/>
      <c r="C333" s="56"/>
      <c r="D333" s="163" t="s">
        <v>114</v>
      </c>
      <c r="E333" s="56"/>
      <c r="F333" s="164" t="s">
        <v>317</v>
      </c>
      <c r="G333" s="56"/>
      <c r="H333" s="56"/>
      <c r="I333" s="138"/>
      <c r="J333" s="56"/>
      <c r="K333" s="56"/>
      <c r="L333" s="54"/>
      <c r="M333" s="165"/>
      <c r="N333" s="35"/>
      <c r="O333" s="35"/>
      <c r="P333" s="35"/>
      <c r="Q333" s="35"/>
      <c r="R333" s="35"/>
      <c r="S333" s="35"/>
      <c r="T333" s="71"/>
      <c r="AT333" s="17" t="s">
        <v>114</v>
      </c>
      <c r="AU333" s="17" t="s">
        <v>71</v>
      </c>
    </row>
    <row r="334" spans="2:47" s="1" customFormat="1" ht="27">
      <c r="B334" s="34"/>
      <c r="C334" s="56"/>
      <c r="D334" s="163" t="s">
        <v>115</v>
      </c>
      <c r="E334" s="56"/>
      <c r="F334" s="166" t="s">
        <v>307</v>
      </c>
      <c r="G334" s="56"/>
      <c r="H334" s="56"/>
      <c r="I334" s="138"/>
      <c r="J334" s="56"/>
      <c r="K334" s="56"/>
      <c r="L334" s="54"/>
      <c r="M334" s="165"/>
      <c r="N334" s="35"/>
      <c r="O334" s="35"/>
      <c r="P334" s="35"/>
      <c r="Q334" s="35"/>
      <c r="R334" s="35"/>
      <c r="S334" s="35"/>
      <c r="T334" s="71"/>
      <c r="AT334" s="17" t="s">
        <v>115</v>
      </c>
      <c r="AU334" s="17" t="s">
        <v>71</v>
      </c>
    </row>
    <row r="335" spans="2:65" s="1" customFormat="1" ht="25.5" customHeight="1">
      <c r="B335" s="34"/>
      <c r="C335" s="151" t="s">
        <v>319</v>
      </c>
      <c r="D335" s="151" t="s">
        <v>109</v>
      </c>
      <c r="E335" s="152" t="s">
        <v>207</v>
      </c>
      <c r="F335" s="153" t="s">
        <v>320</v>
      </c>
      <c r="G335" s="154" t="s">
        <v>111</v>
      </c>
      <c r="H335" s="155">
        <v>1</v>
      </c>
      <c r="I335" s="156"/>
      <c r="J335" s="157">
        <f>ROUND(I335*H335,2)</f>
        <v>0</v>
      </c>
      <c r="K335" s="153" t="s">
        <v>21</v>
      </c>
      <c r="L335" s="54"/>
      <c r="M335" s="158" t="s">
        <v>21</v>
      </c>
      <c r="N335" s="159" t="s">
        <v>42</v>
      </c>
      <c r="O335" s="35"/>
      <c r="P335" s="160">
        <f>O335*H335</f>
        <v>0</v>
      </c>
      <c r="Q335" s="160">
        <v>0</v>
      </c>
      <c r="R335" s="160">
        <f>Q335*H335</f>
        <v>0</v>
      </c>
      <c r="S335" s="160">
        <v>0</v>
      </c>
      <c r="T335" s="161">
        <f>S335*H335</f>
        <v>0</v>
      </c>
      <c r="AR335" s="17" t="s">
        <v>112</v>
      </c>
      <c r="AT335" s="17" t="s">
        <v>109</v>
      </c>
      <c r="AU335" s="17" t="s">
        <v>71</v>
      </c>
      <c r="AY335" s="17" t="s">
        <v>113</v>
      </c>
      <c r="BE335" s="162">
        <f>IF(N335="základní",J335,0)</f>
        <v>0</v>
      </c>
      <c r="BF335" s="162">
        <f>IF(N335="snížená",J335,0)</f>
        <v>0</v>
      </c>
      <c r="BG335" s="162">
        <f>IF(N335="zákl. přenesená",J335,0)</f>
        <v>0</v>
      </c>
      <c r="BH335" s="162">
        <f>IF(N335="sníž. přenesená",J335,0)</f>
        <v>0</v>
      </c>
      <c r="BI335" s="162">
        <f>IF(N335="nulová",J335,0)</f>
        <v>0</v>
      </c>
      <c r="BJ335" s="17" t="s">
        <v>79</v>
      </c>
      <c r="BK335" s="162">
        <f>ROUND(I335*H335,2)</f>
        <v>0</v>
      </c>
      <c r="BL335" s="17" t="s">
        <v>112</v>
      </c>
      <c r="BM335" s="17" t="s">
        <v>321</v>
      </c>
    </row>
    <row r="336" spans="2:47" s="1" customFormat="1" ht="13.5">
      <c r="B336" s="34"/>
      <c r="C336" s="56"/>
      <c r="D336" s="163" t="s">
        <v>114</v>
      </c>
      <c r="E336" s="56"/>
      <c r="F336" s="164" t="s">
        <v>320</v>
      </c>
      <c r="G336" s="56"/>
      <c r="H336" s="56"/>
      <c r="I336" s="138"/>
      <c r="J336" s="56"/>
      <c r="K336" s="56"/>
      <c r="L336" s="54"/>
      <c r="M336" s="165"/>
      <c r="N336" s="35"/>
      <c r="O336" s="35"/>
      <c r="P336" s="35"/>
      <c r="Q336" s="35"/>
      <c r="R336" s="35"/>
      <c r="S336" s="35"/>
      <c r="T336" s="71"/>
      <c r="AT336" s="17" t="s">
        <v>114</v>
      </c>
      <c r="AU336" s="17" t="s">
        <v>71</v>
      </c>
    </row>
    <row r="337" spans="2:47" s="1" customFormat="1" ht="27">
      <c r="B337" s="34"/>
      <c r="C337" s="56"/>
      <c r="D337" s="163" t="s">
        <v>115</v>
      </c>
      <c r="E337" s="56"/>
      <c r="F337" s="166" t="s">
        <v>307</v>
      </c>
      <c r="G337" s="56"/>
      <c r="H337" s="56"/>
      <c r="I337" s="138"/>
      <c r="J337" s="56"/>
      <c r="K337" s="56"/>
      <c r="L337" s="54"/>
      <c r="M337" s="165"/>
      <c r="N337" s="35"/>
      <c r="O337" s="35"/>
      <c r="P337" s="35"/>
      <c r="Q337" s="35"/>
      <c r="R337" s="35"/>
      <c r="S337" s="35"/>
      <c r="T337" s="71"/>
      <c r="AT337" s="17" t="s">
        <v>115</v>
      </c>
      <c r="AU337" s="17" t="s">
        <v>71</v>
      </c>
    </row>
    <row r="338" spans="2:65" s="1" customFormat="1" ht="16.5" customHeight="1">
      <c r="B338" s="34"/>
      <c r="C338" s="151" t="s">
        <v>219</v>
      </c>
      <c r="D338" s="151" t="s">
        <v>109</v>
      </c>
      <c r="E338" s="152" t="s">
        <v>301</v>
      </c>
      <c r="F338" s="153" t="s">
        <v>322</v>
      </c>
      <c r="G338" s="154" t="s">
        <v>111</v>
      </c>
      <c r="H338" s="155">
        <v>1</v>
      </c>
      <c r="I338" s="156"/>
      <c r="J338" s="157">
        <f>ROUND(I338*H338,2)</f>
        <v>0</v>
      </c>
      <c r="K338" s="153" t="s">
        <v>21</v>
      </c>
      <c r="L338" s="54"/>
      <c r="M338" s="158" t="s">
        <v>21</v>
      </c>
      <c r="N338" s="159" t="s">
        <v>42</v>
      </c>
      <c r="O338" s="35"/>
      <c r="P338" s="160">
        <f>O338*H338</f>
        <v>0</v>
      </c>
      <c r="Q338" s="160">
        <v>0</v>
      </c>
      <c r="R338" s="160">
        <f>Q338*H338</f>
        <v>0</v>
      </c>
      <c r="S338" s="160">
        <v>0</v>
      </c>
      <c r="T338" s="161">
        <f>S338*H338</f>
        <v>0</v>
      </c>
      <c r="AR338" s="17" t="s">
        <v>112</v>
      </c>
      <c r="AT338" s="17" t="s">
        <v>109</v>
      </c>
      <c r="AU338" s="17" t="s">
        <v>71</v>
      </c>
      <c r="AY338" s="17" t="s">
        <v>113</v>
      </c>
      <c r="BE338" s="162">
        <f>IF(N338="základní",J338,0)</f>
        <v>0</v>
      </c>
      <c r="BF338" s="162">
        <f>IF(N338="snížená",J338,0)</f>
        <v>0</v>
      </c>
      <c r="BG338" s="162">
        <f>IF(N338="zákl. přenesená",J338,0)</f>
        <v>0</v>
      </c>
      <c r="BH338" s="162">
        <f>IF(N338="sníž. přenesená",J338,0)</f>
        <v>0</v>
      </c>
      <c r="BI338" s="162">
        <f>IF(N338="nulová",J338,0)</f>
        <v>0</v>
      </c>
      <c r="BJ338" s="17" t="s">
        <v>79</v>
      </c>
      <c r="BK338" s="162">
        <f>ROUND(I338*H338,2)</f>
        <v>0</v>
      </c>
      <c r="BL338" s="17" t="s">
        <v>112</v>
      </c>
      <c r="BM338" s="17" t="s">
        <v>323</v>
      </c>
    </row>
    <row r="339" spans="2:47" s="1" customFormat="1" ht="13.5">
      <c r="B339" s="34"/>
      <c r="C339" s="56"/>
      <c r="D339" s="163" t="s">
        <v>114</v>
      </c>
      <c r="E339" s="56"/>
      <c r="F339" s="164" t="s">
        <v>322</v>
      </c>
      <c r="G339" s="56"/>
      <c r="H339" s="56"/>
      <c r="I339" s="138"/>
      <c r="J339" s="56"/>
      <c r="K339" s="56"/>
      <c r="L339" s="54"/>
      <c r="M339" s="165"/>
      <c r="N339" s="35"/>
      <c r="O339" s="35"/>
      <c r="P339" s="35"/>
      <c r="Q339" s="35"/>
      <c r="R339" s="35"/>
      <c r="S339" s="35"/>
      <c r="T339" s="71"/>
      <c r="AT339" s="17" t="s">
        <v>114</v>
      </c>
      <c r="AU339" s="17" t="s">
        <v>71</v>
      </c>
    </row>
    <row r="340" spans="2:47" s="1" customFormat="1" ht="27">
      <c r="B340" s="34"/>
      <c r="C340" s="56"/>
      <c r="D340" s="163" t="s">
        <v>115</v>
      </c>
      <c r="E340" s="56"/>
      <c r="F340" s="166" t="s">
        <v>307</v>
      </c>
      <c r="G340" s="56"/>
      <c r="H340" s="56"/>
      <c r="I340" s="138"/>
      <c r="J340" s="56"/>
      <c r="K340" s="56"/>
      <c r="L340" s="54"/>
      <c r="M340" s="165"/>
      <c r="N340" s="35"/>
      <c r="O340" s="35"/>
      <c r="P340" s="35"/>
      <c r="Q340" s="35"/>
      <c r="R340" s="35"/>
      <c r="S340" s="35"/>
      <c r="T340" s="71"/>
      <c r="AT340" s="17" t="s">
        <v>115</v>
      </c>
      <c r="AU340" s="17" t="s">
        <v>71</v>
      </c>
    </row>
    <row r="341" spans="2:65" s="1" customFormat="1" ht="16.5" customHeight="1">
      <c r="B341" s="34"/>
      <c r="C341" s="151" t="s">
        <v>324</v>
      </c>
      <c r="D341" s="151" t="s">
        <v>109</v>
      </c>
      <c r="E341" s="152" t="s">
        <v>209</v>
      </c>
      <c r="F341" s="153" t="s">
        <v>325</v>
      </c>
      <c r="G341" s="154" t="s">
        <v>111</v>
      </c>
      <c r="H341" s="155">
        <v>1</v>
      </c>
      <c r="I341" s="156"/>
      <c r="J341" s="157">
        <f>ROUND(I341*H341,2)</f>
        <v>0</v>
      </c>
      <c r="K341" s="153" t="s">
        <v>21</v>
      </c>
      <c r="L341" s="54"/>
      <c r="M341" s="158" t="s">
        <v>21</v>
      </c>
      <c r="N341" s="159" t="s">
        <v>42</v>
      </c>
      <c r="O341" s="35"/>
      <c r="P341" s="160">
        <f>O341*H341</f>
        <v>0</v>
      </c>
      <c r="Q341" s="160">
        <v>0</v>
      </c>
      <c r="R341" s="160">
        <f>Q341*H341</f>
        <v>0</v>
      </c>
      <c r="S341" s="160">
        <v>0</v>
      </c>
      <c r="T341" s="161">
        <f>S341*H341</f>
        <v>0</v>
      </c>
      <c r="AR341" s="17" t="s">
        <v>112</v>
      </c>
      <c r="AT341" s="17" t="s">
        <v>109</v>
      </c>
      <c r="AU341" s="17" t="s">
        <v>71</v>
      </c>
      <c r="AY341" s="17" t="s">
        <v>113</v>
      </c>
      <c r="BE341" s="162">
        <f>IF(N341="základní",J341,0)</f>
        <v>0</v>
      </c>
      <c r="BF341" s="162">
        <f>IF(N341="snížená",J341,0)</f>
        <v>0</v>
      </c>
      <c r="BG341" s="162">
        <f>IF(N341="zákl. přenesená",J341,0)</f>
        <v>0</v>
      </c>
      <c r="BH341" s="162">
        <f>IF(N341="sníž. přenesená",J341,0)</f>
        <v>0</v>
      </c>
      <c r="BI341" s="162">
        <f>IF(N341="nulová",J341,0)</f>
        <v>0</v>
      </c>
      <c r="BJ341" s="17" t="s">
        <v>79</v>
      </c>
      <c r="BK341" s="162">
        <f>ROUND(I341*H341,2)</f>
        <v>0</v>
      </c>
      <c r="BL341" s="17" t="s">
        <v>112</v>
      </c>
      <c r="BM341" s="17" t="s">
        <v>326</v>
      </c>
    </row>
    <row r="342" spans="2:47" s="1" customFormat="1" ht="13.5">
      <c r="B342" s="34"/>
      <c r="C342" s="56"/>
      <c r="D342" s="163" t="s">
        <v>114</v>
      </c>
      <c r="E342" s="56"/>
      <c r="F342" s="164" t="s">
        <v>325</v>
      </c>
      <c r="G342" s="56"/>
      <c r="H342" s="56"/>
      <c r="I342" s="138"/>
      <c r="J342" s="56"/>
      <c r="K342" s="56"/>
      <c r="L342" s="54"/>
      <c r="M342" s="165"/>
      <c r="N342" s="35"/>
      <c r="O342" s="35"/>
      <c r="P342" s="35"/>
      <c r="Q342" s="35"/>
      <c r="R342" s="35"/>
      <c r="S342" s="35"/>
      <c r="T342" s="71"/>
      <c r="AT342" s="17" t="s">
        <v>114</v>
      </c>
      <c r="AU342" s="17" t="s">
        <v>71</v>
      </c>
    </row>
    <row r="343" spans="2:47" s="1" customFormat="1" ht="27">
      <c r="B343" s="34"/>
      <c r="C343" s="56"/>
      <c r="D343" s="163" t="s">
        <v>115</v>
      </c>
      <c r="E343" s="56"/>
      <c r="F343" s="166" t="s">
        <v>307</v>
      </c>
      <c r="G343" s="56"/>
      <c r="H343" s="56"/>
      <c r="I343" s="138"/>
      <c r="J343" s="56"/>
      <c r="K343" s="56"/>
      <c r="L343" s="54"/>
      <c r="M343" s="165"/>
      <c r="N343" s="35"/>
      <c r="O343" s="35"/>
      <c r="P343" s="35"/>
      <c r="Q343" s="35"/>
      <c r="R343" s="35"/>
      <c r="S343" s="35"/>
      <c r="T343" s="71"/>
      <c r="AT343" s="17" t="s">
        <v>115</v>
      </c>
      <c r="AU343" s="17" t="s">
        <v>71</v>
      </c>
    </row>
    <row r="344" spans="2:65" s="1" customFormat="1" ht="16.5" customHeight="1">
      <c r="B344" s="34"/>
      <c r="C344" s="151" t="s">
        <v>220</v>
      </c>
      <c r="D344" s="151" t="s">
        <v>109</v>
      </c>
      <c r="E344" s="152" t="s">
        <v>304</v>
      </c>
      <c r="F344" s="153" t="s">
        <v>327</v>
      </c>
      <c r="G344" s="154" t="s">
        <v>111</v>
      </c>
      <c r="H344" s="155">
        <v>1</v>
      </c>
      <c r="I344" s="156"/>
      <c r="J344" s="157">
        <f>ROUND(I344*H344,2)</f>
        <v>0</v>
      </c>
      <c r="K344" s="153" t="s">
        <v>21</v>
      </c>
      <c r="L344" s="54"/>
      <c r="M344" s="158" t="s">
        <v>21</v>
      </c>
      <c r="N344" s="159" t="s">
        <v>42</v>
      </c>
      <c r="O344" s="35"/>
      <c r="P344" s="160">
        <f>O344*H344</f>
        <v>0</v>
      </c>
      <c r="Q344" s="160">
        <v>0</v>
      </c>
      <c r="R344" s="160">
        <f>Q344*H344</f>
        <v>0</v>
      </c>
      <c r="S344" s="160">
        <v>0</v>
      </c>
      <c r="T344" s="161">
        <f>S344*H344</f>
        <v>0</v>
      </c>
      <c r="AR344" s="17" t="s">
        <v>112</v>
      </c>
      <c r="AT344" s="17" t="s">
        <v>109</v>
      </c>
      <c r="AU344" s="17" t="s">
        <v>71</v>
      </c>
      <c r="AY344" s="17" t="s">
        <v>113</v>
      </c>
      <c r="BE344" s="162">
        <f>IF(N344="základní",J344,0)</f>
        <v>0</v>
      </c>
      <c r="BF344" s="162">
        <f>IF(N344="snížená",J344,0)</f>
        <v>0</v>
      </c>
      <c r="BG344" s="162">
        <f>IF(N344="zákl. přenesená",J344,0)</f>
        <v>0</v>
      </c>
      <c r="BH344" s="162">
        <f>IF(N344="sníž. přenesená",J344,0)</f>
        <v>0</v>
      </c>
      <c r="BI344" s="162">
        <f>IF(N344="nulová",J344,0)</f>
        <v>0</v>
      </c>
      <c r="BJ344" s="17" t="s">
        <v>79</v>
      </c>
      <c r="BK344" s="162">
        <f>ROUND(I344*H344,2)</f>
        <v>0</v>
      </c>
      <c r="BL344" s="17" t="s">
        <v>112</v>
      </c>
      <c r="BM344" s="17" t="s">
        <v>328</v>
      </c>
    </row>
    <row r="345" spans="2:47" s="1" customFormat="1" ht="13.5">
      <c r="B345" s="34"/>
      <c r="C345" s="56"/>
      <c r="D345" s="163" t="s">
        <v>114</v>
      </c>
      <c r="E345" s="56"/>
      <c r="F345" s="164" t="s">
        <v>327</v>
      </c>
      <c r="G345" s="56"/>
      <c r="H345" s="56"/>
      <c r="I345" s="138"/>
      <c r="J345" s="56"/>
      <c r="K345" s="56"/>
      <c r="L345" s="54"/>
      <c r="M345" s="165"/>
      <c r="N345" s="35"/>
      <c r="O345" s="35"/>
      <c r="P345" s="35"/>
      <c r="Q345" s="35"/>
      <c r="R345" s="35"/>
      <c r="S345" s="35"/>
      <c r="T345" s="71"/>
      <c r="AT345" s="17" t="s">
        <v>114</v>
      </c>
      <c r="AU345" s="17" t="s">
        <v>71</v>
      </c>
    </row>
    <row r="346" spans="2:47" s="1" customFormat="1" ht="27">
      <c r="B346" s="34"/>
      <c r="C346" s="56"/>
      <c r="D346" s="163" t="s">
        <v>115</v>
      </c>
      <c r="E346" s="56"/>
      <c r="F346" s="166" t="s">
        <v>307</v>
      </c>
      <c r="G346" s="56"/>
      <c r="H346" s="56"/>
      <c r="I346" s="138"/>
      <c r="J346" s="56"/>
      <c r="K346" s="56"/>
      <c r="L346" s="54"/>
      <c r="M346" s="165"/>
      <c r="N346" s="35"/>
      <c r="O346" s="35"/>
      <c r="P346" s="35"/>
      <c r="Q346" s="35"/>
      <c r="R346" s="35"/>
      <c r="S346" s="35"/>
      <c r="T346" s="71"/>
      <c r="AT346" s="17" t="s">
        <v>115</v>
      </c>
      <c r="AU346" s="17" t="s">
        <v>71</v>
      </c>
    </row>
    <row r="347" spans="2:65" s="1" customFormat="1" ht="16.5" customHeight="1">
      <c r="B347" s="34"/>
      <c r="C347" s="151" t="s">
        <v>329</v>
      </c>
      <c r="D347" s="151" t="s">
        <v>109</v>
      </c>
      <c r="E347" s="152" t="s">
        <v>211</v>
      </c>
      <c r="F347" s="153" t="s">
        <v>330</v>
      </c>
      <c r="G347" s="154" t="s">
        <v>111</v>
      </c>
      <c r="H347" s="155">
        <v>4</v>
      </c>
      <c r="I347" s="156"/>
      <c r="J347" s="157">
        <f>ROUND(I347*H347,2)</f>
        <v>0</v>
      </c>
      <c r="K347" s="153" t="s">
        <v>21</v>
      </c>
      <c r="L347" s="54"/>
      <c r="M347" s="158" t="s">
        <v>21</v>
      </c>
      <c r="N347" s="159" t="s">
        <v>42</v>
      </c>
      <c r="O347" s="35"/>
      <c r="P347" s="160">
        <f>O347*H347</f>
        <v>0</v>
      </c>
      <c r="Q347" s="160">
        <v>0</v>
      </c>
      <c r="R347" s="160">
        <f>Q347*H347</f>
        <v>0</v>
      </c>
      <c r="S347" s="160">
        <v>0</v>
      </c>
      <c r="T347" s="161">
        <f>S347*H347</f>
        <v>0</v>
      </c>
      <c r="AR347" s="17" t="s">
        <v>112</v>
      </c>
      <c r="AT347" s="17" t="s">
        <v>109</v>
      </c>
      <c r="AU347" s="17" t="s">
        <v>71</v>
      </c>
      <c r="AY347" s="17" t="s">
        <v>113</v>
      </c>
      <c r="BE347" s="162">
        <f>IF(N347="základní",J347,0)</f>
        <v>0</v>
      </c>
      <c r="BF347" s="162">
        <f>IF(N347="snížená",J347,0)</f>
        <v>0</v>
      </c>
      <c r="BG347" s="162">
        <f>IF(N347="zákl. přenesená",J347,0)</f>
        <v>0</v>
      </c>
      <c r="BH347" s="162">
        <f>IF(N347="sníž. přenesená",J347,0)</f>
        <v>0</v>
      </c>
      <c r="BI347" s="162">
        <f>IF(N347="nulová",J347,0)</f>
        <v>0</v>
      </c>
      <c r="BJ347" s="17" t="s">
        <v>79</v>
      </c>
      <c r="BK347" s="162">
        <f>ROUND(I347*H347,2)</f>
        <v>0</v>
      </c>
      <c r="BL347" s="17" t="s">
        <v>112</v>
      </c>
      <c r="BM347" s="17" t="s">
        <v>331</v>
      </c>
    </row>
    <row r="348" spans="2:47" s="1" customFormat="1" ht="13.5">
      <c r="B348" s="34"/>
      <c r="C348" s="56"/>
      <c r="D348" s="163" t="s">
        <v>114</v>
      </c>
      <c r="E348" s="56"/>
      <c r="F348" s="164" t="s">
        <v>330</v>
      </c>
      <c r="G348" s="56"/>
      <c r="H348" s="56"/>
      <c r="I348" s="138"/>
      <c r="J348" s="56"/>
      <c r="K348" s="56"/>
      <c r="L348" s="54"/>
      <c r="M348" s="165"/>
      <c r="N348" s="35"/>
      <c r="O348" s="35"/>
      <c r="P348" s="35"/>
      <c r="Q348" s="35"/>
      <c r="R348" s="35"/>
      <c r="S348" s="35"/>
      <c r="T348" s="71"/>
      <c r="AT348" s="17" t="s">
        <v>114</v>
      </c>
      <c r="AU348" s="17" t="s">
        <v>71</v>
      </c>
    </row>
    <row r="349" spans="2:47" s="1" customFormat="1" ht="27">
      <c r="B349" s="34"/>
      <c r="C349" s="56"/>
      <c r="D349" s="163" t="s">
        <v>115</v>
      </c>
      <c r="E349" s="56"/>
      <c r="F349" s="166" t="s">
        <v>307</v>
      </c>
      <c r="G349" s="56"/>
      <c r="H349" s="56"/>
      <c r="I349" s="138"/>
      <c r="J349" s="56"/>
      <c r="K349" s="56"/>
      <c r="L349" s="54"/>
      <c r="M349" s="165"/>
      <c r="N349" s="35"/>
      <c r="O349" s="35"/>
      <c r="P349" s="35"/>
      <c r="Q349" s="35"/>
      <c r="R349" s="35"/>
      <c r="S349" s="35"/>
      <c r="T349" s="71"/>
      <c r="AT349" s="17" t="s">
        <v>115</v>
      </c>
      <c r="AU349" s="17" t="s">
        <v>71</v>
      </c>
    </row>
    <row r="350" spans="2:65" s="1" customFormat="1" ht="16.5" customHeight="1">
      <c r="B350" s="34"/>
      <c r="C350" s="151" t="s">
        <v>223</v>
      </c>
      <c r="D350" s="151" t="s">
        <v>109</v>
      </c>
      <c r="E350" s="152" t="s">
        <v>308</v>
      </c>
      <c r="F350" s="153" t="s">
        <v>332</v>
      </c>
      <c r="G350" s="154" t="s">
        <v>111</v>
      </c>
      <c r="H350" s="155">
        <v>1</v>
      </c>
      <c r="I350" s="156"/>
      <c r="J350" s="157">
        <f>ROUND(I350*H350,2)</f>
        <v>0</v>
      </c>
      <c r="K350" s="153" t="s">
        <v>21</v>
      </c>
      <c r="L350" s="54"/>
      <c r="M350" s="158" t="s">
        <v>21</v>
      </c>
      <c r="N350" s="159" t="s">
        <v>42</v>
      </c>
      <c r="O350" s="35"/>
      <c r="P350" s="160">
        <f>O350*H350</f>
        <v>0</v>
      </c>
      <c r="Q350" s="160">
        <v>0</v>
      </c>
      <c r="R350" s="160">
        <f>Q350*H350</f>
        <v>0</v>
      </c>
      <c r="S350" s="160">
        <v>0</v>
      </c>
      <c r="T350" s="161">
        <f>S350*H350</f>
        <v>0</v>
      </c>
      <c r="AR350" s="17" t="s">
        <v>112</v>
      </c>
      <c r="AT350" s="17" t="s">
        <v>109</v>
      </c>
      <c r="AU350" s="17" t="s">
        <v>71</v>
      </c>
      <c r="AY350" s="17" t="s">
        <v>113</v>
      </c>
      <c r="BE350" s="162">
        <f>IF(N350="základní",J350,0)</f>
        <v>0</v>
      </c>
      <c r="BF350" s="162">
        <f>IF(N350="snížená",J350,0)</f>
        <v>0</v>
      </c>
      <c r="BG350" s="162">
        <f>IF(N350="zákl. přenesená",J350,0)</f>
        <v>0</v>
      </c>
      <c r="BH350" s="162">
        <f>IF(N350="sníž. přenesená",J350,0)</f>
        <v>0</v>
      </c>
      <c r="BI350" s="162">
        <f>IF(N350="nulová",J350,0)</f>
        <v>0</v>
      </c>
      <c r="BJ350" s="17" t="s">
        <v>79</v>
      </c>
      <c r="BK350" s="162">
        <f>ROUND(I350*H350,2)</f>
        <v>0</v>
      </c>
      <c r="BL350" s="17" t="s">
        <v>112</v>
      </c>
      <c r="BM350" s="17" t="s">
        <v>333</v>
      </c>
    </row>
    <row r="351" spans="2:47" s="1" customFormat="1" ht="13.5">
      <c r="B351" s="34"/>
      <c r="C351" s="56"/>
      <c r="D351" s="163" t="s">
        <v>114</v>
      </c>
      <c r="E351" s="56"/>
      <c r="F351" s="164" t="s">
        <v>332</v>
      </c>
      <c r="G351" s="56"/>
      <c r="H351" s="56"/>
      <c r="I351" s="138"/>
      <c r="J351" s="56"/>
      <c r="K351" s="56"/>
      <c r="L351" s="54"/>
      <c r="M351" s="165"/>
      <c r="N351" s="35"/>
      <c r="O351" s="35"/>
      <c r="P351" s="35"/>
      <c r="Q351" s="35"/>
      <c r="R351" s="35"/>
      <c r="S351" s="35"/>
      <c r="T351" s="71"/>
      <c r="AT351" s="17" t="s">
        <v>114</v>
      </c>
      <c r="AU351" s="17" t="s">
        <v>71</v>
      </c>
    </row>
    <row r="352" spans="2:47" s="1" customFormat="1" ht="27">
      <c r="B352" s="34"/>
      <c r="C352" s="56"/>
      <c r="D352" s="163" t="s">
        <v>115</v>
      </c>
      <c r="E352" s="56"/>
      <c r="F352" s="166" t="s">
        <v>307</v>
      </c>
      <c r="G352" s="56"/>
      <c r="H352" s="56"/>
      <c r="I352" s="138"/>
      <c r="J352" s="56"/>
      <c r="K352" s="56"/>
      <c r="L352" s="54"/>
      <c r="M352" s="165"/>
      <c r="N352" s="35"/>
      <c r="O352" s="35"/>
      <c r="P352" s="35"/>
      <c r="Q352" s="35"/>
      <c r="R352" s="35"/>
      <c r="S352" s="35"/>
      <c r="T352" s="71"/>
      <c r="AT352" s="17" t="s">
        <v>115</v>
      </c>
      <c r="AU352" s="17" t="s">
        <v>71</v>
      </c>
    </row>
    <row r="353" spans="2:65" s="1" customFormat="1" ht="16.5" customHeight="1">
      <c r="B353" s="34"/>
      <c r="C353" s="151" t="s">
        <v>334</v>
      </c>
      <c r="D353" s="151" t="s">
        <v>109</v>
      </c>
      <c r="E353" s="152" t="s">
        <v>214</v>
      </c>
      <c r="F353" s="153" t="s">
        <v>335</v>
      </c>
      <c r="G353" s="154" t="s">
        <v>111</v>
      </c>
      <c r="H353" s="155">
        <v>1</v>
      </c>
      <c r="I353" s="156"/>
      <c r="J353" s="157">
        <f>ROUND(I353*H353,2)</f>
        <v>0</v>
      </c>
      <c r="K353" s="153" t="s">
        <v>21</v>
      </c>
      <c r="L353" s="54"/>
      <c r="M353" s="158" t="s">
        <v>21</v>
      </c>
      <c r="N353" s="159" t="s">
        <v>42</v>
      </c>
      <c r="O353" s="35"/>
      <c r="P353" s="160">
        <f>O353*H353</f>
        <v>0</v>
      </c>
      <c r="Q353" s="160">
        <v>0</v>
      </c>
      <c r="R353" s="160">
        <f>Q353*H353</f>
        <v>0</v>
      </c>
      <c r="S353" s="160">
        <v>0</v>
      </c>
      <c r="T353" s="161">
        <f>S353*H353</f>
        <v>0</v>
      </c>
      <c r="AR353" s="17" t="s">
        <v>112</v>
      </c>
      <c r="AT353" s="17" t="s">
        <v>109</v>
      </c>
      <c r="AU353" s="17" t="s">
        <v>71</v>
      </c>
      <c r="AY353" s="17" t="s">
        <v>113</v>
      </c>
      <c r="BE353" s="162">
        <f>IF(N353="základní",J353,0)</f>
        <v>0</v>
      </c>
      <c r="BF353" s="162">
        <f>IF(N353="snížená",J353,0)</f>
        <v>0</v>
      </c>
      <c r="BG353" s="162">
        <f>IF(N353="zákl. přenesená",J353,0)</f>
        <v>0</v>
      </c>
      <c r="BH353" s="162">
        <f>IF(N353="sníž. přenesená",J353,0)</f>
        <v>0</v>
      </c>
      <c r="BI353" s="162">
        <f>IF(N353="nulová",J353,0)</f>
        <v>0</v>
      </c>
      <c r="BJ353" s="17" t="s">
        <v>79</v>
      </c>
      <c r="BK353" s="162">
        <f>ROUND(I353*H353,2)</f>
        <v>0</v>
      </c>
      <c r="BL353" s="17" t="s">
        <v>112</v>
      </c>
      <c r="BM353" s="17" t="s">
        <v>336</v>
      </c>
    </row>
    <row r="354" spans="2:47" s="1" customFormat="1" ht="13.5">
      <c r="B354" s="34"/>
      <c r="C354" s="56"/>
      <c r="D354" s="163" t="s">
        <v>114</v>
      </c>
      <c r="E354" s="56"/>
      <c r="F354" s="164" t="s">
        <v>335</v>
      </c>
      <c r="G354" s="56"/>
      <c r="H354" s="56"/>
      <c r="I354" s="138"/>
      <c r="J354" s="56"/>
      <c r="K354" s="56"/>
      <c r="L354" s="54"/>
      <c r="M354" s="165"/>
      <c r="N354" s="35"/>
      <c r="O354" s="35"/>
      <c r="P354" s="35"/>
      <c r="Q354" s="35"/>
      <c r="R354" s="35"/>
      <c r="S354" s="35"/>
      <c r="T354" s="71"/>
      <c r="AT354" s="17" t="s">
        <v>114</v>
      </c>
      <c r="AU354" s="17" t="s">
        <v>71</v>
      </c>
    </row>
    <row r="355" spans="2:47" s="1" customFormat="1" ht="27">
      <c r="B355" s="34"/>
      <c r="C355" s="56"/>
      <c r="D355" s="163" t="s">
        <v>115</v>
      </c>
      <c r="E355" s="56"/>
      <c r="F355" s="166" t="s">
        <v>307</v>
      </c>
      <c r="G355" s="56"/>
      <c r="H355" s="56"/>
      <c r="I355" s="138"/>
      <c r="J355" s="56"/>
      <c r="K355" s="56"/>
      <c r="L355" s="54"/>
      <c r="M355" s="165"/>
      <c r="N355" s="35"/>
      <c r="O355" s="35"/>
      <c r="P355" s="35"/>
      <c r="Q355" s="35"/>
      <c r="R355" s="35"/>
      <c r="S355" s="35"/>
      <c r="T355" s="71"/>
      <c r="AT355" s="17" t="s">
        <v>115</v>
      </c>
      <c r="AU355" s="17" t="s">
        <v>71</v>
      </c>
    </row>
    <row r="356" spans="2:65" s="1" customFormat="1" ht="16.5" customHeight="1">
      <c r="B356" s="34"/>
      <c r="C356" s="151" t="s">
        <v>225</v>
      </c>
      <c r="D356" s="151" t="s">
        <v>109</v>
      </c>
      <c r="E356" s="152" t="s">
        <v>314</v>
      </c>
      <c r="F356" s="153" t="s">
        <v>337</v>
      </c>
      <c r="G356" s="154" t="s">
        <v>111</v>
      </c>
      <c r="H356" s="155">
        <v>2</v>
      </c>
      <c r="I356" s="156"/>
      <c r="J356" s="157">
        <f>ROUND(I356*H356,2)</f>
        <v>0</v>
      </c>
      <c r="K356" s="153" t="s">
        <v>21</v>
      </c>
      <c r="L356" s="54"/>
      <c r="M356" s="158" t="s">
        <v>21</v>
      </c>
      <c r="N356" s="159" t="s">
        <v>42</v>
      </c>
      <c r="O356" s="35"/>
      <c r="P356" s="160">
        <f>O356*H356</f>
        <v>0</v>
      </c>
      <c r="Q356" s="160">
        <v>0</v>
      </c>
      <c r="R356" s="160">
        <f>Q356*H356</f>
        <v>0</v>
      </c>
      <c r="S356" s="160">
        <v>0</v>
      </c>
      <c r="T356" s="161">
        <f>S356*H356</f>
        <v>0</v>
      </c>
      <c r="AR356" s="17" t="s">
        <v>112</v>
      </c>
      <c r="AT356" s="17" t="s">
        <v>109</v>
      </c>
      <c r="AU356" s="17" t="s">
        <v>71</v>
      </c>
      <c r="AY356" s="17" t="s">
        <v>113</v>
      </c>
      <c r="BE356" s="162">
        <f>IF(N356="základní",J356,0)</f>
        <v>0</v>
      </c>
      <c r="BF356" s="162">
        <f>IF(N356="snížená",J356,0)</f>
        <v>0</v>
      </c>
      <c r="BG356" s="162">
        <f>IF(N356="zákl. přenesená",J356,0)</f>
        <v>0</v>
      </c>
      <c r="BH356" s="162">
        <f>IF(N356="sníž. přenesená",J356,0)</f>
        <v>0</v>
      </c>
      <c r="BI356" s="162">
        <f>IF(N356="nulová",J356,0)</f>
        <v>0</v>
      </c>
      <c r="BJ356" s="17" t="s">
        <v>79</v>
      </c>
      <c r="BK356" s="162">
        <f>ROUND(I356*H356,2)</f>
        <v>0</v>
      </c>
      <c r="BL356" s="17" t="s">
        <v>112</v>
      </c>
      <c r="BM356" s="17" t="s">
        <v>338</v>
      </c>
    </row>
    <row r="357" spans="2:47" s="1" customFormat="1" ht="13.5">
      <c r="B357" s="34"/>
      <c r="C357" s="56"/>
      <c r="D357" s="163" t="s">
        <v>114</v>
      </c>
      <c r="E357" s="56"/>
      <c r="F357" s="164" t="s">
        <v>337</v>
      </c>
      <c r="G357" s="56"/>
      <c r="H357" s="56"/>
      <c r="I357" s="138"/>
      <c r="J357" s="56"/>
      <c r="K357" s="56"/>
      <c r="L357" s="54"/>
      <c r="M357" s="165"/>
      <c r="N357" s="35"/>
      <c r="O357" s="35"/>
      <c r="P357" s="35"/>
      <c r="Q357" s="35"/>
      <c r="R357" s="35"/>
      <c r="S357" s="35"/>
      <c r="T357" s="71"/>
      <c r="AT357" s="17" t="s">
        <v>114</v>
      </c>
      <c r="AU357" s="17" t="s">
        <v>71</v>
      </c>
    </row>
    <row r="358" spans="2:47" s="1" customFormat="1" ht="27">
      <c r="B358" s="34"/>
      <c r="C358" s="56"/>
      <c r="D358" s="163" t="s">
        <v>115</v>
      </c>
      <c r="E358" s="56"/>
      <c r="F358" s="166" t="s">
        <v>307</v>
      </c>
      <c r="G358" s="56"/>
      <c r="H358" s="56"/>
      <c r="I358" s="138"/>
      <c r="J358" s="56"/>
      <c r="K358" s="56"/>
      <c r="L358" s="54"/>
      <c r="M358" s="165"/>
      <c r="N358" s="35"/>
      <c r="O358" s="35"/>
      <c r="P358" s="35"/>
      <c r="Q358" s="35"/>
      <c r="R358" s="35"/>
      <c r="S358" s="35"/>
      <c r="T358" s="71"/>
      <c r="AT358" s="17" t="s">
        <v>115</v>
      </c>
      <c r="AU358" s="17" t="s">
        <v>71</v>
      </c>
    </row>
    <row r="359" spans="2:65" s="1" customFormat="1" ht="16.5" customHeight="1">
      <c r="B359" s="34"/>
      <c r="C359" s="151" t="s">
        <v>339</v>
      </c>
      <c r="D359" s="151" t="s">
        <v>109</v>
      </c>
      <c r="E359" s="152" t="s">
        <v>216</v>
      </c>
      <c r="F359" s="153" t="s">
        <v>340</v>
      </c>
      <c r="G359" s="154" t="s">
        <v>111</v>
      </c>
      <c r="H359" s="155">
        <v>2</v>
      </c>
      <c r="I359" s="156"/>
      <c r="J359" s="157">
        <f>ROUND(I359*H359,2)</f>
        <v>0</v>
      </c>
      <c r="K359" s="153" t="s">
        <v>21</v>
      </c>
      <c r="L359" s="54"/>
      <c r="M359" s="158" t="s">
        <v>21</v>
      </c>
      <c r="N359" s="159" t="s">
        <v>42</v>
      </c>
      <c r="O359" s="35"/>
      <c r="P359" s="160">
        <f>O359*H359</f>
        <v>0</v>
      </c>
      <c r="Q359" s="160">
        <v>0</v>
      </c>
      <c r="R359" s="160">
        <f>Q359*H359</f>
        <v>0</v>
      </c>
      <c r="S359" s="160">
        <v>0</v>
      </c>
      <c r="T359" s="161">
        <f>S359*H359</f>
        <v>0</v>
      </c>
      <c r="AR359" s="17" t="s">
        <v>112</v>
      </c>
      <c r="AT359" s="17" t="s">
        <v>109</v>
      </c>
      <c r="AU359" s="17" t="s">
        <v>71</v>
      </c>
      <c r="AY359" s="17" t="s">
        <v>113</v>
      </c>
      <c r="BE359" s="162">
        <f>IF(N359="základní",J359,0)</f>
        <v>0</v>
      </c>
      <c r="BF359" s="162">
        <f>IF(N359="snížená",J359,0)</f>
        <v>0</v>
      </c>
      <c r="BG359" s="162">
        <f>IF(N359="zákl. přenesená",J359,0)</f>
        <v>0</v>
      </c>
      <c r="BH359" s="162">
        <f>IF(N359="sníž. přenesená",J359,0)</f>
        <v>0</v>
      </c>
      <c r="BI359" s="162">
        <f>IF(N359="nulová",J359,0)</f>
        <v>0</v>
      </c>
      <c r="BJ359" s="17" t="s">
        <v>79</v>
      </c>
      <c r="BK359" s="162">
        <f>ROUND(I359*H359,2)</f>
        <v>0</v>
      </c>
      <c r="BL359" s="17" t="s">
        <v>112</v>
      </c>
      <c r="BM359" s="17" t="s">
        <v>341</v>
      </c>
    </row>
    <row r="360" spans="2:47" s="1" customFormat="1" ht="13.5">
      <c r="B360" s="34"/>
      <c r="C360" s="56"/>
      <c r="D360" s="163" t="s">
        <v>114</v>
      </c>
      <c r="E360" s="56"/>
      <c r="F360" s="164" t="s">
        <v>340</v>
      </c>
      <c r="G360" s="56"/>
      <c r="H360" s="56"/>
      <c r="I360" s="138"/>
      <c r="J360" s="56"/>
      <c r="K360" s="56"/>
      <c r="L360" s="54"/>
      <c r="M360" s="165"/>
      <c r="N360" s="35"/>
      <c r="O360" s="35"/>
      <c r="P360" s="35"/>
      <c r="Q360" s="35"/>
      <c r="R360" s="35"/>
      <c r="S360" s="35"/>
      <c r="T360" s="71"/>
      <c r="AT360" s="17" t="s">
        <v>114</v>
      </c>
      <c r="AU360" s="17" t="s">
        <v>71</v>
      </c>
    </row>
    <row r="361" spans="2:47" s="1" customFormat="1" ht="27">
      <c r="B361" s="34"/>
      <c r="C361" s="56"/>
      <c r="D361" s="163" t="s">
        <v>115</v>
      </c>
      <c r="E361" s="56"/>
      <c r="F361" s="166" t="s">
        <v>307</v>
      </c>
      <c r="G361" s="56"/>
      <c r="H361" s="56"/>
      <c r="I361" s="138"/>
      <c r="J361" s="56"/>
      <c r="K361" s="56"/>
      <c r="L361" s="54"/>
      <c r="M361" s="165"/>
      <c r="N361" s="35"/>
      <c r="O361" s="35"/>
      <c r="P361" s="35"/>
      <c r="Q361" s="35"/>
      <c r="R361" s="35"/>
      <c r="S361" s="35"/>
      <c r="T361" s="71"/>
      <c r="AT361" s="17" t="s">
        <v>115</v>
      </c>
      <c r="AU361" s="17" t="s">
        <v>71</v>
      </c>
    </row>
    <row r="362" spans="2:65" s="1" customFormat="1" ht="16.5" customHeight="1">
      <c r="B362" s="34"/>
      <c r="C362" s="151" t="s">
        <v>227</v>
      </c>
      <c r="D362" s="151" t="s">
        <v>109</v>
      </c>
      <c r="E362" s="152" t="s">
        <v>319</v>
      </c>
      <c r="F362" s="153" t="s">
        <v>342</v>
      </c>
      <c r="G362" s="154" t="s">
        <v>111</v>
      </c>
      <c r="H362" s="155">
        <v>2</v>
      </c>
      <c r="I362" s="156"/>
      <c r="J362" s="157">
        <f>ROUND(I362*H362,2)</f>
        <v>0</v>
      </c>
      <c r="K362" s="153" t="s">
        <v>21</v>
      </c>
      <c r="L362" s="54"/>
      <c r="M362" s="158" t="s">
        <v>21</v>
      </c>
      <c r="N362" s="159" t="s">
        <v>42</v>
      </c>
      <c r="O362" s="35"/>
      <c r="P362" s="160">
        <f>O362*H362</f>
        <v>0</v>
      </c>
      <c r="Q362" s="160">
        <v>0</v>
      </c>
      <c r="R362" s="160">
        <f>Q362*H362</f>
        <v>0</v>
      </c>
      <c r="S362" s="160">
        <v>0</v>
      </c>
      <c r="T362" s="161">
        <f>S362*H362</f>
        <v>0</v>
      </c>
      <c r="AR362" s="17" t="s">
        <v>112</v>
      </c>
      <c r="AT362" s="17" t="s">
        <v>109</v>
      </c>
      <c r="AU362" s="17" t="s">
        <v>71</v>
      </c>
      <c r="AY362" s="17" t="s">
        <v>113</v>
      </c>
      <c r="BE362" s="162">
        <f>IF(N362="základní",J362,0)</f>
        <v>0</v>
      </c>
      <c r="BF362" s="162">
        <f>IF(N362="snížená",J362,0)</f>
        <v>0</v>
      </c>
      <c r="BG362" s="162">
        <f>IF(N362="zákl. přenesená",J362,0)</f>
        <v>0</v>
      </c>
      <c r="BH362" s="162">
        <f>IF(N362="sníž. přenesená",J362,0)</f>
        <v>0</v>
      </c>
      <c r="BI362" s="162">
        <f>IF(N362="nulová",J362,0)</f>
        <v>0</v>
      </c>
      <c r="BJ362" s="17" t="s">
        <v>79</v>
      </c>
      <c r="BK362" s="162">
        <f>ROUND(I362*H362,2)</f>
        <v>0</v>
      </c>
      <c r="BL362" s="17" t="s">
        <v>112</v>
      </c>
      <c r="BM362" s="17" t="s">
        <v>343</v>
      </c>
    </row>
    <row r="363" spans="2:47" s="1" customFormat="1" ht="13.5">
      <c r="B363" s="34"/>
      <c r="C363" s="56"/>
      <c r="D363" s="163" t="s">
        <v>114</v>
      </c>
      <c r="E363" s="56"/>
      <c r="F363" s="164" t="s">
        <v>342</v>
      </c>
      <c r="G363" s="56"/>
      <c r="H363" s="56"/>
      <c r="I363" s="138"/>
      <c r="J363" s="56"/>
      <c r="K363" s="56"/>
      <c r="L363" s="54"/>
      <c r="M363" s="165"/>
      <c r="N363" s="35"/>
      <c r="O363" s="35"/>
      <c r="P363" s="35"/>
      <c r="Q363" s="35"/>
      <c r="R363" s="35"/>
      <c r="S363" s="35"/>
      <c r="T363" s="71"/>
      <c r="AT363" s="17" t="s">
        <v>114</v>
      </c>
      <c r="AU363" s="17" t="s">
        <v>71</v>
      </c>
    </row>
    <row r="364" spans="2:47" s="1" customFormat="1" ht="27">
      <c r="B364" s="34"/>
      <c r="C364" s="56"/>
      <c r="D364" s="163" t="s">
        <v>115</v>
      </c>
      <c r="E364" s="56"/>
      <c r="F364" s="166" t="s">
        <v>307</v>
      </c>
      <c r="G364" s="56"/>
      <c r="H364" s="56"/>
      <c r="I364" s="138"/>
      <c r="J364" s="56"/>
      <c r="K364" s="56"/>
      <c r="L364" s="54"/>
      <c r="M364" s="165"/>
      <c r="N364" s="35"/>
      <c r="O364" s="35"/>
      <c r="P364" s="35"/>
      <c r="Q364" s="35"/>
      <c r="R364" s="35"/>
      <c r="S364" s="35"/>
      <c r="T364" s="71"/>
      <c r="AT364" s="17" t="s">
        <v>115</v>
      </c>
      <c r="AU364" s="17" t="s">
        <v>71</v>
      </c>
    </row>
    <row r="365" spans="2:65" s="1" customFormat="1" ht="16.5" customHeight="1">
      <c r="B365" s="34"/>
      <c r="C365" s="151" t="s">
        <v>344</v>
      </c>
      <c r="D365" s="151" t="s">
        <v>109</v>
      </c>
      <c r="E365" s="152" t="s">
        <v>219</v>
      </c>
      <c r="F365" s="153" t="s">
        <v>345</v>
      </c>
      <c r="G365" s="154" t="s">
        <v>111</v>
      </c>
      <c r="H365" s="155">
        <v>3</v>
      </c>
      <c r="I365" s="156"/>
      <c r="J365" s="157">
        <f>ROUND(I365*H365,2)</f>
        <v>0</v>
      </c>
      <c r="K365" s="153" t="s">
        <v>21</v>
      </c>
      <c r="L365" s="54"/>
      <c r="M365" s="158" t="s">
        <v>21</v>
      </c>
      <c r="N365" s="159" t="s">
        <v>42</v>
      </c>
      <c r="O365" s="35"/>
      <c r="P365" s="160">
        <f>O365*H365</f>
        <v>0</v>
      </c>
      <c r="Q365" s="160">
        <v>0</v>
      </c>
      <c r="R365" s="160">
        <f>Q365*H365</f>
        <v>0</v>
      </c>
      <c r="S365" s="160">
        <v>0</v>
      </c>
      <c r="T365" s="161">
        <f>S365*H365</f>
        <v>0</v>
      </c>
      <c r="AR365" s="17" t="s">
        <v>112</v>
      </c>
      <c r="AT365" s="17" t="s">
        <v>109</v>
      </c>
      <c r="AU365" s="17" t="s">
        <v>71</v>
      </c>
      <c r="AY365" s="17" t="s">
        <v>113</v>
      </c>
      <c r="BE365" s="162">
        <f>IF(N365="základní",J365,0)</f>
        <v>0</v>
      </c>
      <c r="BF365" s="162">
        <f>IF(N365="snížená",J365,0)</f>
        <v>0</v>
      </c>
      <c r="BG365" s="162">
        <f>IF(N365="zákl. přenesená",J365,0)</f>
        <v>0</v>
      </c>
      <c r="BH365" s="162">
        <f>IF(N365="sníž. přenesená",J365,0)</f>
        <v>0</v>
      </c>
      <c r="BI365" s="162">
        <f>IF(N365="nulová",J365,0)</f>
        <v>0</v>
      </c>
      <c r="BJ365" s="17" t="s">
        <v>79</v>
      </c>
      <c r="BK365" s="162">
        <f>ROUND(I365*H365,2)</f>
        <v>0</v>
      </c>
      <c r="BL365" s="17" t="s">
        <v>112</v>
      </c>
      <c r="BM365" s="17" t="s">
        <v>346</v>
      </c>
    </row>
    <row r="366" spans="2:47" s="1" customFormat="1" ht="13.5">
      <c r="B366" s="34"/>
      <c r="C366" s="56"/>
      <c r="D366" s="163" t="s">
        <v>114</v>
      </c>
      <c r="E366" s="56"/>
      <c r="F366" s="164" t="s">
        <v>345</v>
      </c>
      <c r="G366" s="56"/>
      <c r="H366" s="56"/>
      <c r="I366" s="138"/>
      <c r="J366" s="56"/>
      <c r="K366" s="56"/>
      <c r="L366" s="54"/>
      <c r="M366" s="165"/>
      <c r="N366" s="35"/>
      <c r="O366" s="35"/>
      <c r="P366" s="35"/>
      <c r="Q366" s="35"/>
      <c r="R366" s="35"/>
      <c r="S366" s="35"/>
      <c r="T366" s="71"/>
      <c r="AT366" s="17" t="s">
        <v>114</v>
      </c>
      <c r="AU366" s="17" t="s">
        <v>71</v>
      </c>
    </row>
    <row r="367" spans="2:47" s="1" customFormat="1" ht="27">
      <c r="B367" s="34"/>
      <c r="C367" s="56"/>
      <c r="D367" s="163" t="s">
        <v>115</v>
      </c>
      <c r="E367" s="56"/>
      <c r="F367" s="166" t="s">
        <v>307</v>
      </c>
      <c r="G367" s="56"/>
      <c r="H367" s="56"/>
      <c r="I367" s="138"/>
      <c r="J367" s="56"/>
      <c r="K367" s="56"/>
      <c r="L367" s="54"/>
      <c r="M367" s="165"/>
      <c r="N367" s="35"/>
      <c r="O367" s="35"/>
      <c r="P367" s="35"/>
      <c r="Q367" s="35"/>
      <c r="R367" s="35"/>
      <c r="S367" s="35"/>
      <c r="T367" s="71"/>
      <c r="AT367" s="17" t="s">
        <v>115</v>
      </c>
      <c r="AU367" s="17" t="s">
        <v>71</v>
      </c>
    </row>
    <row r="368" spans="2:65" s="1" customFormat="1" ht="16.5" customHeight="1">
      <c r="B368" s="34"/>
      <c r="C368" s="151" t="s">
        <v>229</v>
      </c>
      <c r="D368" s="151" t="s">
        <v>109</v>
      </c>
      <c r="E368" s="152" t="s">
        <v>324</v>
      </c>
      <c r="F368" s="153" t="s">
        <v>347</v>
      </c>
      <c r="G368" s="154" t="s">
        <v>111</v>
      </c>
      <c r="H368" s="155">
        <v>3</v>
      </c>
      <c r="I368" s="156"/>
      <c r="J368" s="157">
        <f>ROUND(I368*H368,2)</f>
        <v>0</v>
      </c>
      <c r="K368" s="153" t="s">
        <v>21</v>
      </c>
      <c r="L368" s="54"/>
      <c r="M368" s="158" t="s">
        <v>21</v>
      </c>
      <c r="N368" s="159" t="s">
        <v>42</v>
      </c>
      <c r="O368" s="35"/>
      <c r="P368" s="160">
        <f>O368*H368</f>
        <v>0</v>
      </c>
      <c r="Q368" s="160">
        <v>0</v>
      </c>
      <c r="R368" s="160">
        <f>Q368*H368</f>
        <v>0</v>
      </c>
      <c r="S368" s="160">
        <v>0</v>
      </c>
      <c r="T368" s="161">
        <f>S368*H368</f>
        <v>0</v>
      </c>
      <c r="AR368" s="17" t="s">
        <v>112</v>
      </c>
      <c r="AT368" s="17" t="s">
        <v>109</v>
      </c>
      <c r="AU368" s="17" t="s">
        <v>71</v>
      </c>
      <c r="AY368" s="17" t="s">
        <v>113</v>
      </c>
      <c r="BE368" s="162">
        <f>IF(N368="základní",J368,0)</f>
        <v>0</v>
      </c>
      <c r="BF368" s="162">
        <f>IF(N368="snížená",J368,0)</f>
        <v>0</v>
      </c>
      <c r="BG368" s="162">
        <f>IF(N368="zákl. přenesená",J368,0)</f>
        <v>0</v>
      </c>
      <c r="BH368" s="162">
        <f>IF(N368="sníž. přenesená",J368,0)</f>
        <v>0</v>
      </c>
      <c r="BI368" s="162">
        <f>IF(N368="nulová",J368,0)</f>
        <v>0</v>
      </c>
      <c r="BJ368" s="17" t="s">
        <v>79</v>
      </c>
      <c r="BK368" s="162">
        <f>ROUND(I368*H368,2)</f>
        <v>0</v>
      </c>
      <c r="BL368" s="17" t="s">
        <v>112</v>
      </c>
      <c r="BM368" s="17" t="s">
        <v>348</v>
      </c>
    </row>
    <row r="369" spans="2:47" s="1" customFormat="1" ht="13.5">
      <c r="B369" s="34"/>
      <c r="C369" s="56"/>
      <c r="D369" s="163" t="s">
        <v>114</v>
      </c>
      <c r="E369" s="56"/>
      <c r="F369" s="164" t="s">
        <v>347</v>
      </c>
      <c r="G369" s="56"/>
      <c r="H369" s="56"/>
      <c r="I369" s="138"/>
      <c r="J369" s="56"/>
      <c r="K369" s="56"/>
      <c r="L369" s="54"/>
      <c r="M369" s="165"/>
      <c r="N369" s="35"/>
      <c r="O369" s="35"/>
      <c r="P369" s="35"/>
      <c r="Q369" s="35"/>
      <c r="R369" s="35"/>
      <c r="S369" s="35"/>
      <c r="T369" s="71"/>
      <c r="AT369" s="17" t="s">
        <v>114</v>
      </c>
      <c r="AU369" s="17" t="s">
        <v>71</v>
      </c>
    </row>
    <row r="370" spans="2:47" s="1" customFormat="1" ht="27">
      <c r="B370" s="34"/>
      <c r="C370" s="56"/>
      <c r="D370" s="163" t="s">
        <v>115</v>
      </c>
      <c r="E370" s="56"/>
      <c r="F370" s="166" t="s">
        <v>307</v>
      </c>
      <c r="G370" s="56"/>
      <c r="H370" s="56"/>
      <c r="I370" s="138"/>
      <c r="J370" s="56"/>
      <c r="K370" s="56"/>
      <c r="L370" s="54"/>
      <c r="M370" s="165"/>
      <c r="N370" s="35"/>
      <c r="O370" s="35"/>
      <c r="P370" s="35"/>
      <c r="Q370" s="35"/>
      <c r="R370" s="35"/>
      <c r="S370" s="35"/>
      <c r="T370" s="71"/>
      <c r="AT370" s="17" t="s">
        <v>115</v>
      </c>
      <c r="AU370" s="17" t="s">
        <v>71</v>
      </c>
    </row>
    <row r="371" spans="2:65" s="1" customFormat="1" ht="25.5" customHeight="1">
      <c r="B371" s="34"/>
      <c r="C371" s="151" t="s">
        <v>349</v>
      </c>
      <c r="D371" s="151" t="s">
        <v>109</v>
      </c>
      <c r="E371" s="152" t="s">
        <v>220</v>
      </c>
      <c r="F371" s="153" t="s">
        <v>350</v>
      </c>
      <c r="G371" s="154" t="s">
        <v>111</v>
      </c>
      <c r="H371" s="155">
        <v>12</v>
      </c>
      <c r="I371" s="156"/>
      <c r="J371" s="157">
        <f>ROUND(I371*H371,2)</f>
        <v>0</v>
      </c>
      <c r="K371" s="153" t="s">
        <v>21</v>
      </c>
      <c r="L371" s="54"/>
      <c r="M371" s="158" t="s">
        <v>21</v>
      </c>
      <c r="N371" s="159" t="s">
        <v>42</v>
      </c>
      <c r="O371" s="35"/>
      <c r="P371" s="160">
        <f>O371*H371</f>
        <v>0</v>
      </c>
      <c r="Q371" s="160">
        <v>0</v>
      </c>
      <c r="R371" s="160">
        <f>Q371*H371</f>
        <v>0</v>
      </c>
      <c r="S371" s="160">
        <v>0</v>
      </c>
      <c r="T371" s="161">
        <f>S371*H371</f>
        <v>0</v>
      </c>
      <c r="AR371" s="17" t="s">
        <v>112</v>
      </c>
      <c r="AT371" s="17" t="s">
        <v>109</v>
      </c>
      <c r="AU371" s="17" t="s">
        <v>71</v>
      </c>
      <c r="AY371" s="17" t="s">
        <v>113</v>
      </c>
      <c r="BE371" s="162">
        <f>IF(N371="základní",J371,0)</f>
        <v>0</v>
      </c>
      <c r="BF371" s="162">
        <f>IF(N371="snížená",J371,0)</f>
        <v>0</v>
      </c>
      <c r="BG371" s="162">
        <f>IF(N371="zákl. přenesená",J371,0)</f>
        <v>0</v>
      </c>
      <c r="BH371" s="162">
        <f>IF(N371="sníž. přenesená",J371,0)</f>
        <v>0</v>
      </c>
      <c r="BI371" s="162">
        <f>IF(N371="nulová",J371,0)</f>
        <v>0</v>
      </c>
      <c r="BJ371" s="17" t="s">
        <v>79</v>
      </c>
      <c r="BK371" s="162">
        <f>ROUND(I371*H371,2)</f>
        <v>0</v>
      </c>
      <c r="BL371" s="17" t="s">
        <v>112</v>
      </c>
      <c r="BM371" s="17" t="s">
        <v>351</v>
      </c>
    </row>
    <row r="372" spans="2:47" s="1" customFormat="1" ht="27">
      <c r="B372" s="34"/>
      <c r="C372" s="56"/>
      <c r="D372" s="163" t="s">
        <v>114</v>
      </c>
      <c r="E372" s="56"/>
      <c r="F372" s="164" t="s">
        <v>350</v>
      </c>
      <c r="G372" s="56"/>
      <c r="H372" s="56"/>
      <c r="I372" s="138"/>
      <c r="J372" s="56"/>
      <c r="K372" s="56"/>
      <c r="L372" s="54"/>
      <c r="M372" s="165"/>
      <c r="N372" s="35"/>
      <c r="O372" s="35"/>
      <c r="P372" s="35"/>
      <c r="Q372" s="35"/>
      <c r="R372" s="35"/>
      <c r="S372" s="35"/>
      <c r="T372" s="71"/>
      <c r="AT372" s="17" t="s">
        <v>114</v>
      </c>
      <c r="AU372" s="17" t="s">
        <v>71</v>
      </c>
    </row>
    <row r="373" spans="2:47" s="1" customFormat="1" ht="27">
      <c r="B373" s="34"/>
      <c r="C373" s="56"/>
      <c r="D373" s="163" t="s">
        <v>115</v>
      </c>
      <c r="E373" s="56"/>
      <c r="F373" s="166" t="s">
        <v>307</v>
      </c>
      <c r="G373" s="56"/>
      <c r="H373" s="56"/>
      <c r="I373" s="138"/>
      <c r="J373" s="56"/>
      <c r="K373" s="56"/>
      <c r="L373" s="54"/>
      <c r="M373" s="165"/>
      <c r="N373" s="35"/>
      <c r="O373" s="35"/>
      <c r="P373" s="35"/>
      <c r="Q373" s="35"/>
      <c r="R373" s="35"/>
      <c r="S373" s="35"/>
      <c r="T373" s="71"/>
      <c r="AT373" s="17" t="s">
        <v>115</v>
      </c>
      <c r="AU373" s="17" t="s">
        <v>71</v>
      </c>
    </row>
    <row r="374" spans="2:65" s="1" customFormat="1" ht="25.5" customHeight="1">
      <c r="B374" s="34"/>
      <c r="C374" s="151" t="s">
        <v>233</v>
      </c>
      <c r="D374" s="151" t="s">
        <v>109</v>
      </c>
      <c r="E374" s="152" t="s">
        <v>329</v>
      </c>
      <c r="F374" s="153" t="s">
        <v>352</v>
      </c>
      <c r="G374" s="154" t="s">
        <v>111</v>
      </c>
      <c r="H374" s="155">
        <v>18</v>
      </c>
      <c r="I374" s="156"/>
      <c r="J374" s="157">
        <f>ROUND(I374*H374,2)</f>
        <v>0</v>
      </c>
      <c r="K374" s="153" t="s">
        <v>21</v>
      </c>
      <c r="L374" s="54"/>
      <c r="M374" s="158" t="s">
        <v>21</v>
      </c>
      <c r="N374" s="159" t="s">
        <v>42</v>
      </c>
      <c r="O374" s="35"/>
      <c r="P374" s="160">
        <f>O374*H374</f>
        <v>0</v>
      </c>
      <c r="Q374" s="160">
        <v>0</v>
      </c>
      <c r="R374" s="160">
        <f>Q374*H374</f>
        <v>0</v>
      </c>
      <c r="S374" s="160">
        <v>0</v>
      </c>
      <c r="T374" s="161">
        <f>S374*H374</f>
        <v>0</v>
      </c>
      <c r="AR374" s="17" t="s">
        <v>112</v>
      </c>
      <c r="AT374" s="17" t="s">
        <v>109</v>
      </c>
      <c r="AU374" s="17" t="s">
        <v>71</v>
      </c>
      <c r="AY374" s="17" t="s">
        <v>113</v>
      </c>
      <c r="BE374" s="162">
        <f>IF(N374="základní",J374,0)</f>
        <v>0</v>
      </c>
      <c r="BF374" s="162">
        <f>IF(N374="snížená",J374,0)</f>
        <v>0</v>
      </c>
      <c r="BG374" s="162">
        <f>IF(N374="zákl. přenesená",J374,0)</f>
        <v>0</v>
      </c>
      <c r="BH374" s="162">
        <f>IF(N374="sníž. přenesená",J374,0)</f>
        <v>0</v>
      </c>
      <c r="BI374" s="162">
        <f>IF(N374="nulová",J374,0)</f>
        <v>0</v>
      </c>
      <c r="BJ374" s="17" t="s">
        <v>79</v>
      </c>
      <c r="BK374" s="162">
        <f>ROUND(I374*H374,2)</f>
        <v>0</v>
      </c>
      <c r="BL374" s="17" t="s">
        <v>112</v>
      </c>
      <c r="BM374" s="17" t="s">
        <v>353</v>
      </c>
    </row>
    <row r="375" spans="2:47" s="1" customFormat="1" ht="27">
      <c r="B375" s="34"/>
      <c r="C375" s="56"/>
      <c r="D375" s="163" t="s">
        <v>114</v>
      </c>
      <c r="E375" s="56"/>
      <c r="F375" s="164" t="s">
        <v>352</v>
      </c>
      <c r="G375" s="56"/>
      <c r="H375" s="56"/>
      <c r="I375" s="138"/>
      <c r="J375" s="56"/>
      <c r="K375" s="56"/>
      <c r="L375" s="54"/>
      <c r="M375" s="165"/>
      <c r="N375" s="35"/>
      <c r="O375" s="35"/>
      <c r="P375" s="35"/>
      <c r="Q375" s="35"/>
      <c r="R375" s="35"/>
      <c r="S375" s="35"/>
      <c r="T375" s="71"/>
      <c r="AT375" s="17" t="s">
        <v>114</v>
      </c>
      <c r="AU375" s="17" t="s">
        <v>71</v>
      </c>
    </row>
    <row r="376" spans="2:47" s="1" customFormat="1" ht="27">
      <c r="B376" s="34"/>
      <c r="C376" s="56"/>
      <c r="D376" s="163" t="s">
        <v>115</v>
      </c>
      <c r="E376" s="56"/>
      <c r="F376" s="166" t="s">
        <v>307</v>
      </c>
      <c r="G376" s="56"/>
      <c r="H376" s="56"/>
      <c r="I376" s="138"/>
      <c r="J376" s="56"/>
      <c r="K376" s="56"/>
      <c r="L376" s="54"/>
      <c r="M376" s="165"/>
      <c r="N376" s="35"/>
      <c r="O376" s="35"/>
      <c r="P376" s="35"/>
      <c r="Q376" s="35"/>
      <c r="R376" s="35"/>
      <c r="S376" s="35"/>
      <c r="T376" s="71"/>
      <c r="AT376" s="17" t="s">
        <v>115</v>
      </c>
      <c r="AU376" s="17" t="s">
        <v>71</v>
      </c>
    </row>
    <row r="377" spans="2:65" s="1" customFormat="1" ht="25.5" customHeight="1">
      <c r="B377" s="34"/>
      <c r="C377" s="151" t="s">
        <v>354</v>
      </c>
      <c r="D377" s="151" t="s">
        <v>109</v>
      </c>
      <c r="E377" s="152" t="s">
        <v>223</v>
      </c>
      <c r="F377" s="153" t="s">
        <v>355</v>
      </c>
      <c r="G377" s="154" t="s">
        <v>111</v>
      </c>
      <c r="H377" s="155">
        <v>12</v>
      </c>
      <c r="I377" s="156"/>
      <c r="J377" s="157">
        <f>ROUND(I377*H377,2)</f>
        <v>0</v>
      </c>
      <c r="K377" s="153" t="s">
        <v>21</v>
      </c>
      <c r="L377" s="54"/>
      <c r="M377" s="158" t="s">
        <v>21</v>
      </c>
      <c r="N377" s="159" t="s">
        <v>42</v>
      </c>
      <c r="O377" s="35"/>
      <c r="P377" s="160">
        <f>O377*H377</f>
        <v>0</v>
      </c>
      <c r="Q377" s="160">
        <v>0</v>
      </c>
      <c r="R377" s="160">
        <f>Q377*H377</f>
        <v>0</v>
      </c>
      <c r="S377" s="160">
        <v>0</v>
      </c>
      <c r="T377" s="161">
        <f>S377*H377</f>
        <v>0</v>
      </c>
      <c r="AR377" s="17" t="s">
        <v>112</v>
      </c>
      <c r="AT377" s="17" t="s">
        <v>109</v>
      </c>
      <c r="AU377" s="17" t="s">
        <v>71</v>
      </c>
      <c r="AY377" s="17" t="s">
        <v>113</v>
      </c>
      <c r="BE377" s="162">
        <f>IF(N377="základní",J377,0)</f>
        <v>0</v>
      </c>
      <c r="BF377" s="162">
        <f>IF(N377="snížená",J377,0)</f>
        <v>0</v>
      </c>
      <c r="BG377" s="162">
        <f>IF(N377="zákl. přenesená",J377,0)</f>
        <v>0</v>
      </c>
      <c r="BH377" s="162">
        <f>IF(N377="sníž. přenesená",J377,0)</f>
        <v>0</v>
      </c>
      <c r="BI377" s="162">
        <f>IF(N377="nulová",J377,0)</f>
        <v>0</v>
      </c>
      <c r="BJ377" s="17" t="s">
        <v>79</v>
      </c>
      <c r="BK377" s="162">
        <f>ROUND(I377*H377,2)</f>
        <v>0</v>
      </c>
      <c r="BL377" s="17" t="s">
        <v>112</v>
      </c>
      <c r="BM377" s="17" t="s">
        <v>356</v>
      </c>
    </row>
    <row r="378" spans="2:47" s="1" customFormat="1" ht="27">
      <c r="B378" s="34"/>
      <c r="C378" s="56"/>
      <c r="D378" s="163" t="s">
        <v>114</v>
      </c>
      <c r="E378" s="56"/>
      <c r="F378" s="164" t="s">
        <v>355</v>
      </c>
      <c r="G378" s="56"/>
      <c r="H378" s="56"/>
      <c r="I378" s="138"/>
      <c r="J378" s="56"/>
      <c r="K378" s="56"/>
      <c r="L378" s="54"/>
      <c r="M378" s="165"/>
      <c r="N378" s="35"/>
      <c r="O378" s="35"/>
      <c r="P378" s="35"/>
      <c r="Q378" s="35"/>
      <c r="R378" s="35"/>
      <c r="S378" s="35"/>
      <c r="T378" s="71"/>
      <c r="AT378" s="17" t="s">
        <v>114</v>
      </c>
      <c r="AU378" s="17" t="s">
        <v>71</v>
      </c>
    </row>
    <row r="379" spans="2:47" s="1" customFormat="1" ht="27">
      <c r="B379" s="34"/>
      <c r="C379" s="56"/>
      <c r="D379" s="163" t="s">
        <v>115</v>
      </c>
      <c r="E379" s="56"/>
      <c r="F379" s="166" t="s">
        <v>307</v>
      </c>
      <c r="G379" s="56"/>
      <c r="H379" s="56"/>
      <c r="I379" s="138"/>
      <c r="J379" s="56"/>
      <c r="K379" s="56"/>
      <c r="L379" s="54"/>
      <c r="M379" s="165"/>
      <c r="N379" s="35"/>
      <c r="O379" s="35"/>
      <c r="P379" s="35"/>
      <c r="Q379" s="35"/>
      <c r="R379" s="35"/>
      <c r="S379" s="35"/>
      <c r="T379" s="71"/>
      <c r="AT379" s="17" t="s">
        <v>115</v>
      </c>
      <c r="AU379" s="17" t="s">
        <v>71</v>
      </c>
    </row>
    <row r="380" spans="2:65" s="1" customFormat="1" ht="16.5" customHeight="1">
      <c r="B380" s="34"/>
      <c r="C380" s="151" t="s">
        <v>234</v>
      </c>
      <c r="D380" s="151" t="s">
        <v>109</v>
      </c>
      <c r="E380" s="152" t="s">
        <v>334</v>
      </c>
      <c r="F380" s="153" t="s">
        <v>357</v>
      </c>
      <c r="G380" s="154" t="s">
        <v>111</v>
      </c>
      <c r="H380" s="155">
        <v>10</v>
      </c>
      <c r="I380" s="156"/>
      <c r="J380" s="157">
        <f>ROUND(I380*H380,2)</f>
        <v>0</v>
      </c>
      <c r="K380" s="153" t="s">
        <v>21</v>
      </c>
      <c r="L380" s="54"/>
      <c r="M380" s="158" t="s">
        <v>21</v>
      </c>
      <c r="N380" s="159" t="s">
        <v>42</v>
      </c>
      <c r="O380" s="35"/>
      <c r="P380" s="160">
        <f>O380*H380</f>
        <v>0</v>
      </c>
      <c r="Q380" s="160">
        <v>0</v>
      </c>
      <c r="R380" s="160">
        <f>Q380*H380</f>
        <v>0</v>
      </c>
      <c r="S380" s="160">
        <v>0</v>
      </c>
      <c r="T380" s="161">
        <f>S380*H380</f>
        <v>0</v>
      </c>
      <c r="AR380" s="17" t="s">
        <v>112</v>
      </c>
      <c r="AT380" s="17" t="s">
        <v>109</v>
      </c>
      <c r="AU380" s="17" t="s">
        <v>71</v>
      </c>
      <c r="AY380" s="17" t="s">
        <v>113</v>
      </c>
      <c r="BE380" s="162">
        <f>IF(N380="základní",J380,0)</f>
        <v>0</v>
      </c>
      <c r="BF380" s="162">
        <f>IF(N380="snížená",J380,0)</f>
        <v>0</v>
      </c>
      <c r="BG380" s="162">
        <f>IF(N380="zákl. přenesená",J380,0)</f>
        <v>0</v>
      </c>
      <c r="BH380" s="162">
        <f>IF(N380="sníž. přenesená",J380,0)</f>
        <v>0</v>
      </c>
      <c r="BI380" s="162">
        <f>IF(N380="nulová",J380,0)</f>
        <v>0</v>
      </c>
      <c r="BJ380" s="17" t="s">
        <v>79</v>
      </c>
      <c r="BK380" s="162">
        <f>ROUND(I380*H380,2)</f>
        <v>0</v>
      </c>
      <c r="BL380" s="17" t="s">
        <v>112</v>
      </c>
      <c r="BM380" s="17" t="s">
        <v>358</v>
      </c>
    </row>
    <row r="381" spans="2:47" s="1" customFormat="1" ht="13.5">
      <c r="B381" s="34"/>
      <c r="C381" s="56"/>
      <c r="D381" s="163" t="s">
        <v>114</v>
      </c>
      <c r="E381" s="56"/>
      <c r="F381" s="164" t="s">
        <v>357</v>
      </c>
      <c r="G381" s="56"/>
      <c r="H381" s="56"/>
      <c r="I381" s="138"/>
      <c r="J381" s="56"/>
      <c r="K381" s="56"/>
      <c r="L381" s="54"/>
      <c r="M381" s="165"/>
      <c r="N381" s="35"/>
      <c r="O381" s="35"/>
      <c r="P381" s="35"/>
      <c r="Q381" s="35"/>
      <c r="R381" s="35"/>
      <c r="S381" s="35"/>
      <c r="T381" s="71"/>
      <c r="AT381" s="17" t="s">
        <v>114</v>
      </c>
      <c r="AU381" s="17" t="s">
        <v>71</v>
      </c>
    </row>
    <row r="382" spans="2:47" s="1" customFormat="1" ht="27">
      <c r="B382" s="34"/>
      <c r="C382" s="56"/>
      <c r="D382" s="163" t="s">
        <v>115</v>
      </c>
      <c r="E382" s="56"/>
      <c r="F382" s="166" t="s">
        <v>307</v>
      </c>
      <c r="G382" s="56"/>
      <c r="H382" s="56"/>
      <c r="I382" s="138"/>
      <c r="J382" s="56"/>
      <c r="K382" s="56"/>
      <c r="L382" s="54"/>
      <c r="M382" s="165"/>
      <c r="N382" s="35"/>
      <c r="O382" s="35"/>
      <c r="P382" s="35"/>
      <c r="Q382" s="35"/>
      <c r="R382" s="35"/>
      <c r="S382" s="35"/>
      <c r="T382" s="71"/>
      <c r="AT382" s="17" t="s">
        <v>115</v>
      </c>
      <c r="AU382" s="17" t="s">
        <v>71</v>
      </c>
    </row>
    <row r="383" spans="2:65" s="1" customFormat="1" ht="16.5" customHeight="1">
      <c r="B383" s="34"/>
      <c r="C383" s="151" t="s">
        <v>359</v>
      </c>
      <c r="D383" s="151" t="s">
        <v>109</v>
      </c>
      <c r="E383" s="152" t="s">
        <v>225</v>
      </c>
      <c r="F383" s="153" t="s">
        <v>360</v>
      </c>
      <c r="G383" s="154" t="s">
        <v>111</v>
      </c>
      <c r="H383" s="155">
        <v>10</v>
      </c>
      <c r="I383" s="156"/>
      <c r="J383" s="157">
        <f>ROUND(I383*H383,2)</f>
        <v>0</v>
      </c>
      <c r="K383" s="153" t="s">
        <v>21</v>
      </c>
      <c r="L383" s="54"/>
      <c r="M383" s="158" t="s">
        <v>21</v>
      </c>
      <c r="N383" s="159" t="s">
        <v>42</v>
      </c>
      <c r="O383" s="35"/>
      <c r="P383" s="160">
        <f>O383*H383</f>
        <v>0</v>
      </c>
      <c r="Q383" s="160">
        <v>0</v>
      </c>
      <c r="R383" s="160">
        <f>Q383*H383</f>
        <v>0</v>
      </c>
      <c r="S383" s="160">
        <v>0</v>
      </c>
      <c r="T383" s="161">
        <f>S383*H383</f>
        <v>0</v>
      </c>
      <c r="AR383" s="17" t="s">
        <v>112</v>
      </c>
      <c r="AT383" s="17" t="s">
        <v>109</v>
      </c>
      <c r="AU383" s="17" t="s">
        <v>71</v>
      </c>
      <c r="AY383" s="17" t="s">
        <v>113</v>
      </c>
      <c r="BE383" s="162">
        <f>IF(N383="základní",J383,0)</f>
        <v>0</v>
      </c>
      <c r="BF383" s="162">
        <f>IF(N383="snížená",J383,0)</f>
        <v>0</v>
      </c>
      <c r="BG383" s="162">
        <f>IF(N383="zákl. přenesená",J383,0)</f>
        <v>0</v>
      </c>
      <c r="BH383" s="162">
        <f>IF(N383="sníž. přenesená",J383,0)</f>
        <v>0</v>
      </c>
      <c r="BI383" s="162">
        <f>IF(N383="nulová",J383,0)</f>
        <v>0</v>
      </c>
      <c r="BJ383" s="17" t="s">
        <v>79</v>
      </c>
      <c r="BK383" s="162">
        <f>ROUND(I383*H383,2)</f>
        <v>0</v>
      </c>
      <c r="BL383" s="17" t="s">
        <v>112</v>
      </c>
      <c r="BM383" s="17" t="s">
        <v>361</v>
      </c>
    </row>
    <row r="384" spans="2:47" s="1" customFormat="1" ht="13.5">
      <c r="B384" s="34"/>
      <c r="C384" s="56"/>
      <c r="D384" s="163" t="s">
        <v>114</v>
      </c>
      <c r="E384" s="56"/>
      <c r="F384" s="164" t="s">
        <v>360</v>
      </c>
      <c r="G384" s="56"/>
      <c r="H384" s="56"/>
      <c r="I384" s="138"/>
      <c r="J384" s="56"/>
      <c r="K384" s="56"/>
      <c r="L384" s="54"/>
      <c r="M384" s="165"/>
      <c r="N384" s="35"/>
      <c r="O384" s="35"/>
      <c r="P384" s="35"/>
      <c r="Q384" s="35"/>
      <c r="R384" s="35"/>
      <c r="S384" s="35"/>
      <c r="T384" s="71"/>
      <c r="AT384" s="17" t="s">
        <v>114</v>
      </c>
      <c r="AU384" s="17" t="s">
        <v>71</v>
      </c>
    </row>
    <row r="385" spans="2:47" s="1" customFormat="1" ht="27">
      <c r="B385" s="34"/>
      <c r="C385" s="56"/>
      <c r="D385" s="163" t="s">
        <v>115</v>
      </c>
      <c r="E385" s="56"/>
      <c r="F385" s="166" t="s">
        <v>307</v>
      </c>
      <c r="G385" s="56"/>
      <c r="H385" s="56"/>
      <c r="I385" s="138"/>
      <c r="J385" s="56"/>
      <c r="K385" s="56"/>
      <c r="L385" s="54"/>
      <c r="M385" s="165"/>
      <c r="N385" s="35"/>
      <c r="O385" s="35"/>
      <c r="P385" s="35"/>
      <c r="Q385" s="35"/>
      <c r="R385" s="35"/>
      <c r="S385" s="35"/>
      <c r="T385" s="71"/>
      <c r="AT385" s="17" t="s">
        <v>115</v>
      </c>
      <c r="AU385" s="17" t="s">
        <v>71</v>
      </c>
    </row>
    <row r="386" spans="2:65" s="1" customFormat="1" ht="16.5" customHeight="1">
      <c r="B386" s="34"/>
      <c r="C386" s="151" t="s">
        <v>236</v>
      </c>
      <c r="D386" s="151" t="s">
        <v>109</v>
      </c>
      <c r="E386" s="152" t="s">
        <v>339</v>
      </c>
      <c r="F386" s="153" t="s">
        <v>362</v>
      </c>
      <c r="G386" s="154" t="s">
        <v>111</v>
      </c>
      <c r="H386" s="155">
        <v>4</v>
      </c>
      <c r="I386" s="156"/>
      <c r="J386" s="157">
        <f>ROUND(I386*H386,2)</f>
        <v>0</v>
      </c>
      <c r="K386" s="153" t="s">
        <v>21</v>
      </c>
      <c r="L386" s="54"/>
      <c r="M386" s="158" t="s">
        <v>21</v>
      </c>
      <c r="N386" s="159" t="s">
        <v>42</v>
      </c>
      <c r="O386" s="35"/>
      <c r="P386" s="160">
        <f>O386*H386</f>
        <v>0</v>
      </c>
      <c r="Q386" s="160">
        <v>0</v>
      </c>
      <c r="R386" s="160">
        <f>Q386*H386</f>
        <v>0</v>
      </c>
      <c r="S386" s="160">
        <v>0</v>
      </c>
      <c r="T386" s="161">
        <f>S386*H386</f>
        <v>0</v>
      </c>
      <c r="AR386" s="17" t="s">
        <v>112</v>
      </c>
      <c r="AT386" s="17" t="s">
        <v>109</v>
      </c>
      <c r="AU386" s="17" t="s">
        <v>71</v>
      </c>
      <c r="AY386" s="17" t="s">
        <v>113</v>
      </c>
      <c r="BE386" s="162">
        <f>IF(N386="základní",J386,0)</f>
        <v>0</v>
      </c>
      <c r="BF386" s="162">
        <f>IF(N386="snížená",J386,0)</f>
        <v>0</v>
      </c>
      <c r="BG386" s="162">
        <f>IF(N386="zákl. přenesená",J386,0)</f>
        <v>0</v>
      </c>
      <c r="BH386" s="162">
        <f>IF(N386="sníž. přenesená",J386,0)</f>
        <v>0</v>
      </c>
      <c r="BI386" s="162">
        <f>IF(N386="nulová",J386,0)</f>
        <v>0</v>
      </c>
      <c r="BJ386" s="17" t="s">
        <v>79</v>
      </c>
      <c r="BK386" s="162">
        <f>ROUND(I386*H386,2)</f>
        <v>0</v>
      </c>
      <c r="BL386" s="17" t="s">
        <v>112</v>
      </c>
      <c r="BM386" s="17" t="s">
        <v>363</v>
      </c>
    </row>
    <row r="387" spans="2:47" s="1" customFormat="1" ht="13.5">
      <c r="B387" s="34"/>
      <c r="C387" s="56"/>
      <c r="D387" s="163" t="s">
        <v>114</v>
      </c>
      <c r="E387" s="56"/>
      <c r="F387" s="164" t="s">
        <v>362</v>
      </c>
      <c r="G387" s="56"/>
      <c r="H387" s="56"/>
      <c r="I387" s="138"/>
      <c r="J387" s="56"/>
      <c r="K387" s="56"/>
      <c r="L387" s="54"/>
      <c r="M387" s="165"/>
      <c r="N387" s="35"/>
      <c r="O387" s="35"/>
      <c r="P387" s="35"/>
      <c r="Q387" s="35"/>
      <c r="R387" s="35"/>
      <c r="S387" s="35"/>
      <c r="T387" s="71"/>
      <c r="AT387" s="17" t="s">
        <v>114</v>
      </c>
      <c r="AU387" s="17" t="s">
        <v>71</v>
      </c>
    </row>
    <row r="388" spans="2:47" s="1" customFormat="1" ht="27">
      <c r="B388" s="34"/>
      <c r="C388" s="56"/>
      <c r="D388" s="163" t="s">
        <v>115</v>
      </c>
      <c r="E388" s="56"/>
      <c r="F388" s="166" t="s">
        <v>307</v>
      </c>
      <c r="G388" s="56"/>
      <c r="H388" s="56"/>
      <c r="I388" s="138"/>
      <c r="J388" s="56"/>
      <c r="K388" s="56"/>
      <c r="L388" s="54"/>
      <c r="M388" s="165"/>
      <c r="N388" s="35"/>
      <c r="O388" s="35"/>
      <c r="P388" s="35"/>
      <c r="Q388" s="35"/>
      <c r="R388" s="35"/>
      <c r="S388" s="35"/>
      <c r="T388" s="71"/>
      <c r="AT388" s="17" t="s">
        <v>115</v>
      </c>
      <c r="AU388" s="17" t="s">
        <v>71</v>
      </c>
    </row>
    <row r="389" spans="2:65" s="1" customFormat="1" ht="16.5" customHeight="1">
      <c r="B389" s="34"/>
      <c r="C389" s="151" t="s">
        <v>364</v>
      </c>
      <c r="D389" s="151" t="s">
        <v>109</v>
      </c>
      <c r="E389" s="152" t="s">
        <v>227</v>
      </c>
      <c r="F389" s="153" t="s">
        <v>365</v>
      </c>
      <c r="G389" s="154" t="s">
        <v>111</v>
      </c>
      <c r="H389" s="155">
        <v>14</v>
      </c>
      <c r="I389" s="156"/>
      <c r="J389" s="157">
        <f>ROUND(I389*H389,2)</f>
        <v>0</v>
      </c>
      <c r="K389" s="153" t="s">
        <v>21</v>
      </c>
      <c r="L389" s="54"/>
      <c r="M389" s="158" t="s">
        <v>21</v>
      </c>
      <c r="N389" s="159" t="s">
        <v>42</v>
      </c>
      <c r="O389" s="35"/>
      <c r="P389" s="160">
        <f>O389*H389</f>
        <v>0</v>
      </c>
      <c r="Q389" s="160">
        <v>0</v>
      </c>
      <c r="R389" s="160">
        <f>Q389*H389</f>
        <v>0</v>
      </c>
      <c r="S389" s="160">
        <v>0</v>
      </c>
      <c r="T389" s="161">
        <f>S389*H389</f>
        <v>0</v>
      </c>
      <c r="AR389" s="17" t="s">
        <v>112</v>
      </c>
      <c r="AT389" s="17" t="s">
        <v>109</v>
      </c>
      <c r="AU389" s="17" t="s">
        <v>71</v>
      </c>
      <c r="AY389" s="17" t="s">
        <v>113</v>
      </c>
      <c r="BE389" s="162">
        <f>IF(N389="základní",J389,0)</f>
        <v>0</v>
      </c>
      <c r="BF389" s="162">
        <f>IF(N389="snížená",J389,0)</f>
        <v>0</v>
      </c>
      <c r="BG389" s="162">
        <f>IF(N389="zákl. přenesená",J389,0)</f>
        <v>0</v>
      </c>
      <c r="BH389" s="162">
        <f>IF(N389="sníž. přenesená",J389,0)</f>
        <v>0</v>
      </c>
      <c r="BI389" s="162">
        <f>IF(N389="nulová",J389,0)</f>
        <v>0</v>
      </c>
      <c r="BJ389" s="17" t="s">
        <v>79</v>
      </c>
      <c r="BK389" s="162">
        <f>ROUND(I389*H389,2)</f>
        <v>0</v>
      </c>
      <c r="BL389" s="17" t="s">
        <v>112</v>
      </c>
      <c r="BM389" s="17" t="s">
        <v>366</v>
      </c>
    </row>
    <row r="390" spans="2:47" s="1" customFormat="1" ht="13.5">
      <c r="B390" s="34"/>
      <c r="C390" s="56"/>
      <c r="D390" s="163" t="s">
        <v>114</v>
      </c>
      <c r="E390" s="56"/>
      <c r="F390" s="164" t="s">
        <v>365</v>
      </c>
      <c r="G390" s="56"/>
      <c r="H390" s="56"/>
      <c r="I390" s="138"/>
      <c r="J390" s="56"/>
      <c r="K390" s="56"/>
      <c r="L390" s="54"/>
      <c r="M390" s="165"/>
      <c r="N390" s="35"/>
      <c r="O390" s="35"/>
      <c r="P390" s="35"/>
      <c r="Q390" s="35"/>
      <c r="R390" s="35"/>
      <c r="S390" s="35"/>
      <c r="T390" s="71"/>
      <c r="AT390" s="17" t="s">
        <v>114</v>
      </c>
      <c r="AU390" s="17" t="s">
        <v>71</v>
      </c>
    </row>
    <row r="391" spans="2:47" s="1" customFormat="1" ht="27">
      <c r="B391" s="34"/>
      <c r="C391" s="56"/>
      <c r="D391" s="163" t="s">
        <v>115</v>
      </c>
      <c r="E391" s="56"/>
      <c r="F391" s="166" t="s">
        <v>307</v>
      </c>
      <c r="G391" s="56"/>
      <c r="H391" s="56"/>
      <c r="I391" s="138"/>
      <c r="J391" s="56"/>
      <c r="K391" s="56"/>
      <c r="L391" s="54"/>
      <c r="M391" s="165"/>
      <c r="N391" s="35"/>
      <c r="O391" s="35"/>
      <c r="P391" s="35"/>
      <c r="Q391" s="35"/>
      <c r="R391" s="35"/>
      <c r="S391" s="35"/>
      <c r="T391" s="71"/>
      <c r="AT391" s="17" t="s">
        <v>115</v>
      </c>
      <c r="AU391" s="17" t="s">
        <v>71</v>
      </c>
    </row>
    <row r="392" spans="2:65" s="1" customFormat="1" ht="16.5" customHeight="1">
      <c r="B392" s="34"/>
      <c r="C392" s="151" t="s">
        <v>242</v>
      </c>
      <c r="D392" s="151" t="s">
        <v>109</v>
      </c>
      <c r="E392" s="152" t="s">
        <v>344</v>
      </c>
      <c r="F392" s="153" t="s">
        <v>367</v>
      </c>
      <c r="G392" s="154" t="s">
        <v>111</v>
      </c>
      <c r="H392" s="155">
        <v>12</v>
      </c>
      <c r="I392" s="156"/>
      <c r="J392" s="157">
        <f>ROUND(I392*H392,2)</f>
        <v>0</v>
      </c>
      <c r="K392" s="153" t="s">
        <v>21</v>
      </c>
      <c r="L392" s="54"/>
      <c r="M392" s="158" t="s">
        <v>21</v>
      </c>
      <c r="N392" s="159" t="s">
        <v>42</v>
      </c>
      <c r="O392" s="35"/>
      <c r="P392" s="160">
        <f>O392*H392</f>
        <v>0</v>
      </c>
      <c r="Q392" s="160">
        <v>0</v>
      </c>
      <c r="R392" s="160">
        <f>Q392*H392</f>
        <v>0</v>
      </c>
      <c r="S392" s="160">
        <v>0</v>
      </c>
      <c r="T392" s="161">
        <f>S392*H392</f>
        <v>0</v>
      </c>
      <c r="AR392" s="17" t="s">
        <v>112</v>
      </c>
      <c r="AT392" s="17" t="s">
        <v>109</v>
      </c>
      <c r="AU392" s="17" t="s">
        <v>71</v>
      </c>
      <c r="AY392" s="17" t="s">
        <v>113</v>
      </c>
      <c r="BE392" s="162">
        <f>IF(N392="základní",J392,0)</f>
        <v>0</v>
      </c>
      <c r="BF392" s="162">
        <f>IF(N392="snížená",J392,0)</f>
        <v>0</v>
      </c>
      <c r="BG392" s="162">
        <f>IF(N392="zákl. přenesená",J392,0)</f>
        <v>0</v>
      </c>
      <c r="BH392" s="162">
        <f>IF(N392="sníž. přenesená",J392,0)</f>
        <v>0</v>
      </c>
      <c r="BI392" s="162">
        <f>IF(N392="nulová",J392,0)</f>
        <v>0</v>
      </c>
      <c r="BJ392" s="17" t="s">
        <v>79</v>
      </c>
      <c r="BK392" s="162">
        <f>ROUND(I392*H392,2)</f>
        <v>0</v>
      </c>
      <c r="BL392" s="17" t="s">
        <v>112</v>
      </c>
      <c r="BM392" s="17" t="s">
        <v>368</v>
      </c>
    </row>
    <row r="393" spans="2:47" s="1" customFormat="1" ht="13.5">
      <c r="B393" s="34"/>
      <c r="C393" s="56"/>
      <c r="D393" s="163" t="s">
        <v>114</v>
      </c>
      <c r="E393" s="56"/>
      <c r="F393" s="164" t="s">
        <v>367</v>
      </c>
      <c r="G393" s="56"/>
      <c r="H393" s="56"/>
      <c r="I393" s="138"/>
      <c r="J393" s="56"/>
      <c r="K393" s="56"/>
      <c r="L393" s="54"/>
      <c r="M393" s="165"/>
      <c r="N393" s="35"/>
      <c r="O393" s="35"/>
      <c r="P393" s="35"/>
      <c r="Q393" s="35"/>
      <c r="R393" s="35"/>
      <c r="S393" s="35"/>
      <c r="T393" s="71"/>
      <c r="AT393" s="17" t="s">
        <v>114</v>
      </c>
      <c r="AU393" s="17" t="s">
        <v>71</v>
      </c>
    </row>
    <row r="394" spans="2:47" s="1" customFormat="1" ht="27">
      <c r="B394" s="34"/>
      <c r="C394" s="56"/>
      <c r="D394" s="163" t="s">
        <v>115</v>
      </c>
      <c r="E394" s="56"/>
      <c r="F394" s="166" t="s">
        <v>307</v>
      </c>
      <c r="G394" s="56"/>
      <c r="H394" s="56"/>
      <c r="I394" s="138"/>
      <c r="J394" s="56"/>
      <c r="K394" s="56"/>
      <c r="L394" s="54"/>
      <c r="M394" s="165"/>
      <c r="N394" s="35"/>
      <c r="O394" s="35"/>
      <c r="P394" s="35"/>
      <c r="Q394" s="35"/>
      <c r="R394" s="35"/>
      <c r="S394" s="35"/>
      <c r="T394" s="71"/>
      <c r="AT394" s="17" t="s">
        <v>115</v>
      </c>
      <c r="AU394" s="17" t="s">
        <v>71</v>
      </c>
    </row>
    <row r="395" spans="2:65" s="1" customFormat="1" ht="16.5" customHeight="1">
      <c r="B395" s="34"/>
      <c r="C395" s="151" t="s">
        <v>369</v>
      </c>
      <c r="D395" s="151" t="s">
        <v>109</v>
      </c>
      <c r="E395" s="152" t="s">
        <v>229</v>
      </c>
      <c r="F395" s="153" t="s">
        <v>370</v>
      </c>
      <c r="G395" s="154" t="s">
        <v>111</v>
      </c>
      <c r="H395" s="155">
        <v>4</v>
      </c>
      <c r="I395" s="156"/>
      <c r="J395" s="157">
        <f>ROUND(I395*H395,2)</f>
        <v>0</v>
      </c>
      <c r="K395" s="153" t="s">
        <v>21</v>
      </c>
      <c r="L395" s="54"/>
      <c r="M395" s="158" t="s">
        <v>21</v>
      </c>
      <c r="N395" s="159" t="s">
        <v>42</v>
      </c>
      <c r="O395" s="35"/>
      <c r="P395" s="160">
        <f>O395*H395</f>
        <v>0</v>
      </c>
      <c r="Q395" s="160">
        <v>0</v>
      </c>
      <c r="R395" s="160">
        <f>Q395*H395</f>
        <v>0</v>
      </c>
      <c r="S395" s="160">
        <v>0</v>
      </c>
      <c r="T395" s="161">
        <f>S395*H395</f>
        <v>0</v>
      </c>
      <c r="AR395" s="17" t="s">
        <v>112</v>
      </c>
      <c r="AT395" s="17" t="s">
        <v>109</v>
      </c>
      <c r="AU395" s="17" t="s">
        <v>71</v>
      </c>
      <c r="AY395" s="17" t="s">
        <v>113</v>
      </c>
      <c r="BE395" s="162">
        <f>IF(N395="základní",J395,0)</f>
        <v>0</v>
      </c>
      <c r="BF395" s="162">
        <f>IF(N395="snížená",J395,0)</f>
        <v>0</v>
      </c>
      <c r="BG395" s="162">
        <f>IF(N395="zákl. přenesená",J395,0)</f>
        <v>0</v>
      </c>
      <c r="BH395" s="162">
        <f>IF(N395="sníž. přenesená",J395,0)</f>
        <v>0</v>
      </c>
      <c r="BI395" s="162">
        <f>IF(N395="nulová",J395,0)</f>
        <v>0</v>
      </c>
      <c r="BJ395" s="17" t="s">
        <v>79</v>
      </c>
      <c r="BK395" s="162">
        <f>ROUND(I395*H395,2)</f>
        <v>0</v>
      </c>
      <c r="BL395" s="17" t="s">
        <v>112</v>
      </c>
      <c r="BM395" s="17" t="s">
        <v>371</v>
      </c>
    </row>
    <row r="396" spans="2:47" s="1" customFormat="1" ht="13.5">
      <c r="B396" s="34"/>
      <c r="C396" s="56"/>
      <c r="D396" s="163" t="s">
        <v>114</v>
      </c>
      <c r="E396" s="56"/>
      <c r="F396" s="164" t="s">
        <v>370</v>
      </c>
      <c r="G396" s="56"/>
      <c r="H396" s="56"/>
      <c r="I396" s="138"/>
      <c r="J396" s="56"/>
      <c r="K396" s="56"/>
      <c r="L396" s="54"/>
      <c r="M396" s="165"/>
      <c r="N396" s="35"/>
      <c r="O396" s="35"/>
      <c r="P396" s="35"/>
      <c r="Q396" s="35"/>
      <c r="R396" s="35"/>
      <c r="S396" s="35"/>
      <c r="T396" s="71"/>
      <c r="AT396" s="17" t="s">
        <v>114</v>
      </c>
      <c r="AU396" s="17" t="s">
        <v>71</v>
      </c>
    </row>
    <row r="397" spans="2:47" s="1" customFormat="1" ht="27">
      <c r="B397" s="34"/>
      <c r="C397" s="56"/>
      <c r="D397" s="163" t="s">
        <v>115</v>
      </c>
      <c r="E397" s="56"/>
      <c r="F397" s="166" t="s">
        <v>307</v>
      </c>
      <c r="G397" s="56"/>
      <c r="H397" s="56"/>
      <c r="I397" s="138"/>
      <c r="J397" s="56"/>
      <c r="K397" s="56"/>
      <c r="L397" s="54"/>
      <c r="M397" s="165"/>
      <c r="N397" s="35"/>
      <c r="O397" s="35"/>
      <c r="P397" s="35"/>
      <c r="Q397" s="35"/>
      <c r="R397" s="35"/>
      <c r="S397" s="35"/>
      <c r="T397" s="71"/>
      <c r="AT397" s="17" t="s">
        <v>115</v>
      </c>
      <c r="AU397" s="17" t="s">
        <v>71</v>
      </c>
    </row>
    <row r="398" spans="2:65" s="1" customFormat="1" ht="25.5" customHeight="1">
      <c r="B398" s="34"/>
      <c r="C398" s="151" t="s">
        <v>244</v>
      </c>
      <c r="D398" s="151" t="s">
        <v>109</v>
      </c>
      <c r="E398" s="152" t="s">
        <v>349</v>
      </c>
      <c r="F398" s="153" t="s">
        <v>372</v>
      </c>
      <c r="G398" s="154" t="s">
        <v>111</v>
      </c>
      <c r="H398" s="155">
        <v>2</v>
      </c>
      <c r="I398" s="156"/>
      <c r="J398" s="157">
        <f>ROUND(I398*H398,2)</f>
        <v>0</v>
      </c>
      <c r="K398" s="153" t="s">
        <v>21</v>
      </c>
      <c r="L398" s="54"/>
      <c r="M398" s="158" t="s">
        <v>21</v>
      </c>
      <c r="N398" s="159" t="s">
        <v>42</v>
      </c>
      <c r="O398" s="35"/>
      <c r="P398" s="160">
        <f>O398*H398</f>
        <v>0</v>
      </c>
      <c r="Q398" s="160">
        <v>0</v>
      </c>
      <c r="R398" s="160">
        <f>Q398*H398</f>
        <v>0</v>
      </c>
      <c r="S398" s="160">
        <v>0</v>
      </c>
      <c r="T398" s="161">
        <f>S398*H398</f>
        <v>0</v>
      </c>
      <c r="AR398" s="17" t="s">
        <v>112</v>
      </c>
      <c r="AT398" s="17" t="s">
        <v>109</v>
      </c>
      <c r="AU398" s="17" t="s">
        <v>71</v>
      </c>
      <c r="AY398" s="17" t="s">
        <v>113</v>
      </c>
      <c r="BE398" s="162">
        <f>IF(N398="základní",J398,0)</f>
        <v>0</v>
      </c>
      <c r="BF398" s="162">
        <f>IF(N398="snížená",J398,0)</f>
        <v>0</v>
      </c>
      <c r="BG398" s="162">
        <f>IF(N398="zákl. přenesená",J398,0)</f>
        <v>0</v>
      </c>
      <c r="BH398" s="162">
        <f>IF(N398="sníž. přenesená",J398,0)</f>
        <v>0</v>
      </c>
      <c r="BI398" s="162">
        <f>IF(N398="nulová",J398,0)</f>
        <v>0</v>
      </c>
      <c r="BJ398" s="17" t="s">
        <v>79</v>
      </c>
      <c r="BK398" s="162">
        <f>ROUND(I398*H398,2)</f>
        <v>0</v>
      </c>
      <c r="BL398" s="17" t="s">
        <v>112</v>
      </c>
      <c r="BM398" s="17" t="s">
        <v>373</v>
      </c>
    </row>
    <row r="399" spans="2:47" s="1" customFormat="1" ht="13.5">
      <c r="B399" s="34"/>
      <c r="C399" s="56"/>
      <c r="D399" s="163" t="s">
        <v>114</v>
      </c>
      <c r="E399" s="56"/>
      <c r="F399" s="164" t="s">
        <v>372</v>
      </c>
      <c r="G399" s="56"/>
      <c r="H399" s="56"/>
      <c r="I399" s="138"/>
      <c r="J399" s="56"/>
      <c r="K399" s="56"/>
      <c r="L399" s="54"/>
      <c r="M399" s="165"/>
      <c r="N399" s="35"/>
      <c r="O399" s="35"/>
      <c r="P399" s="35"/>
      <c r="Q399" s="35"/>
      <c r="R399" s="35"/>
      <c r="S399" s="35"/>
      <c r="T399" s="71"/>
      <c r="AT399" s="17" t="s">
        <v>114</v>
      </c>
      <c r="AU399" s="17" t="s">
        <v>71</v>
      </c>
    </row>
    <row r="400" spans="2:47" s="1" customFormat="1" ht="27">
      <c r="B400" s="34"/>
      <c r="C400" s="56"/>
      <c r="D400" s="163" t="s">
        <v>115</v>
      </c>
      <c r="E400" s="56"/>
      <c r="F400" s="166" t="s">
        <v>307</v>
      </c>
      <c r="G400" s="56"/>
      <c r="H400" s="56"/>
      <c r="I400" s="138"/>
      <c r="J400" s="56"/>
      <c r="K400" s="56"/>
      <c r="L400" s="54"/>
      <c r="M400" s="165"/>
      <c r="N400" s="35"/>
      <c r="O400" s="35"/>
      <c r="P400" s="35"/>
      <c r="Q400" s="35"/>
      <c r="R400" s="35"/>
      <c r="S400" s="35"/>
      <c r="T400" s="71"/>
      <c r="AT400" s="17" t="s">
        <v>115</v>
      </c>
      <c r="AU400" s="17" t="s">
        <v>71</v>
      </c>
    </row>
    <row r="401" spans="2:65" s="1" customFormat="1" ht="25.5" customHeight="1">
      <c r="B401" s="34"/>
      <c r="C401" s="151" t="s">
        <v>374</v>
      </c>
      <c r="D401" s="151" t="s">
        <v>109</v>
      </c>
      <c r="E401" s="152" t="s">
        <v>233</v>
      </c>
      <c r="F401" s="153" t="s">
        <v>375</v>
      </c>
      <c r="G401" s="154" t="s">
        <v>111</v>
      </c>
      <c r="H401" s="155">
        <v>1</v>
      </c>
      <c r="I401" s="156"/>
      <c r="J401" s="157">
        <f>ROUND(I401*H401,2)</f>
        <v>0</v>
      </c>
      <c r="K401" s="153" t="s">
        <v>21</v>
      </c>
      <c r="L401" s="54"/>
      <c r="M401" s="158" t="s">
        <v>21</v>
      </c>
      <c r="N401" s="159" t="s">
        <v>42</v>
      </c>
      <c r="O401" s="35"/>
      <c r="P401" s="160">
        <f>O401*H401</f>
        <v>0</v>
      </c>
      <c r="Q401" s="160">
        <v>0</v>
      </c>
      <c r="R401" s="160">
        <f>Q401*H401</f>
        <v>0</v>
      </c>
      <c r="S401" s="160">
        <v>0</v>
      </c>
      <c r="T401" s="161">
        <f>S401*H401</f>
        <v>0</v>
      </c>
      <c r="AR401" s="17" t="s">
        <v>112</v>
      </c>
      <c r="AT401" s="17" t="s">
        <v>109</v>
      </c>
      <c r="AU401" s="17" t="s">
        <v>71</v>
      </c>
      <c r="AY401" s="17" t="s">
        <v>113</v>
      </c>
      <c r="BE401" s="162">
        <f>IF(N401="základní",J401,0)</f>
        <v>0</v>
      </c>
      <c r="BF401" s="162">
        <f>IF(N401="snížená",J401,0)</f>
        <v>0</v>
      </c>
      <c r="BG401" s="162">
        <f>IF(N401="zákl. přenesená",J401,0)</f>
        <v>0</v>
      </c>
      <c r="BH401" s="162">
        <f>IF(N401="sníž. přenesená",J401,0)</f>
        <v>0</v>
      </c>
      <c r="BI401" s="162">
        <f>IF(N401="nulová",J401,0)</f>
        <v>0</v>
      </c>
      <c r="BJ401" s="17" t="s">
        <v>79</v>
      </c>
      <c r="BK401" s="162">
        <f>ROUND(I401*H401,2)</f>
        <v>0</v>
      </c>
      <c r="BL401" s="17" t="s">
        <v>112</v>
      </c>
      <c r="BM401" s="17" t="s">
        <v>376</v>
      </c>
    </row>
    <row r="402" spans="2:47" s="1" customFormat="1" ht="13.5">
      <c r="B402" s="34"/>
      <c r="C402" s="56"/>
      <c r="D402" s="163" t="s">
        <v>114</v>
      </c>
      <c r="E402" s="56"/>
      <c r="F402" s="164" t="s">
        <v>375</v>
      </c>
      <c r="G402" s="56"/>
      <c r="H402" s="56"/>
      <c r="I402" s="138"/>
      <c r="J402" s="56"/>
      <c r="K402" s="56"/>
      <c r="L402" s="54"/>
      <c r="M402" s="165"/>
      <c r="N402" s="35"/>
      <c r="O402" s="35"/>
      <c r="P402" s="35"/>
      <c r="Q402" s="35"/>
      <c r="R402" s="35"/>
      <c r="S402" s="35"/>
      <c r="T402" s="71"/>
      <c r="AT402" s="17" t="s">
        <v>114</v>
      </c>
      <c r="AU402" s="17" t="s">
        <v>71</v>
      </c>
    </row>
    <row r="403" spans="2:47" s="1" customFormat="1" ht="27">
      <c r="B403" s="34"/>
      <c r="C403" s="56"/>
      <c r="D403" s="163" t="s">
        <v>115</v>
      </c>
      <c r="E403" s="56"/>
      <c r="F403" s="166" t="s">
        <v>307</v>
      </c>
      <c r="G403" s="56"/>
      <c r="H403" s="56"/>
      <c r="I403" s="138"/>
      <c r="J403" s="56"/>
      <c r="K403" s="56"/>
      <c r="L403" s="54"/>
      <c r="M403" s="165"/>
      <c r="N403" s="35"/>
      <c r="O403" s="35"/>
      <c r="P403" s="35"/>
      <c r="Q403" s="35"/>
      <c r="R403" s="35"/>
      <c r="S403" s="35"/>
      <c r="T403" s="71"/>
      <c r="AT403" s="17" t="s">
        <v>115</v>
      </c>
      <c r="AU403" s="17" t="s">
        <v>71</v>
      </c>
    </row>
    <row r="404" spans="2:65" s="1" customFormat="1" ht="25.5" customHeight="1">
      <c r="B404" s="34"/>
      <c r="C404" s="151" t="s">
        <v>247</v>
      </c>
      <c r="D404" s="151" t="s">
        <v>109</v>
      </c>
      <c r="E404" s="152" t="s">
        <v>354</v>
      </c>
      <c r="F404" s="153" t="s">
        <v>377</v>
      </c>
      <c r="G404" s="154" t="s">
        <v>111</v>
      </c>
      <c r="H404" s="155">
        <v>2</v>
      </c>
      <c r="I404" s="156"/>
      <c r="J404" s="157">
        <f>ROUND(I404*H404,2)</f>
        <v>0</v>
      </c>
      <c r="K404" s="153" t="s">
        <v>21</v>
      </c>
      <c r="L404" s="54"/>
      <c r="M404" s="158" t="s">
        <v>21</v>
      </c>
      <c r="N404" s="159" t="s">
        <v>42</v>
      </c>
      <c r="O404" s="35"/>
      <c r="P404" s="160">
        <f>O404*H404</f>
        <v>0</v>
      </c>
      <c r="Q404" s="160">
        <v>0</v>
      </c>
      <c r="R404" s="160">
        <f>Q404*H404</f>
        <v>0</v>
      </c>
      <c r="S404" s="160">
        <v>0</v>
      </c>
      <c r="T404" s="161">
        <f>S404*H404</f>
        <v>0</v>
      </c>
      <c r="AR404" s="17" t="s">
        <v>112</v>
      </c>
      <c r="AT404" s="17" t="s">
        <v>109</v>
      </c>
      <c r="AU404" s="17" t="s">
        <v>71</v>
      </c>
      <c r="AY404" s="17" t="s">
        <v>113</v>
      </c>
      <c r="BE404" s="162">
        <f>IF(N404="základní",J404,0)</f>
        <v>0</v>
      </c>
      <c r="BF404" s="162">
        <f>IF(N404="snížená",J404,0)</f>
        <v>0</v>
      </c>
      <c r="BG404" s="162">
        <f>IF(N404="zákl. přenesená",J404,0)</f>
        <v>0</v>
      </c>
      <c r="BH404" s="162">
        <f>IF(N404="sníž. přenesená",J404,0)</f>
        <v>0</v>
      </c>
      <c r="BI404" s="162">
        <f>IF(N404="nulová",J404,0)</f>
        <v>0</v>
      </c>
      <c r="BJ404" s="17" t="s">
        <v>79</v>
      </c>
      <c r="BK404" s="162">
        <f>ROUND(I404*H404,2)</f>
        <v>0</v>
      </c>
      <c r="BL404" s="17" t="s">
        <v>112</v>
      </c>
      <c r="BM404" s="17" t="s">
        <v>378</v>
      </c>
    </row>
    <row r="405" spans="2:47" s="1" customFormat="1" ht="13.5">
      <c r="B405" s="34"/>
      <c r="C405" s="56"/>
      <c r="D405" s="163" t="s">
        <v>114</v>
      </c>
      <c r="E405" s="56"/>
      <c r="F405" s="164" t="s">
        <v>377</v>
      </c>
      <c r="G405" s="56"/>
      <c r="H405" s="56"/>
      <c r="I405" s="138"/>
      <c r="J405" s="56"/>
      <c r="K405" s="56"/>
      <c r="L405" s="54"/>
      <c r="M405" s="165"/>
      <c r="N405" s="35"/>
      <c r="O405" s="35"/>
      <c r="P405" s="35"/>
      <c r="Q405" s="35"/>
      <c r="R405" s="35"/>
      <c r="S405" s="35"/>
      <c r="T405" s="71"/>
      <c r="AT405" s="17" t="s">
        <v>114</v>
      </c>
      <c r="AU405" s="17" t="s">
        <v>71</v>
      </c>
    </row>
    <row r="406" spans="2:47" s="1" customFormat="1" ht="27">
      <c r="B406" s="34"/>
      <c r="C406" s="56"/>
      <c r="D406" s="163" t="s">
        <v>115</v>
      </c>
      <c r="E406" s="56"/>
      <c r="F406" s="166" t="s">
        <v>307</v>
      </c>
      <c r="G406" s="56"/>
      <c r="H406" s="56"/>
      <c r="I406" s="138"/>
      <c r="J406" s="56"/>
      <c r="K406" s="56"/>
      <c r="L406" s="54"/>
      <c r="M406" s="165"/>
      <c r="N406" s="35"/>
      <c r="O406" s="35"/>
      <c r="P406" s="35"/>
      <c r="Q406" s="35"/>
      <c r="R406" s="35"/>
      <c r="S406" s="35"/>
      <c r="T406" s="71"/>
      <c r="AT406" s="17" t="s">
        <v>115</v>
      </c>
      <c r="AU406" s="17" t="s">
        <v>71</v>
      </c>
    </row>
    <row r="407" spans="2:65" s="1" customFormat="1" ht="25.5" customHeight="1">
      <c r="B407" s="34"/>
      <c r="C407" s="151" t="s">
        <v>379</v>
      </c>
      <c r="D407" s="151" t="s">
        <v>109</v>
      </c>
      <c r="E407" s="152" t="s">
        <v>234</v>
      </c>
      <c r="F407" s="153" t="s">
        <v>380</v>
      </c>
      <c r="G407" s="154" t="s">
        <v>111</v>
      </c>
      <c r="H407" s="155">
        <v>2</v>
      </c>
      <c r="I407" s="156"/>
      <c r="J407" s="157">
        <f>ROUND(I407*H407,2)</f>
        <v>0</v>
      </c>
      <c r="K407" s="153" t="s">
        <v>21</v>
      </c>
      <c r="L407" s="54"/>
      <c r="M407" s="158" t="s">
        <v>21</v>
      </c>
      <c r="N407" s="159" t="s">
        <v>42</v>
      </c>
      <c r="O407" s="35"/>
      <c r="P407" s="160">
        <f>O407*H407</f>
        <v>0</v>
      </c>
      <c r="Q407" s="160">
        <v>0</v>
      </c>
      <c r="R407" s="160">
        <f>Q407*H407</f>
        <v>0</v>
      </c>
      <c r="S407" s="160">
        <v>0</v>
      </c>
      <c r="T407" s="161">
        <f>S407*H407</f>
        <v>0</v>
      </c>
      <c r="AR407" s="17" t="s">
        <v>112</v>
      </c>
      <c r="AT407" s="17" t="s">
        <v>109</v>
      </c>
      <c r="AU407" s="17" t="s">
        <v>71</v>
      </c>
      <c r="AY407" s="17" t="s">
        <v>113</v>
      </c>
      <c r="BE407" s="162">
        <f>IF(N407="základní",J407,0)</f>
        <v>0</v>
      </c>
      <c r="BF407" s="162">
        <f>IF(N407="snížená",J407,0)</f>
        <v>0</v>
      </c>
      <c r="BG407" s="162">
        <f>IF(N407="zákl. přenesená",J407,0)</f>
        <v>0</v>
      </c>
      <c r="BH407" s="162">
        <f>IF(N407="sníž. přenesená",J407,0)</f>
        <v>0</v>
      </c>
      <c r="BI407" s="162">
        <f>IF(N407="nulová",J407,0)</f>
        <v>0</v>
      </c>
      <c r="BJ407" s="17" t="s">
        <v>79</v>
      </c>
      <c r="BK407" s="162">
        <f>ROUND(I407*H407,2)</f>
        <v>0</v>
      </c>
      <c r="BL407" s="17" t="s">
        <v>112</v>
      </c>
      <c r="BM407" s="17" t="s">
        <v>381</v>
      </c>
    </row>
    <row r="408" spans="2:47" s="1" customFormat="1" ht="13.5">
      <c r="B408" s="34"/>
      <c r="C408" s="56"/>
      <c r="D408" s="163" t="s">
        <v>114</v>
      </c>
      <c r="E408" s="56"/>
      <c r="F408" s="164" t="s">
        <v>380</v>
      </c>
      <c r="G408" s="56"/>
      <c r="H408" s="56"/>
      <c r="I408" s="138"/>
      <c r="J408" s="56"/>
      <c r="K408" s="56"/>
      <c r="L408" s="54"/>
      <c r="M408" s="165"/>
      <c r="N408" s="35"/>
      <c r="O408" s="35"/>
      <c r="P408" s="35"/>
      <c r="Q408" s="35"/>
      <c r="R408" s="35"/>
      <c r="S408" s="35"/>
      <c r="T408" s="71"/>
      <c r="AT408" s="17" t="s">
        <v>114</v>
      </c>
      <c r="AU408" s="17" t="s">
        <v>71</v>
      </c>
    </row>
    <row r="409" spans="2:47" s="1" customFormat="1" ht="27">
      <c r="B409" s="34"/>
      <c r="C409" s="56"/>
      <c r="D409" s="163" t="s">
        <v>115</v>
      </c>
      <c r="E409" s="56"/>
      <c r="F409" s="166" t="s">
        <v>307</v>
      </c>
      <c r="G409" s="56"/>
      <c r="H409" s="56"/>
      <c r="I409" s="138"/>
      <c r="J409" s="56"/>
      <c r="K409" s="56"/>
      <c r="L409" s="54"/>
      <c r="M409" s="165"/>
      <c r="N409" s="35"/>
      <c r="O409" s="35"/>
      <c r="P409" s="35"/>
      <c r="Q409" s="35"/>
      <c r="R409" s="35"/>
      <c r="S409" s="35"/>
      <c r="T409" s="71"/>
      <c r="AT409" s="17" t="s">
        <v>115</v>
      </c>
      <c r="AU409" s="17" t="s">
        <v>71</v>
      </c>
    </row>
    <row r="410" spans="2:65" s="1" customFormat="1" ht="16.5" customHeight="1">
      <c r="B410" s="34"/>
      <c r="C410" s="151" t="s">
        <v>250</v>
      </c>
      <c r="D410" s="151" t="s">
        <v>109</v>
      </c>
      <c r="E410" s="152" t="s">
        <v>359</v>
      </c>
      <c r="F410" s="153" t="s">
        <v>382</v>
      </c>
      <c r="G410" s="154" t="s">
        <v>111</v>
      </c>
      <c r="H410" s="155">
        <v>2</v>
      </c>
      <c r="I410" s="156"/>
      <c r="J410" s="157">
        <f>ROUND(I410*H410,2)</f>
        <v>0</v>
      </c>
      <c r="K410" s="153" t="s">
        <v>21</v>
      </c>
      <c r="L410" s="54"/>
      <c r="M410" s="158" t="s">
        <v>21</v>
      </c>
      <c r="N410" s="159" t="s">
        <v>42</v>
      </c>
      <c r="O410" s="35"/>
      <c r="P410" s="160">
        <f>O410*H410</f>
        <v>0</v>
      </c>
      <c r="Q410" s="160">
        <v>0</v>
      </c>
      <c r="R410" s="160">
        <f>Q410*H410</f>
        <v>0</v>
      </c>
      <c r="S410" s="160">
        <v>0</v>
      </c>
      <c r="T410" s="161">
        <f>S410*H410</f>
        <v>0</v>
      </c>
      <c r="AR410" s="17" t="s">
        <v>112</v>
      </c>
      <c r="AT410" s="17" t="s">
        <v>109</v>
      </c>
      <c r="AU410" s="17" t="s">
        <v>71</v>
      </c>
      <c r="AY410" s="17" t="s">
        <v>113</v>
      </c>
      <c r="BE410" s="162">
        <f>IF(N410="základní",J410,0)</f>
        <v>0</v>
      </c>
      <c r="BF410" s="162">
        <f>IF(N410="snížená",J410,0)</f>
        <v>0</v>
      </c>
      <c r="BG410" s="162">
        <f>IF(N410="zákl. přenesená",J410,0)</f>
        <v>0</v>
      </c>
      <c r="BH410" s="162">
        <f>IF(N410="sníž. přenesená",J410,0)</f>
        <v>0</v>
      </c>
      <c r="BI410" s="162">
        <f>IF(N410="nulová",J410,0)</f>
        <v>0</v>
      </c>
      <c r="BJ410" s="17" t="s">
        <v>79</v>
      </c>
      <c r="BK410" s="162">
        <f>ROUND(I410*H410,2)</f>
        <v>0</v>
      </c>
      <c r="BL410" s="17" t="s">
        <v>112</v>
      </c>
      <c r="BM410" s="17" t="s">
        <v>383</v>
      </c>
    </row>
    <row r="411" spans="2:47" s="1" customFormat="1" ht="13.5">
      <c r="B411" s="34"/>
      <c r="C411" s="56"/>
      <c r="D411" s="163" t="s">
        <v>114</v>
      </c>
      <c r="E411" s="56"/>
      <c r="F411" s="164" t="s">
        <v>382</v>
      </c>
      <c r="G411" s="56"/>
      <c r="H411" s="56"/>
      <c r="I411" s="138"/>
      <c r="J411" s="56"/>
      <c r="K411" s="56"/>
      <c r="L411" s="54"/>
      <c r="M411" s="165"/>
      <c r="N411" s="35"/>
      <c r="O411" s="35"/>
      <c r="P411" s="35"/>
      <c r="Q411" s="35"/>
      <c r="R411" s="35"/>
      <c r="S411" s="35"/>
      <c r="T411" s="71"/>
      <c r="AT411" s="17" t="s">
        <v>114</v>
      </c>
      <c r="AU411" s="17" t="s">
        <v>71</v>
      </c>
    </row>
    <row r="412" spans="2:47" s="1" customFormat="1" ht="27">
      <c r="B412" s="34"/>
      <c r="C412" s="56"/>
      <c r="D412" s="163" t="s">
        <v>115</v>
      </c>
      <c r="E412" s="56"/>
      <c r="F412" s="166" t="s">
        <v>307</v>
      </c>
      <c r="G412" s="56"/>
      <c r="H412" s="56"/>
      <c r="I412" s="138"/>
      <c r="J412" s="56"/>
      <c r="K412" s="56"/>
      <c r="L412" s="54"/>
      <c r="M412" s="165"/>
      <c r="N412" s="35"/>
      <c r="O412" s="35"/>
      <c r="P412" s="35"/>
      <c r="Q412" s="35"/>
      <c r="R412" s="35"/>
      <c r="S412" s="35"/>
      <c r="T412" s="71"/>
      <c r="AT412" s="17" t="s">
        <v>115</v>
      </c>
      <c r="AU412" s="17" t="s">
        <v>71</v>
      </c>
    </row>
    <row r="413" spans="2:65" s="1" customFormat="1" ht="16.5" customHeight="1">
      <c r="B413" s="34"/>
      <c r="C413" s="151" t="s">
        <v>384</v>
      </c>
      <c r="D413" s="151" t="s">
        <v>109</v>
      </c>
      <c r="E413" s="152" t="s">
        <v>236</v>
      </c>
      <c r="F413" s="153" t="s">
        <v>385</v>
      </c>
      <c r="G413" s="154" t="s">
        <v>111</v>
      </c>
      <c r="H413" s="155">
        <v>2</v>
      </c>
      <c r="I413" s="156"/>
      <c r="J413" s="157">
        <f>ROUND(I413*H413,2)</f>
        <v>0</v>
      </c>
      <c r="K413" s="153" t="s">
        <v>21</v>
      </c>
      <c r="L413" s="54"/>
      <c r="M413" s="158" t="s">
        <v>21</v>
      </c>
      <c r="N413" s="159" t="s">
        <v>42</v>
      </c>
      <c r="O413" s="35"/>
      <c r="P413" s="160">
        <f>O413*H413</f>
        <v>0</v>
      </c>
      <c r="Q413" s="160">
        <v>0</v>
      </c>
      <c r="R413" s="160">
        <f>Q413*H413</f>
        <v>0</v>
      </c>
      <c r="S413" s="160">
        <v>0</v>
      </c>
      <c r="T413" s="161">
        <f>S413*H413</f>
        <v>0</v>
      </c>
      <c r="AR413" s="17" t="s">
        <v>112</v>
      </c>
      <c r="AT413" s="17" t="s">
        <v>109</v>
      </c>
      <c r="AU413" s="17" t="s">
        <v>71</v>
      </c>
      <c r="AY413" s="17" t="s">
        <v>113</v>
      </c>
      <c r="BE413" s="162">
        <f>IF(N413="základní",J413,0)</f>
        <v>0</v>
      </c>
      <c r="BF413" s="162">
        <f>IF(N413="snížená",J413,0)</f>
        <v>0</v>
      </c>
      <c r="BG413" s="162">
        <f>IF(N413="zákl. přenesená",J413,0)</f>
        <v>0</v>
      </c>
      <c r="BH413" s="162">
        <f>IF(N413="sníž. přenesená",J413,0)</f>
        <v>0</v>
      </c>
      <c r="BI413" s="162">
        <f>IF(N413="nulová",J413,0)</f>
        <v>0</v>
      </c>
      <c r="BJ413" s="17" t="s">
        <v>79</v>
      </c>
      <c r="BK413" s="162">
        <f>ROUND(I413*H413,2)</f>
        <v>0</v>
      </c>
      <c r="BL413" s="17" t="s">
        <v>112</v>
      </c>
      <c r="BM413" s="17" t="s">
        <v>386</v>
      </c>
    </row>
    <row r="414" spans="2:47" s="1" customFormat="1" ht="13.5">
      <c r="B414" s="34"/>
      <c r="C414" s="56"/>
      <c r="D414" s="163" t="s">
        <v>114</v>
      </c>
      <c r="E414" s="56"/>
      <c r="F414" s="164" t="s">
        <v>385</v>
      </c>
      <c r="G414" s="56"/>
      <c r="H414" s="56"/>
      <c r="I414" s="138"/>
      <c r="J414" s="56"/>
      <c r="K414" s="56"/>
      <c r="L414" s="54"/>
      <c r="M414" s="165"/>
      <c r="N414" s="35"/>
      <c r="O414" s="35"/>
      <c r="P414" s="35"/>
      <c r="Q414" s="35"/>
      <c r="R414" s="35"/>
      <c r="S414" s="35"/>
      <c r="T414" s="71"/>
      <c r="AT414" s="17" t="s">
        <v>114</v>
      </c>
      <c r="AU414" s="17" t="s">
        <v>71</v>
      </c>
    </row>
    <row r="415" spans="2:47" s="1" customFormat="1" ht="27">
      <c r="B415" s="34"/>
      <c r="C415" s="56"/>
      <c r="D415" s="163" t="s">
        <v>115</v>
      </c>
      <c r="E415" s="56"/>
      <c r="F415" s="166" t="s">
        <v>307</v>
      </c>
      <c r="G415" s="56"/>
      <c r="H415" s="56"/>
      <c r="I415" s="138"/>
      <c r="J415" s="56"/>
      <c r="K415" s="56"/>
      <c r="L415" s="54"/>
      <c r="M415" s="165"/>
      <c r="N415" s="35"/>
      <c r="O415" s="35"/>
      <c r="P415" s="35"/>
      <c r="Q415" s="35"/>
      <c r="R415" s="35"/>
      <c r="S415" s="35"/>
      <c r="T415" s="71"/>
      <c r="AT415" s="17" t="s">
        <v>115</v>
      </c>
      <c r="AU415" s="17" t="s">
        <v>71</v>
      </c>
    </row>
    <row r="416" spans="2:65" s="1" customFormat="1" ht="25.5" customHeight="1">
      <c r="B416" s="34"/>
      <c r="C416" s="151" t="s">
        <v>262</v>
      </c>
      <c r="D416" s="151" t="s">
        <v>109</v>
      </c>
      <c r="E416" s="152" t="s">
        <v>364</v>
      </c>
      <c r="F416" s="153" t="s">
        <v>387</v>
      </c>
      <c r="G416" s="154" t="s">
        <v>111</v>
      </c>
      <c r="H416" s="155">
        <v>2</v>
      </c>
      <c r="I416" s="156"/>
      <c r="J416" s="157">
        <f>ROUND(I416*H416,2)</f>
        <v>0</v>
      </c>
      <c r="K416" s="153" t="s">
        <v>21</v>
      </c>
      <c r="L416" s="54"/>
      <c r="M416" s="158" t="s">
        <v>21</v>
      </c>
      <c r="N416" s="159" t="s">
        <v>42</v>
      </c>
      <c r="O416" s="35"/>
      <c r="P416" s="160">
        <f>O416*H416</f>
        <v>0</v>
      </c>
      <c r="Q416" s="160">
        <v>0</v>
      </c>
      <c r="R416" s="160">
        <f>Q416*H416</f>
        <v>0</v>
      </c>
      <c r="S416" s="160">
        <v>0</v>
      </c>
      <c r="T416" s="161">
        <f>S416*H416</f>
        <v>0</v>
      </c>
      <c r="AR416" s="17" t="s">
        <v>112</v>
      </c>
      <c r="AT416" s="17" t="s">
        <v>109</v>
      </c>
      <c r="AU416" s="17" t="s">
        <v>71</v>
      </c>
      <c r="AY416" s="17" t="s">
        <v>113</v>
      </c>
      <c r="BE416" s="162">
        <f>IF(N416="základní",J416,0)</f>
        <v>0</v>
      </c>
      <c r="BF416" s="162">
        <f>IF(N416="snížená",J416,0)</f>
        <v>0</v>
      </c>
      <c r="BG416" s="162">
        <f>IF(N416="zákl. přenesená",J416,0)</f>
        <v>0</v>
      </c>
      <c r="BH416" s="162">
        <f>IF(N416="sníž. přenesená",J416,0)</f>
        <v>0</v>
      </c>
      <c r="BI416" s="162">
        <f>IF(N416="nulová",J416,0)</f>
        <v>0</v>
      </c>
      <c r="BJ416" s="17" t="s">
        <v>79</v>
      </c>
      <c r="BK416" s="162">
        <f>ROUND(I416*H416,2)</f>
        <v>0</v>
      </c>
      <c r="BL416" s="17" t="s">
        <v>112</v>
      </c>
      <c r="BM416" s="17" t="s">
        <v>388</v>
      </c>
    </row>
    <row r="417" spans="2:47" s="1" customFormat="1" ht="13.5">
      <c r="B417" s="34"/>
      <c r="C417" s="56"/>
      <c r="D417" s="163" t="s">
        <v>114</v>
      </c>
      <c r="E417" s="56"/>
      <c r="F417" s="164" t="s">
        <v>387</v>
      </c>
      <c r="G417" s="56"/>
      <c r="H417" s="56"/>
      <c r="I417" s="138"/>
      <c r="J417" s="56"/>
      <c r="K417" s="56"/>
      <c r="L417" s="54"/>
      <c r="M417" s="165"/>
      <c r="N417" s="35"/>
      <c r="O417" s="35"/>
      <c r="P417" s="35"/>
      <c r="Q417" s="35"/>
      <c r="R417" s="35"/>
      <c r="S417" s="35"/>
      <c r="T417" s="71"/>
      <c r="AT417" s="17" t="s">
        <v>114</v>
      </c>
      <c r="AU417" s="17" t="s">
        <v>71</v>
      </c>
    </row>
    <row r="418" spans="2:47" s="1" customFormat="1" ht="27">
      <c r="B418" s="34"/>
      <c r="C418" s="56"/>
      <c r="D418" s="163" t="s">
        <v>115</v>
      </c>
      <c r="E418" s="56"/>
      <c r="F418" s="166" t="s">
        <v>307</v>
      </c>
      <c r="G418" s="56"/>
      <c r="H418" s="56"/>
      <c r="I418" s="138"/>
      <c r="J418" s="56"/>
      <c r="K418" s="56"/>
      <c r="L418" s="54"/>
      <c r="M418" s="165"/>
      <c r="N418" s="35"/>
      <c r="O418" s="35"/>
      <c r="P418" s="35"/>
      <c r="Q418" s="35"/>
      <c r="R418" s="35"/>
      <c r="S418" s="35"/>
      <c r="T418" s="71"/>
      <c r="AT418" s="17" t="s">
        <v>115</v>
      </c>
      <c r="AU418" s="17" t="s">
        <v>71</v>
      </c>
    </row>
    <row r="419" spans="2:65" s="1" customFormat="1" ht="25.5" customHeight="1">
      <c r="B419" s="34"/>
      <c r="C419" s="151" t="s">
        <v>389</v>
      </c>
      <c r="D419" s="151" t="s">
        <v>109</v>
      </c>
      <c r="E419" s="152" t="s">
        <v>242</v>
      </c>
      <c r="F419" s="153" t="s">
        <v>390</v>
      </c>
      <c r="G419" s="154" t="s">
        <v>111</v>
      </c>
      <c r="H419" s="155">
        <v>1</v>
      </c>
      <c r="I419" s="156"/>
      <c r="J419" s="157">
        <f>ROUND(I419*H419,2)</f>
        <v>0</v>
      </c>
      <c r="K419" s="153" t="s">
        <v>21</v>
      </c>
      <c r="L419" s="54"/>
      <c r="M419" s="158" t="s">
        <v>21</v>
      </c>
      <c r="N419" s="159" t="s">
        <v>42</v>
      </c>
      <c r="O419" s="35"/>
      <c r="P419" s="160">
        <f>O419*H419</f>
        <v>0</v>
      </c>
      <c r="Q419" s="160">
        <v>0</v>
      </c>
      <c r="R419" s="160">
        <f>Q419*H419</f>
        <v>0</v>
      </c>
      <c r="S419" s="160">
        <v>0</v>
      </c>
      <c r="T419" s="161">
        <f>S419*H419</f>
        <v>0</v>
      </c>
      <c r="AR419" s="17" t="s">
        <v>112</v>
      </c>
      <c r="AT419" s="17" t="s">
        <v>109</v>
      </c>
      <c r="AU419" s="17" t="s">
        <v>71</v>
      </c>
      <c r="AY419" s="17" t="s">
        <v>113</v>
      </c>
      <c r="BE419" s="162">
        <f>IF(N419="základní",J419,0)</f>
        <v>0</v>
      </c>
      <c r="BF419" s="162">
        <f>IF(N419="snížená",J419,0)</f>
        <v>0</v>
      </c>
      <c r="BG419" s="162">
        <f>IF(N419="zákl. přenesená",J419,0)</f>
        <v>0</v>
      </c>
      <c r="BH419" s="162">
        <f>IF(N419="sníž. přenesená",J419,0)</f>
        <v>0</v>
      </c>
      <c r="BI419" s="162">
        <f>IF(N419="nulová",J419,0)</f>
        <v>0</v>
      </c>
      <c r="BJ419" s="17" t="s">
        <v>79</v>
      </c>
      <c r="BK419" s="162">
        <f>ROUND(I419*H419,2)</f>
        <v>0</v>
      </c>
      <c r="BL419" s="17" t="s">
        <v>112</v>
      </c>
      <c r="BM419" s="17" t="s">
        <v>391</v>
      </c>
    </row>
    <row r="420" spans="2:47" s="1" customFormat="1" ht="13.5">
      <c r="B420" s="34"/>
      <c r="C420" s="56"/>
      <c r="D420" s="163" t="s">
        <v>114</v>
      </c>
      <c r="E420" s="56"/>
      <c r="F420" s="164" t="s">
        <v>390</v>
      </c>
      <c r="G420" s="56"/>
      <c r="H420" s="56"/>
      <c r="I420" s="138"/>
      <c r="J420" s="56"/>
      <c r="K420" s="56"/>
      <c r="L420" s="54"/>
      <c r="M420" s="165"/>
      <c r="N420" s="35"/>
      <c r="O420" s="35"/>
      <c r="P420" s="35"/>
      <c r="Q420" s="35"/>
      <c r="R420" s="35"/>
      <c r="S420" s="35"/>
      <c r="T420" s="71"/>
      <c r="AT420" s="17" t="s">
        <v>114</v>
      </c>
      <c r="AU420" s="17" t="s">
        <v>71</v>
      </c>
    </row>
    <row r="421" spans="2:47" s="1" customFormat="1" ht="27">
      <c r="B421" s="34"/>
      <c r="C421" s="56"/>
      <c r="D421" s="163" t="s">
        <v>115</v>
      </c>
      <c r="E421" s="56"/>
      <c r="F421" s="166" t="s">
        <v>307</v>
      </c>
      <c r="G421" s="56"/>
      <c r="H421" s="56"/>
      <c r="I421" s="138"/>
      <c r="J421" s="56"/>
      <c r="K421" s="56"/>
      <c r="L421" s="54"/>
      <c r="M421" s="165"/>
      <c r="N421" s="35"/>
      <c r="O421" s="35"/>
      <c r="P421" s="35"/>
      <c r="Q421" s="35"/>
      <c r="R421" s="35"/>
      <c r="S421" s="35"/>
      <c r="T421" s="71"/>
      <c r="AT421" s="17" t="s">
        <v>115</v>
      </c>
      <c r="AU421" s="17" t="s">
        <v>71</v>
      </c>
    </row>
    <row r="422" spans="2:65" s="1" customFormat="1" ht="16.5" customHeight="1">
      <c r="B422" s="34"/>
      <c r="C422" s="151" t="s">
        <v>264</v>
      </c>
      <c r="D422" s="151" t="s">
        <v>109</v>
      </c>
      <c r="E422" s="152" t="s">
        <v>369</v>
      </c>
      <c r="F422" s="153" t="s">
        <v>392</v>
      </c>
      <c r="G422" s="154" t="s">
        <v>111</v>
      </c>
      <c r="H422" s="155">
        <v>1</v>
      </c>
      <c r="I422" s="156"/>
      <c r="J422" s="157">
        <f>ROUND(I422*H422,2)</f>
        <v>0</v>
      </c>
      <c r="K422" s="153" t="s">
        <v>21</v>
      </c>
      <c r="L422" s="54"/>
      <c r="M422" s="158" t="s">
        <v>21</v>
      </c>
      <c r="N422" s="159" t="s">
        <v>42</v>
      </c>
      <c r="O422" s="35"/>
      <c r="P422" s="160">
        <f>O422*H422</f>
        <v>0</v>
      </c>
      <c r="Q422" s="160">
        <v>0</v>
      </c>
      <c r="R422" s="160">
        <f>Q422*H422</f>
        <v>0</v>
      </c>
      <c r="S422" s="160">
        <v>0</v>
      </c>
      <c r="T422" s="161">
        <f>S422*H422</f>
        <v>0</v>
      </c>
      <c r="AR422" s="17" t="s">
        <v>112</v>
      </c>
      <c r="AT422" s="17" t="s">
        <v>109</v>
      </c>
      <c r="AU422" s="17" t="s">
        <v>71</v>
      </c>
      <c r="AY422" s="17" t="s">
        <v>113</v>
      </c>
      <c r="BE422" s="162">
        <f>IF(N422="základní",J422,0)</f>
        <v>0</v>
      </c>
      <c r="BF422" s="162">
        <f>IF(N422="snížená",J422,0)</f>
        <v>0</v>
      </c>
      <c r="BG422" s="162">
        <f>IF(N422="zákl. přenesená",J422,0)</f>
        <v>0</v>
      </c>
      <c r="BH422" s="162">
        <f>IF(N422="sníž. přenesená",J422,0)</f>
        <v>0</v>
      </c>
      <c r="BI422" s="162">
        <f>IF(N422="nulová",J422,0)</f>
        <v>0</v>
      </c>
      <c r="BJ422" s="17" t="s">
        <v>79</v>
      </c>
      <c r="BK422" s="162">
        <f>ROUND(I422*H422,2)</f>
        <v>0</v>
      </c>
      <c r="BL422" s="17" t="s">
        <v>112</v>
      </c>
      <c r="BM422" s="17" t="s">
        <v>393</v>
      </c>
    </row>
    <row r="423" spans="2:47" s="1" customFormat="1" ht="13.5">
      <c r="B423" s="34"/>
      <c r="C423" s="56"/>
      <c r="D423" s="163" t="s">
        <v>114</v>
      </c>
      <c r="E423" s="56"/>
      <c r="F423" s="164" t="s">
        <v>392</v>
      </c>
      <c r="G423" s="56"/>
      <c r="H423" s="56"/>
      <c r="I423" s="138"/>
      <c r="J423" s="56"/>
      <c r="K423" s="56"/>
      <c r="L423" s="54"/>
      <c r="M423" s="165"/>
      <c r="N423" s="35"/>
      <c r="O423" s="35"/>
      <c r="P423" s="35"/>
      <c r="Q423" s="35"/>
      <c r="R423" s="35"/>
      <c r="S423" s="35"/>
      <c r="T423" s="71"/>
      <c r="AT423" s="17" t="s">
        <v>114</v>
      </c>
      <c r="AU423" s="17" t="s">
        <v>71</v>
      </c>
    </row>
    <row r="424" spans="2:47" s="1" customFormat="1" ht="27">
      <c r="B424" s="34"/>
      <c r="C424" s="56"/>
      <c r="D424" s="163" t="s">
        <v>115</v>
      </c>
      <c r="E424" s="56"/>
      <c r="F424" s="166" t="s">
        <v>307</v>
      </c>
      <c r="G424" s="56"/>
      <c r="H424" s="56"/>
      <c r="I424" s="138"/>
      <c r="J424" s="56"/>
      <c r="K424" s="56"/>
      <c r="L424" s="54"/>
      <c r="M424" s="165"/>
      <c r="N424" s="35"/>
      <c r="O424" s="35"/>
      <c r="P424" s="35"/>
      <c r="Q424" s="35"/>
      <c r="R424" s="35"/>
      <c r="S424" s="35"/>
      <c r="T424" s="71"/>
      <c r="AT424" s="17" t="s">
        <v>115</v>
      </c>
      <c r="AU424" s="17" t="s">
        <v>71</v>
      </c>
    </row>
    <row r="425" spans="2:65" s="1" customFormat="1" ht="25.5" customHeight="1">
      <c r="B425" s="34"/>
      <c r="C425" s="151" t="s">
        <v>394</v>
      </c>
      <c r="D425" s="151" t="s">
        <v>109</v>
      </c>
      <c r="E425" s="152" t="s">
        <v>244</v>
      </c>
      <c r="F425" s="153" t="s">
        <v>395</v>
      </c>
      <c r="G425" s="154" t="s">
        <v>111</v>
      </c>
      <c r="H425" s="155">
        <v>1</v>
      </c>
      <c r="I425" s="156"/>
      <c r="J425" s="157">
        <f>ROUND(I425*H425,2)</f>
        <v>0</v>
      </c>
      <c r="K425" s="153" t="s">
        <v>21</v>
      </c>
      <c r="L425" s="54"/>
      <c r="M425" s="158" t="s">
        <v>21</v>
      </c>
      <c r="N425" s="159" t="s">
        <v>42</v>
      </c>
      <c r="O425" s="35"/>
      <c r="P425" s="160">
        <f>O425*H425</f>
        <v>0</v>
      </c>
      <c r="Q425" s="160">
        <v>0</v>
      </c>
      <c r="R425" s="160">
        <f>Q425*H425</f>
        <v>0</v>
      </c>
      <c r="S425" s="160">
        <v>0</v>
      </c>
      <c r="T425" s="161">
        <f>S425*H425</f>
        <v>0</v>
      </c>
      <c r="AR425" s="17" t="s">
        <v>112</v>
      </c>
      <c r="AT425" s="17" t="s">
        <v>109</v>
      </c>
      <c r="AU425" s="17" t="s">
        <v>71</v>
      </c>
      <c r="AY425" s="17" t="s">
        <v>113</v>
      </c>
      <c r="BE425" s="162">
        <f>IF(N425="základní",J425,0)</f>
        <v>0</v>
      </c>
      <c r="BF425" s="162">
        <f>IF(N425="snížená",J425,0)</f>
        <v>0</v>
      </c>
      <c r="BG425" s="162">
        <f>IF(N425="zákl. přenesená",J425,0)</f>
        <v>0</v>
      </c>
      <c r="BH425" s="162">
        <f>IF(N425="sníž. přenesená",J425,0)</f>
        <v>0</v>
      </c>
      <c r="BI425" s="162">
        <f>IF(N425="nulová",J425,0)</f>
        <v>0</v>
      </c>
      <c r="BJ425" s="17" t="s">
        <v>79</v>
      </c>
      <c r="BK425" s="162">
        <f>ROUND(I425*H425,2)</f>
        <v>0</v>
      </c>
      <c r="BL425" s="17" t="s">
        <v>112</v>
      </c>
      <c r="BM425" s="17" t="s">
        <v>396</v>
      </c>
    </row>
    <row r="426" spans="2:47" s="1" customFormat="1" ht="13.5">
      <c r="B426" s="34"/>
      <c r="C426" s="56"/>
      <c r="D426" s="163" t="s">
        <v>114</v>
      </c>
      <c r="E426" s="56"/>
      <c r="F426" s="164" t="s">
        <v>395</v>
      </c>
      <c r="G426" s="56"/>
      <c r="H426" s="56"/>
      <c r="I426" s="138"/>
      <c r="J426" s="56"/>
      <c r="K426" s="56"/>
      <c r="L426" s="54"/>
      <c r="M426" s="165"/>
      <c r="N426" s="35"/>
      <c r="O426" s="35"/>
      <c r="P426" s="35"/>
      <c r="Q426" s="35"/>
      <c r="R426" s="35"/>
      <c r="S426" s="35"/>
      <c r="T426" s="71"/>
      <c r="AT426" s="17" t="s">
        <v>114</v>
      </c>
      <c r="AU426" s="17" t="s">
        <v>71</v>
      </c>
    </row>
    <row r="427" spans="2:47" s="1" customFormat="1" ht="27">
      <c r="B427" s="34"/>
      <c r="C427" s="56"/>
      <c r="D427" s="163" t="s">
        <v>115</v>
      </c>
      <c r="E427" s="56"/>
      <c r="F427" s="166" t="s">
        <v>307</v>
      </c>
      <c r="G427" s="56"/>
      <c r="H427" s="56"/>
      <c r="I427" s="138"/>
      <c r="J427" s="56"/>
      <c r="K427" s="56"/>
      <c r="L427" s="54"/>
      <c r="M427" s="165"/>
      <c r="N427" s="35"/>
      <c r="O427" s="35"/>
      <c r="P427" s="35"/>
      <c r="Q427" s="35"/>
      <c r="R427" s="35"/>
      <c r="S427" s="35"/>
      <c r="T427" s="71"/>
      <c r="AT427" s="17" t="s">
        <v>115</v>
      </c>
      <c r="AU427" s="17" t="s">
        <v>71</v>
      </c>
    </row>
    <row r="428" spans="2:65" s="1" customFormat="1" ht="16.5" customHeight="1">
      <c r="B428" s="34"/>
      <c r="C428" s="151" t="s">
        <v>266</v>
      </c>
      <c r="D428" s="151" t="s">
        <v>109</v>
      </c>
      <c r="E428" s="152" t="s">
        <v>374</v>
      </c>
      <c r="F428" s="153" t="s">
        <v>397</v>
      </c>
      <c r="G428" s="154" t="s">
        <v>111</v>
      </c>
      <c r="H428" s="155">
        <v>1</v>
      </c>
      <c r="I428" s="156"/>
      <c r="J428" s="157">
        <f>ROUND(I428*H428,2)</f>
        <v>0</v>
      </c>
      <c r="K428" s="153" t="s">
        <v>21</v>
      </c>
      <c r="L428" s="54"/>
      <c r="M428" s="158" t="s">
        <v>21</v>
      </c>
      <c r="N428" s="159" t="s">
        <v>42</v>
      </c>
      <c r="O428" s="35"/>
      <c r="P428" s="160">
        <f>O428*H428</f>
        <v>0</v>
      </c>
      <c r="Q428" s="160">
        <v>0</v>
      </c>
      <c r="R428" s="160">
        <f>Q428*H428</f>
        <v>0</v>
      </c>
      <c r="S428" s="160">
        <v>0</v>
      </c>
      <c r="T428" s="161">
        <f>S428*H428</f>
        <v>0</v>
      </c>
      <c r="AR428" s="17" t="s">
        <v>112</v>
      </c>
      <c r="AT428" s="17" t="s">
        <v>109</v>
      </c>
      <c r="AU428" s="17" t="s">
        <v>71</v>
      </c>
      <c r="AY428" s="17" t="s">
        <v>113</v>
      </c>
      <c r="BE428" s="162">
        <f>IF(N428="základní",J428,0)</f>
        <v>0</v>
      </c>
      <c r="BF428" s="162">
        <f>IF(N428="snížená",J428,0)</f>
        <v>0</v>
      </c>
      <c r="BG428" s="162">
        <f>IF(N428="zákl. přenesená",J428,0)</f>
        <v>0</v>
      </c>
      <c r="BH428" s="162">
        <f>IF(N428="sníž. přenesená",J428,0)</f>
        <v>0</v>
      </c>
      <c r="BI428" s="162">
        <f>IF(N428="nulová",J428,0)</f>
        <v>0</v>
      </c>
      <c r="BJ428" s="17" t="s">
        <v>79</v>
      </c>
      <c r="BK428" s="162">
        <f>ROUND(I428*H428,2)</f>
        <v>0</v>
      </c>
      <c r="BL428" s="17" t="s">
        <v>112</v>
      </c>
      <c r="BM428" s="17" t="s">
        <v>398</v>
      </c>
    </row>
    <row r="429" spans="2:47" s="1" customFormat="1" ht="13.5">
      <c r="B429" s="34"/>
      <c r="C429" s="56"/>
      <c r="D429" s="163" t="s">
        <v>114</v>
      </c>
      <c r="E429" s="56"/>
      <c r="F429" s="164" t="s">
        <v>397</v>
      </c>
      <c r="G429" s="56"/>
      <c r="H429" s="56"/>
      <c r="I429" s="138"/>
      <c r="J429" s="56"/>
      <c r="K429" s="56"/>
      <c r="L429" s="54"/>
      <c r="M429" s="165"/>
      <c r="N429" s="35"/>
      <c r="O429" s="35"/>
      <c r="P429" s="35"/>
      <c r="Q429" s="35"/>
      <c r="R429" s="35"/>
      <c r="S429" s="35"/>
      <c r="T429" s="71"/>
      <c r="AT429" s="17" t="s">
        <v>114</v>
      </c>
      <c r="AU429" s="17" t="s">
        <v>71</v>
      </c>
    </row>
    <row r="430" spans="2:47" s="1" customFormat="1" ht="27">
      <c r="B430" s="34"/>
      <c r="C430" s="56"/>
      <c r="D430" s="163" t="s">
        <v>115</v>
      </c>
      <c r="E430" s="56"/>
      <c r="F430" s="166" t="s">
        <v>307</v>
      </c>
      <c r="G430" s="56"/>
      <c r="H430" s="56"/>
      <c r="I430" s="138"/>
      <c r="J430" s="56"/>
      <c r="K430" s="56"/>
      <c r="L430" s="54"/>
      <c r="M430" s="165"/>
      <c r="N430" s="35"/>
      <c r="O430" s="35"/>
      <c r="P430" s="35"/>
      <c r="Q430" s="35"/>
      <c r="R430" s="35"/>
      <c r="S430" s="35"/>
      <c r="T430" s="71"/>
      <c r="AT430" s="17" t="s">
        <v>115</v>
      </c>
      <c r="AU430" s="17" t="s">
        <v>71</v>
      </c>
    </row>
    <row r="431" spans="2:65" s="1" customFormat="1" ht="25.5" customHeight="1">
      <c r="B431" s="34"/>
      <c r="C431" s="151" t="s">
        <v>399</v>
      </c>
      <c r="D431" s="151" t="s">
        <v>109</v>
      </c>
      <c r="E431" s="152" t="s">
        <v>247</v>
      </c>
      <c r="F431" s="153" t="s">
        <v>400</v>
      </c>
      <c r="G431" s="154" t="s">
        <v>111</v>
      </c>
      <c r="H431" s="155">
        <v>1</v>
      </c>
      <c r="I431" s="156"/>
      <c r="J431" s="157">
        <f>ROUND(I431*H431,2)</f>
        <v>0</v>
      </c>
      <c r="K431" s="153" t="s">
        <v>21</v>
      </c>
      <c r="L431" s="54"/>
      <c r="M431" s="158" t="s">
        <v>21</v>
      </c>
      <c r="N431" s="159" t="s">
        <v>42</v>
      </c>
      <c r="O431" s="35"/>
      <c r="P431" s="160">
        <f>O431*H431</f>
        <v>0</v>
      </c>
      <c r="Q431" s="160">
        <v>0</v>
      </c>
      <c r="R431" s="160">
        <f>Q431*H431</f>
        <v>0</v>
      </c>
      <c r="S431" s="160">
        <v>0</v>
      </c>
      <c r="T431" s="161">
        <f>S431*H431</f>
        <v>0</v>
      </c>
      <c r="AR431" s="17" t="s">
        <v>112</v>
      </c>
      <c r="AT431" s="17" t="s">
        <v>109</v>
      </c>
      <c r="AU431" s="17" t="s">
        <v>71</v>
      </c>
      <c r="AY431" s="17" t="s">
        <v>113</v>
      </c>
      <c r="BE431" s="162">
        <f>IF(N431="základní",J431,0)</f>
        <v>0</v>
      </c>
      <c r="BF431" s="162">
        <f>IF(N431="snížená",J431,0)</f>
        <v>0</v>
      </c>
      <c r="BG431" s="162">
        <f>IF(N431="zákl. přenesená",J431,0)</f>
        <v>0</v>
      </c>
      <c r="BH431" s="162">
        <f>IF(N431="sníž. přenesená",J431,0)</f>
        <v>0</v>
      </c>
      <c r="BI431" s="162">
        <f>IF(N431="nulová",J431,0)</f>
        <v>0</v>
      </c>
      <c r="BJ431" s="17" t="s">
        <v>79</v>
      </c>
      <c r="BK431" s="162">
        <f>ROUND(I431*H431,2)</f>
        <v>0</v>
      </c>
      <c r="BL431" s="17" t="s">
        <v>112</v>
      </c>
      <c r="BM431" s="17" t="s">
        <v>401</v>
      </c>
    </row>
    <row r="432" spans="2:47" s="1" customFormat="1" ht="13.5">
      <c r="B432" s="34"/>
      <c r="C432" s="56"/>
      <c r="D432" s="163" t="s">
        <v>114</v>
      </c>
      <c r="E432" s="56"/>
      <c r="F432" s="164" t="s">
        <v>400</v>
      </c>
      <c r="G432" s="56"/>
      <c r="H432" s="56"/>
      <c r="I432" s="138"/>
      <c r="J432" s="56"/>
      <c r="K432" s="56"/>
      <c r="L432" s="54"/>
      <c r="M432" s="165"/>
      <c r="N432" s="35"/>
      <c r="O432" s="35"/>
      <c r="P432" s="35"/>
      <c r="Q432" s="35"/>
      <c r="R432" s="35"/>
      <c r="S432" s="35"/>
      <c r="T432" s="71"/>
      <c r="AT432" s="17" t="s">
        <v>114</v>
      </c>
      <c r="AU432" s="17" t="s">
        <v>71</v>
      </c>
    </row>
    <row r="433" spans="2:47" s="1" customFormat="1" ht="27">
      <c r="B433" s="34"/>
      <c r="C433" s="56"/>
      <c r="D433" s="163" t="s">
        <v>115</v>
      </c>
      <c r="E433" s="56"/>
      <c r="F433" s="166" t="s">
        <v>307</v>
      </c>
      <c r="G433" s="56"/>
      <c r="H433" s="56"/>
      <c r="I433" s="138"/>
      <c r="J433" s="56"/>
      <c r="K433" s="56"/>
      <c r="L433" s="54"/>
      <c r="M433" s="165"/>
      <c r="N433" s="35"/>
      <c r="O433" s="35"/>
      <c r="P433" s="35"/>
      <c r="Q433" s="35"/>
      <c r="R433" s="35"/>
      <c r="S433" s="35"/>
      <c r="T433" s="71"/>
      <c r="AT433" s="17" t="s">
        <v>115</v>
      </c>
      <c r="AU433" s="17" t="s">
        <v>71</v>
      </c>
    </row>
    <row r="434" spans="2:65" s="1" customFormat="1" ht="16.5" customHeight="1">
      <c r="B434" s="34"/>
      <c r="C434" s="151" t="s">
        <v>272</v>
      </c>
      <c r="D434" s="151" t="s">
        <v>109</v>
      </c>
      <c r="E434" s="152" t="s">
        <v>379</v>
      </c>
      <c r="F434" s="153" t="s">
        <v>402</v>
      </c>
      <c r="G434" s="154" t="s">
        <v>111</v>
      </c>
      <c r="H434" s="155">
        <v>3</v>
      </c>
      <c r="I434" s="156"/>
      <c r="J434" s="157">
        <f>ROUND(I434*H434,2)</f>
        <v>0</v>
      </c>
      <c r="K434" s="153" t="s">
        <v>21</v>
      </c>
      <c r="L434" s="54"/>
      <c r="M434" s="158" t="s">
        <v>21</v>
      </c>
      <c r="N434" s="159" t="s">
        <v>42</v>
      </c>
      <c r="O434" s="35"/>
      <c r="P434" s="160">
        <f>O434*H434</f>
        <v>0</v>
      </c>
      <c r="Q434" s="160">
        <v>0</v>
      </c>
      <c r="R434" s="160">
        <f>Q434*H434</f>
        <v>0</v>
      </c>
      <c r="S434" s="160">
        <v>0</v>
      </c>
      <c r="T434" s="161">
        <f>S434*H434</f>
        <v>0</v>
      </c>
      <c r="AR434" s="17" t="s">
        <v>112</v>
      </c>
      <c r="AT434" s="17" t="s">
        <v>109</v>
      </c>
      <c r="AU434" s="17" t="s">
        <v>71</v>
      </c>
      <c r="AY434" s="17" t="s">
        <v>113</v>
      </c>
      <c r="BE434" s="162">
        <f>IF(N434="základní",J434,0)</f>
        <v>0</v>
      </c>
      <c r="BF434" s="162">
        <f>IF(N434="snížená",J434,0)</f>
        <v>0</v>
      </c>
      <c r="BG434" s="162">
        <f>IF(N434="zákl. přenesená",J434,0)</f>
        <v>0</v>
      </c>
      <c r="BH434" s="162">
        <f>IF(N434="sníž. přenesená",J434,0)</f>
        <v>0</v>
      </c>
      <c r="BI434" s="162">
        <f>IF(N434="nulová",J434,0)</f>
        <v>0</v>
      </c>
      <c r="BJ434" s="17" t="s">
        <v>79</v>
      </c>
      <c r="BK434" s="162">
        <f>ROUND(I434*H434,2)</f>
        <v>0</v>
      </c>
      <c r="BL434" s="17" t="s">
        <v>112</v>
      </c>
      <c r="BM434" s="17" t="s">
        <v>403</v>
      </c>
    </row>
    <row r="435" spans="2:47" s="1" customFormat="1" ht="13.5">
      <c r="B435" s="34"/>
      <c r="C435" s="56"/>
      <c r="D435" s="163" t="s">
        <v>114</v>
      </c>
      <c r="E435" s="56"/>
      <c r="F435" s="164" t="s">
        <v>402</v>
      </c>
      <c r="G435" s="56"/>
      <c r="H435" s="56"/>
      <c r="I435" s="138"/>
      <c r="J435" s="56"/>
      <c r="K435" s="56"/>
      <c r="L435" s="54"/>
      <c r="M435" s="165"/>
      <c r="N435" s="35"/>
      <c r="O435" s="35"/>
      <c r="P435" s="35"/>
      <c r="Q435" s="35"/>
      <c r="R435" s="35"/>
      <c r="S435" s="35"/>
      <c r="T435" s="71"/>
      <c r="AT435" s="17" t="s">
        <v>114</v>
      </c>
      <c r="AU435" s="17" t="s">
        <v>71</v>
      </c>
    </row>
    <row r="436" spans="2:47" s="1" customFormat="1" ht="27">
      <c r="B436" s="34"/>
      <c r="C436" s="56"/>
      <c r="D436" s="163" t="s">
        <v>115</v>
      </c>
      <c r="E436" s="56"/>
      <c r="F436" s="166" t="s">
        <v>307</v>
      </c>
      <c r="G436" s="56"/>
      <c r="H436" s="56"/>
      <c r="I436" s="138"/>
      <c r="J436" s="56"/>
      <c r="K436" s="56"/>
      <c r="L436" s="54"/>
      <c r="M436" s="165"/>
      <c r="N436" s="35"/>
      <c r="O436" s="35"/>
      <c r="P436" s="35"/>
      <c r="Q436" s="35"/>
      <c r="R436" s="35"/>
      <c r="S436" s="35"/>
      <c r="T436" s="71"/>
      <c r="AT436" s="17" t="s">
        <v>115</v>
      </c>
      <c r="AU436" s="17" t="s">
        <v>71</v>
      </c>
    </row>
    <row r="437" spans="2:65" s="1" customFormat="1" ht="16.5" customHeight="1">
      <c r="B437" s="34"/>
      <c r="C437" s="151" t="s">
        <v>404</v>
      </c>
      <c r="D437" s="151" t="s">
        <v>109</v>
      </c>
      <c r="E437" s="152" t="s">
        <v>250</v>
      </c>
      <c r="F437" s="153" t="s">
        <v>405</v>
      </c>
      <c r="G437" s="154" t="s">
        <v>111</v>
      </c>
      <c r="H437" s="155">
        <v>2</v>
      </c>
      <c r="I437" s="156"/>
      <c r="J437" s="157">
        <f>ROUND(I437*H437,2)</f>
        <v>0</v>
      </c>
      <c r="K437" s="153" t="s">
        <v>21</v>
      </c>
      <c r="L437" s="54"/>
      <c r="M437" s="158" t="s">
        <v>21</v>
      </c>
      <c r="N437" s="159" t="s">
        <v>42</v>
      </c>
      <c r="O437" s="35"/>
      <c r="P437" s="160">
        <f>O437*H437</f>
        <v>0</v>
      </c>
      <c r="Q437" s="160">
        <v>0</v>
      </c>
      <c r="R437" s="160">
        <f>Q437*H437</f>
        <v>0</v>
      </c>
      <c r="S437" s="160">
        <v>0</v>
      </c>
      <c r="T437" s="161">
        <f>S437*H437</f>
        <v>0</v>
      </c>
      <c r="AR437" s="17" t="s">
        <v>112</v>
      </c>
      <c r="AT437" s="17" t="s">
        <v>109</v>
      </c>
      <c r="AU437" s="17" t="s">
        <v>71</v>
      </c>
      <c r="AY437" s="17" t="s">
        <v>113</v>
      </c>
      <c r="BE437" s="162">
        <f>IF(N437="základní",J437,0)</f>
        <v>0</v>
      </c>
      <c r="BF437" s="162">
        <f>IF(N437="snížená",J437,0)</f>
        <v>0</v>
      </c>
      <c r="BG437" s="162">
        <f>IF(N437="zákl. přenesená",J437,0)</f>
        <v>0</v>
      </c>
      <c r="BH437" s="162">
        <f>IF(N437="sníž. přenesená",J437,0)</f>
        <v>0</v>
      </c>
      <c r="BI437" s="162">
        <f>IF(N437="nulová",J437,0)</f>
        <v>0</v>
      </c>
      <c r="BJ437" s="17" t="s">
        <v>79</v>
      </c>
      <c r="BK437" s="162">
        <f>ROUND(I437*H437,2)</f>
        <v>0</v>
      </c>
      <c r="BL437" s="17" t="s">
        <v>112</v>
      </c>
      <c r="BM437" s="17" t="s">
        <v>406</v>
      </c>
    </row>
    <row r="438" spans="2:47" s="1" customFormat="1" ht="13.5">
      <c r="B438" s="34"/>
      <c r="C438" s="56"/>
      <c r="D438" s="163" t="s">
        <v>114</v>
      </c>
      <c r="E438" s="56"/>
      <c r="F438" s="164" t="s">
        <v>405</v>
      </c>
      <c r="G438" s="56"/>
      <c r="H438" s="56"/>
      <c r="I438" s="138"/>
      <c r="J438" s="56"/>
      <c r="K438" s="56"/>
      <c r="L438" s="54"/>
      <c r="M438" s="165"/>
      <c r="N438" s="35"/>
      <c r="O438" s="35"/>
      <c r="P438" s="35"/>
      <c r="Q438" s="35"/>
      <c r="R438" s="35"/>
      <c r="S438" s="35"/>
      <c r="T438" s="71"/>
      <c r="AT438" s="17" t="s">
        <v>114</v>
      </c>
      <c r="AU438" s="17" t="s">
        <v>71</v>
      </c>
    </row>
    <row r="439" spans="2:47" s="1" customFormat="1" ht="27">
      <c r="B439" s="34"/>
      <c r="C439" s="56"/>
      <c r="D439" s="163" t="s">
        <v>115</v>
      </c>
      <c r="E439" s="56"/>
      <c r="F439" s="166" t="s">
        <v>307</v>
      </c>
      <c r="G439" s="56"/>
      <c r="H439" s="56"/>
      <c r="I439" s="138"/>
      <c r="J439" s="56"/>
      <c r="K439" s="56"/>
      <c r="L439" s="54"/>
      <c r="M439" s="165"/>
      <c r="N439" s="35"/>
      <c r="O439" s="35"/>
      <c r="P439" s="35"/>
      <c r="Q439" s="35"/>
      <c r="R439" s="35"/>
      <c r="S439" s="35"/>
      <c r="T439" s="71"/>
      <c r="AT439" s="17" t="s">
        <v>115</v>
      </c>
      <c r="AU439" s="17" t="s">
        <v>71</v>
      </c>
    </row>
    <row r="440" spans="2:65" s="1" customFormat="1" ht="25.5" customHeight="1">
      <c r="B440" s="34"/>
      <c r="C440" s="151" t="s">
        <v>275</v>
      </c>
      <c r="D440" s="151" t="s">
        <v>109</v>
      </c>
      <c r="E440" s="152" t="s">
        <v>384</v>
      </c>
      <c r="F440" s="153" t="s">
        <v>407</v>
      </c>
      <c r="G440" s="154" t="s">
        <v>111</v>
      </c>
      <c r="H440" s="155">
        <v>1</v>
      </c>
      <c r="I440" s="156"/>
      <c r="J440" s="157">
        <f>ROUND(I440*H440,2)</f>
        <v>0</v>
      </c>
      <c r="K440" s="153" t="s">
        <v>21</v>
      </c>
      <c r="L440" s="54"/>
      <c r="M440" s="158" t="s">
        <v>21</v>
      </c>
      <c r="N440" s="159" t="s">
        <v>42</v>
      </c>
      <c r="O440" s="35"/>
      <c r="P440" s="160">
        <f>O440*H440</f>
        <v>0</v>
      </c>
      <c r="Q440" s="160">
        <v>0</v>
      </c>
      <c r="R440" s="160">
        <f>Q440*H440</f>
        <v>0</v>
      </c>
      <c r="S440" s="160">
        <v>0</v>
      </c>
      <c r="T440" s="161">
        <f>S440*H440</f>
        <v>0</v>
      </c>
      <c r="AR440" s="17" t="s">
        <v>112</v>
      </c>
      <c r="AT440" s="17" t="s">
        <v>109</v>
      </c>
      <c r="AU440" s="17" t="s">
        <v>71</v>
      </c>
      <c r="AY440" s="17" t="s">
        <v>113</v>
      </c>
      <c r="BE440" s="162">
        <f>IF(N440="základní",J440,0)</f>
        <v>0</v>
      </c>
      <c r="BF440" s="162">
        <f>IF(N440="snížená",J440,0)</f>
        <v>0</v>
      </c>
      <c r="BG440" s="162">
        <f>IF(N440="zákl. přenesená",J440,0)</f>
        <v>0</v>
      </c>
      <c r="BH440" s="162">
        <f>IF(N440="sníž. přenesená",J440,0)</f>
        <v>0</v>
      </c>
      <c r="BI440" s="162">
        <f>IF(N440="nulová",J440,0)</f>
        <v>0</v>
      </c>
      <c r="BJ440" s="17" t="s">
        <v>79</v>
      </c>
      <c r="BK440" s="162">
        <f>ROUND(I440*H440,2)</f>
        <v>0</v>
      </c>
      <c r="BL440" s="17" t="s">
        <v>112</v>
      </c>
      <c r="BM440" s="17" t="s">
        <v>408</v>
      </c>
    </row>
    <row r="441" spans="2:47" s="1" customFormat="1" ht="13.5">
      <c r="B441" s="34"/>
      <c r="C441" s="56"/>
      <c r="D441" s="163" t="s">
        <v>114</v>
      </c>
      <c r="E441" s="56"/>
      <c r="F441" s="164" t="s">
        <v>407</v>
      </c>
      <c r="G441" s="56"/>
      <c r="H441" s="56"/>
      <c r="I441" s="138"/>
      <c r="J441" s="56"/>
      <c r="K441" s="56"/>
      <c r="L441" s="54"/>
      <c r="M441" s="165"/>
      <c r="N441" s="35"/>
      <c r="O441" s="35"/>
      <c r="P441" s="35"/>
      <c r="Q441" s="35"/>
      <c r="R441" s="35"/>
      <c r="S441" s="35"/>
      <c r="T441" s="71"/>
      <c r="AT441" s="17" t="s">
        <v>114</v>
      </c>
      <c r="AU441" s="17" t="s">
        <v>71</v>
      </c>
    </row>
    <row r="442" spans="2:47" s="1" customFormat="1" ht="27">
      <c r="B442" s="34"/>
      <c r="C442" s="56"/>
      <c r="D442" s="163" t="s">
        <v>115</v>
      </c>
      <c r="E442" s="56"/>
      <c r="F442" s="166" t="s">
        <v>307</v>
      </c>
      <c r="G442" s="56"/>
      <c r="H442" s="56"/>
      <c r="I442" s="138"/>
      <c r="J442" s="56"/>
      <c r="K442" s="56"/>
      <c r="L442" s="54"/>
      <c r="M442" s="165"/>
      <c r="N442" s="35"/>
      <c r="O442" s="35"/>
      <c r="P442" s="35"/>
      <c r="Q442" s="35"/>
      <c r="R442" s="35"/>
      <c r="S442" s="35"/>
      <c r="T442" s="71"/>
      <c r="AT442" s="17" t="s">
        <v>115</v>
      </c>
      <c r="AU442" s="17" t="s">
        <v>71</v>
      </c>
    </row>
    <row r="443" spans="2:65" s="1" customFormat="1" ht="16.5" customHeight="1">
      <c r="B443" s="34"/>
      <c r="C443" s="151" t="s">
        <v>409</v>
      </c>
      <c r="D443" s="151" t="s">
        <v>109</v>
      </c>
      <c r="E443" s="152" t="s">
        <v>262</v>
      </c>
      <c r="F443" s="153" t="s">
        <v>410</v>
      </c>
      <c r="G443" s="154" t="s">
        <v>111</v>
      </c>
      <c r="H443" s="155">
        <v>1</v>
      </c>
      <c r="I443" s="156"/>
      <c r="J443" s="157">
        <f>ROUND(I443*H443,2)</f>
        <v>0</v>
      </c>
      <c r="K443" s="153" t="s">
        <v>21</v>
      </c>
      <c r="L443" s="54"/>
      <c r="M443" s="158" t="s">
        <v>21</v>
      </c>
      <c r="N443" s="159" t="s">
        <v>42</v>
      </c>
      <c r="O443" s="35"/>
      <c r="P443" s="160">
        <f>O443*H443</f>
        <v>0</v>
      </c>
      <c r="Q443" s="160">
        <v>0</v>
      </c>
      <c r="R443" s="160">
        <f>Q443*H443</f>
        <v>0</v>
      </c>
      <c r="S443" s="160">
        <v>0</v>
      </c>
      <c r="T443" s="161">
        <f>S443*H443</f>
        <v>0</v>
      </c>
      <c r="AR443" s="17" t="s">
        <v>112</v>
      </c>
      <c r="AT443" s="17" t="s">
        <v>109</v>
      </c>
      <c r="AU443" s="17" t="s">
        <v>71</v>
      </c>
      <c r="AY443" s="17" t="s">
        <v>113</v>
      </c>
      <c r="BE443" s="162">
        <f>IF(N443="základní",J443,0)</f>
        <v>0</v>
      </c>
      <c r="BF443" s="162">
        <f>IF(N443="snížená",J443,0)</f>
        <v>0</v>
      </c>
      <c r="BG443" s="162">
        <f>IF(N443="zákl. přenesená",J443,0)</f>
        <v>0</v>
      </c>
      <c r="BH443" s="162">
        <f>IF(N443="sníž. přenesená",J443,0)</f>
        <v>0</v>
      </c>
      <c r="BI443" s="162">
        <f>IF(N443="nulová",J443,0)</f>
        <v>0</v>
      </c>
      <c r="BJ443" s="17" t="s">
        <v>79</v>
      </c>
      <c r="BK443" s="162">
        <f>ROUND(I443*H443,2)</f>
        <v>0</v>
      </c>
      <c r="BL443" s="17" t="s">
        <v>112</v>
      </c>
      <c r="BM443" s="17" t="s">
        <v>411</v>
      </c>
    </row>
    <row r="444" spans="2:47" s="1" customFormat="1" ht="13.5">
      <c r="B444" s="34"/>
      <c r="C444" s="56"/>
      <c r="D444" s="163" t="s">
        <v>114</v>
      </c>
      <c r="E444" s="56"/>
      <c r="F444" s="164" t="s">
        <v>410</v>
      </c>
      <c r="G444" s="56"/>
      <c r="H444" s="56"/>
      <c r="I444" s="138"/>
      <c r="J444" s="56"/>
      <c r="K444" s="56"/>
      <c r="L444" s="54"/>
      <c r="M444" s="165"/>
      <c r="N444" s="35"/>
      <c r="O444" s="35"/>
      <c r="P444" s="35"/>
      <c r="Q444" s="35"/>
      <c r="R444" s="35"/>
      <c r="S444" s="35"/>
      <c r="T444" s="71"/>
      <c r="AT444" s="17" t="s">
        <v>114</v>
      </c>
      <c r="AU444" s="17" t="s">
        <v>71</v>
      </c>
    </row>
    <row r="445" spans="2:47" s="1" customFormat="1" ht="27">
      <c r="B445" s="34"/>
      <c r="C445" s="56"/>
      <c r="D445" s="163" t="s">
        <v>115</v>
      </c>
      <c r="E445" s="56"/>
      <c r="F445" s="166" t="s">
        <v>307</v>
      </c>
      <c r="G445" s="56"/>
      <c r="H445" s="56"/>
      <c r="I445" s="138"/>
      <c r="J445" s="56"/>
      <c r="K445" s="56"/>
      <c r="L445" s="54"/>
      <c r="M445" s="165"/>
      <c r="N445" s="35"/>
      <c r="O445" s="35"/>
      <c r="P445" s="35"/>
      <c r="Q445" s="35"/>
      <c r="R445" s="35"/>
      <c r="S445" s="35"/>
      <c r="T445" s="71"/>
      <c r="AT445" s="17" t="s">
        <v>115</v>
      </c>
      <c r="AU445" s="17" t="s">
        <v>71</v>
      </c>
    </row>
    <row r="446" spans="2:65" s="1" customFormat="1" ht="25.5" customHeight="1">
      <c r="B446" s="34"/>
      <c r="C446" s="151" t="s">
        <v>278</v>
      </c>
      <c r="D446" s="151" t="s">
        <v>109</v>
      </c>
      <c r="E446" s="152" t="s">
        <v>389</v>
      </c>
      <c r="F446" s="153" t="s">
        <v>412</v>
      </c>
      <c r="G446" s="154" t="s">
        <v>111</v>
      </c>
      <c r="H446" s="155">
        <v>2</v>
      </c>
      <c r="I446" s="156"/>
      <c r="J446" s="157">
        <f>ROUND(I446*H446,2)</f>
        <v>0</v>
      </c>
      <c r="K446" s="153" t="s">
        <v>21</v>
      </c>
      <c r="L446" s="54"/>
      <c r="M446" s="158" t="s">
        <v>21</v>
      </c>
      <c r="N446" s="159" t="s">
        <v>42</v>
      </c>
      <c r="O446" s="35"/>
      <c r="P446" s="160">
        <f>O446*H446</f>
        <v>0</v>
      </c>
      <c r="Q446" s="160">
        <v>0</v>
      </c>
      <c r="R446" s="160">
        <f>Q446*H446</f>
        <v>0</v>
      </c>
      <c r="S446" s="160">
        <v>0</v>
      </c>
      <c r="T446" s="161">
        <f>S446*H446</f>
        <v>0</v>
      </c>
      <c r="AR446" s="17" t="s">
        <v>112</v>
      </c>
      <c r="AT446" s="17" t="s">
        <v>109</v>
      </c>
      <c r="AU446" s="17" t="s">
        <v>71</v>
      </c>
      <c r="AY446" s="17" t="s">
        <v>113</v>
      </c>
      <c r="BE446" s="162">
        <f>IF(N446="základní",J446,0)</f>
        <v>0</v>
      </c>
      <c r="BF446" s="162">
        <f>IF(N446="snížená",J446,0)</f>
        <v>0</v>
      </c>
      <c r="BG446" s="162">
        <f>IF(N446="zákl. přenesená",J446,0)</f>
        <v>0</v>
      </c>
      <c r="BH446" s="162">
        <f>IF(N446="sníž. přenesená",J446,0)</f>
        <v>0</v>
      </c>
      <c r="BI446" s="162">
        <f>IF(N446="nulová",J446,0)</f>
        <v>0</v>
      </c>
      <c r="BJ446" s="17" t="s">
        <v>79</v>
      </c>
      <c r="BK446" s="162">
        <f>ROUND(I446*H446,2)</f>
        <v>0</v>
      </c>
      <c r="BL446" s="17" t="s">
        <v>112</v>
      </c>
      <c r="BM446" s="17" t="s">
        <v>413</v>
      </c>
    </row>
    <row r="447" spans="2:47" s="1" customFormat="1" ht="13.5">
      <c r="B447" s="34"/>
      <c r="C447" s="56"/>
      <c r="D447" s="163" t="s">
        <v>114</v>
      </c>
      <c r="E447" s="56"/>
      <c r="F447" s="164" t="s">
        <v>412</v>
      </c>
      <c r="G447" s="56"/>
      <c r="H447" s="56"/>
      <c r="I447" s="138"/>
      <c r="J447" s="56"/>
      <c r="K447" s="56"/>
      <c r="L447" s="54"/>
      <c r="M447" s="165"/>
      <c r="N447" s="35"/>
      <c r="O447" s="35"/>
      <c r="P447" s="35"/>
      <c r="Q447" s="35"/>
      <c r="R447" s="35"/>
      <c r="S447" s="35"/>
      <c r="T447" s="71"/>
      <c r="AT447" s="17" t="s">
        <v>114</v>
      </c>
      <c r="AU447" s="17" t="s">
        <v>71</v>
      </c>
    </row>
    <row r="448" spans="2:47" s="1" customFormat="1" ht="27">
      <c r="B448" s="34"/>
      <c r="C448" s="56"/>
      <c r="D448" s="163" t="s">
        <v>115</v>
      </c>
      <c r="E448" s="56"/>
      <c r="F448" s="166" t="s">
        <v>307</v>
      </c>
      <c r="G448" s="56"/>
      <c r="H448" s="56"/>
      <c r="I448" s="138"/>
      <c r="J448" s="56"/>
      <c r="K448" s="56"/>
      <c r="L448" s="54"/>
      <c r="M448" s="165"/>
      <c r="N448" s="35"/>
      <c r="O448" s="35"/>
      <c r="P448" s="35"/>
      <c r="Q448" s="35"/>
      <c r="R448" s="35"/>
      <c r="S448" s="35"/>
      <c r="T448" s="71"/>
      <c r="AT448" s="17" t="s">
        <v>115</v>
      </c>
      <c r="AU448" s="17" t="s">
        <v>71</v>
      </c>
    </row>
    <row r="449" spans="2:65" s="1" customFormat="1" ht="25.5" customHeight="1">
      <c r="B449" s="34"/>
      <c r="C449" s="151" t="s">
        <v>414</v>
      </c>
      <c r="D449" s="151" t="s">
        <v>109</v>
      </c>
      <c r="E449" s="152" t="s">
        <v>264</v>
      </c>
      <c r="F449" s="153" t="s">
        <v>415</v>
      </c>
      <c r="G449" s="154" t="s">
        <v>111</v>
      </c>
      <c r="H449" s="155">
        <v>1</v>
      </c>
      <c r="I449" s="156"/>
      <c r="J449" s="157">
        <f>ROUND(I449*H449,2)</f>
        <v>0</v>
      </c>
      <c r="K449" s="153" t="s">
        <v>21</v>
      </c>
      <c r="L449" s="54"/>
      <c r="M449" s="158" t="s">
        <v>21</v>
      </c>
      <c r="N449" s="159" t="s">
        <v>42</v>
      </c>
      <c r="O449" s="35"/>
      <c r="P449" s="160">
        <f>O449*H449</f>
        <v>0</v>
      </c>
      <c r="Q449" s="160">
        <v>0</v>
      </c>
      <c r="R449" s="160">
        <f>Q449*H449</f>
        <v>0</v>
      </c>
      <c r="S449" s="160">
        <v>0</v>
      </c>
      <c r="T449" s="161">
        <f>S449*H449</f>
        <v>0</v>
      </c>
      <c r="AR449" s="17" t="s">
        <v>112</v>
      </c>
      <c r="AT449" s="17" t="s">
        <v>109</v>
      </c>
      <c r="AU449" s="17" t="s">
        <v>71</v>
      </c>
      <c r="AY449" s="17" t="s">
        <v>113</v>
      </c>
      <c r="BE449" s="162">
        <f>IF(N449="základní",J449,0)</f>
        <v>0</v>
      </c>
      <c r="BF449" s="162">
        <f>IF(N449="snížená",J449,0)</f>
        <v>0</v>
      </c>
      <c r="BG449" s="162">
        <f>IF(N449="zákl. přenesená",J449,0)</f>
        <v>0</v>
      </c>
      <c r="BH449" s="162">
        <f>IF(N449="sníž. přenesená",J449,0)</f>
        <v>0</v>
      </c>
      <c r="BI449" s="162">
        <f>IF(N449="nulová",J449,0)</f>
        <v>0</v>
      </c>
      <c r="BJ449" s="17" t="s">
        <v>79</v>
      </c>
      <c r="BK449" s="162">
        <f>ROUND(I449*H449,2)</f>
        <v>0</v>
      </c>
      <c r="BL449" s="17" t="s">
        <v>112</v>
      </c>
      <c r="BM449" s="17" t="s">
        <v>416</v>
      </c>
    </row>
    <row r="450" spans="2:47" s="1" customFormat="1" ht="13.5">
      <c r="B450" s="34"/>
      <c r="C450" s="56"/>
      <c r="D450" s="163" t="s">
        <v>114</v>
      </c>
      <c r="E450" s="56"/>
      <c r="F450" s="164" t="s">
        <v>415</v>
      </c>
      <c r="G450" s="56"/>
      <c r="H450" s="56"/>
      <c r="I450" s="138"/>
      <c r="J450" s="56"/>
      <c r="K450" s="56"/>
      <c r="L450" s="54"/>
      <c r="M450" s="165"/>
      <c r="N450" s="35"/>
      <c r="O450" s="35"/>
      <c r="P450" s="35"/>
      <c r="Q450" s="35"/>
      <c r="R450" s="35"/>
      <c r="S450" s="35"/>
      <c r="T450" s="71"/>
      <c r="AT450" s="17" t="s">
        <v>114</v>
      </c>
      <c r="AU450" s="17" t="s">
        <v>71</v>
      </c>
    </row>
    <row r="451" spans="2:47" s="1" customFormat="1" ht="27">
      <c r="B451" s="34"/>
      <c r="C451" s="56"/>
      <c r="D451" s="163" t="s">
        <v>115</v>
      </c>
      <c r="E451" s="56"/>
      <c r="F451" s="166" t="s">
        <v>307</v>
      </c>
      <c r="G451" s="56"/>
      <c r="H451" s="56"/>
      <c r="I451" s="138"/>
      <c r="J451" s="56"/>
      <c r="K451" s="56"/>
      <c r="L451" s="54"/>
      <c r="M451" s="165"/>
      <c r="N451" s="35"/>
      <c r="O451" s="35"/>
      <c r="P451" s="35"/>
      <c r="Q451" s="35"/>
      <c r="R451" s="35"/>
      <c r="S451" s="35"/>
      <c r="T451" s="71"/>
      <c r="AT451" s="17" t="s">
        <v>115</v>
      </c>
      <c r="AU451" s="17" t="s">
        <v>71</v>
      </c>
    </row>
    <row r="452" spans="2:65" s="1" customFormat="1" ht="16.5" customHeight="1">
      <c r="B452" s="34"/>
      <c r="C452" s="151" t="s">
        <v>286</v>
      </c>
      <c r="D452" s="151" t="s">
        <v>109</v>
      </c>
      <c r="E452" s="152" t="s">
        <v>394</v>
      </c>
      <c r="F452" s="153" t="s">
        <v>417</v>
      </c>
      <c r="G452" s="154" t="s">
        <v>111</v>
      </c>
      <c r="H452" s="155">
        <v>1</v>
      </c>
      <c r="I452" s="156"/>
      <c r="J452" s="157">
        <f>ROUND(I452*H452,2)</f>
        <v>0</v>
      </c>
      <c r="K452" s="153" t="s">
        <v>21</v>
      </c>
      <c r="L452" s="54"/>
      <c r="M452" s="158" t="s">
        <v>21</v>
      </c>
      <c r="N452" s="159" t="s">
        <v>42</v>
      </c>
      <c r="O452" s="35"/>
      <c r="P452" s="160">
        <f>O452*H452</f>
        <v>0</v>
      </c>
      <c r="Q452" s="160">
        <v>0</v>
      </c>
      <c r="R452" s="160">
        <f>Q452*H452</f>
        <v>0</v>
      </c>
      <c r="S452" s="160">
        <v>0</v>
      </c>
      <c r="T452" s="161">
        <f>S452*H452</f>
        <v>0</v>
      </c>
      <c r="AR452" s="17" t="s">
        <v>112</v>
      </c>
      <c r="AT452" s="17" t="s">
        <v>109</v>
      </c>
      <c r="AU452" s="17" t="s">
        <v>71</v>
      </c>
      <c r="AY452" s="17" t="s">
        <v>113</v>
      </c>
      <c r="BE452" s="162">
        <f>IF(N452="základní",J452,0)</f>
        <v>0</v>
      </c>
      <c r="BF452" s="162">
        <f>IF(N452="snížená",J452,0)</f>
        <v>0</v>
      </c>
      <c r="BG452" s="162">
        <f>IF(N452="zákl. přenesená",J452,0)</f>
        <v>0</v>
      </c>
      <c r="BH452" s="162">
        <f>IF(N452="sníž. přenesená",J452,0)</f>
        <v>0</v>
      </c>
      <c r="BI452" s="162">
        <f>IF(N452="nulová",J452,0)</f>
        <v>0</v>
      </c>
      <c r="BJ452" s="17" t="s">
        <v>79</v>
      </c>
      <c r="BK452" s="162">
        <f>ROUND(I452*H452,2)</f>
        <v>0</v>
      </c>
      <c r="BL452" s="17" t="s">
        <v>112</v>
      </c>
      <c r="BM452" s="17" t="s">
        <v>418</v>
      </c>
    </row>
    <row r="453" spans="2:47" s="1" customFormat="1" ht="13.5">
      <c r="B453" s="34"/>
      <c r="C453" s="56"/>
      <c r="D453" s="163" t="s">
        <v>114</v>
      </c>
      <c r="E453" s="56"/>
      <c r="F453" s="164" t="s">
        <v>417</v>
      </c>
      <c r="G453" s="56"/>
      <c r="H453" s="56"/>
      <c r="I453" s="138"/>
      <c r="J453" s="56"/>
      <c r="K453" s="56"/>
      <c r="L453" s="54"/>
      <c r="M453" s="165"/>
      <c r="N453" s="35"/>
      <c r="O453" s="35"/>
      <c r="P453" s="35"/>
      <c r="Q453" s="35"/>
      <c r="R453" s="35"/>
      <c r="S453" s="35"/>
      <c r="T453" s="71"/>
      <c r="AT453" s="17" t="s">
        <v>114</v>
      </c>
      <c r="AU453" s="17" t="s">
        <v>71</v>
      </c>
    </row>
    <row r="454" spans="2:47" s="1" customFormat="1" ht="27">
      <c r="B454" s="34"/>
      <c r="C454" s="56"/>
      <c r="D454" s="163" t="s">
        <v>115</v>
      </c>
      <c r="E454" s="56"/>
      <c r="F454" s="166" t="s">
        <v>307</v>
      </c>
      <c r="G454" s="56"/>
      <c r="H454" s="56"/>
      <c r="I454" s="138"/>
      <c r="J454" s="56"/>
      <c r="K454" s="56"/>
      <c r="L454" s="54"/>
      <c r="M454" s="165"/>
      <c r="N454" s="35"/>
      <c r="O454" s="35"/>
      <c r="P454" s="35"/>
      <c r="Q454" s="35"/>
      <c r="R454" s="35"/>
      <c r="S454" s="35"/>
      <c r="T454" s="71"/>
      <c r="AT454" s="17" t="s">
        <v>115</v>
      </c>
      <c r="AU454" s="17" t="s">
        <v>71</v>
      </c>
    </row>
    <row r="455" spans="2:65" s="1" customFormat="1" ht="16.5" customHeight="1">
      <c r="B455" s="34"/>
      <c r="C455" s="151" t="s">
        <v>419</v>
      </c>
      <c r="D455" s="151" t="s">
        <v>109</v>
      </c>
      <c r="E455" s="152" t="s">
        <v>266</v>
      </c>
      <c r="F455" s="153" t="s">
        <v>420</v>
      </c>
      <c r="G455" s="154" t="s">
        <v>111</v>
      </c>
      <c r="H455" s="155">
        <v>2</v>
      </c>
      <c r="I455" s="156"/>
      <c r="J455" s="157">
        <f>ROUND(I455*H455,2)</f>
        <v>0</v>
      </c>
      <c r="K455" s="153" t="s">
        <v>21</v>
      </c>
      <c r="L455" s="54"/>
      <c r="M455" s="158" t="s">
        <v>21</v>
      </c>
      <c r="N455" s="159" t="s">
        <v>42</v>
      </c>
      <c r="O455" s="35"/>
      <c r="P455" s="160">
        <f>O455*H455</f>
        <v>0</v>
      </c>
      <c r="Q455" s="160">
        <v>0</v>
      </c>
      <c r="R455" s="160">
        <f>Q455*H455</f>
        <v>0</v>
      </c>
      <c r="S455" s="160">
        <v>0</v>
      </c>
      <c r="T455" s="161">
        <f>S455*H455</f>
        <v>0</v>
      </c>
      <c r="AR455" s="17" t="s">
        <v>112</v>
      </c>
      <c r="AT455" s="17" t="s">
        <v>109</v>
      </c>
      <c r="AU455" s="17" t="s">
        <v>71</v>
      </c>
      <c r="AY455" s="17" t="s">
        <v>113</v>
      </c>
      <c r="BE455" s="162">
        <f>IF(N455="základní",J455,0)</f>
        <v>0</v>
      </c>
      <c r="BF455" s="162">
        <f>IF(N455="snížená",J455,0)</f>
        <v>0</v>
      </c>
      <c r="BG455" s="162">
        <f>IF(N455="zákl. přenesená",J455,0)</f>
        <v>0</v>
      </c>
      <c r="BH455" s="162">
        <f>IF(N455="sníž. přenesená",J455,0)</f>
        <v>0</v>
      </c>
      <c r="BI455" s="162">
        <f>IF(N455="nulová",J455,0)</f>
        <v>0</v>
      </c>
      <c r="BJ455" s="17" t="s">
        <v>79</v>
      </c>
      <c r="BK455" s="162">
        <f>ROUND(I455*H455,2)</f>
        <v>0</v>
      </c>
      <c r="BL455" s="17" t="s">
        <v>112</v>
      </c>
      <c r="BM455" s="17" t="s">
        <v>421</v>
      </c>
    </row>
    <row r="456" spans="2:47" s="1" customFormat="1" ht="13.5">
      <c r="B456" s="34"/>
      <c r="C456" s="56"/>
      <c r="D456" s="163" t="s">
        <v>114</v>
      </c>
      <c r="E456" s="56"/>
      <c r="F456" s="164" t="s">
        <v>420</v>
      </c>
      <c r="G456" s="56"/>
      <c r="H456" s="56"/>
      <c r="I456" s="138"/>
      <c r="J456" s="56"/>
      <c r="K456" s="56"/>
      <c r="L456" s="54"/>
      <c r="M456" s="165"/>
      <c r="N456" s="35"/>
      <c r="O456" s="35"/>
      <c r="P456" s="35"/>
      <c r="Q456" s="35"/>
      <c r="R456" s="35"/>
      <c r="S456" s="35"/>
      <c r="T456" s="71"/>
      <c r="AT456" s="17" t="s">
        <v>114</v>
      </c>
      <c r="AU456" s="17" t="s">
        <v>71</v>
      </c>
    </row>
    <row r="457" spans="2:47" s="1" customFormat="1" ht="27">
      <c r="B457" s="34"/>
      <c r="C457" s="56"/>
      <c r="D457" s="163" t="s">
        <v>115</v>
      </c>
      <c r="E457" s="56"/>
      <c r="F457" s="166" t="s">
        <v>307</v>
      </c>
      <c r="G457" s="56"/>
      <c r="H457" s="56"/>
      <c r="I457" s="138"/>
      <c r="J457" s="56"/>
      <c r="K457" s="56"/>
      <c r="L457" s="54"/>
      <c r="M457" s="165"/>
      <c r="N457" s="35"/>
      <c r="O457" s="35"/>
      <c r="P457" s="35"/>
      <c r="Q457" s="35"/>
      <c r="R457" s="35"/>
      <c r="S457" s="35"/>
      <c r="T457" s="71"/>
      <c r="AT457" s="17" t="s">
        <v>115</v>
      </c>
      <c r="AU457" s="17" t="s">
        <v>71</v>
      </c>
    </row>
    <row r="458" spans="2:65" s="1" customFormat="1" ht="25.5" customHeight="1">
      <c r="B458" s="34"/>
      <c r="C458" s="151" t="s">
        <v>288</v>
      </c>
      <c r="D458" s="151" t="s">
        <v>109</v>
      </c>
      <c r="E458" s="152" t="s">
        <v>399</v>
      </c>
      <c r="F458" s="153" t="s">
        <v>422</v>
      </c>
      <c r="G458" s="154" t="s">
        <v>111</v>
      </c>
      <c r="H458" s="155">
        <v>2</v>
      </c>
      <c r="I458" s="156"/>
      <c r="J458" s="157">
        <f>ROUND(I458*H458,2)</f>
        <v>0</v>
      </c>
      <c r="K458" s="153" t="s">
        <v>21</v>
      </c>
      <c r="L458" s="54"/>
      <c r="M458" s="158" t="s">
        <v>21</v>
      </c>
      <c r="N458" s="159" t="s">
        <v>42</v>
      </c>
      <c r="O458" s="35"/>
      <c r="P458" s="160">
        <f>O458*H458</f>
        <v>0</v>
      </c>
      <c r="Q458" s="160">
        <v>0</v>
      </c>
      <c r="R458" s="160">
        <f>Q458*H458</f>
        <v>0</v>
      </c>
      <c r="S458" s="160">
        <v>0</v>
      </c>
      <c r="T458" s="161">
        <f>S458*H458</f>
        <v>0</v>
      </c>
      <c r="AR458" s="17" t="s">
        <v>112</v>
      </c>
      <c r="AT458" s="17" t="s">
        <v>109</v>
      </c>
      <c r="AU458" s="17" t="s">
        <v>71</v>
      </c>
      <c r="AY458" s="17" t="s">
        <v>113</v>
      </c>
      <c r="BE458" s="162">
        <f>IF(N458="základní",J458,0)</f>
        <v>0</v>
      </c>
      <c r="BF458" s="162">
        <f>IF(N458="snížená",J458,0)</f>
        <v>0</v>
      </c>
      <c r="BG458" s="162">
        <f>IF(N458="zákl. přenesená",J458,0)</f>
        <v>0</v>
      </c>
      <c r="BH458" s="162">
        <f>IF(N458="sníž. přenesená",J458,0)</f>
        <v>0</v>
      </c>
      <c r="BI458" s="162">
        <f>IF(N458="nulová",J458,0)</f>
        <v>0</v>
      </c>
      <c r="BJ458" s="17" t="s">
        <v>79</v>
      </c>
      <c r="BK458" s="162">
        <f>ROUND(I458*H458,2)</f>
        <v>0</v>
      </c>
      <c r="BL458" s="17" t="s">
        <v>112</v>
      </c>
      <c r="BM458" s="17" t="s">
        <v>423</v>
      </c>
    </row>
    <row r="459" spans="2:47" s="1" customFormat="1" ht="27">
      <c r="B459" s="34"/>
      <c r="C459" s="56"/>
      <c r="D459" s="163" t="s">
        <v>114</v>
      </c>
      <c r="E459" s="56"/>
      <c r="F459" s="164" t="s">
        <v>422</v>
      </c>
      <c r="G459" s="56"/>
      <c r="H459" s="56"/>
      <c r="I459" s="138"/>
      <c r="J459" s="56"/>
      <c r="K459" s="56"/>
      <c r="L459" s="54"/>
      <c r="M459" s="165"/>
      <c r="N459" s="35"/>
      <c r="O459" s="35"/>
      <c r="P459" s="35"/>
      <c r="Q459" s="35"/>
      <c r="R459" s="35"/>
      <c r="S459" s="35"/>
      <c r="T459" s="71"/>
      <c r="AT459" s="17" t="s">
        <v>114</v>
      </c>
      <c r="AU459" s="17" t="s">
        <v>71</v>
      </c>
    </row>
    <row r="460" spans="2:47" s="1" customFormat="1" ht="27">
      <c r="B460" s="34"/>
      <c r="C460" s="56"/>
      <c r="D460" s="163" t="s">
        <v>115</v>
      </c>
      <c r="E460" s="56"/>
      <c r="F460" s="166" t="s">
        <v>307</v>
      </c>
      <c r="G460" s="56"/>
      <c r="H460" s="56"/>
      <c r="I460" s="138"/>
      <c r="J460" s="56"/>
      <c r="K460" s="56"/>
      <c r="L460" s="54"/>
      <c r="M460" s="165"/>
      <c r="N460" s="35"/>
      <c r="O460" s="35"/>
      <c r="P460" s="35"/>
      <c r="Q460" s="35"/>
      <c r="R460" s="35"/>
      <c r="S460" s="35"/>
      <c r="T460" s="71"/>
      <c r="AT460" s="17" t="s">
        <v>115</v>
      </c>
      <c r="AU460" s="17" t="s">
        <v>71</v>
      </c>
    </row>
    <row r="461" spans="2:65" s="1" customFormat="1" ht="16.5" customHeight="1">
      <c r="B461" s="34"/>
      <c r="C461" s="151" t="s">
        <v>424</v>
      </c>
      <c r="D461" s="151" t="s">
        <v>109</v>
      </c>
      <c r="E461" s="152" t="s">
        <v>272</v>
      </c>
      <c r="F461" s="153" t="s">
        <v>425</v>
      </c>
      <c r="G461" s="154" t="s">
        <v>111</v>
      </c>
      <c r="H461" s="155">
        <v>2</v>
      </c>
      <c r="I461" s="156"/>
      <c r="J461" s="157">
        <f>ROUND(I461*H461,2)</f>
        <v>0</v>
      </c>
      <c r="K461" s="153" t="s">
        <v>21</v>
      </c>
      <c r="L461" s="54"/>
      <c r="M461" s="158" t="s">
        <v>21</v>
      </c>
      <c r="N461" s="159" t="s">
        <v>42</v>
      </c>
      <c r="O461" s="35"/>
      <c r="P461" s="160">
        <f>O461*H461</f>
        <v>0</v>
      </c>
      <c r="Q461" s="160">
        <v>0</v>
      </c>
      <c r="R461" s="160">
        <f>Q461*H461</f>
        <v>0</v>
      </c>
      <c r="S461" s="160">
        <v>0</v>
      </c>
      <c r="T461" s="161">
        <f>S461*H461</f>
        <v>0</v>
      </c>
      <c r="AR461" s="17" t="s">
        <v>112</v>
      </c>
      <c r="AT461" s="17" t="s">
        <v>109</v>
      </c>
      <c r="AU461" s="17" t="s">
        <v>71</v>
      </c>
      <c r="AY461" s="17" t="s">
        <v>113</v>
      </c>
      <c r="BE461" s="162">
        <f>IF(N461="základní",J461,0)</f>
        <v>0</v>
      </c>
      <c r="BF461" s="162">
        <f>IF(N461="snížená",J461,0)</f>
        <v>0</v>
      </c>
      <c r="BG461" s="162">
        <f>IF(N461="zákl. přenesená",J461,0)</f>
        <v>0</v>
      </c>
      <c r="BH461" s="162">
        <f>IF(N461="sníž. přenesená",J461,0)</f>
        <v>0</v>
      </c>
      <c r="BI461" s="162">
        <f>IF(N461="nulová",J461,0)</f>
        <v>0</v>
      </c>
      <c r="BJ461" s="17" t="s">
        <v>79</v>
      </c>
      <c r="BK461" s="162">
        <f>ROUND(I461*H461,2)</f>
        <v>0</v>
      </c>
      <c r="BL461" s="17" t="s">
        <v>112</v>
      </c>
      <c r="BM461" s="17" t="s">
        <v>426</v>
      </c>
    </row>
    <row r="462" spans="2:47" s="1" customFormat="1" ht="13.5">
      <c r="B462" s="34"/>
      <c r="C462" s="56"/>
      <c r="D462" s="163" t="s">
        <v>114</v>
      </c>
      <c r="E462" s="56"/>
      <c r="F462" s="164" t="s">
        <v>425</v>
      </c>
      <c r="G462" s="56"/>
      <c r="H462" s="56"/>
      <c r="I462" s="138"/>
      <c r="J462" s="56"/>
      <c r="K462" s="56"/>
      <c r="L462" s="54"/>
      <c r="M462" s="165"/>
      <c r="N462" s="35"/>
      <c r="O462" s="35"/>
      <c r="P462" s="35"/>
      <c r="Q462" s="35"/>
      <c r="R462" s="35"/>
      <c r="S462" s="35"/>
      <c r="T462" s="71"/>
      <c r="AT462" s="17" t="s">
        <v>114</v>
      </c>
      <c r="AU462" s="17" t="s">
        <v>71</v>
      </c>
    </row>
    <row r="463" spans="2:47" s="1" customFormat="1" ht="27">
      <c r="B463" s="34"/>
      <c r="C463" s="56"/>
      <c r="D463" s="163" t="s">
        <v>115</v>
      </c>
      <c r="E463" s="56"/>
      <c r="F463" s="166" t="s">
        <v>307</v>
      </c>
      <c r="G463" s="56"/>
      <c r="H463" s="56"/>
      <c r="I463" s="138"/>
      <c r="J463" s="56"/>
      <c r="K463" s="56"/>
      <c r="L463" s="54"/>
      <c r="M463" s="165"/>
      <c r="N463" s="35"/>
      <c r="O463" s="35"/>
      <c r="P463" s="35"/>
      <c r="Q463" s="35"/>
      <c r="R463" s="35"/>
      <c r="S463" s="35"/>
      <c r="T463" s="71"/>
      <c r="AT463" s="17" t="s">
        <v>115</v>
      </c>
      <c r="AU463" s="17" t="s">
        <v>71</v>
      </c>
    </row>
    <row r="464" spans="2:65" s="1" customFormat="1" ht="16.5" customHeight="1">
      <c r="B464" s="34"/>
      <c r="C464" s="151" t="s">
        <v>291</v>
      </c>
      <c r="D464" s="151" t="s">
        <v>109</v>
      </c>
      <c r="E464" s="152" t="s">
        <v>404</v>
      </c>
      <c r="F464" s="153" t="s">
        <v>427</v>
      </c>
      <c r="G464" s="154" t="s">
        <v>111</v>
      </c>
      <c r="H464" s="155">
        <v>2</v>
      </c>
      <c r="I464" s="156"/>
      <c r="J464" s="157">
        <f>ROUND(I464*H464,2)</f>
        <v>0</v>
      </c>
      <c r="K464" s="153" t="s">
        <v>21</v>
      </c>
      <c r="L464" s="54"/>
      <c r="M464" s="158" t="s">
        <v>21</v>
      </c>
      <c r="N464" s="159" t="s">
        <v>42</v>
      </c>
      <c r="O464" s="35"/>
      <c r="P464" s="160">
        <f>O464*H464</f>
        <v>0</v>
      </c>
      <c r="Q464" s="160">
        <v>0</v>
      </c>
      <c r="R464" s="160">
        <f>Q464*H464</f>
        <v>0</v>
      </c>
      <c r="S464" s="160">
        <v>0</v>
      </c>
      <c r="T464" s="161">
        <f>S464*H464</f>
        <v>0</v>
      </c>
      <c r="AR464" s="17" t="s">
        <v>112</v>
      </c>
      <c r="AT464" s="17" t="s">
        <v>109</v>
      </c>
      <c r="AU464" s="17" t="s">
        <v>71</v>
      </c>
      <c r="AY464" s="17" t="s">
        <v>113</v>
      </c>
      <c r="BE464" s="162">
        <f>IF(N464="základní",J464,0)</f>
        <v>0</v>
      </c>
      <c r="BF464" s="162">
        <f>IF(N464="snížená",J464,0)</f>
        <v>0</v>
      </c>
      <c r="BG464" s="162">
        <f>IF(N464="zákl. přenesená",J464,0)</f>
        <v>0</v>
      </c>
      <c r="BH464" s="162">
        <f>IF(N464="sníž. přenesená",J464,0)</f>
        <v>0</v>
      </c>
      <c r="BI464" s="162">
        <f>IF(N464="nulová",J464,0)</f>
        <v>0</v>
      </c>
      <c r="BJ464" s="17" t="s">
        <v>79</v>
      </c>
      <c r="BK464" s="162">
        <f>ROUND(I464*H464,2)</f>
        <v>0</v>
      </c>
      <c r="BL464" s="17" t="s">
        <v>112</v>
      </c>
      <c r="BM464" s="17" t="s">
        <v>428</v>
      </c>
    </row>
    <row r="465" spans="2:47" s="1" customFormat="1" ht="13.5">
      <c r="B465" s="34"/>
      <c r="C465" s="56"/>
      <c r="D465" s="163" t="s">
        <v>114</v>
      </c>
      <c r="E465" s="56"/>
      <c r="F465" s="164" t="s">
        <v>427</v>
      </c>
      <c r="G465" s="56"/>
      <c r="H465" s="56"/>
      <c r="I465" s="138"/>
      <c r="J465" s="56"/>
      <c r="K465" s="56"/>
      <c r="L465" s="54"/>
      <c r="M465" s="165"/>
      <c r="N465" s="35"/>
      <c r="O465" s="35"/>
      <c r="P465" s="35"/>
      <c r="Q465" s="35"/>
      <c r="R465" s="35"/>
      <c r="S465" s="35"/>
      <c r="T465" s="71"/>
      <c r="AT465" s="17" t="s">
        <v>114</v>
      </c>
      <c r="AU465" s="17" t="s">
        <v>71</v>
      </c>
    </row>
    <row r="466" spans="2:47" s="1" customFormat="1" ht="27">
      <c r="B466" s="34"/>
      <c r="C466" s="56"/>
      <c r="D466" s="163" t="s">
        <v>115</v>
      </c>
      <c r="E466" s="56"/>
      <c r="F466" s="166" t="s">
        <v>307</v>
      </c>
      <c r="G466" s="56"/>
      <c r="H466" s="56"/>
      <c r="I466" s="138"/>
      <c r="J466" s="56"/>
      <c r="K466" s="56"/>
      <c r="L466" s="54"/>
      <c r="M466" s="165"/>
      <c r="N466" s="35"/>
      <c r="O466" s="35"/>
      <c r="P466" s="35"/>
      <c r="Q466" s="35"/>
      <c r="R466" s="35"/>
      <c r="S466" s="35"/>
      <c r="T466" s="71"/>
      <c r="AT466" s="17" t="s">
        <v>115</v>
      </c>
      <c r="AU466" s="17" t="s">
        <v>71</v>
      </c>
    </row>
    <row r="467" spans="2:65" s="1" customFormat="1" ht="16.5" customHeight="1">
      <c r="B467" s="34"/>
      <c r="C467" s="151" t="s">
        <v>429</v>
      </c>
      <c r="D467" s="151" t="s">
        <v>109</v>
      </c>
      <c r="E467" s="152" t="s">
        <v>275</v>
      </c>
      <c r="F467" s="153" t="s">
        <v>430</v>
      </c>
      <c r="G467" s="154" t="s">
        <v>111</v>
      </c>
      <c r="H467" s="155">
        <v>2</v>
      </c>
      <c r="I467" s="156"/>
      <c r="J467" s="157">
        <f>ROUND(I467*H467,2)</f>
        <v>0</v>
      </c>
      <c r="K467" s="153" t="s">
        <v>21</v>
      </c>
      <c r="L467" s="54"/>
      <c r="M467" s="158" t="s">
        <v>21</v>
      </c>
      <c r="N467" s="159" t="s">
        <v>42</v>
      </c>
      <c r="O467" s="35"/>
      <c r="P467" s="160">
        <f>O467*H467</f>
        <v>0</v>
      </c>
      <c r="Q467" s="160">
        <v>0</v>
      </c>
      <c r="R467" s="160">
        <f>Q467*H467</f>
        <v>0</v>
      </c>
      <c r="S467" s="160">
        <v>0</v>
      </c>
      <c r="T467" s="161">
        <f>S467*H467</f>
        <v>0</v>
      </c>
      <c r="AR467" s="17" t="s">
        <v>112</v>
      </c>
      <c r="AT467" s="17" t="s">
        <v>109</v>
      </c>
      <c r="AU467" s="17" t="s">
        <v>71</v>
      </c>
      <c r="AY467" s="17" t="s">
        <v>113</v>
      </c>
      <c r="BE467" s="162">
        <f>IF(N467="základní",J467,0)</f>
        <v>0</v>
      </c>
      <c r="BF467" s="162">
        <f>IF(N467="snížená",J467,0)</f>
        <v>0</v>
      </c>
      <c r="BG467" s="162">
        <f>IF(N467="zákl. přenesená",J467,0)</f>
        <v>0</v>
      </c>
      <c r="BH467" s="162">
        <f>IF(N467="sníž. přenesená",J467,0)</f>
        <v>0</v>
      </c>
      <c r="BI467" s="162">
        <f>IF(N467="nulová",J467,0)</f>
        <v>0</v>
      </c>
      <c r="BJ467" s="17" t="s">
        <v>79</v>
      </c>
      <c r="BK467" s="162">
        <f>ROUND(I467*H467,2)</f>
        <v>0</v>
      </c>
      <c r="BL467" s="17" t="s">
        <v>112</v>
      </c>
      <c r="BM467" s="17" t="s">
        <v>431</v>
      </c>
    </row>
    <row r="468" spans="2:47" s="1" customFormat="1" ht="13.5">
      <c r="B468" s="34"/>
      <c r="C468" s="56"/>
      <c r="D468" s="163" t="s">
        <v>114</v>
      </c>
      <c r="E468" s="56"/>
      <c r="F468" s="164" t="s">
        <v>430</v>
      </c>
      <c r="G468" s="56"/>
      <c r="H468" s="56"/>
      <c r="I468" s="138"/>
      <c r="J468" s="56"/>
      <c r="K468" s="56"/>
      <c r="L468" s="54"/>
      <c r="M468" s="165"/>
      <c r="N468" s="35"/>
      <c r="O468" s="35"/>
      <c r="P468" s="35"/>
      <c r="Q468" s="35"/>
      <c r="R468" s="35"/>
      <c r="S468" s="35"/>
      <c r="T468" s="71"/>
      <c r="AT468" s="17" t="s">
        <v>114</v>
      </c>
      <c r="AU468" s="17" t="s">
        <v>71</v>
      </c>
    </row>
    <row r="469" spans="2:47" s="1" customFormat="1" ht="27">
      <c r="B469" s="34"/>
      <c r="C469" s="56"/>
      <c r="D469" s="163" t="s">
        <v>115</v>
      </c>
      <c r="E469" s="56"/>
      <c r="F469" s="166" t="s">
        <v>307</v>
      </c>
      <c r="G469" s="56"/>
      <c r="H469" s="56"/>
      <c r="I469" s="138"/>
      <c r="J469" s="56"/>
      <c r="K469" s="56"/>
      <c r="L469" s="54"/>
      <c r="M469" s="165"/>
      <c r="N469" s="35"/>
      <c r="O469" s="35"/>
      <c r="P469" s="35"/>
      <c r="Q469" s="35"/>
      <c r="R469" s="35"/>
      <c r="S469" s="35"/>
      <c r="T469" s="71"/>
      <c r="AT469" s="17" t="s">
        <v>115</v>
      </c>
      <c r="AU469" s="17" t="s">
        <v>71</v>
      </c>
    </row>
    <row r="470" spans="2:65" s="1" customFormat="1" ht="16.5" customHeight="1">
      <c r="B470" s="34"/>
      <c r="C470" s="151" t="s">
        <v>292</v>
      </c>
      <c r="D470" s="151" t="s">
        <v>109</v>
      </c>
      <c r="E470" s="152" t="s">
        <v>409</v>
      </c>
      <c r="F470" s="153" t="s">
        <v>432</v>
      </c>
      <c r="G470" s="154" t="s">
        <v>111</v>
      </c>
      <c r="H470" s="155">
        <v>1</v>
      </c>
      <c r="I470" s="156"/>
      <c r="J470" s="157">
        <f>ROUND(I470*H470,2)</f>
        <v>0</v>
      </c>
      <c r="K470" s="153" t="s">
        <v>21</v>
      </c>
      <c r="L470" s="54"/>
      <c r="M470" s="158" t="s">
        <v>21</v>
      </c>
      <c r="N470" s="159" t="s">
        <v>42</v>
      </c>
      <c r="O470" s="35"/>
      <c r="P470" s="160">
        <f>O470*H470</f>
        <v>0</v>
      </c>
      <c r="Q470" s="160">
        <v>0</v>
      </c>
      <c r="R470" s="160">
        <f>Q470*H470</f>
        <v>0</v>
      </c>
      <c r="S470" s="160">
        <v>0</v>
      </c>
      <c r="T470" s="161">
        <f>S470*H470</f>
        <v>0</v>
      </c>
      <c r="AR470" s="17" t="s">
        <v>112</v>
      </c>
      <c r="AT470" s="17" t="s">
        <v>109</v>
      </c>
      <c r="AU470" s="17" t="s">
        <v>71</v>
      </c>
      <c r="AY470" s="17" t="s">
        <v>113</v>
      </c>
      <c r="BE470" s="162">
        <f>IF(N470="základní",J470,0)</f>
        <v>0</v>
      </c>
      <c r="BF470" s="162">
        <f>IF(N470="snížená",J470,0)</f>
        <v>0</v>
      </c>
      <c r="BG470" s="162">
        <f>IF(N470="zákl. přenesená",J470,0)</f>
        <v>0</v>
      </c>
      <c r="BH470" s="162">
        <f>IF(N470="sníž. přenesená",J470,0)</f>
        <v>0</v>
      </c>
      <c r="BI470" s="162">
        <f>IF(N470="nulová",J470,0)</f>
        <v>0</v>
      </c>
      <c r="BJ470" s="17" t="s">
        <v>79</v>
      </c>
      <c r="BK470" s="162">
        <f>ROUND(I470*H470,2)</f>
        <v>0</v>
      </c>
      <c r="BL470" s="17" t="s">
        <v>112</v>
      </c>
      <c r="BM470" s="17" t="s">
        <v>433</v>
      </c>
    </row>
    <row r="471" spans="2:47" s="1" customFormat="1" ht="13.5">
      <c r="B471" s="34"/>
      <c r="C471" s="56"/>
      <c r="D471" s="163" t="s">
        <v>114</v>
      </c>
      <c r="E471" s="56"/>
      <c r="F471" s="164" t="s">
        <v>432</v>
      </c>
      <c r="G471" s="56"/>
      <c r="H471" s="56"/>
      <c r="I471" s="138"/>
      <c r="J471" s="56"/>
      <c r="K471" s="56"/>
      <c r="L471" s="54"/>
      <c r="M471" s="165"/>
      <c r="N471" s="35"/>
      <c r="O471" s="35"/>
      <c r="P471" s="35"/>
      <c r="Q471" s="35"/>
      <c r="R471" s="35"/>
      <c r="S471" s="35"/>
      <c r="T471" s="71"/>
      <c r="AT471" s="17" t="s">
        <v>114</v>
      </c>
      <c r="AU471" s="17" t="s">
        <v>71</v>
      </c>
    </row>
    <row r="472" spans="2:47" s="1" customFormat="1" ht="27">
      <c r="B472" s="34"/>
      <c r="C472" s="56"/>
      <c r="D472" s="163" t="s">
        <v>115</v>
      </c>
      <c r="E472" s="56"/>
      <c r="F472" s="166" t="s">
        <v>307</v>
      </c>
      <c r="G472" s="56"/>
      <c r="H472" s="56"/>
      <c r="I472" s="138"/>
      <c r="J472" s="56"/>
      <c r="K472" s="56"/>
      <c r="L472" s="54"/>
      <c r="M472" s="165"/>
      <c r="N472" s="35"/>
      <c r="O472" s="35"/>
      <c r="P472" s="35"/>
      <c r="Q472" s="35"/>
      <c r="R472" s="35"/>
      <c r="S472" s="35"/>
      <c r="T472" s="71"/>
      <c r="AT472" s="17" t="s">
        <v>115</v>
      </c>
      <c r="AU472" s="17" t="s">
        <v>71</v>
      </c>
    </row>
    <row r="473" spans="2:65" s="1" customFormat="1" ht="16.5" customHeight="1">
      <c r="B473" s="34"/>
      <c r="C473" s="151" t="s">
        <v>434</v>
      </c>
      <c r="D473" s="151" t="s">
        <v>109</v>
      </c>
      <c r="E473" s="152" t="s">
        <v>278</v>
      </c>
      <c r="F473" s="153" t="s">
        <v>435</v>
      </c>
      <c r="G473" s="154" t="s">
        <v>111</v>
      </c>
      <c r="H473" s="155">
        <v>1</v>
      </c>
      <c r="I473" s="156"/>
      <c r="J473" s="157">
        <f>ROUND(I473*H473,2)</f>
        <v>0</v>
      </c>
      <c r="K473" s="153" t="s">
        <v>21</v>
      </c>
      <c r="L473" s="54"/>
      <c r="M473" s="158" t="s">
        <v>21</v>
      </c>
      <c r="N473" s="159" t="s">
        <v>42</v>
      </c>
      <c r="O473" s="35"/>
      <c r="P473" s="160">
        <f>O473*H473</f>
        <v>0</v>
      </c>
      <c r="Q473" s="160">
        <v>0</v>
      </c>
      <c r="R473" s="160">
        <f>Q473*H473</f>
        <v>0</v>
      </c>
      <c r="S473" s="160">
        <v>0</v>
      </c>
      <c r="T473" s="161">
        <f>S473*H473</f>
        <v>0</v>
      </c>
      <c r="AR473" s="17" t="s">
        <v>112</v>
      </c>
      <c r="AT473" s="17" t="s">
        <v>109</v>
      </c>
      <c r="AU473" s="17" t="s">
        <v>71</v>
      </c>
      <c r="AY473" s="17" t="s">
        <v>113</v>
      </c>
      <c r="BE473" s="162">
        <f>IF(N473="základní",J473,0)</f>
        <v>0</v>
      </c>
      <c r="BF473" s="162">
        <f>IF(N473="snížená",J473,0)</f>
        <v>0</v>
      </c>
      <c r="BG473" s="162">
        <f>IF(N473="zákl. přenesená",J473,0)</f>
        <v>0</v>
      </c>
      <c r="BH473" s="162">
        <f>IF(N473="sníž. přenesená",J473,0)</f>
        <v>0</v>
      </c>
      <c r="BI473" s="162">
        <f>IF(N473="nulová",J473,0)</f>
        <v>0</v>
      </c>
      <c r="BJ473" s="17" t="s">
        <v>79</v>
      </c>
      <c r="BK473" s="162">
        <f>ROUND(I473*H473,2)</f>
        <v>0</v>
      </c>
      <c r="BL473" s="17" t="s">
        <v>112</v>
      </c>
      <c r="BM473" s="17" t="s">
        <v>436</v>
      </c>
    </row>
    <row r="474" spans="2:47" s="1" customFormat="1" ht="13.5">
      <c r="B474" s="34"/>
      <c r="C474" s="56"/>
      <c r="D474" s="163" t="s">
        <v>114</v>
      </c>
      <c r="E474" s="56"/>
      <c r="F474" s="164" t="s">
        <v>435</v>
      </c>
      <c r="G474" s="56"/>
      <c r="H474" s="56"/>
      <c r="I474" s="138"/>
      <c r="J474" s="56"/>
      <c r="K474" s="56"/>
      <c r="L474" s="54"/>
      <c r="M474" s="165"/>
      <c r="N474" s="35"/>
      <c r="O474" s="35"/>
      <c r="P474" s="35"/>
      <c r="Q474" s="35"/>
      <c r="R474" s="35"/>
      <c r="S474" s="35"/>
      <c r="T474" s="71"/>
      <c r="AT474" s="17" t="s">
        <v>114</v>
      </c>
      <c r="AU474" s="17" t="s">
        <v>71</v>
      </c>
    </row>
    <row r="475" spans="2:47" s="1" customFormat="1" ht="27">
      <c r="B475" s="34"/>
      <c r="C475" s="56"/>
      <c r="D475" s="163" t="s">
        <v>115</v>
      </c>
      <c r="E475" s="56"/>
      <c r="F475" s="166" t="s">
        <v>307</v>
      </c>
      <c r="G475" s="56"/>
      <c r="H475" s="56"/>
      <c r="I475" s="138"/>
      <c r="J475" s="56"/>
      <c r="K475" s="56"/>
      <c r="L475" s="54"/>
      <c r="M475" s="165"/>
      <c r="N475" s="35"/>
      <c r="O475" s="35"/>
      <c r="P475" s="35"/>
      <c r="Q475" s="35"/>
      <c r="R475" s="35"/>
      <c r="S475" s="35"/>
      <c r="T475" s="71"/>
      <c r="AT475" s="17" t="s">
        <v>115</v>
      </c>
      <c r="AU475" s="17" t="s">
        <v>71</v>
      </c>
    </row>
    <row r="476" spans="2:65" s="1" customFormat="1" ht="25.5" customHeight="1">
      <c r="B476" s="34"/>
      <c r="C476" s="151" t="s">
        <v>295</v>
      </c>
      <c r="D476" s="151" t="s">
        <v>109</v>
      </c>
      <c r="E476" s="152" t="s">
        <v>414</v>
      </c>
      <c r="F476" s="153" t="s">
        <v>437</v>
      </c>
      <c r="G476" s="154" t="s">
        <v>111</v>
      </c>
      <c r="H476" s="155">
        <v>1</v>
      </c>
      <c r="I476" s="156"/>
      <c r="J476" s="157">
        <f>ROUND(I476*H476,2)</f>
        <v>0</v>
      </c>
      <c r="K476" s="153" t="s">
        <v>21</v>
      </c>
      <c r="L476" s="54"/>
      <c r="M476" s="158" t="s">
        <v>21</v>
      </c>
      <c r="N476" s="159" t="s">
        <v>42</v>
      </c>
      <c r="O476" s="35"/>
      <c r="P476" s="160">
        <f>O476*H476</f>
        <v>0</v>
      </c>
      <c r="Q476" s="160">
        <v>0</v>
      </c>
      <c r="R476" s="160">
        <f>Q476*H476</f>
        <v>0</v>
      </c>
      <c r="S476" s="160">
        <v>0</v>
      </c>
      <c r="T476" s="161">
        <f>S476*H476</f>
        <v>0</v>
      </c>
      <c r="AR476" s="17" t="s">
        <v>112</v>
      </c>
      <c r="AT476" s="17" t="s">
        <v>109</v>
      </c>
      <c r="AU476" s="17" t="s">
        <v>71</v>
      </c>
      <c r="AY476" s="17" t="s">
        <v>113</v>
      </c>
      <c r="BE476" s="162">
        <f>IF(N476="základní",J476,0)</f>
        <v>0</v>
      </c>
      <c r="BF476" s="162">
        <f>IF(N476="snížená",J476,0)</f>
        <v>0</v>
      </c>
      <c r="BG476" s="162">
        <f>IF(N476="zákl. přenesená",J476,0)</f>
        <v>0</v>
      </c>
      <c r="BH476" s="162">
        <f>IF(N476="sníž. přenesená",J476,0)</f>
        <v>0</v>
      </c>
      <c r="BI476" s="162">
        <f>IF(N476="nulová",J476,0)</f>
        <v>0</v>
      </c>
      <c r="BJ476" s="17" t="s">
        <v>79</v>
      </c>
      <c r="BK476" s="162">
        <f>ROUND(I476*H476,2)</f>
        <v>0</v>
      </c>
      <c r="BL476" s="17" t="s">
        <v>112</v>
      </c>
      <c r="BM476" s="17" t="s">
        <v>438</v>
      </c>
    </row>
    <row r="477" spans="2:47" s="1" customFormat="1" ht="27">
      <c r="B477" s="34"/>
      <c r="C477" s="56"/>
      <c r="D477" s="163" t="s">
        <v>114</v>
      </c>
      <c r="E477" s="56"/>
      <c r="F477" s="164" t="s">
        <v>437</v>
      </c>
      <c r="G477" s="56"/>
      <c r="H477" s="56"/>
      <c r="I477" s="138"/>
      <c r="J477" s="56"/>
      <c r="K477" s="56"/>
      <c r="L477" s="54"/>
      <c r="M477" s="165"/>
      <c r="N477" s="35"/>
      <c r="O477" s="35"/>
      <c r="P477" s="35"/>
      <c r="Q477" s="35"/>
      <c r="R477" s="35"/>
      <c r="S477" s="35"/>
      <c r="T477" s="71"/>
      <c r="AT477" s="17" t="s">
        <v>114</v>
      </c>
      <c r="AU477" s="17" t="s">
        <v>71</v>
      </c>
    </row>
    <row r="478" spans="2:47" s="1" customFormat="1" ht="27">
      <c r="B478" s="34"/>
      <c r="C478" s="56"/>
      <c r="D478" s="163" t="s">
        <v>115</v>
      </c>
      <c r="E478" s="56"/>
      <c r="F478" s="166" t="s">
        <v>439</v>
      </c>
      <c r="G478" s="56"/>
      <c r="H478" s="56"/>
      <c r="I478" s="138"/>
      <c r="J478" s="56"/>
      <c r="K478" s="56"/>
      <c r="L478" s="54"/>
      <c r="M478" s="165"/>
      <c r="N478" s="35"/>
      <c r="O478" s="35"/>
      <c r="P478" s="35"/>
      <c r="Q478" s="35"/>
      <c r="R478" s="35"/>
      <c r="S478" s="35"/>
      <c r="T478" s="71"/>
      <c r="AT478" s="17" t="s">
        <v>115</v>
      </c>
      <c r="AU478" s="17" t="s">
        <v>71</v>
      </c>
    </row>
    <row r="479" spans="2:65" s="1" customFormat="1" ht="38.25" customHeight="1">
      <c r="B479" s="34"/>
      <c r="C479" s="151" t="s">
        <v>440</v>
      </c>
      <c r="D479" s="151" t="s">
        <v>109</v>
      </c>
      <c r="E479" s="152" t="s">
        <v>286</v>
      </c>
      <c r="F479" s="153" t="s">
        <v>441</v>
      </c>
      <c r="G479" s="154" t="s">
        <v>111</v>
      </c>
      <c r="H479" s="155">
        <v>22</v>
      </c>
      <c r="I479" s="156"/>
      <c r="J479" s="157">
        <f>ROUND(I479*H479,2)</f>
        <v>0</v>
      </c>
      <c r="K479" s="153" t="s">
        <v>21</v>
      </c>
      <c r="L479" s="54"/>
      <c r="M479" s="158" t="s">
        <v>21</v>
      </c>
      <c r="N479" s="159" t="s">
        <v>42</v>
      </c>
      <c r="O479" s="35"/>
      <c r="P479" s="160">
        <f>O479*H479</f>
        <v>0</v>
      </c>
      <c r="Q479" s="160">
        <v>0</v>
      </c>
      <c r="R479" s="160">
        <f>Q479*H479</f>
        <v>0</v>
      </c>
      <c r="S479" s="160">
        <v>0</v>
      </c>
      <c r="T479" s="161">
        <f>S479*H479</f>
        <v>0</v>
      </c>
      <c r="AR479" s="17" t="s">
        <v>112</v>
      </c>
      <c r="AT479" s="17" t="s">
        <v>109</v>
      </c>
      <c r="AU479" s="17" t="s">
        <v>71</v>
      </c>
      <c r="AY479" s="17" t="s">
        <v>113</v>
      </c>
      <c r="BE479" s="162">
        <f>IF(N479="základní",J479,0)</f>
        <v>0</v>
      </c>
      <c r="BF479" s="162">
        <f>IF(N479="snížená",J479,0)</f>
        <v>0</v>
      </c>
      <c r="BG479" s="162">
        <f>IF(N479="zákl. přenesená",J479,0)</f>
        <v>0</v>
      </c>
      <c r="BH479" s="162">
        <f>IF(N479="sníž. přenesená",J479,0)</f>
        <v>0</v>
      </c>
      <c r="BI479" s="162">
        <f>IF(N479="nulová",J479,0)</f>
        <v>0</v>
      </c>
      <c r="BJ479" s="17" t="s">
        <v>79</v>
      </c>
      <c r="BK479" s="162">
        <f>ROUND(I479*H479,2)</f>
        <v>0</v>
      </c>
      <c r="BL479" s="17" t="s">
        <v>112</v>
      </c>
      <c r="BM479" s="17" t="s">
        <v>442</v>
      </c>
    </row>
    <row r="480" spans="2:47" s="1" customFormat="1" ht="27">
      <c r="B480" s="34"/>
      <c r="C480" s="56"/>
      <c r="D480" s="163" t="s">
        <v>114</v>
      </c>
      <c r="E480" s="56"/>
      <c r="F480" s="164" t="s">
        <v>441</v>
      </c>
      <c r="G480" s="56"/>
      <c r="H480" s="56"/>
      <c r="I480" s="138"/>
      <c r="J480" s="56"/>
      <c r="K480" s="56"/>
      <c r="L480" s="54"/>
      <c r="M480" s="165"/>
      <c r="N480" s="35"/>
      <c r="O480" s="35"/>
      <c r="P480" s="35"/>
      <c r="Q480" s="35"/>
      <c r="R480" s="35"/>
      <c r="S480" s="35"/>
      <c r="T480" s="71"/>
      <c r="AT480" s="17" t="s">
        <v>114</v>
      </c>
      <c r="AU480" s="17" t="s">
        <v>71</v>
      </c>
    </row>
    <row r="481" spans="2:47" s="1" customFormat="1" ht="27">
      <c r="B481" s="34"/>
      <c r="C481" s="56"/>
      <c r="D481" s="163" t="s">
        <v>115</v>
      </c>
      <c r="E481" s="56"/>
      <c r="F481" s="166" t="s">
        <v>439</v>
      </c>
      <c r="G481" s="56"/>
      <c r="H481" s="56"/>
      <c r="I481" s="138"/>
      <c r="J481" s="56"/>
      <c r="K481" s="56"/>
      <c r="L481" s="54"/>
      <c r="M481" s="165"/>
      <c r="N481" s="35"/>
      <c r="O481" s="35"/>
      <c r="P481" s="35"/>
      <c r="Q481" s="35"/>
      <c r="R481" s="35"/>
      <c r="S481" s="35"/>
      <c r="T481" s="71"/>
      <c r="AT481" s="17" t="s">
        <v>115</v>
      </c>
      <c r="AU481" s="17" t="s">
        <v>71</v>
      </c>
    </row>
    <row r="482" spans="2:65" s="1" customFormat="1" ht="38.25" customHeight="1">
      <c r="B482" s="34"/>
      <c r="C482" s="151" t="s">
        <v>296</v>
      </c>
      <c r="D482" s="151" t="s">
        <v>109</v>
      </c>
      <c r="E482" s="152" t="s">
        <v>419</v>
      </c>
      <c r="F482" s="153" t="s">
        <v>443</v>
      </c>
      <c r="G482" s="154" t="s">
        <v>111</v>
      </c>
      <c r="H482" s="155">
        <v>4</v>
      </c>
      <c r="I482" s="156"/>
      <c r="J482" s="157">
        <f>ROUND(I482*H482,2)</f>
        <v>0</v>
      </c>
      <c r="K482" s="153" t="s">
        <v>21</v>
      </c>
      <c r="L482" s="54"/>
      <c r="M482" s="158" t="s">
        <v>21</v>
      </c>
      <c r="N482" s="159" t="s">
        <v>42</v>
      </c>
      <c r="O482" s="35"/>
      <c r="P482" s="160">
        <f>O482*H482</f>
        <v>0</v>
      </c>
      <c r="Q482" s="160">
        <v>0</v>
      </c>
      <c r="R482" s="160">
        <f>Q482*H482</f>
        <v>0</v>
      </c>
      <c r="S482" s="160">
        <v>0</v>
      </c>
      <c r="T482" s="161">
        <f>S482*H482</f>
        <v>0</v>
      </c>
      <c r="AR482" s="17" t="s">
        <v>112</v>
      </c>
      <c r="AT482" s="17" t="s">
        <v>109</v>
      </c>
      <c r="AU482" s="17" t="s">
        <v>71</v>
      </c>
      <c r="AY482" s="17" t="s">
        <v>113</v>
      </c>
      <c r="BE482" s="162">
        <f>IF(N482="základní",J482,0)</f>
        <v>0</v>
      </c>
      <c r="BF482" s="162">
        <f>IF(N482="snížená",J482,0)</f>
        <v>0</v>
      </c>
      <c r="BG482" s="162">
        <f>IF(N482="zákl. přenesená",J482,0)</f>
        <v>0</v>
      </c>
      <c r="BH482" s="162">
        <f>IF(N482="sníž. přenesená",J482,0)</f>
        <v>0</v>
      </c>
      <c r="BI482" s="162">
        <f>IF(N482="nulová",J482,0)</f>
        <v>0</v>
      </c>
      <c r="BJ482" s="17" t="s">
        <v>79</v>
      </c>
      <c r="BK482" s="162">
        <f>ROUND(I482*H482,2)</f>
        <v>0</v>
      </c>
      <c r="BL482" s="17" t="s">
        <v>112</v>
      </c>
      <c r="BM482" s="17" t="s">
        <v>444</v>
      </c>
    </row>
    <row r="483" spans="2:47" s="1" customFormat="1" ht="27">
      <c r="B483" s="34"/>
      <c r="C483" s="56"/>
      <c r="D483" s="163" t="s">
        <v>114</v>
      </c>
      <c r="E483" s="56"/>
      <c r="F483" s="164" t="s">
        <v>443</v>
      </c>
      <c r="G483" s="56"/>
      <c r="H483" s="56"/>
      <c r="I483" s="138"/>
      <c r="J483" s="56"/>
      <c r="K483" s="56"/>
      <c r="L483" s="54"/>
      <c r="M483" s="165"/>
      <c r="N483" s="35"/>
      <c r="O483" s="35"/>
      <c r="P483" s="35"/>
      <c r="Q483" s="35"/>
      <c r="R483" s="35"/>
      <c r="S483" s="35"/>
      <c r="T483" s="71"/>
      <c r="AT483" s="17" t="s">
        <v>114</v>
      </c>
      <c r="AU483" s="17" t="s">
        <v>71</v>
      </c>
    </row>
    <row r="484" spans="2:47" s="1" customFormat="1" ht="27">
      <c r="B484" s="34"/>
      <c r="C484" s="56"/>
      <c r="D484" s="163" t="s">
        <v>115</v>
      </c>
      <c r="E484" s="56"/>
      <c r="F484" s="166" t="s">
        <v>439</v>
      </c>
      <c r="G484" s="56"/>
      <c r="H484" s="56"/>
      <c r="I484" s="138"/>
      <c r="J484" s="56"/>
      <c r="K484" s="56"/>
      <c r="L484" s="54"/>
      <c r="M484" s="165"/>
      <c r="N484" s="35"/>
      <c r="O484" s="35"/>
      <c r="P484" s="35"/>
      <c r="Q484" s="35"/>
      <c r="R484" s="35"/>
      <c r="S484" s="35"/>
      <c r="T484" s="71"/>
      <c r="AT484" s="17" t="s">
        <v>115</v>
      </c>
      <c r="AU484" s="17" t="s">
        <v>71</v>
      </c>
    </row>
    <row r="485" spans="2:65" s="1" customFormat="1" ht="25.5" customHeight="1">
      <c r="B485" s="34"/>
      <c r="C485" s="151" t="s">
        <v>445</v>
      </c>
      <c r="D485" s="151" t="s">
        <v>109</v>
      </c>
      <c r="E485" s="152" t="s">
        <v>288</v>
      </c>
      <c r="F485" s="153" t="s">
        <v>274</v>
      </c>
      <c r="G485" s="154" t="s">
        <v>111</v>
      </c>
      <c r="H485" s="155">
        <v>1</v>
      </c>
      <c r="I485" s="156"/>
      <c r="J485" s="157">
        <f>ROUND(I485*H485,2)</f>
        <v>0</v>
      </c>
      <c r="K485" s="153" t="s">
        <v>21</v>
      </c>
      <c r="L485" s="54"/>
      <c r="M485" s="158" t="s">
        <v>21</v>
      </c>
      <c r="N485" s="159" t="s">
        <v>42</v>
      </c>
      <c r="O485" s="35"/>
      <c r="P485" s="160">
        <f>O485*H485</f>
        <v>0</v>
      </c>
      <c r="Q485" s="160">
        <v>0</v>
      </c>
      <c r="R485" s="160">
        <f>Q485*H485</f>
        <v>0</v>
      </c>
      <c r="S485" s="160">
        <v>0</v>
      </c>
      <c r="T485" s="161">
        <f>S485*H485</f>
        <v>0</v>
      </c>
      <c r="AR485" s="17" t="s">
        <v>112</v>
      </c>
      <c r="AT485" s="17" t="s">
        <v>109</v>
      </c>
      <c r="AU485" s="17" t="s">
        <v>71</v>
      </c>
      <c r="AY485" s="17" t="s">
        <v>113</v>
      </c>
      <c r="BE485" s="162">
        <f>IF(N485="základní",J485,0)</f>
        <v>0</v>
      </c>
      <c r="BF485" s="162">
        <f>IF(N485="snížená",J485,0)</f>
        <v>0</v>
      </c>
      <c r="BG485" s="162">
        <f>IF(N485="zákl. přenesená",J485,0)</f>
        <v>0</v>
      </c>
      <c r="BH485" s="162">
        <f>IF(N485="sníž. přenesená",J485,0)</f>
        <v>0</v>
      </c>
      <c r="BI485" s="162">
        <f>IF(N485="nulová",J485,0)</f>
        <v>0</v>
      </c>
      <c r="BJ485" s="17" t="s">
        <v>79</v>
      </c>
      <c r="BK485" s="162">
        <f>ROUND(I485*H485,2)</f>
        <v>0</v>
      </c>
      <c r="BL485" s="17" t="s">
        <v>112</v>
      </c>
      <c r="BM485" s="17" t="s">
        <v>446</v>
      </c>
    </row>
    <row r="486" spans="2:47" s="1" customFormat="1" ht="13.5">
      <c r="B486" s="34"/>
      <c r="C486" s="56"/>
      <c r="D486" s="163" t="s">
        <v>114</v>
      </c>
      <c r="E486" s="56"/>
      <c r="F486" s="164" t="s">
        <v>274</v>
      </c>
      <c r="G486" s="56"/>
      <c r="H486" s="56"/>
      <c r="I486" s="138"/>
      <c r="J486" s="56"/>
      <c r="K486" s="56"/>
      <c r="L486" s="54"/>
      <c r="M486" s="165"/>
      <c r="N486" s="35"/>
      <c r="O486" s="35"/>
      <c r="P486" s="35"/>
      <c r="Q486" s="35"/>
      <c r="R486" s="35"/>
      <c r="S486" s="35"/>
      <c r="T486" s="71"/>
      <c r="AT486" s="17" t="s">
        <v>114</v>
      </c>
      <c r="AU486" s="17" t="s">
        <v>71</v>
      </c>
    </row>
    <row r="487" spans="2:47" s="1" customFormat="1" ht="27">
      <c r="B487" s="34"/>
      <c r="C487" s="56"/>
      <c r="D487" s="163" t="s">
        <v>115</v>
      </c>
      <c r="E487" s="56"/>
      <c r="F487" s="166" t="s">
        <v>447</v>
      </c>
      <c r="G487" s="56"/>
      <c r="H487" s="56"/>
      <c r="I487" s="138"/>
      <c r="J487" s="56"/>
      <c r="K487" s="56"/>
      <c r="L487" s="54"/>
      <c r="M487" s="165"/>
      <c r="N487" s="35"/>
      <c r="O487" s="35"/>
      <c r="P487" s="35"/>
      <c r="Q487" s="35"/>
      <c r="R487" s="35"/>
      <c r="S487" s="35"/>
      <c r="T487" s="71"/>
      <c r="AT487" s="17" t="s">
        <v>115</v>
      </c>
      <c r="AU487" s="17" t="s">
        <v>71</v>
      </c>
    </row>
    <row r="488" spans="2:65" s="1" customFormat="1" ht="16.5" customHeight="1">
      <c r="B488" s="34"/>
      <c r="C488" s="151" t="s">
        <v>299</v>
      </c>
      <c r="D488" s="151" t="s">
        <v>109</v>
      </c>
      <c r="E488" s="152" t="s">
        <v>424</v>
      </c>
      <c r="F488" s="153" t="s">
        <v>249</v>
      </c>
      <c r="G488" s="154" t="s">
        <v>111</v>
      </c>
      <c r="H488" s="155">
        <v>1</v>
      </c>
      <c r="I488" s="156"/>
      <c r="J488" s="157">
        <f>ROUND(I488*H488,2)</f>
        <v>0</v>
      </c>
      <c r="K488" s="153" t="s">
        <v>21</v>
      </c>
      <c r="L488" s="54"/>
      <c r="M488" s="158" t="s">
        <v>21</v>
      </c>
      <c r="N488" s="159" t="s">
        <v>42</v>
      </c>
      <c r="O488" s="35"/>
      <c r="P488" s="160">
        <f>O488*H488</f>
        <v>0</v>
      </c>
      <c r="Q488" s="160">
        <v>0</v>
      </c>
      <c r="R488" s="160">
        <f>Q488*H488</f>
        <v>0</v>
      </c>
      <c r="S488" s="160">
        <v>0</v>
      </c>
      <c r="T488" s="161">
        <f>S488*H488</f>
        <v>0</v>
      </c>
      <c r="AR488" s="17" t="s">
        <v>112</v>
      </c>
      <c r="AT488" s="17" t="s">
        <v>109</v>
      </c>
      <c r="AU488" s="17" t="s">
        <v>71</v>
      </c>
      <c r="AY488" s="17" t="s">
        <v>113</v>
      </c>
      <c r="BE488" s="162">
        <f>IF(N488="základní",J488,0)</f>
        <v>0</v>
      </c>
      <c r="BF488" s="162">
        <f>IF(N488="snížená",J488,0)</f>
        <v>0</v>
      </c>
      <c r="BG488" s="162">
        <f>IF(N488="zákl. přenesená",J488,0)</f>
        <v>0</v>
      </c>
      <c r="BH488" s="162">
        <f>IF(N488="sníž. přenesená",J488,0)</f>
        <v>0</v>
      </c>
      <c r="BI488" s="162">
        <f>IF(N488="nulová",J488,0)</f>
        <v>0</v>
      </c>
      <c r="BJ488" s="17" t="s">
        <v>79</v>
      </c>
      <c r="BK488" s="162">
        <f>ROUND(I488*H488,2)</f>
        <v>0</v>
      </c>
      <c r="BL488" s="17" t="s">
        <v>112</v>
      </c>
      <c r="BM488" s="17" t="s">
        <v>448</v>
      </c>
    </row>
    <row r="489" spans="2:47" s="1" customFormat="1" ht="13.5">
      <c r="B489" s="34"/>
      <c r="C489" s="56"/>
      <c r="D489" s="163" t="s">
        <v>114</v>
      </c>
      <c r="E489" s="56"/>
      <c r="F489" s="164" t="s">
        <v>249</v>
      </c>
      <c r="G489" s="56"/>
      <c r="H489" s="56"/>
      <c r="I489" s="138"/>
      <c r="J489" s="56"/>
      <c r="K489" s="56"/>
      <c r="L489" s="54"/>
      <c r="M489" s="165"/>
      <c r="N489" s="35"/>
      <c r="O489" s="35"/>
      <c r="P489" s="35"/>
      <c r="Q489" s="35"/>
      <c r="R489" s="35"/>
      <c r="S489" s="35"/>
      <c r="T489" s="71"/>
      <c r="AT489" s="17" t="s">
        <v>114</v>
      </c>
      <c r="AU489" s="17" t="s">
        <v>71</v>
      </c>
    </row>
    <row r="490" spans="2:47" s="1" customFormat="1" ht="27">
      <c r="B490" s="34"/>
      <c r="C490" s="56"/>
      <c r="D490" s="163" t="s">
        <v>115</v>
      </c>
      <c r="E490" s="56"/>
      <c r="F490" s="166" t="s">
        <v>447</v>
      </c>
      <c r="G490" s="56"/>
      <c r="H490" s="56"/>
      <c r="I490" s="138"/>
      <c r="J490" s="56"/>
      <c r="K490" s="56"/>
      <c r="L490" s="54"/>
      <c r="M490" s="165"/>
      <c r="N490" s="35"/>
      <c r="O490" s="35"/>
      <c r="P490" s="35"/>
      <c r="Q490" s="35"/>
      <c r="R490" s="35"/>
      <c r="S490" s="35"/>
      <c r="T490" s="71"/>
      <c r="AT490" s="17" t="s">
        <v>115</v>
      </c>
      <c r="AU490" s="17" t="s">
        <v>71</v>
      </c>
    </row>
    <row r="491" spans="2:65" s="1" customFormat="1" ht="16.5" customHeight="1">
      <c r="B491" s="34"/>
      <c r="C491" s="151" t="s">
        <v>449</v>
      </c>
      <c r="D491" s="151" t="s">
        <v>109</v>
      </c>
      <c r="E491" s="152" t="s">
        <v>450</v>
      </c>
      <c r="F491" s="153" t="s">
        <v>238</v>
      </c>
      <c r="G491" s="154" t="s">
        <v>111</v>
      </c>
      <c r="H491" s="155">
        <v>1</v>
      </c>
      <c r="I491" s="156"/>
      <c r="J491" s="157">
        <f>ROUND(I491*H491,2)</f>
        <v>0</v>
      </c>
      <c r="K491" s="153" t="s">
        <v>21</v>
      </c>
      <c r="L491" s="54"/>
      <c r="M491" s="158" t="s">
        <v>21</v>
      </c>
      <c r="N491" s="159" t="s">
        <v>42</v>
      </c>
      <c r="O491" s="35"/>
      <c r="P491" s="160">
        <f>O491*H491</f>
        <v>0</v>
      </c>
      <c r="Q491" s="160">
        <v>0</v>
      </c>
      <c r="R491" s="160">
        <f>Q491*H491</f>
        <v>0</v>
      </c>
      <c r="S491" s="160">
        <v>0</v>
      </c>
      <c r="T491" s="161">
        <f>S491*H491</f>
        <v>0</v>
      </c>
      <c r="AR491" s="17" t="s">
        <v>112</v>
      </c>
      <c r="AT491" s="17" t="s">
        <v>109</v>
      </c>
      <c r="AU491" s="17" t="s">
        <v>71</v>
      </c>
      <c r="AY491" s="17" t="s">
        <v>113</v>
      </c>
      <c r="BE491" s="162">
        <f>IF(N491="základní",J491,0)</f>
        <v>0</v>
      </c>
      <c r="BF491" s="162">
        <f>IF(N491="snížená",J491,0)</f>
        <v>0</v>
      </c>
      <c r="BG491" s="162">
        <f>IF(N491="zákl. přenesená",J491,0)</f>
        <v>0</v>
      </c>
      <c r="BH491" s="162">
        <f>IF(N491="sníž. přenesená",J491,0)</f>
        <v>0</v>
      </c>
      <c r="BI491" s="162">
        <f>IF(N491="nulová",J491,0)</f>
        <v>0</v>
      </c>
      <c r="BJ491" s="17" t="s">
        <v>79</v>
      </c>
      <c r="BK491" s="162">
        <f>ROUND(I491*H491,2)</f>
        <v>0</v>
      </c>
      <c r="BL491" s="17" t="s">
        <v>112</v>
      </c>
      <c r="BM491" s="17" t="s">
        <v>451</v>
      </c>
    </row>
    <row r="492" spans="2:47" s="1" customFormat="1" ht="13.5">
      <c r="B492" s="34"/>
      <c r="C492" s="56"/>
      <c r="D492" s="163" t="s">
        <v>114</v>
      </c>
      <c r="E492" s="56"/>
      <c r="F492" s="164" t="s">
        <v>238</v>
      </c>
      <c r="G492" s="56"/>
      <c r="H492" s="56"/>
      <c r="I492" s="138"/>
      <c r="J492" s="56"/>
      <c r="K492" s="56"/>
      <c r="L492" s="54"/>
      <c r="M492" s="165"/>
      <c r="N492" s="35"/>
      <c r="O492" s="35"/>
      <c r="P492" s="35"/>
      <c r="Q492" s="35"/>
      <c r="R492" s="35"/>
      <c r="S492" s="35"/>
      <c r="T492" s="71"/>
      <c r="AT492" s="17" t="s">
        <v>114</v>
      </c>
      <c r="AU492" s="17" t="s">
        <v>71</v>
      </c>
    </row>
    <row r="493" spans="2:47" s="1" customFormat="1" ht="27">
      <c r="B493" s="34"/>
      <c r="C493" s="56"/>
      <c r="D493" s="163" t="s">
        <v>115</v>
      </c>
      <c r="E493" s="56"/>
      <c r="F493" s="166" t="s">
        <v>452</v>
      </c>
      <c r="G493" s="56"/>
      <c r="H493" s="56"/>
      <c r="I493" s="138"/>
      <c r="J493" s="56"/>
      <c r="K493" s="56"/>
      <c r="L493" s="54"/>
      <c r="M493" s="165"/>
      <c r="N493" s="35"/>
      <c r="O493" s="35"/>
      <c r="P493" s="35"/>
      <c r="Q493" s="35"/>
      <c r="R493" s="35"/>
      <c r="S493" s="35"/>
      <c r="T493" s="71"/>
      <c r="AT493" s="17" t="s">
        <v>115</v>
      </c>
      <c r="AU493" s="17" t="s">
        <v>71</v>
      </c>
    </row>
    <row r="494" spans="2:65" s="1" customFormat="1" ht="16.5" customHeight="1">
      <c r="B494" s="34"/>
      <c r="C494" s="151" t="s">
        <v>300</v>
      </c>
      <c r="D494" s="151" t="s">
        <v>109</v>
      </c>
      <c r="E494" s="152" t="s">
        <v>453</v>
      </c>
      <c r="F494" s="153" t="s">
        <v>255</v>
      </c>
      <c r="G494" s="154" t="s">
        <v>111</v>
      </c>
      <c r="H494" s="155">
        <v>1</v>
      </c>
      <c r="I494" s="156"/>
      <c r="J494" s="157">
        <f>ROUND(I494*H494,2)</f>
        <v>0</v>
      </c>
      <c r="K494" s="153" t="s">
        <v>21</v>
      </c>
      <c r="L494" s="54"/>
      <c r="M494" s="158" t="s">
        <v>21</v>
      </c>
      <c r="N494" s="159" t="s">
        <v>42</v>
      </c>
      <c r="O494" s="35"/>
      <c r="P494" s="160">
        <f>O494*H494</f>
        <v>0</v>
      </c>
      <c r="Q494" s="160">
        <v>0</v>
      </c>
      <c r="R494" s="160">
        <f>Q494*H494</f>
        <v>0</v>
      </c>
      <c r="S494" s="160">
        <v>0</v>
      </c>
      <c r="T494" s="161">
        <f>S494*H494</f>
        <v>0</v>
      </c>
      <c r="AR494" s="17" t="s">
        <v>112</v>
      </c>
      <c r="AT494" s="17" t="s">
        <v>109</v>
      </c>
      <c r="AU494" s="17" t="s">
        <v>71</v>
      </c>
      <c r="AY494" s="17" t="s">
        <v>113</v>
      </c>
      <c r="BE494" s="162">
        <f>IF(N494="základní",J494,0)</f>
        <v>0</v>
      </c>
      <c r="BF494" s="162">
        <f>IF(N494="snížená",J494,0)</f>
        <v>0</v>
      </c>
      <c r="BG494" s="162">
        <f>IF(N494="zákl. přenesená",J494,0)</f>
        <v>0</v>
      </c>
      <c r="BH494" s="162">
        <f>IF(N494="sníž. přenesená",J494,0)</f>
        <v>0</v>
      </c>
      <c r="BI494" s="162">
        <f>IF(N494="nulová",J494,0)</f>
        <v>0</v>
      </c>
      <c r="BJ494" s="17" t="s">
        <v>79</v>
      </c>
      <c r="BK494" s="162">
        <f>ROUND(I494*H494,2)</f>
        <v>0</v>
      </c>
      <c r="BL494" s="17" t="s">
        <v>112</v>
      </c>
      <c r="BM494" s="17" t="s">
        <v>454</v>
      </c>
    </row>
    <row r="495" spans="2:47" s="1" customFormat="1" ht="13.5">
      <c r="B495" s="34"/>
      <c r="C495" s="56"/>
      <c r="D495" s="163" t="s">
        <v>114</v>
      </c>
      <c r="E495" s="56"/>
      <c r="F495" s="164" t="s">
        <v>255</v>
      </c>
      <c r="G495" s="56"/>
      <c r="H495" s="56"/>
      <c r="I495" s="138"/>
      <c r="J495" s="56"/>
      <c r="K495" s="56"/>
      <c r="L495" s="54"/>
      <c r="M495" s="165"/>
      <c r="N495" s="35"/>
      <c r="O495" s="35"/>
      <c r="P495" s="35"/>
      <c r="Q495" s="35"/>
      <c r="R495" s="35"/>
      <c r="S495" s="35"/>
      <c r="T495" s="71"/>
      <c r="AT495" s="17" t="s">
        <v>114</v>
      </c>
      <c r="AU495" s="17" t="s">
        <v>71</v>
      </c>
    </row>
    <row r="496" spans="2:47" s="1" customFormat="1" ht="27">
      <c r="B496" s="34"/>
      <c r="C496" s="56"/>
      <c r="D496" s="163" t="s">
        <v>115</v>
      </c>
      <c r="E496" s="56"/>
      <c r="F496" s="166" t="s">
        <v>452</v>
      </c>
      <c r="G496" s="56"/>
      <c r="H496" s="56"/>
      <c r="I496" s="138"/>
      <c r="J496" s="56"/>
      <c r="K496" s="56"/>
      <c r="L496" s="54"/>
      <c r="M496" s="165"/>
      <c r="N496" s="35"/>
      <c r="O496" s="35"/>
      <c r="P496" s="35"/>
      <c r="Q496" s="35"/>
      <c r="R496" s="35"/>
      <c r="S496" s="35"/>
      <c r="T496" s="71"/>
      <c r="AT496" s="17" t="s">
        <v>115</v>
      </c>
      <c r="AU496" s="17" t="s">
        <v>71</v>
      </c>
    </row>
    <row r="497" spans="2:65" s="1" customFormat="1" ht="16.5" customHeight="1">
      <c r="B497" s="34"/>
      <c r="C497" s="151" t="s">
        <v>455</v>
      </c>
      <c r="D497" s="151" t="s">
        <v>109</v>
      </c>
      <c r="E497" s="152" t="s">
        <v>456</v>
      </c>
      <c r="F497" s="153" t="s">
        <v>259</v>
      </c>
      <c r="G497" s="154" t="s">
        <v>111</v>
      </c>
      <c r="H497" s="155">
        <v>1</v>
      </c>
      <c r="I497" s="156"/>
      <c r="J497" s="157">
        <f>ROUND(I497*H497,2)</f>
        <v>0</v>
      </c>
      <c r="K497" s="153" t="s">
        <v>21</v>
      </c>
      <c r="L497" s="54"/>
      <c r="M497" s="158" t="s">
        <v>21</v>
      </c>
      <c r="N497" s="159" t="s">
        <v>42</v>
      </c>
      <c r="O497" s="35"/>
      <c r="P497" s="160">
        <f>O497*H497</f>
        <v>0</v>
      </c>
      <c r="Q497" s="160">
        <v>0</v>
      </c>
      <c r="R497" s="160">
        <f>Q497*H497</f>
        <v>0</v>
      </c>
      <c r="S497" s="160">
        <v>0</v>
      </c>
      <c r="T497" s="161">
        <f>S497*H497</f>
        <v>0</v>
      </c>
      <c r="AR497" s="17" t="s">
        <v>112</v>
      </c>
      <c r="AT497" s="17" t="s">
        <v>109</v>
      </c>
      <c r="AU497" s="17" t="s">
        <v>71</v>
      </c>
      <c r="AY497" s="17" t="s">
        <v>113</v>
      </c>
      <c r="BE497" s="162">
        <f>IF(N497="základní",J497,0)</f>
        <v>0</v>
      </c>
      <c r="BF497" s="162">
        <f>IF(N497="snížená",J497,0)</f>
        <v>0</v>
      </c>
      <c r="BG497" s="162">
        <f>IF(N497="zákl. přenesená",J497,0)</f>
        <v>0</v>
      </c>
      <c r="BH497" s="162">
        <f>IF(N497="sníž. přenesená",J497,0)</f>
        <v>0</v>
      </c>
      <c r="BI497" s="162">
        <f>IF(N497="nulová",J497,0)</f>
        <v>0</v>
      </c>
      <c r="BJ497" s="17" t="s">
        <v>79</v>
      </c>
      <c r="BK497" s="162">
        <f>ROUND(I497*H497,2)</f>
        <v>0</v>
      </c>
      <c r="BL497" s="17" t="s">
        <v>112</v>
      </c>
      <c r="BM497" s="17" t="s">
        <v>457</v>
      </c>
    </row>
    <row r="498" spans="2:47" s="1" customFormat="1" ht="13.5">
      <c r="B498" s="34"/>
      <c r="C498" s="56"/>
      <c r="D498" s="163" t="s">
        <v>114</v>
      </c>
      <c r="E498" s="56"/>
      <c r="F498" s="164" t="s">
        <v>259</v>
      </c>
      <c r="G498" s="56"/>
      <c r="H498" s="56"/>
      <c r="I498" s="138"/>
      <c r="J498" s="56"/>
      <c r="K498" s="56"/>
      <c r="L498" s="54"/>
      <c r="M498" s="165"/>
      <c r="N498" s="35"/>
      <c r="O498" s="35"/>
      <c r="P498" s="35"/>
      <c r="Q498" s="35"/>
      <c r="R498" s="35"/>
      <c r="S498" s="35"/>
      <c r="T498" s="71"/>
      <c r="AT498" s="17" t="s">
        <v>114</v>
      </c>
      <c r="AU498" s="17" t="s">
        <v>71</v>
      </c>
    </row>
    <row r="499" spans="2:47" s="1" customFormat="1" ht="27">
      <c r="B499" s="34"/>
      <c r="C499" s="56"/>
      <c r="D499" s="163" t="s">
        <v>115</v>
      </c>
      <c r="E499" s="56"/>
      <c r="F499" s="166" t="s">
        <v>452</v>
      </c>
      <c r="G499" s="56"/>
      <c r="H499" s="56"/>
      <c r="I499" s="138"/>
      <c r="J499" s="56"/>
      <c r="K499" s="56"/>
      <c r="L499" s="54"/>
      <c r="M499" s="165"/>
      <c r="N499" s="35"/>
      <c r="O499" s="35"/>
      <c r="P499" s="35"/>
      <c r="Q499" s="35"/>
      <c r="R499" s="35"/>
      <c r="S499" s="35"/>
      <c r="T499" s="71"/>
      <c r="AT499" s="17" t="s">
        <v>115</v>
      </c>
      <c r="AU499" s="17" t="s">
        <v>71</v>
      </c>
    </row>
    <row r="500" spans="2:65" s="1" customFormat="1" ht="25.5" customHeight="1">
      <c r="B500" s="34"/>
      <c r="C500" s="151" t="s">
        <v>302</v>
      </c>
      <c r="D500" s="151" t="s">
        <v>109</v>
      </c>
      <c r="E500" s="152" t="s">
        <v>291</v>
      </c>
      <c r="F500" s="153" t="s">
        <v>277</v>
      </c>
      <c r="G500" s="154" t="s">
        <v>111</v>
      </c>
      <c r="H500" s="155">
        <v>1</v>
      </c>
      <c r="I500" s="156"/>
      <c r="J500" s="157">
        <f>ROUND(I500*H500,2)</f>
        <v>0</v>
      </c>
      <c r="K500" s="153" t="s">
        <v>21</v>
      </c>
      <c r="L500" s="54"/>
      <c r="M500" s="158" t="s">
        <v>21</v>
      </c>
      <c r="N500" s="159" t="s">
        <v>42</v>
      </c>
      <c r="O500" s="35"/>
      <c r="P500" s="160">
        <f>O500*H500</f>
        <v>0</v>
      </c>
      <c r="Q500" s="160">
        <v>0</v>
      </c>
      <c r="R500" s="160">
        <f>Q500*H500</f>
        <v>0</v>
      </c>
      <c r="S500" s="160">
        <v>0</v>
      </c>
      <c r="T500" s="161">
        <f>S500*H500</f>
        <v>0</v>
      </c>
      <c r="AR500" s="17" t="s">
        <v>112</v>
      </c>
      <c r="AT500" s="17" t="s">
        <v>109</v>
      </c>
      <c r="AU500" s="17" t="s">
        <v>71</v>
      </c>
      <c r="AY500" s="17" t="s">
        <v>113</v>
      </c>
      <c r="BE500" s="162">
        <f>IF(N500="základní",J500,0)</f>
        <v>0</v>
      </c>
      <c r="BF500" s="162">
        <f>IF(N500="snížená",J500,0)</f>
        <v>0</v>
      </c>
      <c r="BG500" s="162">
        <f>IF(N500="zákl. přenesená",J500,0)</f>
        <v>0</v>
      </c>
      <c r="BH500" s="162">
        <f>IF(N500="sníž. přenesená",J500,0)</f>
        <v>0</v>
      </c>
      <c r="BI500" s="162">
        <f>IF(N500="nulová",J500,0)</f>
        <v>0</v>
      </c>
      <c r="BJ500" s="17" t="s">
        <v>79</v>
      </c>
      <c r="BK500" s="162">
        <f>ROUND(I500*H500,2)</f>
        <v>0</v>
      </c>
      <c r="BL500" s="17" t="s">
        <v>112</v>
      </c>
      <c r="BM500" s="17" t="s">
        <v>458</v>
      </c>
    </row>
    <row r="501" spans="2:47" s="1" customFormat="1" ht="27">
      <c r="B501" s="34"/>
      <c r="C501" s="56"/>
      <c r="D501" s="163" t="s">
        <v>114</v>
      </c>
      <c r="E501" s="56"/>
      <c r="F501" s="164" t="s">
        <v>277</v>
      </c>
      <c r="G501" s="56"/>
      <c r="H501" s="56"/>
      <c r="I501" s="138"/>
      <c r="J501" s="56"/>
      <c r="K501" s="56"/>
      <c r="L501" s="54"/>
      <c r="M501" s="165"/>
      <c r="N501" s="35"/>
      <c r="O501" s="35"/>
      <c r="P501" s="35"/>
      <c r="Q501" s="35"/>
      <c r="R501" s="35"/>
      <c r="S501" s="35"/>
      <c r="T501" s="71"/>
      <c r="AT501" s="17" t="s">
        <v>114</v>
      </c>
      <c r="AU501" s="17" t="s">
        <v>71</v>
      </c>
    </row>
    <row r="502" spans="2:47" s="1" customFormat="1" ht="27">
      <c r="B502" s="34"/>
      <c r="C502" s="56"/>
      <c r="D502" s="163" t="s">
        <v>115</v>
      </c>
      <c r="E502" s="56"/>
      <c r="F502" s="166" t="s">
        <v>447</v>
      </c>
      <c r="G502" s="56"/>
      <c r="H502" s="56"/>
      <c r="I502" s="138"/>
      <c r="J502" s="56"/>
      <c r="K502" s="56"/>
      <c r="L502" s="54"/>
      <c r="M502" s="165"/>
      <c r="N502" s="35"/>
      <c r="O502" s="35"/>
      <c r="P502" s="35"/>
      <c r="Q502" s="35"/>
      <c r="R502" s="35"/>
      <c r="S502" s="35"/>
      <c r="T502" s="71"/>
      <c r="AT502" s="17" t="s">
        <v>115</v>
      </c>
      <c r="AU502" s="17" t="s">
        <v>71</v>
      </c>
    </row>
    <row r="503" spans="2:65" s="1" customFormat="1" ht="16.5" customHeight="1">
      <c r="B503" s="34"/>
      <c r="C503" s="151" t="s">
        <v>459</v>
      </c>
      <c r="D503" s="151" t="s">
        <v>109</v>
      </c>
      <c r="E503" s="152" t="s">
        <v>429</v>
      </c>
      <c r="F503" s="153" t="s">
        <v>261</v>
      </c>
      <c r="G503" s="154" t="s">
        <v>111</v>
      </c>
      <c r="H503" s="155">
        <v>1</v>
      </c>
      <c r="I503" s="156"/>
      <c r="J503" s="157">
        <f>ROUND(I503*H503,2)</f>
        <v>0</v>
      </c>
      <c r="K503" s="153" t="s">
        <v>21</v>
      </c>
      <c r="L503" s="54"/>
      <c r="M503" s="158" t="s">
        <v>21</v>
      </c>
      <c r="N503" s="159" t="s">
        <v>42</v>
      </c>
      <c r="O503" s="35"/>
      <c r="P503" s="160">
        <f>O503*H503</f>
        <v>0</v>
      </c>
      <c r="Q503" s="160">
        <v>0</v>
      </c>
      <c r="R503" s="160">
        <f>Q503*H503</f>
        <v>0</v>
      </c>
      <c r="S503" s="160">
        <v>0</v>
      </c>
      <c r="T503" s="161">
        <f>S503*H503</f>
        <v>0</v>
      </c>
      <c r="AR503" s="17" t="s">
        <v>112</v>
      </c>
      <c r="AT503" s="17" t="s">
        <v>109</v>
      </c>
      <c r="AU503" s="17" t="s">
        <v>71</v>
      </c>
      <c r="AY503" s="17" t="s">
        <v>113</v>
      </c>
      <c r="BE503" s="162">
        <f>IF(N503="základní",J503,0)</f>
        <v>0</v>
      </c>
      <c r="BF503" s="162">
        <f>IF(N503="snížená",J503,0)</f>
        <v>0</v>
      </c>
      <c r="BG503" s="162">
        <f>IF(N503="zákl. přenesená",J503,0)</f>
        <v>0</v>
      </c>
      <c r="BH503" s="162">
        <f>IF(N503="sníž. přenesená",J503,0)</f>
        <v>0</v>
      </c>
      <c r="BI503" s="162">
        <f>IF(N503="nulová",J503,0)</f>
        <v>0</v>
      </c>
      <c r="BJ503" s="17" t="s">
        <v>79</v>
      </c>
      <c r="BK503" s="162">
        <f>ROUND(I503*H503,2)</f>
        <v>0</v>
      </c>
      <c r="BL503" s="17" t="s">
        <v>112</v>
      </c>
      <c r="BM503" s="17" t="s">
        <v>460</v>
      </c>
    </row>
    <row r="504" spans="2:47" s="1" customFormat="1" ht="13.5">
      <c r="B504" s="34"/>
      <c r="C504" s="56"/>
      <c r="D504" s="163" t="s">
        <v>114</v>
      </c>
      <c r="E504" s="56"/>
      <c r="F504" s="164" t="s">
        <v>261</v>
      </c>
      <c r="G504" s="56"/>
      <c r="H504" s="56"/>
      <c r="I504" s="138"/>
      <c r="J504" s="56"/>
      <c r="K504" s="56"/>
      <c r="L504" s="54"/>
      <c r="M504" s="165"/>
      <c r="N504" s="35"/>
      <c r="O504" s="35"/>
      <c r="P504" s="35"/>
      <c r="Q504" s="35"/>
      <c r="R504" s="35"/>
      <c r="S504" s="35"/>
      <c r="T504" s="71"/>
      <c r="AT504" s="17" t="s">
        <v>114</v>
      </c>
      <c r="AU504" s="17" t="s">
        <v>71</v>
      </c>
    </row>
    <row r="505" spans="2:47" s="1" customFormat="1" ht="27">
      <c r="B505" s="34"/>
      <c r="C505" s="56"/>
      <c r="D505" s="163" t="s">
        <v>115</v>
      </c>
      <c r="E505" s="56"/>
      <c r="F505" s="166" t="s">
        <v>447</v>
      </c>
      <c r="G505" s="56"/>
      <c r="H505" s="56"/>
      <c r="I505" s="138"/>
      <c r="J505" s="56"/>
      <c r="K505" s="56"/>
      <c r="L505" s="54"/>
      <c r="M505" s="165"/>
      <c r="N505" s="35"/>
      <c r="O505" s="35"/>
      <c r="P505" s="35"/>
      <c r="Q505" s="35"/>
      <c r="R505" s="35"/>
      <c r="S505" s="35"/>
      <c r="T505" s="71"/>
      <c r="AT505" s="17" t="s">
        <v>115</v>
      </c>
      <c r="AU505" s="17" t="s">
        <v>71</v>
      </c>
    </row>
    <row r="506" spans="2:65" s="1" customFormat="1" ht="25.5" customHeight="1">
      <c r="B506" s="34"/>
      <c r="C506" s="151" t="s">
        <v>303</v>
      </c>
      <c r="D506" s="151" t="s">
        <v>109</v>
      </c>
      <c r="E506" s="152" t="s">
        <v>292</v>
      </c>
      <c r="F506" s="153" t="s">
        <v>461</v>
      </c>
      <c r="G506" s="154" t="s">
        <v>111</v>
      </c>
      <c r="H506" s="155">
        <v>1</v>
      </c>
      <c r="I506" s="156"/>
      <c r="J506" s="157">
        <f>ROUND(I506*H506,2)</f>
        <v>0</v>
      </c>
      <c r="K506" s="153" t="s">
        <v>21</v>
      </c>
      <c r="L506" s="54"/>
      <c r="M506" s="158" t="s">
        <v>21</v>
      </c>
      <c r="N506" s="159" t="s">
        <v>42</v>
      </c>
      <c r="O506" s="35"/>
      <c r="P506" s="160">
        <f>O506*H506</f>
        <v>0</v>
      </c>
      <c r="Q506" s="160">
        <v>0</v>
      </c>
      <c r="R506" s="160">
        <f>Q506*H506</f>
        <v>0</v>
      </c>
      <c r="S506" s="160">
        <v>0</v>
      </c>
      <c r="T506" s="161">
        <f>S506*H506</f>
        <v>0</v>
      </c>
      <c r="AR506" s="17" t="s">
        <v>112</v>
      </c>
      <c r="AT506" s="17" t="s">
        <v>109</v>
      </c>
      <c r="AU506" s="17" t="s">
        <v>71</v>
      </c>
      <c r="AY506" s="17" t="s">
        <v>113</v>
      </c>
      <c r="BE506" s="162">
        <f>IF(N506="základní",J506,0)</f>
        <v>0</v>
      </c>
      <c r="BF506" s="162">
        <f>IF(N506="snížená",J506,0)</f>
        <v>0</v>
      </c>
      <c r="BG506" s="162">
        <f>IF(N506="zákl. přenesená",J506,0)</f>
        <v>0</v>
      </c>
      <c r="BH506" s="162">
        <f>IF(N506="sníž. přenesená",J506,0)</f>
        <v>0</v>
      </c>
      <c r="BI506" s="162">
        <f>IF(N506="nulová",J506,0)</f>
        <v>0</v>
      </c>
      <c r="BJ506" s="17" t="s">
        <v>79</v>
      </c>
      <c r="BK506" s="162">
        <f>ROUND(I506*H506,2)</f>
        <v>0</v>
      </c>
      <c r="BL506" s="17" t="s">
        <v>112</v>
      </c>
      <c r="BM506" s="17" t="s">
        <v>462</v>
      </c>
    </row>
    <row r="507" spans="2:47" s="1" customFormat="1" ht="27">
      <c r="B507" s="34"/>
      <c r="C507" s="56"/>
      <c r="D507" s="163" t="s">
        <v>114</v>
      </c>
      <c r="E507" s="56"/>
      <c r="F507" s="164" t="s">
        <v>461</v>
      </c>
      <c r="G507" s="56"/>
      <c r="H507" s="56"/>
      <c r="I507" s="138"/>
      <c r="J507" s="56"/>
      <c r="K507" s="56"/>
      <c r="L507" s="54"/>
      <c r="M507" s="165"/>
      <c r="N507" s="35"/>
      <c r="O507" s="35"/>
      <c r="P507" s="35"/>
      <c r="Q507" s="35"/>
      <c r="R507" s="35"/>
      <c r="S507" s="35"/>
      <c r="T507" s="71"/>
      <c r="AT507" s="17" t="s">
        <v>114</v>
      </c>
      <c r="AU507" s="17" t="s">
        <v>71</v>
      </c>
    </row>
    <row r="508" spans="2:47" s="1" customFormat="1" ht="27">
      <c r="B508" s="34"/>
      <c r="C508" s="56"/>
      <c r="D508" s="163" t="s">
        <v>115</v>
      </c>
      <c r="E508" s="56"/>
      <c r="F508" s="166" t="s">
        <v>463</v>
      </c>
      <c r="G508" s="56"/>
      <c r="H508" s="56"/>
      <c r="I508" s="138"/>
      <c r="J508" s="56"/>
      <c r="K508" s="56"/>
      <c r="L508" s="54"/>
      <c r="M508" s="165"/>
      <c r="N508" s="35"/>
      <c r="O508" s="35"/>
      <c r="P508" s="35"/>
      <c r="Q508" s="35"/>
      <c r="R508" s="35"/>
      <c r="S508" s="35"/>
      <c r="T508" s="71"/>
      <c r="AT508" s="17" t="s">
        <v>115</v>
      </c>
      <c r="AU508" s="17" t="s">
        <v>71</v>
      </c>
    </row>
    <row r="509" spans="2:65" s="1" customFormat="1" ht="25.5" customHeight="1">
      <c r="B509" s="34"/>
      <c r="C509" s="151" t="s">
        <v>464</v>
      </c>
      <c r="D509" s="151" t="s">
        <v>109</v>
      </c>
      <c r="E509" s="152" t="s">
        <v>434</v>
      </c>
      <c r="F509" s="153" t="s">
        <v>128</v>
      </c>
      <c r="G509" s="154" t="s">
        <v>111</v>
      </c>
      <c r="H509" s="155">
        <v>1</v>
      </c>
      <c r="I509" s="156"/>
      <c r="J509" s="157">
        <f>ROUND(I509*H509,2)</f>
        <v>0</v>
      </c>
      <c r="K509" s="153" t="s">
        <v>21</v>
      </c>
      <c r="L509" s="54"/>
      <c r="M509" s="158" t="s">
        <v>21</v>
      </c>
      <c r="N509" s="159" t="s">
        <v>42</v>
      </c>
      <c r="O509" s="35"/>
      <c r="P509" s="160">
        <f>O509*H509</f>
        <v>0</v>
      </c>
      <c r="Q509" s="160">
        <v>0</v>
      </c>
      <c r="R509" s="160">
        <f>Q509*H509</f>
        <v>0</v>
      </c>
      <c r="S509" s="160">
        <v>0</v>
      </c>
      <c r="T509" s="161">
        <f>S509*H509</f>
        <v>0</v>
      </c>
      <c r="AR509" s="17" t="s">
        <v>112</v>
      </c>
      <c r="AT509" s="17" t="s">
        <v>109</v>
      </c>
      <c r="AU509" s="17" t="s">
        <v>71</v>
      </c>
      <c r="AY509" s="17" t="s">
        <v>113</v>
      </c>
      <c r="BE509" s="162">
        <f>IF(N509="základní",J509,0)</f>
        <v>0</v>
      </c>
      <c r="BF509" s="162">
        <f>IF(N509="snížená",J509,0)</f>
        <v>0</v>
      </c>
      <c r="BG509" s="162">
        <f>IF(N509="zákl. přenesená",J509,0)</f>
        <v>0</v>
      </c>
      <c r="BH509" s="162">
        <f>IF(N509="sníž. přenesená",J509,0)</f>
        <v>0</v>
      </c>
      <c r="BI509" s="162">
        <f>IF(N509="nulová",J509,0)</f>
        <v>0</v>
      </c>
      <c r="BJ509" s="17" t="s">
        <v>79</v>
      </c>
      <c r="BK509" s="162">
        <f>ROUND(I509*H509,2)</f>
        <v>0</v>
      </c>
      <c r="BL509" s="17" t="s">
        <v>112</v>
      </c>
      <c r="BM509" s="17" t="s">
        <v>465</v>
      </c>
    </row>
    <row r="510" spans="2:47" s="1" customFormat="1" ht="13.5">
      <c r="B510" s="34"/>
      <c r="C510" s="56"/>
      <c r="D510" s="163" t="s">
        <v>114</v>
      </c>
      <c r="E510" s="56"/>
      <c r="F510" s="164" t="s">
        <v>128</v>
      </c>
      <c r="G510" s="56"/>
      <c r="H510" s="56"/>
      <c r="I510" s="138"/>
      <c r="J510" s="56"/>
      <c r="K510" s="56"/>
      <c r="L510" s="54"/>
      <c r="M510" s="165"/>
      <c r="N510" s="35"/>
      <c r="O510" s="35"/>
      <c r="P510" s="35"/>
      <c r="Q510" s="35"/>
      <c r="R510" s="35"/>
      <c r="S510" s="35"/>
      <c r="T510" s="71"/>
      <c r="AT510" s="17" t="s">
        <v>114</v>
      </c>
      <c r="AU510" s="17" t="s">
        <v>71</v>
      </c>
    </row>
    <row r="511" spans="2:47" s="1" customFormat="1" ht="27">
      <c r="B511" s="34"/>
      <c r="C511" s="56"/>
      <c r="D511" s="163" t="s">
        <v>115</v>
      </c>
      <c r="E511" s="56"/>
      <c r="F511" s="166" t="s">
        <v>463</v>
      </c>
      <c r="G511" s="56"/>
      <c r="H511" s="56"/>
      <c r="I511" s="138"/>
      <c r="J511" s="56"/>
      <c r="K511" s="56"/>
      <c r="L511" s="54"/>
      <c r="M511" s="165"/>
      <c r="N511" s="35"/>
      <c r="O511" s="35"/>
      <c r="P511" s="35"/>
      <c r="Q511" s="35"/>
      <c r="R511" s="35"/>
      <c r="S511" s="35"/>
      <c r="T511" s="71"/>
      <c r="AT511" s="17" t="s">
        <v>115</v>
      </c>
      <c r="AU511" s="17" t="s">
        <v>71</v>
      </c>
    </row>
    <row r="512" spans="2:65" s="1" customFormat="1" ht="25.5" customHeight="1">
      <c r="B512" s="34"/>
      <c r="C512" s="151" t="s">
        <v>305</v>
      </c>
      <c r="D512" s="151" t="s">
        <v>109</v>
      </c>
      <c r="E512" s="152" t="s">
        <v>295</v>
      </c>
      <c r="F512" s="153" t="s">
        <v>466</v>
      </c>
      <c r="G512" s="154" t="s">
        <v>111</v>
      </c>
      <c r="H512" s="155">
        <v>1</v>
      </c>
      <c r="I512" s="156"/>
      <c r="J512" s="157">
        <f>ROUND(I512*H512,2)</f>
        <v>0</v>
      </c>
      <c r="K512" s="153" t="s">
        <v>21</v>
      </c>
      <c r="L512" s="54"/>
      <c r="M512" s="158" t="s">
        <v>21</v>
      </c>
      <c r="N512" s="159" t="s">
        <v>42</v>
      </c>
      <c r="O512" s="35"/>
      <c r="P512" s="160">
        <f>O512*H512</f>
        <v>0</v>
      </c>
      <c r="Q512" s="160">
        <v>0</v>
      </c>
      <c r="R512" s="160">
        <f>Q512*H512</f>
        <v>0</v>
      </c>
      <c r="S512" s="160">
        <v>0</v>
      </c>
      <c r="T512" s="161">
        <f>S512*H512</f>
        <v>0</v>
      </c>
      <c r="AR512" s="17" t="s">
        <v>112</v>
      </c>
      <c r="AT512" s="17" t="s">
        <v>109</v>
      </c>
      <c r="AU512" s="17" t="s">
        <v>71</v>
      </c>
      <c r="AY512" s="17" t="s">
        <v>113</v>
      </c>
      <c r="BE512" s="162">
        <f>IF(N512="základní",J512,0)</f>
        <v>0</v>
      </c>
      <c r="BF512" s="162">
        <f>IF(N512="snížená",J512,0)</f>
        <v>0</v>
      </c>
      <c r="BG512" s="162">
        <f>IF(N512="zákl. přenesená",J512,0)</f>
        <v>0</v>
      </c>
      <c r="BH512" s="162">
        <f>IF(N512="sníž. přenesená",J512,0)</f>
        <v>0</v>
      </c>
      <c r="BI512" s="162">
        <f>IF(N512="nulová",J512,0)</f>
        <v>0</v>
      </c>
      <c r="BJ512" s="17" t="s">
        <v>79</v>
      </c>
      <c r="BK512" s="162">
        <f>ROUND(I512*H512,2)</f>
        <v>0</v>
      </c>
      <c r="BL512" s="17" t="s">
        <v>112</v>
      </c>
      <c r="BM512" s="17" t="s">
        <v>467</v>
      </c>
    </row>
    <row r="513" spans="2:47" s="1" customFormat="1" ht="27">
      <c r="B513" s="34"/>
      <c r="C513" s="56"/>
      <c r="D513" s="163" t="s">
        <v>114</v>
      </c>
      <c r="E513" s="56"/>
      <c r="F513" s="164" t="s">
        <v>466</v>
      </c>
      <c r="G513" s="56"/>
      <c r="H513" s="56"/>
      <c r="I513" s="138"/>
      <c r="J513" s="56"/>
      <c r="K513" s="56"/>
      <c r="L513" s="54"/>
      <c r="M513" s="165"/>
      <c r="N513" s="35"/>
      <c r="O513" s="35"/>
      <c r="P513" s="35"/>
      <c r="Q513" s="35"/>
      <c r="R513" s="35"/>
      <c r="S513" s="35"/>
      <c r="T513" s="71"/>
      <c r="AT513" s="17" t="s">
        <v>114</v>
      </c>
      <c r="AU513" s="17" t="s">
        <v>71</v>
      </c>
    </row>
    <row r="514" spans="2:47" s="1" customFormat="1" ht="27">
      <c r="B514" s="34"/>
      <c r="C514" s="56"/>
      <c r="D514" s="163" t="s">
        <v>115</v>
      </c>
      <c r="E514" s="56"/>
      <c r="F514" s="166" t="s">
        <v>463</v>
      </c>
      <c r="G514" s="56"/>
      <c r="H514" s="56"/>
      <c r="I514" s="138"/>
      <c r="J514" s="56"/>
      <c r="K514" s="56"/>
      <c r="L514" s="54"/>
      <c r="M514" s="165"/>
      <c r="N514" s="35"/>
      <c r="O514" s="35"/>
      <c r="P514" s="35"/>
      <c r="Q514" s="35"/>
      <c r="R514" s="35"/>
      <c r="S514" s="35"/>
      <c r="T514" s="71"/>
      <c r="AT514" s="17" t="s">
        <v>115</v>
      </c>
      <c r="AU514" s="17" t="s">
        <v>71</v>
      </c>
    </row>
    <row r="515" spans="2:65" s="1" customFormat="1" ht="38.25" customHeight="1">
      <c r="B515" s="34"/>
      <c r="C515" s="151" t="s">
        <v>468</v>
      </c>
      <c r="D515" s="151" t="s">
        <v>109</v>
      </c>
      <c r="E515" s="152" t="s">
        <v>440</v>
      </c>
      <c r="F515" s="153" t="s">
        <v>469</v>
      </c>
      <c r="G515" s="154" t="s">
        <v>111</v>
      </c>
      <c r="H515" s="155">
        <v>1</v>
      </c>
      <c r="I515" s="156"/>
      <c r="J515" s="157">
        <f>ROUND(I515*H515,2)</f>
        <v>0</v>
      </c>
      <c r="K515" s="153" t="s">
        <v>21</v>
      </c>
      <c r="L515" s="54"/>
      <c r="M515" s="158" t="s">
        <v>21</v>
      </c>
      <c r="N515" s="159" t="s">
        <v>42</v>
      </c>
      <c r="O515" s="35"/>
      <c r="P515" s="160">
        <f>O515*H515</f>
        <v>0</v>
      </c>
      <c r="Q515" s="160">
        <v>0</v>
      </c>
      <c r="R515" s="160">
        <f>Q515*H515</f>
        <v>0</v>
      </c>
      <c r="S515" s="160">
        <v>0</v>
      </c>
      <c r="T515" s="161">
        <f>S515*H515</f>
        <v>0</v>
      </c>
      <c r="AR515" s="17" t="s">
        <v>112</v>
      </c>
      <c r="AT515" s="17" t="s">
        <v>109</v>
      </c>
      <c r="AU515" s="17" t="s">
        <v>71</v>
      </c>
      <c r="AY515" s="17" t="s">
        <v>113</v>
      </c>
      <c r="BE515" s="162">
        <f>IF(N515="základní",J515,0)</f>
        <v>0</v>
      </c>
      <c r="BF515" s="162">
        <f>IF(N515="snížená",J515,0)</f>
        <v>0</v>
      </c>
      <c r="BG515" s="162">
        <f>IF(N515="zákl. přenesená",J515,0)</f>
        <v>0</v>
      </c>
      <c r="BH515" s="162">
        <f>IF(N515="sníž. přenesená",J515,0)</f>
        <v>0</v>
      </c>
      <c r="BI515" s="162">
        <f>IF(N515="nulová",J515,0)</f>
        <v>0</v>
      </c>
      <c r="BJ515" s="17" t="s">
        <v>79</v>
      </c>
      <c r="BK515" s="162">
        <f>ROUND(I515*H515,2)</f>
        <v>0</v>
      </c>
      <c r="BL515" s="17" t="s">
        <v>112</v>
      </c>
      <c r="BM515" s="17" t="s">
        <v>470</v>
      </c>
    </row>
    <row r="516" spans="2:47" s="1" customFormat="1" ht="27">
      <c r="B516" s="34"/>
      <c r="C516" s="56"/>
      <c r="D516" s="163" t="s">
        <v>114</v>
      </c>
      <c r="E516" s="56"/>
      <c r="F516" s="164" t="s">
        <v>469</v>
      </c>
      <c r="G516" s="56"/>
      <c r="H516" s="56"/>
      <c r="I516" s="138"/>
      <c r="J516" s="56"/>
      <c r="K516" s="56"/>
      <c r="L516" s="54"/>
      <c r="M516" s="165"/>
      <c r="N516" s="35"/>
      <c r="O516" s="35"/>
      <c r="P516" s="35"/>
      <c r="Q516" s="35"/>
      <c r="R516" s="35"/>
      <c r="S516" s="35"/>
      <c r="T516" s="71"/>
      <c r="AT516" s="17" t="s">
        <v>114</v>
      </c>
      <c r="AU516" s="17" t="s">
        <v>71</v>
      </c>
    </row>
    <row r="517" spans="2:47" s="1" customFormat="1" ht="27">
      <c r="B517" s="34"/>
      <c r="C517" s="56"/>
      <c r="D517" s="163" t="s">
        <v>115</v>
      </c>
      <c r="E517" s="56"/>
      <c r="F517" s="166" t="s">
        <v>463</v>
      </c>
      <c r="G517" s="56"/>
      <c r="H517" s="56"/>
      <c r="I517" s="138"/>
      <c r="J517" s="56"/>
      <c r="K517" s="56"/>
      <c r="L517" s="54"/>
      <c r="M517" s="165"/>
      <c r="N517" s="35"/>
      <c r="O517" s="35"/>
      <c r="P517" s="35"/>
      <c r="Q517" s="35"/>
      <c r="R517" s="35"/>
      <c r="S517" s="35"/>
      <c r="T517" s="71"/>
      <c r="AT517" s="17" t="s">
        <v>115</v>
      </c>
      <c r="AU517" s="17" t="s">
        <v>71</v>
      </c>
    </row>
    <row r="518" spans="2:65" s="1" customFormat="1" ht="25.5" customHeight="1">
      <c r="B518" s="34"/>
      <c r="C518" s="151" t="s">
        <v>306</v>
      </c>
      <c r="D518" s="151" t="s">
        <v>109</v>
      </c>
      <c r="E518" s="152" t="s">
        <v>296</v>
      </c>
      <c r="F518" s="153" t="s">
        <v>471</v>
      </c>
      <c r="G518" s="154" t="s">
        <v>111</v>
      </c>
      <c r="H518" s="155">
        <v>1</v>
      </c>
      <c r="I518" s="156"/>
      <c r="J518" s="157">
        <f>ROUND(I518*H518,2)</f>
        <v>0</v>
      </c>
      <c r="K518" s="153" t="s">
        <v>21</v>
      </c>
      <c r="L518" s="54"/>
      <c r="M518" s="158" t="s">
        <v>21</v>
      </c>
      <c r="N518" s="159" t="s">
        <v>42</v>
      </c>
      <c r="O518" s="35"/>
      <c r="P518" s="160">
        <f>O518*H518</f>
        <v>0</v>
      </c>
      <c r="Q518" s="160">
        <v>0</v>
      </c>
      <c r="R518" s="160">
        <f>Q518*H518</f>
        <v>0</v>
      </c>
      <c r="S518" s="160">
        <v>0</v>
      </c>
      <c r="T518" s="161">
        <f>S518*H518</f>
        <v>0</v>
      </c>
      <c r="AR518" s="17" t="s">
        <v>112</v>
      </c>
      <c r="AT518" s="17" t="s">
        <v>109</v>
      </c>
      <c r="AU518" s="17" t="s">
        <v>71</v>
      </c>
      <c r="AY518" s="17" t="s">
        <v>113</v>
      </c>
      <c r="BE518" s="162">
        <f>IF(N518="základní",J518,0)</f>
        <v>0</v>
      </c>
      <c r="BF518" s="162">
        <f>IF(N518="snížená",J518,0)</f>
        <v>0</v>
      </c>
      <c r="BG518" s="162">
        <f>IF(N518="zákl. přenesená",J518,0)</f>
        <v>0</v>
      </c>
      <c r="BH518" s="162">
        <f>IF(N518="sníž. přenesená",J518,0)</f>
        <v>0</v>
      </c>
      <c r="BI518" s="162">
        <f>IF(N518="nulová",J518,0)</f>
        <v>0</v>
      </c>
      <c r="BJ518" s="17" t="s">
        <v>79</v>
      </c>
      <c r="BK518" s="162">
        <f>ROUND(I518*H518,2)</f>
        <v>0</v>
      </c>
      <c r="BL518" s="17" t="s">
        <v>112</v>
      </c>
      <c r="BM518" s="17" t="s">
        <v>472</v>
      </c>
    </row>
    <row r="519" spans="2:47" s="1" customFormat="1" ht="13.5">
      <c r="B519" s="34"/>
      <c r="C519" s="56"/>
      <c r="D519" s="163" t="s">
        <v>114</v>
      </c>
      <c r="E519" s="56"/>
      <c r="F519" s="164" t="s">
        <v>471</v>
      </c>
      <c r="G519" s="56"/>
      <c r="H519" s="56"/>
      <c r="I519" s="138"/>
      <c r="J519" s="56"/>
      <c r="K519" s="56"/>
      <c r="L519" s="54"/>
      <c r="M519" s="165"/>
      <c r="N519" s="35"/>
      <c r="O519" s="35"/>
      <c r="P519" s="35"/>
      <c r="Q519" s="35"/>
      <c r="R519" s="35"/>
      <c r="S519" s="35"/>
      <c r="T519" s="71"/>
      <c r="AT519" s="17" t="s">
        <v>114</v>
      </c>
      <c r="AU519" s="17" t="s">
        <v>71</v>
      </c>
    </row>
    <row r="520" spans="2:47" s="1" customFormat="1" ht="27">
      <c r="B520" s="34"/>
      <c r="C520" s="56"/>
      <c r="D520" s="163" t="s">
        <v>115</v>
      </c>
      <c r="E520" s="56"/>
      <c r="F520" s="166" t="s">
        <v>463</v>
      </c>
      <c r="G520" s="56"/>
      <c r="H520" s="56"/>
      <c r="I520" s="138"/>
      <c r="J520" s="56"/>
      <c r="K520" s="56"/>
      <c r="L520" s="54"/>
      <c r="M520" s="165"/>
      <c r="N520" s="35"/>
      <c r="O520" s="35"/>
      <c r="P520" s="35"/>
      <c r="Q520" s="35"/>
      <c r="R520" s="35"/>
      <c r="S520" s="35"/>
      <c r="T520" s="71"/>
      <c r="AT520" s="17" t="s">
        <v>115</v>
      </c>
      <c r="AU520" s="17" t="s">
        <v>71</v>
      </c>
    </row>
    <row r="521" spans="2:65" s="1" customFormat="1" ht="16.5" customHeight="1">
      <c r="B521" s="34"/>
      <c r="C521" s="151" t="s">
        <v>473</v>
      </c>
      <c r="D521" s="151" t="s">
        <v>109</v>
      </c>
      <c r="E521" s="152" t="s">
        <v>445</v>
      </c>
      <c r="F521" s="153" t="s">
        <v>218</v>
      </c>
      <c r="G521" s="154" t="s">
        <v>111</v>
      </c>
      <c r="H521" s="155">
        <v>1</v>
      </c>
      <c r="I521" s="156"/>
      <c r="J521" s="157">
        <f>ROUND(I521*H521,2)</f>
        <v>0</v>
      </c>
      <c r="K521" s="153" t="s">
        <v>21</v>
      </c>
      <c r="L521" s="54"/>
      <c r="M521" s="158" t="s">
        <v>21</v>
      </c>
      <c r="N521" s="159" t="s">
        <v>42</v>
      </c>
      <c r="O521" s="35"/>
      <c r="P521" s="160">
        <f>O521*H521</f>
        <v>0</v>
      </c>
      <c r="Q521" s="160">
        <v>0</v>
      </c>
      <c r="R521" s="160">
        <f>Q521*H521</f>
        <v>0</v>
      </c>
      <c r="S521" s="160">
        <v>0</v>
      </c>
      <c r="T521" s="161">
        <f>S521*H521</f>
        <v>0</v>
      </c>
      <c r="AR521" s="17" t="s">
        <v>112</v>
      </c>
      <c r="AT521" s="17" t="s">
        <v>109</v>
      </c>
      <c r="AU521" s="17" t="s">
        <v>71</v>
      </c>
      <c r="AY521" s="17" t="s">
        <v>113</v>
      </c>
      <c r="BE521" s="162">
        <f>IF(N521="základní",J521,0)</f>
        <v>0</v>
      </c>
      <c r="BF521" s="162">
        <f>IF(N521="snížená",J521,0)</f>
        <v>0</v>
      </c>
      <c r="BG521" s="162">
        <f>IF(N521="zákl. přenesená",J521,0)</f>
        <v>0</v>
      </c>
      <c r="BH521" s="162">
        <f>IF(N521="sníž. přenesená",J521,0)</f>
        <v>0</v>
      </c>
      <c r="BI521" s="162">
        <f>IF(N521="nulová",J521,0)</f>
        <v>0</v>
      </c>
      <c r="BJ521" s="17" t="s">
        <v>79</v>
      </c>
      <c r="BK521" s="162">
        <f>ROUND(I521*H521,2)</f>
        <v>0</v>
      </c>
      <c r="BL521" s="17" t="s">
        <v>112</v>
      </c>
      <c r="BM521" s="17" t="s">
        <v>474</v>
      </c>
    </row>
    <row r="522" spans="2:47" s="1" customFormat="1" ht="13.5">
      <c r="B522" s="34"/>
      <c r="C522" s="56"/>
      <c r="D522" s="163" t="s">
        <v>114</v>
      </c>
      <c r="E522" s="56"/>
      <c r="F522" s="164" t="s">
        <v>218</v>
      </c>
      <c r="G522" s="56"/>
      <c r="H522" s="56"/>
      <c r="I522" s="138"/>
      <c r="J522" s="56"/>
      <c r="K522" s="56"/>
      <c r="L522" s="54"/>
      <c r="M522" s="165"/>
      <c r="N522" s="35"/>
      <c r="O522" s="35"/>
      <c r="P522" s="35"/>
      <c r="Q522" s="35"/>
      <c r="R522" s="35"/>
      <c r="S522" s="35"/>
      <c r="T522" s="71"/>
      <c r="AT522" s="17" t="s">
        <v>114</v>
      </c>
      <c r="AU522" s="17" t="s">
        <v>71</v>
      </c>
    </row>
    <row r="523" spans="2:47" s="1" customFormat="1" ht="27">
      <c r="B523" s="34"/>
      <c r="C523" s="56"/>
      <c r="D523" s="163" t="s">
        <v>115</v>
      </c>
      <c r="E523" s="56"/>
      <c r="F523" s="166" t="s">
        <v>463</v>
      </c>
      <c r="G523" s="56"/>
      <c r="H523" s="56"/>
      <c r="I523" s="138"/>
      <c r="J523" s="56"/>
      <c r="K523" s="56"/>
      <c r="L523" s="54"/>
      <c r="M523" s="165"/>
      <c r="N523" s="35"/>
      <c r="O523" s="35"/>
      <c r="P523" s="35"/>
      <c r="Q523" s="35"/>
      <c r="R523" s="35"/>
      <c r="S523" s="35"/>
      <c r="T523" s="71"/>
      <c r="AT523" s="17" t="s">
        <v>115</v>
      </c>
      <c r="AU523" s="17" t="s">
        <v>71</v>
      </c>
    </row>
    <row r="524" spans="2:65" s="1" customFormat="1" ht="25.5" customHeight="1">
      <c r="B524" s="34"/>
      <c r="C524" s="151" t="s">
        <v>310</v>
      </c>
      <c r="D524" s="151" t="s">
        <v>109</v>
      </c>
      <c r="E524" s="152" t="s">
        <v>299</v>
      </c>
      <c r="F524" s="153" t="s">
        <v>138</v>
      </c>
      <c r="G524" s="154" t="s">
        <v>111</v>
      </c>
      <c r="H524" s="155">
        <v>1</v>
      </c>
      <c r="I524" s="156"/>
      <c r="J524" s="157">
        <f>ROUND(I524*H524,2)</f>
        <v>0</v>
      </c>
      <c r="K524" s="153" t="s">
        <v>21</v>
      </c>
      <c r="L524" s="54"/>
      <c r="M524" s="158" t="s">
        <v>21</v>
      </c>
      <c r="N524" s="159" t="s">
        <v>42</v>
      </c>
      <c r="O524" s="35"/>
      <c r="P524" s="160">
        <f>O524*H524</f>
        <v>0</v>
      </c>
      <c r="Q524" s="160">
        <v>0</v>
      </c>
      <c r="R524" s="160">
        <f>Q524*H524</f>
        <v>0</v>
      </c>
      <c r="S524" s="160">
        <v>0</v>
      </c>
      <c r="T524" s="161">
        <f>S524*H524</f>
        <v>0</v>
      </c>
      <c r="AR524" s="17" t="s">
        <v>112</v>
      </c>
      <c r="AT524" s="17" t="s">
        <v>109</v>
      </c>
      <c r="AU524" s="17" t="s">
        <v>71</v>
      </c>
      <c r="AY524" s="17" t="s">
        <v>113</v>
      </c>
      <c r="BE524" s="162">
        <f>IF(N524="základní",J524,0)</f>
        <v>0</v>
      </c>
      <c r="BF524" s="162">
        <f>IF(N524="snížená",J524,0)</f>
        <v>0</v>
      </c>
      <c r="BG524" s="162">
        <f>IF(N524="zákl. přenesená",J524,0)</f>
        <v>0</v>
      </c>
      <c r="BH524" s="162">
        <f>IF(N524="sníž. přenesená",J524,0)</f>
        <v>0</v>
      </c>
      <c r="BI524" s="162">
        <f>IF(N524="nulová",J524,0)</f>
        <v>0</v>
      </c>
      <c r="BJ524" s="17" t="s">
        <v>79</v>
      </c>
      <c r="BK524" s="162">
        <f>ROUND(I524*H524,2)</f>
        <v>0</v>
      </c>
      <c r="BL524" s="17" t="s">
        <v>112</v>
      </c>
      <c r="BM524" s="17" t="s">
        <v>475</v>
      </c>
    </row>
    <row r="525" spans="2:47" s="1" customFormat="1" ht="13.5">
      <c r="B525" s="34"/>
      <c r="C525" s="56"/>
      <c r="D525" s="163" t="s">
        <v>114</v>
      </c>
      <c r="E525" s="56"/>
      <c r="F525" s="164" t="s">
        <v>138</v>
      </c>
      <c r="G525" s="56"/>
      <c r="H525" s="56"/>
      <c r="I525" s="138"/>
      <c r="J525" s="56"/>
      <c r="K525" s="56"/>
      <c r="L525" s="54"/>
      <c r="M525" s="165"/>
      <c r="N525" s="35"/>
      <c r="O525" s="35"/>
      <c r="P525" s="35"/>
      <c r="Q525" s="35"/>
      <c r="R525" s="35"/>
      <c r="S525" s="35"/>
      <c r="T525" s="71"/>
      <c r="AT525" s="17" t="s">
        <v>114</v>
      </c>
      <c r="AU525" s="17" t="s">
        <v>71</v>
      </c>
    </row>
    <row r="526" spans="2:47" s="1" customFormat="1" ht="27">
      <c r="B526" s="34"/>
      <c r="C526" s="56"/>
      <c r="D526" s="163" t="s">
        <v>115</v>
      </c>
      <c r="E526" s="56"/>
      <c r="F526" s="166" t="s">
        <v>463</v>
      </c>
      <c r="G526" s="56"/>
      <c r="H526" s="56"/>
      <c r="I526" s="138"/>
      <c r="J526" s="56"/>
      <c r="K526" s="56"/>
      <c r="L526" s="54"/>
      <c r="M526" s="165"/>
      <c r="N526" s="35"/>
      <c r="O526" s="35"/>
      <c r="P526" s="35"/>
      <c r="Q526" s="35"/>
      <c r="R526" s="35"/>
      <c r="S526" s="35"/>
      <c r="T526" s="71"/>
      <c r="AT526" s="17" t="s">
        <v>115</v>
      </c>
      <c r="AU526" s="17" t="s">
        <v>71</v>
      </c>
    </row>
    <row r="527" spans="2:65" s="1" customFormat="1" ht="16.5" customHeight="1">
      <c r="B527" s="34"/>
      <c r="C527" s="151" t="s">
        <v>476</v>
      </c>
      <c r="D527" s="151" t="s">
        <v>109</v>
      </c>
      <c r="E527" s="152" t="s">
        <v>449</v>
      </c>
      <c r="F527" s="153" t="s">
        <v>477</v>
      </c>
      <c r="G527" s="154" t="s">
        <v>111</v>
      </c>
      <c r="H527" s="155">
        <v>1</v>
      </c>
      <c r="I527" s="156"/>
      <c r="J527" s="157">
        <f>ROUND(I527*H527,2)</f>
        <v>0</v>
      </c>
      <c r="K527" s="153" t="s">
        <v>21</v>
      </c>
      <c r="L527" s="54"/>
      <c r="M527" s="158" t="s">
        <v>21</v>
      </c>
      <c r="N527" s="159" t="s">
        <v>42</v>
      </c>
      <c r="O527" s="35"/>
      <c r="P527" s="160">
        <f>O527*H527</f>
        <v>0</v>
      </c>
      <c r="Q527" s="160">
        <v>0</v>
      </c>
      <c r="R527" s="160">
        <f>Q527*H527</f>
        <v>0</v>
      </c>
      <c r="S527" s="160">
        <v>0</v>
      </c>
      <c r="T527" s="161">
        <f>S527*H527</f>
        <v>0</v>
      </c>
      <c r="AR527" s="17" t="s">
        <v>112</v>
      </c>
      <c r="AT527" s="17" t="s">
        <v>109</v>
      </c>
      <c r="AU527" s="17" t="s">
        <v>71</v>
      </c>
      <c r="AY527" s="17" t="s">
        <v>113</v>
      </c>
      <c r="BE527" s="162">
        <f>IF(N527="základní",J527,0)</f>
        <v>0</v>
      </c>
      <c r="BF527" s="162">
        <f>IF(N527="snížená",J527,0)</f>
        <v>0</v>
      </c>
      <c r="BG527" s="162">
        <f>IF(N527="zákl. přenesená",J527,0)</f>
        <v>0</v>
      </c>
      <c r="BH527" s="162">
        <f>IF(N527="sníž. přenesená",J527,0)</f>
        <v>0</v>
      </c>
      <c r="BI527" s="162">
        <f>IF(N527="nulová",J527,0)</f>
        <v>0</v>
      </c>
      <c r="BJ527" s="17" t="s">
        <v>79</v>
      </c>
      <c r="BK527" s="162">
        <f>ROUND(I527*H527,2)</f>
        <v>0</v>
      </c>
      <c r="BL527" s="17" t="s">
        <v>112</v>
      </c>
      <c r="BM527" s="17" t="s">
        <v>478</v>
      </c>
    </row>
    <row r="528" spans="2:47" s="1" customFormat="1" ht="13.5">
      <c r="B528" s="34"/>
      <c r="C528" s="56"/>
      <c r="D528" s="163" t="s">
        <v>114</v>
      </c>
      <c r="E528" s="56"/>
      <c r="F528" s="164" t="s">
        <v>477</v>
      </c>
      <c r="G528" s="56"/>
      <c r="H528" s="56"/>
      <c r="I528" s="138"/>
      <c r="J528" s="56"/>
      <c r="K528" s="56"/>
      <c r="L528" s="54"/>
      <c r="M528" s="165"/>
      <c r="N528" s="35"/>
      <c r="O528" s="35"/>
      <c r="P528" s="35"/>
      <c r="Q528" s="35"/>
      <c r="R528" s="35"/>
      <c r="S528" s="35"/>
      <c r="T528" s="71"/>
      <c r="AT528" s="17" t="s">
        <v>114</v>
      </c>
      <c r="AU528" s="17" t="s">
        <v>71</v>
      </c>
    </row>
    <row r="529" spans="2:47" s="1" customFormat="1" ht="27">
      <c r="B529" s="34"/>
      <c r="C529" s="56"/>
      <c r="D529" s="163" t="s">
        <v>115</v>
      </c>
      <c r="E529" s="56"/>
      <c r="F529" s="166" t="s">
        <v>463</v>
      </c>
      <c r="G529" s="56"/>
      <c r="H529" s="56"/>
      <c r="I529" s="138"/>
      <c r="J529" s="56"/>
      <c r="K529" s="56"/>
      <c r="L529" s="54"/>
      <c r="M529" s="165"/>
      <c r="N529" s="35"/>
      <c r="O529" s="35"/>
      <c r="P529" s="35"/>
      <c r="Q529" s="35"/>
      <c r="R529" s="35"/>
      <c r="S529" s="35"/>
      <c r="T529" s="71"/>
      <c r="AT529" s="17" t="s">
        <v>115</v>
      </c>
      <c r="AU529" s="17" t="s">
        <v>71</v>
      </c>
    </row>
    <row r="530" spans="2:65" s="1" customFormat="1" ht="25.5" customHeight="1">
      <c r="B530" s="34"/>
      <c r="C530" s="151" t="s">
        <v>316</v>
      </c>
      <c r="D530" s="151" t="s">
        <v>109</v>
      </c>
      <c r="E530" s="152" t="s">
        <v>300</v>
      </c>
      <c r="F530" s="153" t="s">
        <v>246</v>
      </c>
      <c r="G530" s="154" t="s">
        <v>111</v>
      </c>
      <c r="H530" s="155">
        <v>1</v>
      </c>
      <c r="I530" s="156"/>
      <c r="J530" s="157">
        <f>ROUND(I530*H530,2)</f>
        <v>0</v>
      </c>
      <c r="K530" s="153" t="s">
        <v>21</v>
      </c>
      <c r="L530" s="54"/>
      <c r="M530" s="158" t="s">
        <v>21</v>
      </c>
      <c r="N530" s="159" t="s">
        <v>42</v>
      </c>
      <c r="O530" s="35"/>
      <c r="P530" s="160">
        <f>O530*H530</f>
        <v>0</v>
      </c>
      <c r="Q530" s="160">
        <v>0</v>
      </c>
      <c r="R530" s="160">
        <f>Q530*H530</f>
        <v>0</v>
      </c>
      <c r="S530" s="160">
        <v>0</v>
      </c>
      <c r="T530" s="161">
        <f>S530*H530</f>
        <v>0</v>
      </c>
      <c r="AR530" s="17" t="s">
        <v>112</v>
      </c>
      <c r="AT530" s="17" t="s">
        <v>109</v>
      </c>
      <c r="AU530" s="17" t="s">
        <v>71</v>
      </c>
      <c r="AY530" s="17" t="s">
        <v>113</v>
      </c>
      <c r="BE530" s="162">
        <f>IF(N530="základní",J530,0)</f>
        <v>0</v>
      </c>
      <c r="BF530" s="162">
        <f>IF(N530="snížená",J530,0)</f>
        <v>0</v>
      </c>
      <c r="BG530" s="162">
        <f>IF(N530="zákl. přenesená",J530,0)</f>
        <v>0</v>
      </c>
      <c r="BH530" s="162">
        <f>IF(N530="sníž. přenesená",J530,0)</f>
        <v>0</v>
      </c>
      <c r="BI530" s="162">
        <f>IF(N530="nulová",J530,0)</f>
        <v>0</v>
      </c>
      <c r="BJ530" s="17" t="s">
        <v>79</v>
      </c>
      <c r="BK530" s="162">
        <f>ROUND(I530*H530,2)</f>
        <v>0</v>
      </c>
      <c r="BL530" s="17" t="s">
        <v>112</v>
      </c>
      <c r="BM530" s="17" t="s">
        <v>479</v>
      </c>
    </row>
    <row r="531" spans="2:47" s="1" customFormat="1" ht="13.5">
      <c r="B531" s="34"/>
      <c r="C531" s="56"/>
      <c r="D531" s="163" t="s">
        <v>114</v>
      </c>
      <c r="E531" s="56"/>
      <c r="F531" s="164" t="s">
        <v>246</v>
      </c>
      <c r="G531" s="56"/>
      <c r="H531" s="56"/>
      <c r="I531" s="138"/>
      <c r="J531" s="56"/>
      <c r="K531" s="56"/>
      <c r="L531" s="54"/>
      <c r="M531" s="165"/>
      <c r="N531" s="35"/>
      <c r="O531" s="35"/>
      <c r="P531" s="35"/>
      <c r="Q531" s="35"/>
      <c r="R531" s="35"/>
      <c r="S531" s="35"/>
      <c r="T531" s="71"/>
      <c r="AT531" s="17" t="s">
        <v>114</v>
      </c>
      <c r="AU531" s="17" t="s">
        <v>71</v>
      </c>
    </row>
    <row r="532" spans="2:47" s="1" customFormat="1" ht="27">
      <c r="B532" s="34"/>
      <c r="C532" s="56"/>
      <c r="D532" s="163" t="s">
        <v>115</v>
      </c>
      <c r="E532" s="56"/>
      <c r="F532" s="166" t="s">
        <v>480</v>
      </c>
      <c r="G532" s="56"/>
      <c r="H532" s="56"/>
      <c r="I532" s="138"/>
      <c r="J532" s="56"/>
      <c r="K532" s="56"/>
      <c r="L532" s="54"/>
      <c r="M532" s="165"/>
      <c r="N532" s="35"/>
      <c r="O532" s="35"/>
      <c r="P532" s="35"/>
      <c r="Q532" s="35"/>
      <c r="R532" s="35"/>
      <c r="S532" s="35"/>
      <c r="T532" s="71"/>
      <c r="AT532" s="17" t="s">
        <v>115</v>
      </c>
      <c r="AU532" s="17" t="s">
        <v>71</v>
      </c>
    </row>
    <row r="533" spans="2:65" s="1" customFormat="1" ht="25.5" customHeight="1">
      <c r="B533" s="34"/>
      <c r="C533" s="151" t="s">
        <v>481</v>
      </c>
      <c r="D533" s="151" t="s">
        <v>109</v>
      </c>
      <c r="E533" s="152" t="s">
        <v>455</v>
      </c>
      <c r="F533" s="153" t="s">
        <v>482</v>
      </c>
      <c r="G533" s="154" t="s">
        <v>111</v>
      </c>
      <c r="H533" s="155">
        <v>2</v>
      </c>
      <c r="I533" s="156"/>
      <c r="J533" s="157">
        <f>ROUND(I533*H533,2)</f>
        <v>0</v>
      </c>
      <c r="K533" s="153" t="s">
        <v>21</v>
      </c>
      <c r="L533" s="54"/>
      <c r="M533" s="158" t="s">
        <v>21</v>
      </c>
      <c r="N533" s="159" t="s">
        <v>42</v>
      </c>
      <c r="O533" s="35"/>
      <c r="P533" s="160">
        <f>O533*H533</f>
        <v>0</v>
      </c>
      <c r="Q533" s="160">
        <v>0</v>
      </c>
      <c r="R533" s="160">
        <f>Q533*H533</f>
        <v>0</v>
      </c>
      <c r="S533" s="160">
        <v>0</v>
      </c>
      <c r="T533" s="161">
        <f>S533*H533</f>
        <v>0</v>
      </c>
      <c r="AR533" s="17" t="s">
        <v>112</v>
      </c>
      <c r="AT533" s="17" t="s">
        <v>109</v>
      </c>
      <c r="AU533" s="17" t="s">
        <v>71</v>
      </c>
      <c r="AY533" s="17" t="s">
        <v>113</v>
      </c>
      <c r="BE533" s="162">
        <f>IF(N533="základní",J533,0)</f>
        <v>0</v>
      </c>
      <c r="BF533" s="162">
        <f>IF(N533="snížená",J533,0)</f>
        <v>0</v>
      </c>
      <c r="BG533" s="162">
        <f>IF(N533="zákl. přenesená",J533,0)</f>
        <v>0</v>
      </c>
      <c r="BH533" s="162">
        <f>IF(N533="sníž. přenesená",J533,0)</f>
        <v>0</v>
      </c>
      <c r="BI533" s="162">
        <f>IF(N533="nulová",J533,0)</f>
        <v>0</v>
      </c>
      <c r="BJ533" s="17" t="s">
        <v>79</v>
      </c>
      <c r="BK533" s="162">
        <f>ROUND(I533*H533,2)</f>
        <v>0</v>
      </c>
      <c r="BL533" s="17" t="s">
        <v>112</v>
      </c>
      <c r="BM533" s="17" t="s">
        <v>483</v>
      </c>
    </row>
    <row r="534" spans="2:47" s="1" customFormat="1" ht="27">
      <c r="B534" s="34"/>
      <c r="C534" s="56"/>
      <c r="D534" s="163" t="s">
        <v>114</v>
      </c>
      <c r="E534" s="56"/>
      <c r="F534" s="164" t="s">
        <v>482</v>
      </c>
      <c r="G534" s="56"/>
      <c r="H534" s="56"/>
      <c r="I534" s="138"/>
      <c r="J534" s="56"/>
      <c r="K534" s="56"/>
      <c r="L534" s="54"/>
      <c r="M534" s="165"/>
      <c r="N534" s="35"/>
      <c r="O534" s="35"/>
      <c r="P534" s="35"/>
      <c r="Q534" s="35"/>
      <c r="R534" s="35"/>
      <c r="S534" s="35"/>
      <c r="T534" s="71"/>
      <c r="AT534" s="17" t="s">
        <v>114</v>
      </c>
      <c r="AU534" s="17" t="s">
        <v>71</v>
      </c>
    </row>
    <row r="535" spans="2:47" s="1" customFormat="1" ht="27">
      <c r="B535" s="34"/>
      <c r="C535" s="56"/>
      <c r="D535" s="163" t="s">
        <v>115</v>
      </c>
      <c r="E535" s="56"/>
      <c r="F535" s="166" t="s">
        <v>480</v>
      </c>
      <c r="G535" s="56"/>
      <c r="H535" s="56"/>
      <c r="I535" s="138"/>
      <c r="J535" s="56"/>
      <c r="K535" s="56"/>
      <c r="L535" s="54"/>
      <c r="M535" s="165"/>
      <c r="N535" s="35"/>
      <c r="O535" s="35"/>
      <c r="P535" s="35"/>
      <c r="Q535" s="35"/>
      <c r="R535" s="35"/>
      <c r="S535" s="35"/>
      <c r="T535" s="71"/>
      <c r="AT535" s="17" t="s">
        <v>115</v>
      </c>
      <c r="AU535" s="17" t="s">
        <v>71</v>
      </c>
    </row>
    <row r="536" spans="2:65" s="1" customFormat="1" ht="16.5" customHeight="1">
      <c r="B536" s="34"/>
      <c r="C536" s="151" t="s">
        <v>318</v>
      </c>
      <c r="D536" s="151" t="s">
        <v>109</v>
      </c>
      <c r="E536" s="152" t="s">
        <v>484</v>
      </c>
      <c r="F536" s="153" t="s">
        <v>238</v>
      </c>
      <c r="G536" s="154" t="s">
        <v>111</v>
      </c>
      <c r="H536" s="155">
        <v>2</v>
      </c>
      <c r="I536" s="156"/>
      <c r="J536" s="157">
        <f>ROUND(I536*H536,2)</f>
        <v>0</v>
      </c>
      <c r="K536" s="153" t="s">
        <v>21</v>
      </c>
      <c r="L536" s="54"/>
      <c r="M536" s="158" t="s">
        <v>21</v>
      </c>
      <c r="N536" s="159" t="s">
        <v>42</v>
      </c>
      <c r="O536" s="35"/>
      <c r="P536" s="160">
        <f>O536*H536</f>
        <v>0</v>
      </c>
      <c r="Q536" s="160">
        <v>0</v>
      </c>
      <c r="R536" s="160">
        <f>Q536*H536</f>
        <v>0</v>
      </c>
      <c r="S536" s="160">
        <v>0</v>
      </c>
      <c r="T536" s="161">
        <f>S536*H536</f>
        <v>0</v>
      </c>
      <c r="AR536" s="17" t="s">
        <v>112</v>
      </c>
      <c r="AT536" s="17" t="s">
        <v>109</v>
      </c>
      <c r="AU536" s="17" t="s">
        <v>71</v>
      </c>
      <c r="AY536" s="17" t="s">
        <v>113</v>
      </c>
      <c r="BE536" s="162">
        <f>IF(N536="základní",J536,0)</f>
        <v>0</v>
      </c>
      <c r="BF536" s="162">
        <f>IF(N536="snížená",J536,0)</f>
        <v>0</v>
      </c>
      <c r="BG536" s="162">
        <f>IF(N536="zákl. přenesená",J536,0)</f>
        <v>0</v>
      </c>
      <c r="BH536" s="162">
        <f>IF(N536="sníž. přenesená",J536,0)</f>
        <v>0</v>
      </c>
      <c r="BI536" s="162">
        <f>IF(N536="nulová",J536,0)</f>
        <v>0</v>
      </c>
      <c r="BJ536" s="17" t="s">
        <v>79</v>
      </c>
      <c r="BK536" s="162">
        <f>ROUND(I536*H536,2)</f>
        <v>0</v>
      </c>
      <c r="BL536" s="17" t="s">
        <v>112</v>
      </c>
      <c r="BM536" s="17" t="s">
        <v>485</v>
      </c>
    </row>
    <row r="537" spans="2:47" s="1" customFormat="1" ht="13.5">
      <c r="B537" s="34"/>
      <c r="C537" s="56"/>
      <c r="D537" s="163" t="s">
        <v>114</v>
      </c>
      <c r="E537" s="56"/>
      <c r="F537" s="164" t="s">
        <v>238</v>
      </c>
      <c r="G537" s="56"/>
      <c r="H537" s="56"/>
      <c r="I537" s="138"/>
      <c r="J537" s="56"/>
      <c r="K537" s="56"/>
      <c r="L537" s="54"/>
      <c r="M537" s="165"/>
      <c r="N537" s="35"/>
      <c r="O537" s="35"/>
      <c r="P537" s="35"/>
      <c r="Q537" s="35"/>
      <c r="R537" s="35"/>
      <c r="S537" s="35"/>
      <c r="T537" s="71"/>
      <c r="AT537" s="17" t="s">
        <v>114</v>
      </c>
      <c r="AU537" s="17" t="s">
        <v>71</v>
      </c>
    </row>
    <row r="538" spans="2:47" s="1" customFormat="1" ht="27">
      <c r="B538" s="34"/>
      <c r="C538" s="56"/>
      <c r="D538" s="163" t="s">
        <v>115</v>
      </c>
      <c r="E538" s="56"/>
      <c r="F538" s="166" t="s">
        <v>480</v>
      </c>
      <c r="G538" s="56"/>
      <c r="H538" s="56"/>
      <c r="I538" s="138"/>
      <c r="J538" s="56"/>
      <c r="K538" s="56"/>
      <c r="L538" s="54"/>
      <c r="M538" s="165"/>
      <c r="N538" s="35"/>
      <c r="O538" s="35"/>
      <c r="P538" s="35"/>
      <c r="Q538" s="35"/>
      <c r="R538" s="35"/>
      <c r="S538" s="35"/>
      <c r="T538" s="71"/>
      <c r="AT538" s="17" t="s">
        <v>115</v>
      </c>
      <c r="AU538" s="17" t="s">
        <v>71</v>
      </c>
    </row>
    <row r="539" spans="2:65" s="1" customFormat="1" ht="16.5" customHeight="1">
      <c r="B539" s="34"/>
      <c r="C539" s="151" t="s">
        <v>486</v>
      </c>
      <c r="D539" s="151" t="s">
        <v>109</v>
      </c>
      <c r="E539" s="152" t="s">
        <v>302</v>
      </c>
      <c r="F539" s="153" t="s">
        <v>271</v>
      </c>
      <c r="G539" s="154" t="s">
        <v>111</v>
      </c>
      <c r="H539" s="155">
        <v>1</v>
      </c>
      <c r="I539" s="156"/>
      <c r="J539" s="157">
        <f>ROUND(I539*H539,2)</f>
        <v>0</v>
      </c>
      <c r="K539" s="153" t="s">
        <v>21</v>
      </c>
      <c r="L539" s="54"/>
      <c r="M539" s="158" t="s">
        <v>21</v>
      </c>
      <c r="N539" s="159" t="s">
        <v>42</v>
      </c>
      <c r="O539" s="35"/>
      <c r="P539" s="160">
        <f>O539*H539</f>
        <v>0</v>
      </c>
      <c r="Q539" s="160">
        <v>0</v>
      </c>
      <c r="R539" s="160">
        <f>Q539*H539</f>
        <v>0</v>
      </c>
      <c r="S539" s="160">
        <v>0</v>
      </c>
      <c r="T539" s="161">
        <f>S539*H539</f>
        <v>0</v>
      </c>
      <c r="AR539" s="17" t="s">
        <v>112</v>
      </c>
      <c r="AT539" s="17" t="s">
        <v>109</v>
      </c>
      <c r="AU539" s="17" t="s">
        <v>71</v>
      </c>
      <c r="AY539" s="17" t="s">
        <v>113</v>
      </c>
      <c r="BE539" s="162">
        <f>IF(N539="základní",J539,0)</f>
        <v>0</v>
      </c>
      <c r="BF539" s="162">
        <f>IF(N539="snížená",J539,0)</f>
        <v>0</v>
      </c>
      <c r="BG539" s="162">
        <f>IF(N539="zákl. přenesená",J539,0)</f>
        <v>0</v>
      </c>
      <c r="BH539" s="162">
        <f>IF(N539="sníž. přenesená",J539,0)</f>
        <v>0</v>
      </c>
      <c r="BI539" s="162">
        <f>IF(N539="nulová",J539,0)</f>
        <v>0</v>
      </c>
      <c r="BJ539" s="17" t="s">
        <v>79</v>
      </c>
      <c r="BK539" s="162">
        <f>ROUND(I539*H539,2)</f>
        <v>0</v>
      </c>
      <c r="BL539" s="17" t="s">
        <v>112</v>
      </c>
      <c r="BM539" s="17" t="s">
        <v>487</v>
      </c>
    </row>
    <row r="540" spans="2:47" s="1" customFormat="1" ht="13.5">
      <c r="B540" s="34"/>
      <c r="C540" s="56"/>
      <c r="D540" s="163" t="s">
        <v>114</v>
      </c>
      <c r="E540" s="56"/>
      <c r="F540" s="164" t="s">
        <v>271</v>
      </c>
      <c r="G540" s="56"/>
      <c r="H540" s="56"/>
      <c r="I540" s="138"/>
      <c r="J540" s="56"/>
      <c r="K540" s="56"/>
      <c r="L540" s="54"/>
      <c r="M540" s="165"/>
      <c r="N540" s="35"/>
      <c r="O540" s="35"/>
      <c r="P540" s="35"/>
      <c r="Q540" s="35"/>
      <c r="R540" s="35"/>
      <c r="S540" s="35"/>
      <c r="T540" s="71"/>
      <c r="AT540" s="17" t="s">
        <v>114</v>
      </c>
      <c r="AU540" s="17" t="s">
        <v>71</v>
      </c>
    </row>
    <row r="541" spans="2:47" s="1" customFormat="1" ht="27">
      <c r="B541" s="34"/>
      <c r="C541" s="56"/>
      <c r="D541" s="163" t="s">
        <v>115</v>
      </c>
      <c r="E541" s="56"/>
      <c r="F541" s="166" t="s">
        <v>480</v>
      </c>
      <c r="G541" s="56"/>
      <c r="H541" s="56"/>
      <c r="I541" s="138"/>
      <c r="J541" s="56"/>
      <c r="K541" s="56"/>
      <c r="L541" s="54"/>
      <c r="M541" s="165"/>
      <c r="N541" s="35"/>
      <c r="O541" s="35"/>
      <c r="P541" s="35"/>
      <c r="Q541" s="35"/>
      <c r="R541" s="35"/>
      <c r="S541" s="35"/>
      <c r="T541" s="71"/>
      <c r="AT541" s="17" t="s">
        <v>115</v>
      </c>
      <c r="AU541" s="17" t="s">
        <v>71</v>
      </c>
    </row>
    <row r="542" spans="2:65" s="1" customFormat="1" ht="25.5" customHeight="1">
      <c r="B542" s="34"/>
      <c r="C542" s="151" t="s">
        <v>321</v>
      </c>
      <c r="D542" s="151" t="s">
        <v>109</v>
      </c>
      <c r="E542" s="152" t="s">
        <v>459</v>
      </c>
      <c r="F542" s="153" t="s">
        <v>274</v>
      </c>
      <c r="G542" s="154" t="s">
        <v>111</v>
      </c>
      <c r="H542" s="155">
        <v>1</v>
      </c>
      <c r="I542" s="156"/>
      <c r="J542" s="157">
        <f>ROUND(I542*H542,2)</f>
        <v>0</v>
      </c>
      <c r="K542" s="153" t="s">
        <v>21</v>
      </c>
      <c r="L542" s="54"/>
      <c r="M542" s="158" t="s">
        <v>21</v>
      </c>
      <c r="N542" s="159" t="s">
        <v>42</v>
      </c>
      <c r="O542" s="35"/>
      <c r="P542" s="160">
        <f>O542*H542</f>
        <v>0</v>
      </c>
      <c r="Q542" s="160">
        <v>0</v>
      </c>
      <c r="R542" s="160">
        <f>Q542*H542</f>
        <v>0</v>
      </c>
      <c r="S542" s="160">
        <v>0</v>
      </c>
      <c r="T542" s="161">
        <f>S542*H542</f>
        <v>0</v>
      </c>
      <c r="AR542" s="17" t="s">
        <v>112</v>
      </c>
      <c r="AT542" s="17" t="s">
        <v>109</v>
      </c>
      <c r="AU542" s="17" t="s">
        <v>71</v>
      </c>
      <c r="AY542" s="17" t="s">
        <v>113</v>
      </c>
      <c r="BE542" s="162">
        <f>IF(N542="základní",J542,0)</f>
        <v>0</v>
      </c>
      <c r="BF542" s="162">
        <f>IF(N542="snížená",J542,0)</f>
        <v>0</v>
      </c>
      <c r="BG542" s="162">
        <f>IF(N542="zákl. přenesená",J542,0)</f>
        <v>0</v>
      </c>
      <c r="BH542" s="162">
        <f>IF(N542="sníž. přenesená",J542,0)</f>
        <v>0</v>
      </c>
      <c r="BI542" s="162">
        <f>IF(N542="nulová",J542,0)</f>
        <v>0</v>
      </c>
      <c r="BJ542" s="17" t="s">
        <v>79</v>
      </c>
      <c r="BK542" s="162">
        <f>ROUND(I542*H542,2)</f>
        <v>0</v>
      </c>
      <c r="BL542" s="17" t="s">
        <v>112</v>
      </c>
      <c r="BM542" s="17" t="s">
        <v>488</v>
      </c>
    </row>
    <row r="543" spans="2:47" s="1" customFormat="1" ht="13.5">
      <c r="B543" s="34"/>
      <c r="C543" s="56"/>
      <c r="D543" s="163" t="s">
        <v>114</v>
      </c>
      <c r="E543" s="56"/>
      <c r="F543" s="164" t="s">
        <v>274</v>
      </c>
      <c r="G543" s="56"/>
      <c r="H543" s="56"/>
      <c r="I543" s="138"/>
      <c r="J543" s="56"/>
      <c r="K543" s="56"/>
      <c r="L543" s="54"/>
      <c r="M543" s="165"/>
      <c r="N543" s="35"/>
      <c r="O543" s="35"/>
      <c r="P543" s="35"/>
      <c r="Q543" s="35"/>
      <c r="R543" s="35"/>
      <c r="S543" s="35"/>
      <c r="T543" s="71"/>
      <c r="AT543" s="17" t="s">
        <v>114</v>
      </c>
      <c r="AU543" s="17" t="s">
        <v>71</v>
      </c>
    </row>
    <row r="544" spans="2:47" s="1" customFormat="1" ht="27">
      <c r="B544" s="34"/>
      <c r="C544" s="56"/>
      <c r="D544" s="163" t="s">
        <v>115</v>
      </c>
      <c r="E544" s="56"/>
      <c r="F544" s="166" t="s">
        <v>489</v>
      </c>
      <c r="G544" s="56"/>
      <c r="H544" s="56"/>
      <c r="I544" s="138"/>
      <c r="J544" s="56"/>
      <c r="K544" s="56"/>
      <c r="L544" s="54"/>
      <c r="M544" s="165"/>
      <c r="N544" s="35"/>
      <c r="O544" s="35"/>
      <c r="P544" s="35"/>
      <c r="Q544" s="35"/>
      <c r="R544" s="35"/>
      <c r="S544" s="35"/>
      <c r="T544" s="71"/>
      <c r="AT544" s="17" t="s">
        <v>115</v>
      </c>
      <c r="AU544" s="17" t="s">
        <v>71</v>
      </c>
    </row>
    <row r="545" spans="2:65" s="1" customFormat="1" ht="16.5" customHeight="1">
      <c r="B545" s="34"/>
      <c r="C545" s="151" t="s">
        <v>490</v>
      </c>
      <c r="D545" s="151" t="s">
        <v>109</v>
      </c>
      <c r="E545" s="152" t="s">
        <v>303</v>
      </c>
      <c r="F545" s="153" t="s">
        <v>249</v>
      </c>
      <c r="G545" s="154" t="s">
        <v>111</v>
      </c>
      <c r="H545" s="155">
        <v>1</v>
      </c>
      <c r="I545" s="156"/>
      <c r="J545" s="157">
        <f>ROUND(I545*H545,2)</f>
        <v>0</v>
      </c>
      <c r="K545" s="153" t="s">
        <v>21</v>
      </c>
      <c r="L545" s="54"/>
      <c r="M545" s="158" t="s">
        <v>21</v>
      </c>
      <c r="N545" s="159" t="s">
        <v>42</v>
      </c>
      <c r="O545" s="35"/>
      <c r="P545" s="160">
        <f>O545*H545</f>
        <v>0</v>
      </c>
      <c r="Q545" s="160">
        <v>0</v>
      </c>
      <c r="R545" s="160">
        <f>Q545*H545</f>
        <v>0</v>
      </c>
      <c r="S545" s="160">
        <v>0</v>
      </c>
      <c r="T545" s="161">
        <f>S545*H545</f>
        <v>0</v>
      </c>
      <c r="AR545" s="17" t="s">
        <v>112</v>
      </c>
      <c r="AT545" s="17" t="s">
        <v>109</v>
      </c>
      <c r="AU545" s="17" t="s">
        <v>71</v>
      </c>
      <c r="AY545" s="17" t="s">
        <v>113</v>
      </c>
      <c r="BE545" s="162">
        <f>IF(N545="základní",J545,0)</f>
        <v>0</v>
      </c>
      <c r="BF545" s="162">
        <f>IF(N545="snížená",J545,0)</f>
        <v>0</v>
      </c>
      <c r="BG545" s="162">
        <f>IF(N545="zákl. přenesená",J545,0)</f>
        <v>0</v>
      </c>
      <c r="BH545" s="162">
        <f>IF(N545="sníž. přenesená",J545,0)</f>
        <v>0</v>
      </c>
      <c r="BI545" s="162">
        <f>IF(N545="nulová",J545,0)</f>
        <v>0</v>
      </c>
      <c r="BJ545" s="17" t="s">
        <v>79</v>
      </c>
      <c r="BK545" s="162">
        <f>ROUND(I545*H545,2)</f>
        <v>0</v>
      </c>
      <c r="BL545" s="17" t="s">
        <v>112</v>
      </c>
      <c r="BM545" s="17" t="s">
        <v>491</v>
      </c>
    </row>
    <row r="546" spans="2:47" s="1" customFormat="1" ht="13.5">
      <c r="B546" s="34"/>
      <c r="C546" s="56"/>
      <c r="D546" s="163" t="s">
        <v>114</v>
      </c>
      <c r="E546" s="56"/>
      <c r="F546" s="164" t="s">
        <v>249</v>
      </c>
      <c r="G546" s="56"/>
      <c r="H546" s="56"/>
      <c r="I546" s="138"/>
      <c r="J546" s="56"/>
      <c r="K546" s="56"/>
      <c r="L546" s="54"/>
      <c r="M546" s="165"/>
      <c r="N546" s="35"/>
      <c r="O546" s="35"/>
      <c r="P546" s="35"/>
      <c r="Q546" s="35"/>
      <c r="R546" s="35"/>
      <c r="S546" s="35"/>
      <c r="T546" s="71"/>
      <c r="AT546" s="17" t="s">
        <v>114</v>
      </c>
      <c r="AU546" s="17" t="s">
        <v>71</v>
      </c>
    </row>
    <row r="547" spans="2:47" s="1" customFormat="1" ht="27">
      <c r="B547" s="34"/>
      <c r="C547" s="56"/>
      <c r="D547" s="163" t="s">
        <v>115</v>
      </c>
      <c r="E547" s="56"/>
      <c r="F547" s="166" t="s">
        <v>489</v>
      </c>
      <c r="G547" s="56"/>
      <c r="H547" s="56"/>
      <c r="I547" s="138"/>
      <c r="J547" s="56"/>
      <c r="K547" s="56"/>
      <c r="L547" s="54"/>
      <c r="M547" s="165"/>
      <c r="N547" s="35"/>
      <c r="O547" s="35"/>
      <c r="P547" s="35"/>
      <c r="Q547" s="35"/>
      <c r="R547" s="35"/>
      <c r="S547" s="35"/>
      <c r="T547" s="71"/>
      <c r="AT547" s="17" t="s">
        <v>115</v>
      </c>
      <c r="AU547" s="17" t="s">
        <v>71</v>
      </c>
    </row>
    <row r="548" spans="2:65" s="1" customFormat="1" ht="25.5" customHeight="1">
      <c r="B548" s="34"/>
      <c r="C548" s="151" t="s">
        <v>323</v>
      </c>
      <c r="D548" s="151" t="s">
        <v>109</v>
      </c>
      <c r="E548" s="152" t="s">
        <v>464</v>
      </c>
      <c r="F548" s="153" t="s">
        <v>277</v>
      </c>
      <c r="G548" s="154" t="s">
        <v>111</v>
      </c>
      <c r="H548" s="155">
        <v>1</v>
      </c>
      <c r="I548" s="156"/>
      <c r="J548" s="157">
        <f>ROUND(I548*H548,2)</f>
        <v>0</v>
      </c>
      <c r="K548" s="153" t="s">
        <v>21</v>
      </c>
      <c r="L548" s="54"/>
      <c r="M548" s="158" t="s">
        <v>21</v>
      </c>
      <c r="N548" s="159" t="s">
        <v>42</v>
      </c>
      <c r="O548" s="35"/>
      <c r="P548" s="160">
        <f>O548*H548</f>
        <v>0</v>
      </c>
      <c r="Q548" s="160">
        <v>0</v>
      </c>
      <c r="R548" s="160">
        <f>Q548*H548</f>
        <v>0</v>
      </c>
      <c r="S548" s="160">
        <v>0</v>
      </c>
      <c r="T548" s="161">
        <f>S548*H548</f>
        <v>0</v>
      </c>
      <c r="AR548" s="17" t="s">
        <v>112</v>
      </c>
      <c r="AT548" s="17" t="s">
        <v>109</v>
      </c>
      <c r="AU548" s="17" t="s">
        <v>71</v>
      </c>
      <c r="AY548" s="17" t="s">
        <v>113</v>
      </c>
      <c r="BE548" s="162">
        <f>IF(N548="základní",J548,0)</f>
        <v>0</v>
      </c>
      <c r="BF548" s="162">
        <f>IF(N548="snížená",J548,0)</f>
        <v>0</v>
      </c>
      <c r="BG548" s="162">
        <f>IF(N548="zákl. přenesená",J548,0)</f>
        <v>0</v>
      </c>
      <c r="BH548" s="162">
        <f>IF(N548="sníž. přenesená",J548,0)</f>
        <v>0</v>
      </c>
      <c r="BI548" s="162">
        <f>IF(N548="nulová",J548,0)</f>
        <v>0</v>
      </c>
      <c r="BJ548" s="17" t="s">
        <v>79</v>
      </c>
      <c r="BK548" s="162">
        <f>ROUND(I548*H548,2)</f>
        <v>0</v>
      </c>
      <c r="BL548" s="17" t="s">
        <v>112</v>
      </c>
      <c r="BM548" s="17" t="s">
        <v>492</v>
      </c>
    </row>
    <row r="549" spans="2:47" s="1" customFormat="1" ht="27">
      <c r="B549" s="34"/>
      <c r="C549" s="56"/>
      <c r="D549" s="163" t="s">
        <v>114</v>
      </c>
      <c r="E549" s="56"/>
      <c r="F549" s="164" t="s">
        <v>277</v>
      </c>
      <c r="G549" s="56"/>
      <c r="H549" s="56"/>
      <c r="I549" s="138"/>
      <c r="J549" s="56"/>
      <c r="K549" s="56"/>
      <c r="L549" s="54"/>
      <c r="M549" s="165"/>
      <c r="N549" s="35"/>
      <c r="O549" s="35"/>
      <c r="P549" s="35"/>
      <c r="Q549" s="35"/>
      <c r="R549" s="35"/>
      <c r="S549" s="35"/>
      <c r="T549" s="71"/>
      <c r="AT549" s="17" t="s">
        <v>114</v>
      </c>
      <c r="AU549" s="17" t="s">
        <v>71</v>
      </c>
    </row>
    <row r="550" spans="2:47" s="1" customFormat="1" ht="27">
      <c r="B550" s="34"/>
      <c r="C550" s="56"/>
      <c r="D550" s="163" t="s">
        <v>115</v>
      </c>
      <c r="E550" s="56"/>
      <c r="F550" s="166" t="s">
        <v>489</v>
      </c>
      <c r="G550" s="56"/>
      <c r="H550" s="56"/>
      <c r="I550" s="138"/>
      <c r="J550" s="56"/>
      <c r="K550" s="56"/>
      <c r="L550" s="54"/>
      <c r="M550" s="165"/>
      <c r="N550" s="35"/>
      <c r="O550" s="35"/>
      <c r="P550" s="35"/>
      <c r="Q550" s="35"/>
      <c r="R550" s="35"/>
      <c r="S550" s="35"/>
      <c r="T550" s="71"/>
      <c r="AT550" s="17" t="s">
        <v>115</v>
      </c>
      <c r="AU550" s="17" t="s">
        <v>71</v>
      </c>
    </row>
    <row r="551" spans="2:65" s="1" customFormat="1" ht="16.5" customHeight="1">
      <c r="B551" s="34"/>
      <c r="C551" s="151" t="s">
        <v>493</v>
      </c>
      <c r="D551" s="151" t="s">
        <v>109</v>
      </c>
      <c r="E551" s="152" t="s">
        <v>494</v>
      </c>
      <c r="F551" s="153" t="s">
        <v>238</v>
      </c>
      <c r="G551" s="154" t="s">
        <v>111</v>
      </c>
      <c r="H551" s="155">
        <v>1</v>
      </c>
      <c r="I551" s="156"/>
      <c r="J551" s="157">
        <f>ROUND(I551*H551,2)</f>
        <v>0</v>
      </c>
      <c r="K551" s="153" t="s">
        <v>21</v>
      </c>
      <c r="L551" s="54"/>
      <c r="M551" s="158" t="s">
        <v>21</v>
      </c>
      <c r="N551" s="159" t="s">
        <v>42</v>
      </c>
      <c r="O551" s="35"/>
      <c r="P551" s="160">
        <f>O551*H551</f>
        <v>0</v>
      </c>
      <c r="Q551" s="160">
        <v>0</v>
      </c>
      <c r="R551" s="160">
        <f>Q551*H551</f>
        <v>0</v>
      </c>
      <c r="S551" s="160">
        <v>0</v>
      </c>
      <c r="T551" s="161">
        <f>S551*H551</f>
        <v>0</v>
      </c>
      <c r="AR551" s="17" t="s">
        <v>112</v>
      </c>
      <c r="AT551" s="17" t="s">
        <v>109</v>
      </c>
      <c r="AU551" s="17" t="s">
        <v>71</v>
      </c>
      <c r="AY551" s="17" t="s">
        <v>113</v>
      </c>
      <c r="BE551" s="162">
        <f>IF(N551="základní",J551,0)</f>
        <v>0</v>
      </c>
      <c r="BF551" s="162">
        <f>IF(N551="snížená",J551,0)</f>
        <v>0</v>
      </c>
      <c r="BG551" s="162">
        <f>IF(N551="zákl. přenesená",J551,0)</f>
        <v>0</v>
      </c>
      <c r="BH551" s="162">
        <f>IF(N551="sníž. přenesená",J551,0)</f>
        <v>0</v>
      </c>
      <c r="BI551" s="162">
        <f>IF(N551="nulová",J551,0)</f>
        <v>0</v>
      </c>
      <c r="BJ551" s="17" t="s">
        <v>79</v>
      </c>
      <c r="BK551" s="162">
        <f>ROUND(I551*H551,2)</f>
        <v>0</v>
      </c>
      <c r="BL551" s="17" t="s">
        <v>112</v>
      </c>
      <c r="BM551" s="17" t="s">
        <v>495</v>
      </c>
    </row>
    <row r="552" spans="2:47" s="1" customFormat="1" ht="13.5">
      <c r="B552" s="34"/>
      <c r="C552" s="56"/>
      <c r="D552" s="163" t="s">
        <v>114</v>
      </c>
      <c r="E552" s="56"/>
      <c r="F552" s="164" t="s">
        <v>238</v>
      </c>
      <c r="G552" s="56"/>
      <c r="H552" s="56"/>
      <c r="I552" s="138"/>
      <c r="J552" s="56"/>
      <c r="K552" s="56"/>
      <c r="L552" s="54"/>
      <c r="M552" s="165"/>
      <c r="N552" s="35"/>
      <c r="O552" s="35"/>
      <c r="P552" s="35"/>
      <c r="Q552" s="35"/>
      <c r="R552" s="35"/>
      <c r="S552" s="35"/>
      <c r="T552" s="71"/>
      <c r="AT552" s="17" t="s">
        <v>114</v>
      </c>
      <c r="AU552" s="17" t="s">
        <v>71</v>
      </c>
    </row>
    <row r="553" spans="2:47" s="1" customFormat="1" ht="27">
      <c r="B553" s="34"/>
      <c r="C553" s="56"/>
      <c r="D553" s="163" t="s">
        <v>115</v>
      </c>
      <c r="E553" s="56"/>
      <c r="F553" s="166" t="s">
        <v>496</v>
      </c>
      <c r="G553" s="56"/>
      <c r="H553" s="56"/>
      <c r="I553" s="138"/>
      <c r="J553" s="56"/>
      <c r="K553" s="56"/>
      <c r="L553" s="54"/>
      <c r="M553" s="165"/>
      <c r="N553" s="35"/>
      <c r="O553" s="35"/>
      <c r="P553" s="35"/>
      <c r="Q553" s="35"/>
      <c r="R553" s="35"/>
      <c r="S553" s="35"/>
      <c r="T553" s="71"/>
      <c r="AT553" s="17" t="s">
        <v>115</v>
      </c>
      <c r="AU553" s="17" t="s">
        <v>71</v>
      </c>
    </row>
    <row r="554" spans="2:65" s="1" customFormat="1" ht="16.5" customHeight="1">
      <c r="B554" s="34"/>
      <c r="C554" s="151" t="s">
        <v>326</v>
      </c>
      <c r="D554" s="151" t="s">
        <v>109</v>
      </c>
      <c r="E554" s="152" t="s">
        <v>497</v>
      </c>
      <c r="F554" s="153" t="s">
        <v>255</v>
      </c>
      <c r="G554" s="154" t="s">
        <v>111</v>
      </c>
      <c r="H554" s="155">
        <v>1</v>
      </c>
      <c r="I554" s="156"/>
      <c r="J554" s="157">
        <f>ROUND(I554*H554,2)</f>
        <v>0</v>
      </c>
      <c r="K554" s="153" t="s">
        <v>21</v>
      </c>
      <c r="L554" s="54"/>
      <c r="M554" s="158" t="s">
        <v>21</v>
      </c>
      <c r="N554" s="159" t="s">
        <v>42</v>
      </c>
      <c r="O554" s="35"/>
      <c r="P554" s="160">
        <f>O554*H554</f>
        <v>0</v>
      </c>
      <c r="Q554" s="160">
        <v>0</v>
      </c>
      <c r="R554" s="160">
        <f>Q554*H554</f>
        <v>0</v>
      </c>
      <c r="S554" s="160">
        <v>0</v>
      </c>
      <c r="T554" s="161">
        <f>S554*H554</f>
        <v>0</v>
      </c>
      <c r="AR554" s="17" t="s">
        <v>112</v>
      </c>
      <c r="AT554" s="17" t="s">
        <v>109</v>
      </c>
      <c r="AU554" s="17" t="s">
        <v>71</v>
      </c>
      <c r="AY554" s="17" t="s">
        <v>113</v>
      </c>
      <c r="BE554" s="162">
        <f>IF(N554="základní",J554,0)</f>
        <v>0</v>
      </c>
      <c r="BF554" s="162">
        <f>IF(N554="snížená",J554,0)</f>
        <v>0</v>
      </c>
      <c r="BG554" s="162">
        <f>IF(N554="zákl. přenesená",J554,0)</f>
        <v>0</v>
      </c>
      <c r="BH554" s="162">
        <f>IF(N554="sníž. přenesená",J554,0)</f>
        <v>0</v>
      </c>
      <c r="BI554" s="162">
        <f>IF(N554="nulová",J554,0)</f>
        <v>0</v>
      </c>
      <c r="BJ554" s="17" t="s">
        <v>79</v>
      </c>
      <c r="BK554" s="162">
        <f>ROUND(I554*H554,2)</f>
        <v>0</v>
      </c>
      <c r="BL554" s="17" t="s">
        <v>112</v>
      </c>
      <c r="BM554" s="17" t="s">
        <v>498</v>
      </c>
    </row>
    <row r="555" spans="2:47" s="1" customFormat="1" ht="13.5">
      <c r="B555" s="34"/>
      <c r="C555" s="56"/>
      <c r="D555" s="163" t="s">
        <v>114</v>
      </c>
      <c r="E555" s="56"/>
      <c r="F555" s="164" t="s">
        <v>255</v>
      </c>
      <c r="G555" s="56"/>
      <c r="H555" s="56"/>
      <c r="I555" s="138"/>
      <c r="J555" s="56"/>
      <c r="K555" s="56"/>
      <c r="L555" s="54"/>
      <c r="M555" s="165"/>
      <c r="N555" s="35"/>
      <c r="O555" s="35"/>
      <c r="P555" s="35"/>
      <c r="Q555" s="35"/>
      <c r="R555" s="35"/>
      <c r="S555" s="35"/>
      <c r="T555" s="71"/>
      <c r="AT555" s="17" t="s">
        <v>114</v>
      </c>
      <c r="AU555" s="17" t="s">
        <v>71</v>
      </c>
    </row>
    <row r="556" spans="2:47" s="1" customFormat="1" ht="27">
      <c r="B556" s="34"/>
      <c r="C556" s="56"/>
      <c r="D556" s="163" t="s">
        <v>115</v>
      </c>
      <c r="E556" s="56"/>
      <c r="F556" s="166" t="s">
        <v>496</v>
      </c>
      <c r="G556" s="56"/>
      <c r="H556" s="56"/>
      <c r="I556" s="138"/>
      <c r="J556" s="56"/>
      <c r="K556" s="56"/>
      <c r="L556" s="54"/>
      <c r="M556" s="165"/>
      <c r="N556" s="35"/>
      <c r="O556" s="35"/>
      <c r="P556" s="35"/>
      <c r="Q556" s="35"/>
      <c r="R556" s="35"/>
      <c r="S556" s="35"/>
      <c r="T556" s="71"/>
      <c r="AT556" s="17" t="s">
        <v>115</v>
      </c>
      <c r="AU556" s="17" t="s">
        <v>71</v>
      </c>
    </row>
    <row r="557" spans="2:65" s="1" customFormat="1" ht="16.5" customHeight="1">
      <c r="B557" s="34"/>
      <c r="C557" s="151" t="s">
        <v>499</v>
      </c>
      <c r="D557" s="151" t="s">
        <v>109</v>
      </c>
      <c r="E557" s="152" t="s">
        <v>500</v>
      </c>
      <c r="F557" s="153" t="s">
        <v>259</v>
      </c>
      <c r="G557" s="154" t="s">
        <v>111</v>
      </c>
      <c r="H557" s="155">
        <v>1</v>
      </c>
      <c r="I557" s="156"/>
      <c r="J557" s="157">
        <f>ROUND(I557*H557,2)</f>
        <v>0</v>
      </c>
      <c r="K557" s="153" t="s">
        <v>21</v>
      </c>
      <c r="L557" s="54"/>
      <c r="M557" s="158" t="s">
        <v>21</v>
      </c>
      <c r="N557" s="159" t="s">
        <v>42</v>
      </c>
      <c r="O557" s="35"/>
      <c r="P557" s="160">
        <f>O557*H557</f>
        <v>0</v>
      </c>
      <c r="Q557" s="160">
        <v>0</v>
      </c>
      <c r="R557" s="160">
        <f>Q557*H557</f>
        <v>0</v>
      </c>
      <c r="S557" s="160">
        <v>0</v>
      </c>
      <c r="T557" s="161">
        <f>S557*H557</f>
        <v>0</v>
      </c>
      <c r="AR557" s="17" t="s">
        <v>112</v>
      </c>
      <c r="AT557" s="17" t="s">
        <v>109</v>
      </c>
      <c r="AU557" s="17" t="s">
        <v>71</v>
      </c>
      <c r="AY557" s="17" t="s">
        <v>113</v>
      </c>
      <c r="BE557" s="162">
        <f>IF(N557="základní",J557,0)</f>
        <v>0</v>
      </c>
      <c r="BF557" s="162">
        <f>IF(N557="snížená",J557,0)</f>
        <v>0</v>
      </c>
      <c r="BG557" s="162">
        <f>IF(N557="zákl. přenesená",J557,0)</f>
        <v>0</v>
      </c>
      <c r="BH557" s="162">
        <f>IF(N557="sníž. přenesená",J557,0)</f>
        <v>0</v>
      </c>
      <c r="BI557" s="162">
        <f>IF(N557="nulová",J557,0)</f>
        <v>0</v>
      </c>
      <c r="BJ557" s="17" t="s">
        <v>79</v>
      </c>
      <c r="BK557" s="162">
        <f>ROUND(I557*H557,2)</f>
        <v>0</v>
      </c>
      <c r="BL557" s="17" t="s">
        <v>112</v>
      </c>
      <c r="BM557" s="17" t="s">
        <v>501</v>
      </c>
    </row>
    <row r="558" spans="2:47" s="1" customFormat="1" ht="13.5">
      <c r="B558" s="34"/>
      <c r="C558" s="56"/>
      <c r="D558" s="163" t="s">
        <v>114</v>
      </c>
      <c r="E558" s="56"/>
      <c r="F558" s="164" t="s">
        <v>259</v>
      </c>
      <c r="G558" s="56"/>
      <c r="H558" s="56"/>
      <c r="I558" s="138"/>
      <c r="J558" s="56"/>
      <c r="K558" s="56"/>
      <c r="L558" s="54"/>
      <c r="M558" s="165"/>
      <c r="N558" s="35"/>
      <c r="O558" s="35"/>
      <c r="P558" s="35"/>
      <c r="Q558" s="35"/>
      <c r="R558" s="35"/>
      <c r="S558" s="35"/>
      <c r="T558" s="71"/>
      <c r="AT558" s="17" t="s">
        <v>114</v>
      </c>
      <c r="AU558" s="17" t="s">
        <v>71</v>
      </c>
    </row>
    <row r="559" spans="2:47" s="1" customFormat="1" ht="27">
      <c r="B559" s="34"/>
      <c r="C559" s="56"/>
      <c r="D559" s="163" t="s">
        <v>115</v>
      </c>
      <c r="E559" s="56"/>
      <c r="F559" s="166" t="s">
        <v>496</v>
      </c>
      <c r="G559" s="56"/>
      <c r="H559" s="56"/>
      <c r="I559" s="138"/>
      <c r="J559" s="56"/>
      <c r="K559" s="56"/>
      <c r="L559" s="54"/>
      <c r="M559" s="165"/>
      <c r="N559" s="35"/>
      <c r="O559" s="35"/>
      <c r="P559" s="35"/>
      <c r="Q559" s="35"/>
      <c r="R559" s="35"/>
      <c r="S559" s="35"/>
      <c r="T559" s="71"/>
      <c r="AT559" s="17" t="s">
        <v>115</v>
      </c>
      <c r="AU559" s="17" t="s">
        <v>71</v>
      </c>
    </row>
    <row r="560" spans="2:65" s="1" customFormat="1" ht="16.5" customHeight="1">
      <c r="B560" s="34"/>
      <c r="C560" s="151" t="s">
        <v>328</v>
      </c>
      <c r="D560" s="151" t="s">
        <v>109</v>
      </c>
      <c r="E560" s="152" t="s">
        <v>305</v>
      </c>
      <c r="F560" s="153" t="s">
        <v>502</v>
      </c>
      <c r="G560" s="154" t="s">
        <v>111</v>
      </c>
      <c r="H560" s="155">
        <v>1</v>
      </c>
      <c r="I560" s="156"/>
      <c r="J560" s="157">
        <f>ROUND(I560*H560,2)</f>
        <v>0</v>
      </c>
      <c r="K560" s="153" t="s">
        <v>21</v>
      </c>
      <c r="L560" s="54"/>
      <c r="M560" s="158" t="s">
        <v>21</v>
      </c>
      <c r="N560" s="159" t="s">
        <v>42</v>
      </c>
      <c r="O560" s="35"/>
      <c r="P560" s="160">
        <f>O560*H560</f>
        <v>0</v>
      </c>
      <c r="Q560" s="160">
        <v>0</v>
      </c>
      <c r="R560" s="160">
        <f>Q560*H560</f>
        <v>0</v>
      </c>
      <c r="S560" s="160">
        <v>0</v>
      </c>
      <c r="T560" s="161">
        <f>S560*H560</f>
        <v>0</v>
      </c>
      <c r="AR560" s="17" t="s">
        <v>112</v>
      </c>
      <c r="AT560" s="17" t="s">
        <v>109</v>
      </c>
      <c r="AU560" s="17" t="s">
        <v>71</v>
      </c>
      <c r="AY560" s="17" t="s">
        <v>113</v>
      </c>
      <c r="BE560" s="162">
        <f>IF(N560="základní",J560,0)</f>
        <v>0</v>
      </c>
      <c r="BF560" s="162">
        <f>IF(N560="snížená",J560,0)</f>
        <v>0</v>
      </c>
      <c r="BG560" s="162">
        <f>IF(N560="zákl. přenesená",J560,0)</f>
        <v>0</v>
      </c>
      <c r="BH560" s="162">
        <f>IF(N560="sníž. přenesená",J560,0)</f>
        <v>0</v>
      </c>
      <c r="BI560" s="162">
        <f>IF(N560="nulová",J560,0)</f>
        <v>0</v>
      </c>
      <c r="BJ560" s="17" t="s">
        <v>79</v>
      </c>
      <c r="BK560" s="162">
        <f>ROUND(I560*H560,2)</f>
        <v>0</v>
      </c>
      <c r="BL560" s="17" t="s">
        <v>112</v>
      </c>
      <c r="BM560" s="17" t="s">
        <v>503</v>
      </c>
    </row>
    <row r="561" spans="2:47" s="1" customFormat="1" ht="13.5">
      <c r="B561" s="34"/>
      <c r="C561" s="56"/>
      <c r="D561" s="163" t="s">
        <v>114</v>
      </c>
      <c r="E561" s="56"/>
      <c r="F561" s="164" t="s">
        <v>502</v>
      </c>
      <c r="G561" s="56"/>
      <c r="H561" s="56"/>
      <c r="I561" s="138"/>
      <c r="J561" s="56"/>
      <c r="K561" s="56"/>
      <c r="L561" s="54"/>
      <c r="M561" s="165"/>
      <c r="N561" s="35"/>
      <c r="O561" s="35"/>
      <c r="P561" s="35"/>
      <c r="Q561" s="35"/>
      <c r="R561" s="35"/>
      <c r="S561" s="35"/>
      <c r="T561" s="71"/>
      <c r="AT561" s="17" t="s">
        <v>114</v>
      </c>
      <c r="AU561" s="17" t="s">
        <v>71</v>
      </c>
    </row>
    <row r="562" spans="2:47" s="1" customFormat="1" ht="27">
      <c r="B562" s="34"/>
      <c r="C562" s="56"/>
      <c r="D562" s="163" t="s">
        <v>115</v>
      </c>
      <c r="E562" s="56"/>
      <c r="F562" s="166" t="s">
        <v>489</v>
      </c>
      <c r="G562" s="56"/>
      <c r="H562" s="56"/>
      <c r="I562" s="138"/>
      <c r="J562" s="56"/>
      <c r="K562" s="56"/>
      <c r="L562" s="54"/>
      <c r="M562" s="165"/>
      <c r="N562" s="35"/>
      <c r="O562" s="35"/>
      <c r="P562" s="35"/>
      <c r="Q562" s="35"/>
      <c r="R562" s="35"/>
      <c r="S562" s="35"/>
      <c r="T562" s="71"/>
      <c r="AT562" s="17" t="s">
        <v>115</v>
      </c>
      <c r="AU562" s="17" t="s">
        <v>71</v>
      </c>
    </row>
    <row r="563" spans="2:65" s="1" customFormat="1" ht="25.5" customHeight="1">
      <c r="B563" s="34"/>
      <c r="C563" s="151" t="s">
        <v>504</v>
      </c>
      <c r="D563" s="151" t="s">
        <v>109</v>
      </c>
      <c r="E563" s="152" t="s">
        <v>468</v>
      </c>
      <c r="F563" s="153" t="s">
        <v>246</v>
      </c>
      <c r="G563" s="154" t="s">
        <v>111</v>
      </c>
      <c r="H563" s="155">
        <v>1</v>
      </c>
      <c r="I563" s="156"/>
      <c r="J563" s="157">
        <f>ROUND(I563*H563,2)</f>
        <v>0</v>
      </c>
      <c r="K563" s="153" t="s">
        <v>21</v>
      </c>
      <c r="L563" s="54"/>
      <c r="M563" s="158" t="s">
        <v>21</v>
      </c>
      <c r="N563" s="159" t="s">
        <v>42</v>
      </c>
      <c r="O563" s="35"/>
      <c r="P563" s="160">
        <f>O563*H563</f>
        <v>0</v>
      </c>
      <c r="Q563" s="160">
        <v>0</v>
      </c>
      <c r="R563" s="160">
        <f>Q563*H563</f>
        <v>0</v>
      </c>
      <c r="S563" s="160">
        <v>0</v>
      </c>
      <c r="T563" s="161">
        <f>S563*H563</f>
        <v>0</v>
      </c>
      <c r="AR563" s="17" t="s">
        <v>112</v>
      </c>
      <c r="AT563" s="17" t="s">
        <v>109</v>
      </c>
      <c r="AU563" s="17" t="s">
        <v>71</v>
      </c>
      <c r="AY563" s="17" t="s">
        <v>113</v>
      </c>
      <c r="BE563" s="162">
        <f>IF(N563="základní",J563,0)</f>
        <v>0</v>
      </c>
      <c r="BF563" s="162">
        <f>IF(N563="snížená",J563,0)</f>
        <v>0</v>
      </c>
      <c r="BG563" s="162">
        <f>IF(N563="zákl. přenesená",J563,0)</f>
        <v>0</v>
      </c>
      <c r="BH563" s="162">
        <f>IF(N563="sníž. přenesená",J563,0)</f>
        <v>0</v>
      </c>
      <c r="BI563" s="162">
        <f>IF(N563="nulová",J563,0)</f>
        <v>0</v>
      </c>
      <c r="BJ563" s="17" t="s">
        <v>79</v>
      </c>
      <c r="BK563" s="162">
        <f>ROUND(I563*H563,2)</f>
        <v>0</v>
      </c>
      <c r="BL563" s="17" t="s">
        <v>112</v>
      </c>
      <c r="BM563" s="17" t="s">
        <v>505</v>
      </c>
    </row>
    <row r="564" spans="2:47" s="1" customFormat="1" ht="13.5">
      <c r="B564" s="34"/>
      <c r="C564" s="56"/>
      <c r="D564" s="163" t="s">
        <v>114</v>
      </c>
      <c r="E564" s="56"/>
      <c r="F564" s="164" t="s">
        <v>246</v>
      </c>
      <c r="G564" s="56"/>
      <c r="H564" s="56"/>
      <c r="I564" s="138"/>
      <c r="J564" s="56"/>
      <c r="K564" s="56"/>
      <c r="L564" s="54"/>
      <c r="M564" s="165"/>
      <c r="N564" s="35"/>
      <c r="O564" s="35"/>
      <c r="P564" s="35"/>
      <c r="Q564" s="35"/>
      <c r="R564" s="35"/>
      <c r="S564" s="35"/>
      <c r="T564" s="71"/>
      <c r="AT564" s="17" t="s">
        <v>114</v>
      </c>
      <c r="AU564" s="17" t="s">
        <v>71</v>
      </c>
    </row>
    <row r="565" spans="2:47" s="1" customFormat="1" ht="27">
      <c r="B565" s="34"/>
      <c r="C565" s="56"/>
      <c r="D565" s="163" t="s">
        <v>115</v>
      </c>
      <c r="E565" s="56"/>
      <c r="F565" s="166" t="s">
        <v>506</v>
      </c>
      <c r="G565" s="56"/>
      <c r="H565" s="56"/>
      <c r="I565" s="138"/>
      <c r="J565" s="56"/>
      <c r="K565" s="56"/>
      <c r="L565" s="54"/>
      <c r="M565" s="165"/>
      <c r="N565" s="35"/>
      <c r="O565" s="35"/>
      <c r="P565" s="35"/>
      <c r="Q565" s="35"/>
      <c r="R565" s="35"/>
      <c r="S565" s="35"/>
      <c r="T565" s="71"/>
      <c r="AT565" s="17" t="s">
        <v>115</v>
      </c>
      <c r="AU565" s="17" t="s">
        <v>71</v>
      </c>
    </row>
    <row r="566" spans="2:65" s="1" customFormat="1" ht="16.5" customHeight="1">
      <c r="B566" s="34"/>
      <c r="C566" s="151" t="s">
        <v>331</v>
      </c>
      <c r="D566" s="151" t="s">
        <v>109</v>
      </c>
      <c r="E566" s="152" t="s">
        <v>507</v>
      </c>
      <c r="F566" s="153" t="s">
        <v>255</v>
      </c>
      <c r="G566" s="154" t="s">
        <v>111</v>
      </c>
      <c r="H566" s="155">
        <v>1</v>
      </c>
      <c r="I566" s="156"/>
      <c r="J566" s="157">
        <f>ROUND(I566*H566,2)</f>
        <v>0</v>
      </c>
      <c r="K566" s="153" t="s">
        <v>21</v>
      </c>
      <c r="L566" s="54"/>
      <c r="M566" s="158" t="s">
        <v>21</v>
      </c>
      <c r="N566" s="159" t="s">
        <v>42</v>
      </c>
      <c r="O566" s="35"/>
      <c r="P566" s="160">
        <f>O566*H566</f>
        <v>0</v>
      </c>
      <c r="Q566" s="160">
        <v>0</v>
      </c>
      <c r="R566" s="160">
        <f>Q566*H566</f>
        <v>0</v>
      </c>
      <c r="S566" s="160">
        <v>0</v>
      </c>
      <c r="T566" s="161">
        <f>S566*H566</f>
        <v>0</v>
      </c>
      <c r="AR566" s="17" t="s">
        <v>112</v>
      </c>
      <c r="AT566" s="17" t="s">
        <v>109</v>
      </c>
      <c r="AU566" s="17" t="s">
        <v>71</v>
      </c>
      <c r="AY566" s="17" t="s">
        <v>113</v>
      </c>
      <c r="BE566" s="162">
        <f>IF(N566="základní",J566,0)</f>
        <v>0</v>
      </c>
      <c r="BF566" s="162">
        <f>IF(N566="snížená",J566,0)</f>
        <v>0</v>
      </c>
      <c r="BG566" s="162">
        <f>IF(N566="zákl. přenesená",J566,0)</f>
        <v>0</v>
      </c>
      <c r="BH566" s="162">
        <f>IF(N566="sníž. přenesená",J566,0)</f>
        <v>0</v>
      </c>
      <c r="BI566" s="162">
        <f>IF(N566="nulová",J566,0)</f>
        <v>0</v>
      </c>
      <c r="BJ566" s="17" t="s">
        <v>79</v>
      </c>
      <c r="BK566" s="162">
        <f>ROUND(I566*H566,2)</f>
        <v>0</v>
      </c>
      <c r="BL566" s="17" t="s">
        <v>112</v>
      </c>
      <c r="BM566" s="17" t="s">
        <v>508</v>
      </c>
    </row>
    <row r="567" spans="2:47" s="1" customFormat="1" ht="13.5">
      <c r="B567" s="34"/>
      <c r="C567" s="56"/>
      <c r="D567" s="163" t="s">
        <v>114</v>
      </c>
      <c r="E567" s="56"/>
      <c r="F567" s="164" t="s">
        <v>255</v>
      </c>
      <c r="G567" s="56"/>
      <c r="H567" s="56"/>
      <c r="I567" s="138"/>
      <c r="J567" s="56"/>
      <c r="K567" s="56"/>
      <c r="L567" s="54"/>
      <c r="M567" s="165"/>
      <c r="N567" s="35"/>
      <c r="O567" s="35"/>
      <c r="P567" s="35"/>
      <c r="Q567" s="35"/>
      <c r="R567" s="35"/>
      <c r="S567" s="35"/>
      <c r="T567" s="71"/>
      <c r="AT567" s="17" t="s">
        <v>114</v>
      </c>
      <c r="AU567" s="17" t="s">
        <v>71</v>
      </c>
    </row>
    <row r="568" spans="2:47" s="1" customFormat="1" ht="27">
      <c r="B568" s="34"/>
      <c r="C568" s="56"/>
      <c r="D568" s="163" t="s">
        <v>115</v>
      </c>
      <c r="E568" s="56"/>
      <c r="F568" s="166" t="s">
        <v>506</v>
      </c>
      <c r="G568" s="56"/>
      <c r="H568" s="56"/>
      <c r="I568" s="138"/>
      <c r="J568" s="56"/>
      <c r="K568" s="56"/>
      <c r="L568" s="54"/>
      <c r="M568" s="165"/>
      <c r="N568" s="35"/>
      <c r="O568" s="35"/>
      <c r="P568" s="35"/>
      <c r="Q568" s="35"/>
      <c r="R568" s="35"/>
      <c r="S568" s="35"/>
      <c r="T568" s="71"/>
      <c r="AT568" s="17" t="s">
        <v>115</v>
      </c>
      <c r="AU568" s="17" t="s">
        <v>71</v>
      </c>
    </row>
    <row r="569" spans="2:65" s="1" customFormat="1" ht="16.5" customHeight="1">
      <c r="B569" s="34"/>
      <c r="C569" s="151" t="s">
        <v>509</v>
      </c>
      <c r="D569" s="151" t="s">
        <v>109</v>
      </c>
      <c r="E569" s="152" t="s">
        <v>510</v>
      </c>
      <c r="F569" s="153" t="s">
        <v>259</v>
      </c>
      <c r="G569" s="154" t="s">
        <v>111</v>
      </c>
      <c r="H569" s="155">
        <v>1</v>
      </c>
      <c r="I569" s="156"/>
      <c r="J569" s="157">
        <f>ROUND(I569*H569,2)</f>
        <v>0</v>
      </c>
      <c r="K569" s="153" t="s">
        <v>21</v>
      </c>
      <c r="L569" s="54"/>
      <c r="M569" s="158" t="s">
        <v>21</v>
      </c>
      <c r="N569" s="159" t="s">
        <v>42</v>
      </c>
      <c r="O569" s="35"/>
      <c r="P569" s="160">
        <f>O569*H569</f>
        <v>0</v>
      </c>
      <c r="Q569" s="160">
        <v>0</v>
      </c>
      <c r="R569" s="160">
        <f>Q569*H569</f>
        <v>0</v>
      </c>
      <c r="S569" s="160">
        <v>0</v>
      </c>
      <c r="T569" s="161">
        <f>S569*H569</f>
        <v>0</v>
      </c>
      <c r="AR569" s="17" t="s">
        <v>112</v>
      </c>
      <c r="AT569" s="17" t="s">
        <v>109</v>
      </c>
      <c r="AU569" s="17" t="s">
        <v>71</v>
      </c>
      <c r="AY569" s="17" t="s">
        <v>113</v>
      </c>
      <c r="BE569" s="162">
        <f>IF(N569="základní",J569,0)</f>
        <v>0</v>
      </c>
      <c r="BF569" s="162">
        <f>IF(N569="snížená",J569,0)</f>
        <v>0</v>
      </c>
      <c r="BG569" s="162">
        <f>IF(N569="zákl. přenesená",J569,0)</f>
        <v>0</v>
      </c>
      <c r="BH569" s="162">
        <f>IF(N569="sníž. přenesená",J569,0)</f>
        <v>0</v>
      </c>
      <c r="BI569" s="162">
        <f>IF(N569="nulová",J569,0)</f>
        <v>0</v>
      </c>
      <c r="BJ569" s="17" t="s">
        <v>79</v>
      </c>
      <c r="BK569" s="162">
        <f>ROUND(I569*H569,2)</f>
        <v>0</v>
      </c>
      <c r="BL569" s="17" t="s">
        <v>112</v>
      </c>
      <c r="BM569" s="17" t="s">
        <v>511</v>
      </c>
    </row>
    <row r="570" spans="2:47" s="1" customFormat="1" ht="13.5">
      <c r="B570" s="34"/>
      <c r="C570" s="56"/>
      <c r="D570" s="163" t="s">
        <v>114</v>
      </c>
      <c r="E570" s="56"/>
      <c r="F570" s="164" t="s">
        <v>259</v>
      </c>
      <c r="G570" s="56"/>
      <c r="H570" s="56"/>
      <c r="I570" s="138"/>
      <c r="J570" s="56"/>
      <c r="K570" s="56"/>
      <c r="L570" s="54"/>
      <c r="M570" s="165"/>
      <c r="N570" s="35"/>
      <c r="O570" s="35"/>
      <c r="P570" s="35"/>
      <c r="Q570" s="35"/>
      <c r="R570" s="35"/>
      <c r="S570" s="35"/>
      <c r="T570" s="71"/>
      <c r="AT570" s="17" t="s">
        <v>114</v>
      </c>
      <c r="AU570" s="17" t="s">
        <v>71</v>
      </c>
    </row>
    <row r="571" spans="2:47" s="1" customFormat="1" ht="27">
      <c r="B571" s="34"/>
      <c r="C571" s="56"/>
      <c r="D571" s="163" t="s">
        <v>115</v>
      </c>
      <c r="E571" s="56"/>
      <c r="F571" s="166" t="s">
        <v>506</v>
      </c>
      <c r="G571" s="56"/>
      <c r="H571" s="56"/>
      <c r="I571" s="138"/>
      <c r="J571" s="56"/>
      <c r="K571" s="56"/>
      <c r="L571" s="54"/>
      <c r="M571" s="165"/>
      <c r="N571" s="35"/>
      <c r="O571" s="35"/>
      <c r="P571" s="35"/>
      <c r="Q571" s="35"/>
      <c r="R571" s="35"/>
      <c r="S571" s="35"/>
      <c r="T571" s="71"/>
      <c r="AT571" s="17" t="s">
        <v>115</v>
      </c>
      <c r="AU571" s="17" t="s">
        <v>71</v>
      </c>
    </row>
    <row r="572" spans="2:65" s="1" customFormat="1" ht="16.5" customHeight="1">
      <c r="B572" s="34"/>
      <c r="C572" s="151" t="s">
        <v>333</v>
      </c>
      <c r="D572" s="151" t="s">
        <v>109</v>
      </c>
      <c r="E572" s="152" t="s">
        <v>306</v>
      </c>
      <c r="F572" s="153" t="s">
        <v>249</v>
      </c>
      <c r="G572" s="154" t="s">
        <v>111</v>
      </c>
      <c r="H572" s="155">
        <v>1</v>
      </c>
      <c r="I572" s="156"/>
      <c r="J572" s="157">
        <f>ROUND(I572*H572,2)</f>
        <v>0</v>
      </c>
      <c r="K572" s="153" t="s">
        <v>21</v>
      </c>
      <c r="L572" s="54"/>
      <c r="M572" s="158" t="s">
        <v>21</v>
      </c>
      <c r="N572" s="159" t="s">
        <v>42</v>
      </c>
      <c r="O572" s="35"/>
      <c r="P572" s="160">
        <f>O572*H572</f>
        <v>0</v>
      </c>
      <c r="Q572" s="160">
        <v>0</v>
      </c>
      <c r="R572" s="160">
        <f>Q572*H572</f>
        <v>0</v>
      </c>
      <c r="S572" s="160">
        <v>0</v>
      </c>
      <c r="T572" s="161">
        <f>S572*H572</f>
        <v>0</v>
      </c>
      <c r="AR572" s="17" t="s">
        <v>112</v>
      </c>
      <c r="AT572" s="17" t="s">
        <v>109</v>
      </c>
      <c r="AU572" s="17" t="s">
        <v>71</v>
      </c>
      <c r="AY572" s="17" t="s">
        <v>113</v>
      </c>
      <c r="BE572" s="162">
        <f>IF(N572="základní",J572,0)</f>
        <v>0</v>
      </c>
      <c r="BF572" s="162">
        <f>IF(N572="snížená",J572,0)</f>
        <v>0</v>
      </c>
      <c r="BG572" s="162">
        <f>IF(N572="zákl. přenesená",J572,0)</f>
        <v>0</v>
      </c>
      <c r="BH572" s="162">
        <f>IF(N572="sníž. přenesená",J572,0)</f>
        <v>0</v>
      </c>
      <c r="BI572" s="162">
        <f>IF(N572="nulová",J572,0)</f>
        <v>0</v>
      </c>
      <c r="BJ572" s="17" t="s">
        <v>79</v>
      </c>
      <c r="BK572" s="162">
        <f>ROUND(I572*H572,2)</f>
        <v>0</v>
      </c>
      <c r="BL572" s="17" t="s">
        <v>112</v>
      </c>
      <c r="BM572" s="17" t="s">
        <v>512</v>
      </c>
    </row>
    <row r="573" spans="2:47" s="1" customFormat="1" ht="13.5">
      <c r="B573" s="34"/>
      <c r="C573" s="56"/>
      <c r="D573" s="163" t="s">
        <v>114</v>
      </c>
      <c r="E573" s="56"/>
      <c r="F573" s="164" t="s">
        <v>249</v>
      </c>
      <c r="G573" s="56"/>
      <c r="H573" s="56"/>
      <c r="I573" s="138"/>
      <c r="J573" s="56"/>
      <c r="K573" s="56"/>
      <c r="L573" s="54"/>
      <c r="M573" s="165"/>
      <c r="N573" s="35"/>
      <c r="O573" s="35"/>
      <c r="P573" s="35"/>
      <c r="Q573" s="35"/>
      <c r="R573" s="35"/>
      <c r="S573" s="35"/>
      <c r="T573" s="71"/>
      <c r="AT573" s="17" t="s">
        <v>114</v>
      </c>
      <c r="AU573" s="17" t="s">
        <v>71</v>
      </c>
    </row>
    <row r="574" spans="2:47" s="1" customFormat="1" ht="27">
      <c r="B574" s="34"/>
      <c r="C574" s="56"/>
      <c r="D574" s="163" t="s">
        <v>115</v>
      </c>
      <c r="E574" s="56"/>
      <c r="F574" s="166" t="s">
        <v>506</v>
      </c>
      <c r="G574" s="56"/>
      <c r="H574" s="56"/>
      <c r="I574" s="138"/>
      <c r="J574" s="56"/>
      <c r="K574" s="56"/>
      <c r="L574" s="54"/>
      <c r="M574" s="165"/>
      <c r="N574" s="35"/>
      <c r="O574" s="35"/>
      <c r="P574" s="35"/>
      <c r="Q574" s="35"/>
      <c r="R574" s="35"/>
      <c r="S574" s="35"/>
      <c r="T574" s="71"/>
      <c r="AT574" s="17" t="s">
        <v>115</v>
      </c>
      <c r="AU574" s="17" t="s">
        <v>71</v>
      </c>
    </row>
    <row r="575" spans="2:65" s="1" customFormat="1" ht="16.5" customHeight="1">
      <c r="B575" s="34"/>
      <c r="C575" s="151" t="s">
        <v>513</v>
      </c>
      <c r="D575" s="151" t="s">
        <v>109</v>
      </c>
      <c r="E575" s="152" t="s">
        <v>473</v>
      </c>
      <c r="F575" s="153" t="s">
        <v>514</v>
      </c>
      <c r="G575" s="154" t="s">
        <v>111</v>
      </c>
      <c r="H575" s="155">
        <v>1</v>
      </c>
      <c r="I575" s="156"/>
      <c r="J575" s="157">
        <f>ROUND(I575*H575,2)</f>
        <v>0</v>
      </c>
      <c r="K575" s="153" t="s">
        <v>21</v>
      </c>
      <c r="L575" s="54"/>
      <c r="M575" s="158" t="s">
        <v>21</v>
      </c>
      <c r="N575" s="159" t="s">
        <v>42</v>
      </c>
      <c r="O575" s="35"/>
      <c r="P575" s="160">
        <f>O575*H575</f>
        <v>0</v>
      </c>
      <c r="Q575" s="160">
        <v>0</v>
      </c>
      <c r="R575" s="160">
        <f>Q575*H575</f>
        <v>0</v>
      </c>
      <c r="S575" s="160">
        <v>0</v>
      </c>
      <c r="T575" s="161">
        <f>S575*H575</f>
        <v>0</v>
      </c>
      <c r="AR575" s="17" t="s">
        <v>112</v>
      </c>
      <c r="AT575" s="17" t="s">
        <v>109</v>
      </c>
      <c r="AU575" s="17" t="s">
        <v>71</v>
      </c>
      <c r="AY575" s="17" t="s">
        <v>113</v>
      </c>
      <c r="BE575" s="162">
        <f>IF(N575="základní",J575,0)</f>
        <v>0</v>
      </c>
      <c r="BF575" s="162">
        <f>IF(N575="snížená",J575,0)</f>
        <v>0</v>
      </c>
      <c r="BG575" s="162">
        <f>IF(N575="zákl. přenesená",J575,0)</f>
        <v>0</v>
      </c>
      <c r="BH575" s="162">
        <f>IF(N575="sníž. přenesená",J575,0)</f>
        <v>0</v>
      </c>
      <c r="BI575" s="162">
        <f>IF(N575="nulová",J575,0)</f>
        <v>0</v>
      </c>
      <c r="BJ575" s="17" t="s">
        <v>79</v>
      </c>
      <c r="BK575" s="162">
        <f>ROUND(I575*H575,2)</f>
        <v>0</v>
      </c>
      <c r="BL575" s="17" t="s">
        <v>112</v>
      </c>
      <c r="BM575" s="17" t="s">
        <v>515</v>
      </c>
    </row>
    <row r="576" spans="2:47" s="1" customFormat="1" ht="13.5">
      <c r="B576" s="34"/>
      <c r="C576" s="56"/>
      <c r="D576" s="163" t="s">
        <v>114</v>
      </c>
      <c r="E576" s="56"/>
      <c r="F576" s="164" t="s">
        <v>514</v>
      </c>
      <c r="G576" s="56"/>
      <c r="H576" s="56"/>
      <c r="I576" s="138"/>
      <c r="J576" s="56"/>
      <c r="K576" s="56"/>
      <c r="L576" s="54"/>
      <c r="M576" s="165"/>
      <c r="N576" s="35"/>
      <c r="O576" s="35"/>
      <c r="P576" s="35"/>
      <c r="Q576" s="35"/>
      <c r="R576" s="35"/>
      <c r="S576" s="35"/>
      <c r="T576" s="71"/>
      <c r="AT576" s="17" t="s">
        <v>114</v>
      </c>
      <c r="AU576" s="17" t="s">
        <v>71</v>
      </c>
    </row>
    <row r="577" spans="2:47" s="1" customFormat="1" ht="27">
      <c r="B577" s="34"/>
      <c r="C577" s="56"/>
      <c r="D577" s="163" t="s">
        <v>115</v>
      </c>
      <c r="E577" s="56"/>
      <c r="F577" s="166" t="s">
        <v>516</v>
      </c>
      <c r="G577" s="56"/>
      <c r="H577" s="56"/>
      <c r="I577" s="138"/>
      <c r="J577" s="56"/>
      <c r="K577" s="56"/>
      <c r="L577" s="54"/>
      <c r="M577" s="165"/>
      <c r="N577" s="35"/>
      <c r="O577" s="35"/>
      <c r="P577" s="35"/>
      <c r="Q577" s="35"/>
      <c r="R577" s="35"/>
      <c r="S577" s="35"/>
      <c r="T577" s="71"/>
      <c r="AT577" s="17" t="s">
        <v>115</v>
      </c>
      <c r="AU577" s="17" t="s">
        <v>71</v>
      </c>
    </row>
    <row r="578" spans="2:65" s="1" customFormat="1" ht="38.25" customHeight="1">
      <c r="B578" s="34"/>
      <c r="C578" s="151" t="s">
        <v>336</v>
      </c>
      <c r="D578" s="151" t="s">
        <v>109</v>
      </c>
      <c r="E578" s="152" t="s">
        <v>310</v>
      </c>
      <c r="F578" s="153" t="s">
        <v>517</v>
      </c>
      <c r="G578" s="154" t="s">
        <v>111</v>
      </c>
      <c r="H578" s="155">
        <v>1</v>
      </c>
      <c r="I578" s="156"/>
      <c r="J578" s="157">
        <f>ROUND(I578*H578,2)</f>
        <v>0</v>
      </c>
      <c r="K578" s="153" t="s">
        <v>21</v>
      </c>
      <c r="L578" s="54"/>
      <c r="M578" s="158" t="s">
        <v>21</v>
      </c>
      <c r="N578" s="159" t="s">
        <v>42</v>
      </c>
      <c r="O578" s="35"/>
      <c r="P578" s="160">
        <f>O578*H578</f>
        <v>0</v>
      </c>
      <c r="Q578" s="160">
        <v>0</v>
      </c>
      <c r="R578" s="160">
        <f>Q578*H578</f>
        <v>0</v>
      </c>
      <c r="S578" s="160">
        <v>0</v>
      </c>
      <c r="T578" s="161">
        <f>S578*H578</f>
        <v>0</v>
      </c>
      <c r="AR578" s="17" t="s">
        <v>112</v>
      </c>
      <c r="AT578" s="17" t="s">
        <v>109</v>
      </c>
      <c r="AU578" s="17" t="s">
        <v>71</v>
      </c>
      <c r="AY578" s="17" t="s">
        <v>113</v>
      </c>
      <c r="BE578" s="162">
        <f>IF(N578="základní",J578,0)</f>
        <v>0</v>
      </c>
      <c r="BF578" s="162">
        <f>IF(N578="snížená",J578,0)</f>
        <v>0</v>
      </c>
      <c r="BG578" s="162">
        <f>IF(N578="zákl. přenesená",J578,0)</f>
        <v>0</v>
      </c>
      <c r="BH578" s="162">
        <f>IF(N578="sníž. přenesená",J578,0)</f>
        <v>0</v>
      </c>
      <c r="BI578" s="162">
        <f>IF(N578="nulová",J578,0)</f>
        <v>0</v>
      </c>
      <c r="BJ578" s="17" t="s">
        <v>79</v>
      </c>
      <c r="BK578" s="162">
        <f>ROUND(I578*H578,2)</f>
        <v>0</v>
      </c>
      <c r="BL578" s="17" t="s">
        <v>112</v>
      </c>
      <c r="BM578" s="17" t="s">
        <v>518</v>
      </c>
    </row>
    <row r="579" spans="2:47" s="1" customFormat="1" ht="27">
      <c r="B579" s="34"/>
      <c r="C579" s="56"/>
      <c r="D579" s="163" t="s">
        <v>114</v>
      </c>
      <c r="E579" s="56"/>
      <c r="F579" s="164" t="s">
        <v>517</v>
      </c>
      <c r="G579" s="56"/>
      <c r="H579" s="56"/>
      <c r="I579" s="138"/>
      <c r="J579" s="56"/>
      <c r="K579" s="56"/>
      <c r="L579" s="54"/>
      <c r="M579" s="165"/>
      <c r="N579" s="35"/>
      <c r="O579" s="35"/>
      <c r="P579" s="35"/>
      <c r="Q579" s="35"/>
      <c r="R579" s="35"/>
      <c r="S579" s="35"/>
      <c r="T579" s="71"/>
      <c r="AT579" s="17" t="s">
        <v>114</v>
      </c>
      <c r="AU579" s="17" t="s">
        <v>71</v>
      </c>
    </row>
    <row r="580" spans="2:47" s="1" customFormat="1" ht="27">
      <c r="B580" s="34"/>
      <c r="C580" s="56"/>
      <c r="D580" s="163" t="s">
        <v>115</v>
      </c>
      <c r="E580" s="56"/>
      <c r="F580" s="166" t="s">
        <v>516</v>
      </c>
      <c r="G580" s="56"/>
      <c r="H580" s="56"/>
      <c r="I580" s="138"/>
      <c r="J580" s="56"/>
      <c r="K580" s="56"/>
      <c r="L580" s="54"/>
      <c r="M580" s="165"/>
      <c r="N580" s="35"/>
      <c r="O580" s="35"/>
      <c r="P580" s="35"/>
      <c r="Q580" s="35"/>
      <c r="R580" s="35"/>
      <c r="S580" s="35"/>
      <c r="T580" s="71"/>
      <c r="AT580" s="17" t="s">
        <v>115</v>
      </c>
      <c r="AU580" s="17" t="s">
        <v>71</v>
      </c>
    </row>
    <row r="581" spans="2:65" s="1" customFormat="1" ht="38.25" customHeight="1">
      <c r="B581" s="34"/>
      <c r="C581" s="151" t="s">
        <v>519</v>
      </c>
      <c r="D581" s="151" t="s">
        <v>109</v>
      </c>
      <c r="E581" s="152" t="s">
        <v>476</v>
      </c>
      <c r="F581" s="153" t="s">
        <v>520</v>
      </c>
      <c r="G581" s="154" t="s">
        <v>111</v>
      </c>
      <c r="H581" s="155">
        <v>3</v>
      </c>
      <c r="I581" s="156"/>
      <c r="J581" s="157">
        <f>ROUND(I581*H581,2)</f>
        <v>0</v>
      </c>
      <c r="K581" s="153" t="s">
        <v>21</v>
      </c>
      <c r="L581" s="54"/>
      <c r="M581" s="158" t="s">
        <v>21</v>
      </c>
      <c r="N581" s="159" t="s">
        <v>42</v>
      </c>
      <c r="O581" s="35"/>
      <c r="P581" s="160">
        <f>O581*H581</f>
        <v>0</v>
      </c>
      <c r="Q581" s="160">
        <v>0</v>
      </c>
      <c r="R581" s="160">
        <f>Q581*H581</f>
        <v>0</v>
      </c>
      <c r="S581" s="160">
        <v>0</v>
      </c>
      <c r="T581" s="161">
        <f>S581*H581</f>
        <v>0</v>
      </c>
      <c r="AR581" s="17" t="s">
        <v>112</v>
      </c>
      <c r="AT581" s="17" t="s">
        <v>109</v>
      </c>
      <c r="AU581" s="17" t="s">
        <v>71</v>
      </c>
      <c r="AY581" s="17" t="s">
        <v>113</v>
      </c>
      <c r="BE581" s="162">
        <f>IF(N581="základní",J581,0)</f>
        <v>0</v>
      </c>
      <c r="BF581" s="162">
        <f>IF(N581="snížená",J581,0)</f>
        <v>0</v>
      </c>
      <c r="BG581" s="162">
        <f>IF(N581="zákl. přenesená",J581,0)</f>
        <v>0</v>
      </c>
      <c r="BH581" s="162">
        <f>IF(N581="sníž. přenesená",J581,0)</f>
        <v>0</v>
      </c>
      <c r="BI581" s="162">
        <f>IF(N581="nulová",J581,0)</f>
        <v>0</v>
      </c>
      <c r="BJ581" s="17" t="s">
        <v>79</v>
      </c>
      <c r="BK581" s="162">
        <f>ROUND(I581*H581,2)</f>
        <v>0</v>
      </c>
      <c r="BL581" s="17" t="s">
        <v>112</v>
      </c>
      <c r="BM581" s="17" t="s">
        <v>521</v>
      </c>
    </row>
    <row r="582" spans="2:47" s="1" customFormat="1" ht="27">
      <c r="B582" s="34"/>
      <c r="C582" s="56"/>
      <c r="D582" s="163" t="s">
        <v>114</v>
      </c>
      <c r="E582" s="56"/>
      <c r="F582" s="164" t="s">
        <v>520</v>
      </c>
      <c r="G582" s="56"/>
      <c r="H582" s="56"/>
      <c r="I582" s="138"/>
      <c r="J582" s="56"/>
      <c r="K582" s="56"/>
      <c r="L582" s="54"/>
      <c r="M582" s="165"/>
      <c r="N582" s="35"/>
      <c r="O582" s="35"/>
      <c r="P582" s="35"/>
      <c r="Q582" s="35"/>
      <c r="R582" s="35"/>
      <c r="S582" s="35"/>
      <c r="T582" s="71"/>
      <c r="AT582" s="17" t="s">
        <v>114</v>
      </c>
      <c r="AU582" s="17" t="s">
        <v>71</v>
      </c>
    </row>
    <row r="583" spans="2:47" s="1" customFormat="1" ht="27">
      <c r="B583" s="34"/>
      <c r="C583" s="56"/>
      <c r="D583" s="163" t="s">
        <v>115</v>
      </c>
      <c r="E583" s="56"/>
      <c r="F583" s="166" t="s">
        <v>516</v>
      </c>
      <c r="G583" s="56"/>
      <c r="H583" s="56"/>
      <c r="I583" s="138"/>
      <c r="J583" s="56"/>
      <c r="K583" s="56"/>
      <c r="L583" s="54"/>
      <c r="M583" s="165"/>
      <c r="N583" s="35"/>
      <c r="O583" s="35"/>
      <c r="P583" s="35"/>
      <c r="Q583" s="35"/>
      <c r="R583" s="35"/>
      <c r="S583" s="35"/>
      <c r="T583" s="71"/>
      <c r="AT583" s="17" t="s">
        <v>115</v>
      </c>
      <c r="AU583" s="17" t="s">
        <v>71</v>
      </c>
    </row>
    <row r="584" spans="2:65" s="1" customFormat="1" ht="38.25" customHeight="1">
      <c r="B584" s="34"/>
      <c r="C584" s="151" t="s">
        <v>338</v>
      </c>
      <c r="D584" s="151" t="s">
        <v>109</v>
      </c>
      <c r="E584" s="152" t="s">
        <v>316</v>
      </c>
      <c r="F584" s="153" t="s">
        <v>522</v>
      </c>
      <c r="G584" s="154" t="s">
        <v>111</v>
      </c>
      <c r="H584" s="155">
        <v>2</v>
      </c>
      <c r="I584" s="156"/>
      <c r="J584" s="157">
        <f>ROUND(I584*H584,2)</f>
        <v>0</v>
      </c>
      <c r="K584" s="153" t="s">
        <v>21</v>
      </c>
      <c r="L584" s="54"/>
      <c r="M584" s="158" t="s">
        <v>21</v>
      </c>
      <c r="N584" s="159" t="s">
        <v>42</v>
      </c>
      <c r="O584" s="35"/>
      <c r="P584" s="160">
        <f>O584*H584</f>
        <v>0</v>
      </c>
      <c r="Q584" s="160">
        <v>0</v>
      </c>
      <c r="R584" s="160">
        <f>Q584*H584</f>
        <v>0</v>
      </c>
      <c r="S584" s="160">
        <v>0</v>
      </c>
      <c r="T584" s="161">
        <f>S584*H584</f>
        <v>0</v>
      </c>
      <c r="AR584" s="17" t="s">
        <v>112</v>
      </c>
      <c r="AT584" s="17" t="s">
        <v>109</v>
      </c>
      <c r="AU584" s="17" t="s">
        <v>71</v>
      </c>
      <c r="AY584" s="17" t="s">
        <v>113</v>
      </c>
      <c r="BE584" s="162">
        <f>IF(N584="základní",J584,0)</f>
        <v>0</v>
      </c>
      <c r="BF584" s="162">
        <f>IF(N584="snížená",J584,0)</f>
        <v>0</v>
      </c>
      <c r="BG584" s="162">
        <f>IF(N584="zákl. přenesená",J584,0)</f>
        <v>0</v>
      </c>
      <c r="BH584" s="162">
        <f>IF(N584="sníž. přenesená",J584,0)</f>
        <v>0</v>
      </c>
      <c r="BI584" s="162">
        <f>IF(N584="nulová",J584,0)</f>
        <v>0</v>
      </c>
      <c r="BJ584" s="17" t="s">
        <v>79</v>
      </c>
      <c r="BK584" s="162">
        <f>ROUND(I584*H584,2)</f>
        <v>0</v>
      </c>
      <c r="BL584" s="17" t="s">
        <v>112</v>
      </c>
      <c r="BM584" s="17" t="s">
        <v>523</v>
      </c>
    </row>
    <row r="585" spans="2:47" s="1" customFormat="1" ht="40.5">
      <c r="B585" s="34"/>
      <c r="C585" s="56"/>
      <c r="D585" s="163" t="s">
        <v>114</v>
      </c>
      <c r="E585" s="56"/>
      <c r="F585" s="164" t="s">
        <v>522</v>
      </c>
      <c r="G585" s="56"/>
      <c r="H585" s="56"/>
      <c r="I585" s="138"/>
      <c r="J585" s="56"/>
      <c r="K585" s="56"/>
      <c r="L585" s="54"/>
      <c r="M585" s="165"/>
      <c r="N585" s="35"/>
      <c r="O585" s="35"/>
      <c r="P585" s="35"/>
      <c r="Q585" s="35"/>
      <c r="R585" s="35"/>
      <c r="S585" s="35"/>
      <c r="T585" s="71"/>
      <c r="AT585" s="17" t="s">
        <v>114</v>
      </c>
      <c r="AU585" s="17" t="s">
        <v>71</v>
      </c>
    </row>
    <row r="586" spans="2:47" s="1" customFormat="1" ht="27">
      <c r="B586" s="34"/>
      <c r="C586" s="56"/>
      <c r="D586" s="163" t="s">
        <v>115</v>
      </c>
      <c r="E586" s="56"/>
      <c r="F586" s="166" t="s">
        <v>516</v>
      </c>
      <c r="G586" s="56"/>
      <c r="H586" s="56"/>
      <c r="I586" s="138"/>
      <c r="J586" s="56"/>
      <c r="K586" s="56"/>
      <c r="L586" s="54"/>
      <c r="M586" s="165"/>
      <c r="N586" s="35"/>
      <c r="O586" s="35"/>
      <c r="P586" s="35"/>
      <c r="Q586" s="35"/>
      <c r="R586" s="35"/>
      <c r="S586" s="35"/>
      <c r="T586" s="71"/>
      <c r="AT586" s="17" t="s">
        <v>115</v>
      </c>
      <c r="AU586" s="17" t="s">
        <v>71</v>
      </c>
    </row>
    <row r="587" spans="2:65" s="1" customFormat="1" ht="51" customHeight="1">
      <c r="B587" s="34"/>
      <c r="C587" s="151" t="s">
        <v>524</v>
      </c>
      <c r="D587" s="151" t="s">
        <v>109</v>
      </c>
      <c r="E587" s="152" t="s">
        <v>481</v>
      </c>
      <c r="F587" s="153" t="s">
        <v>525</v>
      </c>
      <c r="G587" s="154" t="s">
        <v>111</v>
      </c>
      <c r="H587" s="155">
        <v>9</v>
      </c>
      <c r="I587" s="156"/>
      <c r="J587" s="157">
        <f>ROUND(I587*H587,2)</f>
        <v>0</v>
      </c>
      <c r="K587" s="153" t="s">
        <v>21</v>
      </c>
      <c r="L587" s="54"/>
      <c r="M587" s="158" t="s">
        <v>21</v>
      </c>
      <c r="N587" s="159" t="s">
        <v>42</v>
      </c>
      <c r="O587" s="35"/>
      <c r="P587" s="160">
        <f>O587*H587</f>
        <v>0</v>
      </c>
      <c r="Q587" s="160">
        <v>0</v>
      </c>
      <c r="R587" s="160">
        <f>Q587*H587</f>
        <v>0</v>
      </c>
      <c r="S587" s="160">
        <v>0</v>
      </c>
      <c r="T587" s="161">
        <f>S587*H587</f>
        <v>0</v>
      </c>
      <c r="AR587" s="17" t="s">
        <v>112</v>
      </c>
      <c r="AT587" s="17" t="s">
        <v>109</v>
      </c>
      <c r="AU587" s="17" t="s">
        <v>71</v>
      </c>
      <c r="AY587" s="17" t="s">
        <v>113</v>
      </c>
      <c r="BE587" s="162">
        <f>IF(N587="základní",J587,0)</f>
        <v>0</v>
      </c>
      <c r="BF587" s="162">
        <f>IF(N587="snížená",J587,0)</f>
        <v>0</v>
      </c>
      <c r="BG587" s="162">
        <f>IF(N587="zákl. přenesená",J587,0)</f>
        <v>0</v>
      </c>
      <c r="BH587" s="162">
        <f>IF(N587="sníž. přenesená",J587,0)</f>
        <v>0</v>
      </c>
      <c r="BI587" s="162">
        <f>IF(N587="nulová",J587,0)</f>
        <v>0</v>
      </c>
      <c r="BJ587" s="17" t="s">
        <v>79</v>
      </c>
      <c r="BK587" s="162">
        <f>ROUND(I587*H587,2)</f>
        <v>0</v>
      </c>
      <c r="BL587" s="17" t="s">
        <v>112</v>
      </c>
      <c r="BM587" s="17" t="s">
        <v>526</v>
      </c>
    </row>
    <row r="588" spans="2:47" s="1" customFormat="1" ht="54">
      <c r="B588" s="34"/>
      <c r="C588" s="56"/>
      <c r="D588" s="163" t="s">
        <v>114</v>
      </c>
      <c r="E588" s="56"/>
      <c r="F588" s="164" t="s">
        <v>527</v>
      </c>
      <c r="G588" s="56"/>
      <c r="H588" s="56"/>
      <c r="I588" s="138"/>
      <c r="J588" s="56"/>
      <c r="K588" s="56"/>
      <c r="L588" s="54"/>
      <c r="M588" s="165"/>
      <c r="N588" s="35"/>
      <c r="O588" s="35"/>
      <c r="P588" s="35"/>
      <c r="Q588" s="35"/>
      <c r="R588" s="35"/>
      <c r="S588" s="35"/>
      <c r="T588" s="71"/>
      <c r="AT588" s="17" t="s">
        <v>114</v>
      </c>
      <c r="AU588" s="17" t="s">
        <v>71</v>
      </c>
    </row>
    <row r="589" spans="2:47" s="1" customFormat="1" ht="27">
      <c r="B589" s="34"/>
      <c r="C589" s="56"/>
      <c r="D589" s="163" t="s">
        <v>115</v>
      </c>
      <c r="E589" s="56"/>
      <c r="F589" s="166" t="s">
        <v>516</v>
      </c>
      <c r="G589" s="56"/>
      <c r="H589" s="56"/>
      <c r="I589" s="138"/>
      <c r="J589" s="56"/>
      <c r="K589" s="56"/>
      <c r="L589" s="54"/>
      <c r="M589" s="165"/>
      <c r="N589" s="35"/>
      <c r="O589" s="35"/>
      <c r="P589" s="35"/>
      <c r="Q589" s="35"/>
      <c r="R589" s="35"/>
      <c r="S589" s="35"/>
      <c r="T589" s="71"/>
      <c r="AT589" s="17" t="s">
        <v>115</v>
      </c>
      <c r="AU589" s="17" t="s">
        <v>71</v>
      </c>
    </row>
    <row r="590" spans="2:65" s="1" customFormat="1" ht="51" customHeight="1">
      <c r="B590" s="34"/>
      <c r="C590" s="151" t="s">
        <v>341</v>
      </c>
      <c r="D590" s="151" t="s">
        <v>109</v>
      </c>
      <c r="E590" s="152" t="s">
        <v>318</v>
      </c>
      <c r="F590" s="153" t="s">
        <v>528</v>
      </c>
      <c r="G590" s="154" t="s">
        <v>111</v>
      </c>
      <c r="H590" s="155">
        <v>2</v>
      </c>
      <c r="I590" s="156"/>
      <c r="J590" s="157">
        <f>ROUND(I590*H590,2)</f>
        <v>0</v>
      </c>
      <c r="K590" s="153" t="s">
        <v>21</v>
      </c>
      <c r="L590" s="54"/>
      <c r="M590" s="158" t="s">
        <v>21</v>
      </c>
      <c r="N590" s="159" t="s">
        <v>42</v>
      </c>
      <c r="O590" s="35"/>
      <c r="P590" s="160">
        <f>O590*H590</f>
        <v>0</v>
      </c>
      <c r="Q590" s="160">
        <v>0</v>
      </c>
      <c r="R590" s="160">
        <f>Q590*H590</f>
        <v>0</v>
      </c>
      <c r="S590" s="160">
        <v>0</v>
      </c>
      <c r="T590" s="161">
        <f>S590*H590</f>
        <v>0</v>
      </c>
      <c r="AR590" s="17" t="s">
        <v>112</v>
      </c>
      <c r="AT590" s="17" t="s">
        <v>109</v>
      </c>
      <c r="AU590" s="17" t="s">
        <v>71</v>
      </c>
      <c r="AY590" s="17" t="s">
        <v>113</v>
      </c>
      <c r="BE590" s="162">
        <f>IF(N590="základní",J590,0)</f>
        <v>0</v>
      </c>
      <c r="BF590" s="162">
        <f>IF(N590="snížená",J590,0)</f>
        <v>0</v>
      </c>
      <c r="BG590" s="162">
        <f>IF(N590="zákl. přenesená",J590,0)</f>
        <v>0</v>
      </c>
      <c r="BH590" s="162">
        <f>IF(N590="sníž. přenesená",J590,0)</f>
        <v>0</v>
      </c>
      <c r="BI590" s="162">
        <f>IF(N590="nulová",J590,0)</f>
        <v>0</v>
      </c>
      <c r="BJ590" s="17" t="s">
        <v>79</v>
      </c>
      <c r="BK590" s="162">
        <f>ROUND(I590*H590,2)</f>
        <v>0</v>
      </c>
      <c r="BL590" s="17" t="s">
        <v>112</v>
      </c>
      <c r="BM590" s="17" t="s">
        <v>529</v>
      </c>
    </row>
    <row r="591" spans="2:47" s="1" customFormat="1" ht="40.5">
      <c r="B591" s="34"/>
      <c r="C591" s="56"/>
      <c r="D591" s="163" t="s">
        <v>114</v>
      </c>
      <c r="E591" s="56"/>
      <c r="F591" s="164" t="s">
        <v>528</v>
      </c>
      <c r="G591" s="56"/>
      <c r="H591" s="56"/>
      <c r="I591" s="138"/>
      <c r="J591" s="56"/>
      <c r="K591" s="56"/>
      <c r="L591" s="54"/>
      <c r="M591" s="165"/>
      <c r="N591" s="35"/>
      <c r="O591" s="35"/>
      <c r="P591" s="35"/>
      <c r="Q591" s="35"/>
      <c r="R591" s="35"/>
      <c r="S591" s="35"/>
      <c r="T591" s="71"/>
      <c r="AT591" s="17" t="s">
        <v>114</v>
      </c>
      <c r="AU591" s="17" t="s">
        <v>71</v>
      </c>
    </row>
    <row r="592" spans="2:47" s="1" customFormat="1" ht="27">
      <c r="B592" s="34"/>
      <c r="C592" s="56"/>
      <c r="D592" s="163" t="s">
        <v>115</v>
      </c>
      <c r="E592" s="56"/>
      <c r="F592" s="166" t="s">
        <v>516</v>
      </c>
      <c r="G592" s="56"/>
      <c r="H592" s="56"/>
      <c r="I592" s="138"/>
      <c r="J592" s="56"/>
      <c r="K592" s="56"/>
      <c r="L592" s="54"/>
      <c r="M592" s="165"/>
      <c r="N592" s="35"/>
      <c r="O592" s="35"/>
      <c r="P592" s="35"/>
      <c r="Q592" s="35"/>
      <c r="R592" s="35"/>
      <c r="S592" s="35"/>
      <c r="T592" s="71"/>
      <c r="AT592" s="17" t="s">
        <v>115</v>
      </c>
      <c r="AU592" s="17" t="s">
        <v>71</v>
      </c>
    </row>
    <row r="593" spans="2:65" s="1" customFormat="1" ht="38.25" customHeight="1">
      <c r="B593" s="34"/>
      <c r="C593" s="151" t="s">
        <v>530</v>
      </c>
      <c r="D593" s="151" t="s">
        <v>109</v>
      </c>
      <c r="E593" s="152" t="s">
        <v>486</v>
      </c>
      <c r="F593" s="153" t="s">
        <v>531</v>
      </c>
      <c r="G593" s="154" t="s">
        <v>111</v>
      </c>
      <c r="H593" s="155">
        <v>6</v>
      </c>
      <c r="I593" s="156"/>
      <c r="J593" s="157">
        <f>ROUND(I593*H593,2)</f>
        <v>0</v>
      </c>
      <c r="K593" s="153" t="s">
        <v>21</v>
      </c>
      <c r="L593" s="54"/>
      <c r="M593" s="158" t="s">
        <v>21</v>
      </c>
      <c r="N593" s="159" t="s">
        <v>42</v>
      </c>
      <c r="O593" s="35"/>
      <c r="P593" s="160">
        <f>O593*H593</f>
        <v>0</v>
      </c>
      <c r="Q593" s="160">
        <v>0</v>
      </c>
      <c r="R593" s="160">
        <f>Q593*H593</f>
        <v>0</v>
      </c>
      <c r="S593" s="160">
        <v>0</v>
      </c>
      <c r="T593" s="161">
        <f>S593*H593</f>
        <v>0</v>
      </c>
      <c r="AR593" s="17" t="s">
        <v>112</v>
      </c>
      <c r="AT593" s="17" t="s">
        <v>109</v>
      </c>
      <c r="AU593" s="17" t="s">
        <v>71</v>
      </c>
      <c r="AY593" s="17" t="s">
        <v>113</v>
      </c>
      <c r="BE593" s="162">
        <f>IF(N593="základní",J593,0)</f>
        <v>0</v>
      </c>
      <c r="BF593" s="162">
        <f>IF(N593="snížená",J593,0)</f>
        <v>0</v>
      </c>
      <c r="BG593" s="162">
        <f>IF(N593="zákl. přenesená",J593,0)</f>
        <v>0</v>
      </c>
      <c r="BH593" s="162">
        <f>IF(N593="sníž. přenesená",J593,0)</f>
        <v>0</v>
      </c>
      <c r="BI593" s="162">
        <f>IF(N593="nulová",J593,0)</f>
        <v>0</v>
      </c>
      <c r="BJ593" s="17" t="s">
        <v>79</v>
      </c>
      <c r="BK593" s="162">
        <f>ROUND(I593*H593,2)</f>
        <v>0</v>
      </c>
      <c r="BL593" s="17" t="s">
        <v>112</v>
      </c>
      <c r="BM593" s="17" t="s">
        <v>532</v>
      </c>
    </row>
    <row r="594" spans="2:47" s="1" customFormat="1" ht="40.5">
      <c r="B594" s="34"/>
      <c r="C594" s="56"/>
      <c r="D594" s="163" t="s">
        <v>114</v>
      </c>
      <c r="E594" s="56"/>
      <c r="F594" s="164" t="s">
        <v>531</v>
      </c>
      <c r="G594" s="56"/>
      <c r="H594" s="56"/>
      <c r="I594" s="138"/>
      <c r="J594" s="56"/>
      <c r="K594" s="56"/>
      <c r="L594" s="54"/>
      <c r="M594" s="165"/>
      <c r="N594" s="35"/>
      <c r="O594" s="35"/>
      <c r="P594" s="35"/>
      <c r="Q594" s="35"/>
      <c r="R594" s="35"/>
      <c r="S594" s="35"/>
      <c r="T594" s="71"/>
      <c r="AT594" s="17" t="s">
        <v>114</v>
      </c>
      <c r="AU594" s="17" t="s">
        <v>71</v>
      </c>
    </row>
    <row r="595" spans="2:47" s="1" customFormat="1" ht="27">
      <c r="B595" s="34"/>
      <c r="C595" s="56"/>
      <c r="D595" s="163" t="s">
        <v>115</v>
      </c>
      <c r="E595" s="56"/>
      <c r="F595" s="166" t="s">
        <v>516</v>
      </c>
      <c r="G595" s="56"/>
      <c r="H595" s="56"/>
      <c r="I595" s="138"/>
      <c r="J595" s="56"/>
      <c r="K595" s="56"/>
      <c r="L595" s="54"/>
      <c r="M595" s="165"/>
      <c r="N595" s="35"/>
      <c r="O595" s="35"/>
      <c r="P595" s="35"/>
      <c r="Q595" s="35"/>
      <c r="R595" s="35"/>
      <c r="S595" s="35"/>
      <c r="T595" s="71"/>
      <c r="AT595" s="17" t="s">
        <v>115</v>
      </c>
      <c r="AU595" s="17" t="s">
        <v>71</v>
      </c>
    </row>
    <row r="596" spans="2:65" s="1" customFormat="1" ht="25.5" customHeight="1">
      <c r="B596" s="34"/>
      <c r="C596" s="151" t="s">
        <v>343</v>
      </c>
      <c r="D596" s="151" t="s">
        <v>109</v>
      </c>
      <c r="E596" s="152" t="s">
        <v>321</v>
      </c>
      <c r="F596" s="153" t="s">
        <v>533</v>
      </c>
      <c r="G596" s="154" t="s">
        <v>111</v>
      </c>
      <c r="H596" s="155">
        <v>8</v>
      </c>
      <c r="I596" s="156"/>
      <c r="J596" s="157">
        <f>ROUND(I596*H596,2)</f>
        <v>0</v>
      </c>
      <c r="K596" s="153" t="s">
        <v>21</v>
      </c>
      <c r="L596" s="54"/>
      <c r="M596" s="158" t="s">
        <v>21</v>
      </c>
      <c r="N596" s="159" t="s">
        <v>42</v>
      </c>
      <c r="O596" s="35"/>
      <c r="P596" s="160">
        <f>O596*H596</f>
        <v>0</v>
      </c>
      <c r="Q596" s="160">
        <v>0</v>
      </c>
      <c r="R596" s="160">
        <f>Q596*H596</f>
        <v>0</v>
      </c>
      <c r="S596" s="160">
        <v>0</v>
      </c>
      <c r="T596" s="161">
        <f>S596*H596</f>
        <v>0</v>
      </c>
      <c r="AR596" s="17" t="s">
        <v>112</v>
      </c>
      <c r="AT596" s="17" t="s">
        <v>109</v>
      </c>
      <c r="AU596" s="17" t="s">
        <v>71</v>
      </c>
      <c r="AY596" s="17" t="s">
        <v>113</v>
      </c>
      <c r="BE596" s="162">
        <f>IF(N596="základní",J596,0)</f>
        <v>0</v>
      </c>
      <c r="BF596" s="162">
        <f>IF(N596="snížená",J596,0)</f>
        <v>0</v>
      </c>
      <c r="BG596" s="162">
        <f>IF(N596="zákl. přenesená",J596,0)</f>
        <v>0</v>
      </c>
      <c r="BH596" s="162">
        <f>IF(N596="sníž. přenesená",J596,0)</f>
        <v>0</v>
      </c>
      <c r="BI596" s="162">
        <f>IF(N596="nulová",J596,0)</f>
        <v>0</v>
      </c>
      <c r="BJ596" s="17" t="s">
        <v>79</v>
      </c>
      <c r="BK596" s="162">
        <f>ROUND(I596*H596,2)</f>
        <v>0</v>
      </c>
      <c r="BL596" s="17" t="s">
        <v>112</v>
      </c>
      <c r="BM596" s="17" t="s">
        <v>534</v>
      </c>
    </row>
    <row r="597" spans="2:47" s="1" customFormat="1" ht="27">
      <c r="B597" s="34"/>
      <c r="C597" s="56"/>
      <c r="D597" s="163" t="s">
        <v>114</v>
      </c>
      <c r="E597" s="56"/>
      <c r="F597" s="164" t="s">
        <v>533</v>
      </c>
      <c r="G597" s="56"/>
      <c r="H597" s="56"/>
      <c r="I597" s="138"/>
      <c r="J597" s="56"/>
      <c r="K597" s="56"/>
      <c r="L597" s="54"/>
      <c r="M597" s="165"/>
      <c r="N597" s="35"/>
      <c r="O597" s="35"/>
      <c r="P597" s="35"/>
      <c r="Q597" s="35"/>
      <c r="R597" s="35"/>
      <c r="S597" s="35"/>
      <c r="T597" s="71"/>
      <c r="AT597" s="17" t="s">
        <v>114</v>
      </c>
      <c r="AU597" s="17" t="s">
        <v>71</v>
      </c>
    </row>
    <row r="598" spans="2:47" s="1" customFormat="1" ht="27">
      <c r="B598" s="34"/>
      <c r="C598" s="56"/>
      <c r="D598" s="163" t="s">
        <v>115</v>
      </c>
      <c r="E598" s="56"/>
      <c r="F598" s="166" t="s">
        <v>516</v>
      </c>
      <c r="G598" s="56"/>
      <c r="H598" s="56"/>
      <c r="I598" s="138"/>
      <c r="J598" s="56"/>
      <c r="K598" s="56"/>
      <c r="L598" s="54"/>
      <c r="M598" s="165"/>
      <c r="N598" s="35"/>
      <c r="O598" s="35"/>
      <c r="P598" s="35"/>
      <c r="Q598" s="35"/>
      <c r="R598" s="35"/>
      <c r="S598" s="35"/>
      <c r="T598" s="71"/>
      <c r="AT598" s="17" t="s">
        <v>115</v>
      </c>
      <c r="AU598" s="17" t="s">
        <v>71</v>
      </c>
    </row>
    <row r="599" spans="2:65" s="1" customFormat="1" ht="25.5" customHeight="1">
      <c r="B599" s="34"/>
      <c r="C599" s="151" t="s">
        <v>535</v>
      </c>
      <c r="D599" s="151" t="s">
        <v>109</v>
      </c>
      <c r="E599" s="152" t="s">
        <v>490</v>
      </c>
      <c r="F599" s="153" t="s">
        <v>274</v>
      </c>
      <c r="G599" s="154" t="s">
        <v>111</v>
      </c>
      <c r="H599" s="155">
        <v>1</v>
      </c>
      <c r="I599" s="156"/>
      <c r="J599" s="157">
        <f>ROUND(I599*H599,2)</f>
        <v>0</v>
      </c>
      <c r="K599" s="153" t="s">
        <v>21</v>
      </c>
      <c r="L599" s="54"/>
      <c r="M599" s="158" t="s">
        <v>21</v>
      </c>
      <c r="N599" s="159" t="s">
        <v>42</v>
      </c>
      <c r="O599" s="35"/>
      <c r="P599" s="160">
        <f>O599*H599</f>
        <v>0</v>
      </c>
      <c r="Q599" s="160">
        <v>0</v>
      </c>
      <c r="R599" s="160">
        <f>Q599*H599</f>
        <v>0</v>
      </c>
      <c r="S599" s="160">
        <v>0</v>
      </c>
      <c r="T599" s="161">
        <f>S599*H599</f>
        <v>0</v>
      </c>
      <c r="AR599" s="17" t="s">
        <v>112</v>
      </c>
      <c r="AT599" s="17" t="s">
        <v>109</v>
      </c>
      <c r="AU599" s="17" t="s">
        <v>71</v>
      </c>
      <c r="AY599" s="17" t="s">
        <v>113</v>
      </c>
      <c r="BE599" s="162">
        <f>IF(N599="základní",J599,0)</f>
        <v>0</v>
      </c>
      <c r="BF599" s="162">
        <f>IF(N599="snížená",J599,0)</f>
        <v>0</v>
      </c>
      <c r="BG599" s="162">
        <f>IF(N599="zákl. přenesená",J599,0)</f>
        <v>0</v>
      </c>
      <c r="BH599" s="162">
        <f>IF(N599="sníž. přenesená",J599,0)</f>
        <v>0</v>
      </c>
      <c r="BI599" s="162">
        <f>IF(N599="nulová",J599,0)</f>
        <v>0</v>
      </c>
      <c r="BJ599" s="17" t="s">
        <v>79</v>
      </c>
      <c r="BK599" s="162">
        <f>ROUND(I599*H599,2)</f>
        <v>0</v>
      </c>
      <c r="BL599" s="17" t="s">
        <v>112</v>
      </c>
      <c r="BM599" s="17" t="s">
        <v>536</v>
      </c>
    </row>
    <row r="600" spans="2:47" s="1" customFormat="1" ht="13.5">
      <c r="B600" s="34"/>
      <c r="C600" s="56"/>
      <c r="D600" s="163" t="s">
        <v>114</v>
      </c>
      <c r="E600" s="56"/>
      <c r="F600" s="164" t="s">
        <v>274</v>
      </c>
      <c r="G600" s="56"/>
      <c r="H600" s="56"/>
      <c r="I600" s="138"/>
      <c r="J600" s="56"/>
      <c r="K600" s="56"/>
      <c r="L600" s="54"/>
      <c r="M600" s="165"/>
      <c r="N600" s="35"/>
      <c r="O600" s="35"/>
      <c r="P600" s="35"/>
      <c r="Q600" s="35"/>
      <c r="R600" s="35"/>
      <c r="S600" s="35"/>
      <c r="T600" s="71"/>
      <c r="AT600" s="17" t="s">
        <v>114</v>
      </c>
      <c r="AU600" s="17" t="s">
        <v>71</v>
      </c>
    </row>
    <row r="601" spans="2:47" s="1" customFormat="1" ht="27">
      <c r="B601" s="34"/>
      <c r="C601" s="56"/>
      <c r="D601" s="163" t="s">
        <v>115</v>
      </c>
      <c r="E601" s="56"/>
      <c r="F601" s="166" t="s">
        <v>537</v>
      </c>
      <c r="G601" s="56"/>
      <c r="H601" s="56"/>
      <c r="I601" s="138"/>
      <c r="J601" s="56"/>
      <c r="K601" s="56"/>
      <c r="L601" s="54"/>
      <c r="M601" s="165"/>
      <c r="N601" s="35"/>
      <c r="O601" s="35"/>
      <c r="P601" s="35"/>
      <c r="Q601" s="35"/>
      <c r="R601" s="35"/>
      <c r="S601" s="35"/>
      <c r="T601" s="71"/>
      <c r="AT601" s="17" t="s">
        <v>115</v>
      </c>
      <c r="AU601" s="17" t="s">
        <v>71</v>
      </c>
    </row>
    <row r="602" spans="2:65" s="1" customFormat="1" ht="16.5" customHeight="1">
      <c r="B602" s="34"/>
      <c r="C602" s="151" t="s">
        <v>346</v>
      </c>
      <c r="D602" s="151" t="s">
        <v>109</v>
      </c>
      <c r="E602" s="152" t="s">
        <v>323</v>
      </c>
      <c r="F602" s="153" t="s">
        <v>249</v>
      </c>
      <c r="G602" s="154" t="s">
        <v>111</v>
      </c>
      <c r="H602" s="155">
        <v>1</v>
      </c>
      <c r="I602" s="156"/>
      <c r="J602" s="157">
        <f>ROUND(I602*H602,2)</f>
        <v>0</v>
      </c>
      <c r="K602" s="153" t="s">
        <v>21</v>
      </c>
      <c r="L602" s="54"/>
      <c r="M602" s="158" t="s">
        <v>21</v>
      </c>
      <c r="N602" s="159" t="s">
        <v>42</v>
      </c>
      <c r="O602" s="35"/>
      <c r="P602" s="160">
        <f>O602*H602</f>
        <v>0</v>
      </c>
      <c r="Q602" s="160">
        <v>0</v>
      </c>
      <c r="R602" s="160">
        <f>Q602*H602</f>
        <v>0</v>
      </c>
      <c r="S602" s="160">
        <v>0</v>
      </c>
      <c r="T602" s="161">
        <f>S602*H602</f>
        <v>0</v>
      </c>
      <c r="AR602" s="17" t="s">
        <v>112</v>
      </c>
      <c r="AT602" s="17" t="s">
        <v>109</v>
      </c>
      <c r="AU602" s="17" t="s">
        <v>71</v>
      </c>
      <c r="AY602" s="17" t="s">
        <v>113</v>
      </c>
      <c r="BE602" s="162">
        <f>IF(N602="základní",J602,0)</f>
        <v>0</v>
      </c>
      <c r="BF602" s="162">
        <f>IF(N602="snížená",J602,0)</f>
        <v>0</v>
      </c>
      <c r="BG602" s="162">
        <f>IF(N602="zákl. přenesená",J602,0)</f>
        <v>0</v>
      </c>
      <c r="BH602" s="162">
        <f>IF(N602="sníž. přenesená",J602,0)</f>
        <v>0</v>
      </c>
      <c r="BI602" s="162">
        <f>IF(N602="nulová",J602,0)</f>
        <v>0</v>
      </c>
      <c r="BJ602" s="17" t="s">
        <v>79</v>
      </c>
      <c r="BK602" s="162">
        <f>ROUND(I602*H602,2)</f>
        <v>0</v>
      </c>
      <c r="BL602" s="17" t="s">
        <v>112</v>
      </c>
      <c r="BM602" s="17" t="s">
        <v>538</v>
      </c>
    </row>
    <row r="603" spans="2:47" s="1" customFormat="1" ht="13.5">
      <c r="B603" s="34"/>
      <c r="C603" s="56"/>
      <c r="D603" s="163" t="s">
        <v>114</v>
      </c>
      <c r="E603" s="56"/>
      <c r="F603" s="164" t="s">
        <v>249</v>
      </c>
      <c r="G603" s="56"/>
      <c r="H603" s="56"/>
      <c r="I603" s="138"/>
      <c r="J603" s="56"/>
      <c r="K603" s="56"/>
      <c r="L603" s="54"/>
      <c r="M603" s="165"/>
      <c r="N603" s="35"/>
      <c r="O603" s="35"/>
      <c r="P603" s="35"/>
      <c r="Q603" s="35"/>
      <c r="R603" s="35"/>
      <c r="S603" s="35"/>
      <c r="T603" s="71"/>
      <c r="AT603" s="17" t="s">
        <v>114</v>
      </c>
      <c r="AU603" s="17" t="s">
        <v>71</v>
      </c>
    </row>
    <row r="604" spans="2:47" s="1" customFormat="1" ht="27">
      <c r="B604" s="34"/>
      <c r="C604" s="56"/>
      <c r="D604" s="163" t="s">
        <v>115</v>
      </c>
      <c r="E604" s="56"/>
      <c r="F604" s="166" t="s">
        <v>537</v>
      </c>
      <c r="G604" s="56"/>
      <c r="H604" s="56"/>
      <c r="I604" s="138"/>
      <c r="J604" s="56"/>
      <c r="K604" s="56"/>
      <c r="L604" s="54"/>
      <c r="M604" s="165"/>
      <c r="N604" s="35"/>
      <c r="O604" s="35"/>
      <c r="P604" s="35"/>
      <c r="Q604" s="35"/>
      <c r="R604" s="35"/>
      <c r="S604" s="35"/>
      <c r="T604" s="71"/>
      <c r="AT604" s="17" t="s">
        <v>115</v>
      </c>
      <c r="AU604" s="17" t="s">
        <v>71</v>
      </c>
    </row>
    <row r="605" spans="2:65" s="1" customFormat="1" ht="16.5" customHeight="1">
      <c r="B605" s="34"/>
      <c r="C605" s="151" t="s">
        <v>539</v>
      </c>
      <c r="D605" s="151" t="s">
        <v>109</v>
      </c>
      <c r="E605" s="152" t="s">
        <v>540</v>
      </c>
      <c r="F605" s="153" t="s">
        <v>238</v>
      </c>
      <c r="G605" s="154" t="s">
        <v>111</v>
      </c>
      <c r="H605" s="155">
        <v>1</v>
      </c>
      <c r="I605" s="156"/>
      <c r="J605" s="157">
        <f>ROUND(I605*H605,2)</f>
        <v>0</v>
      </c>
      <c r="K605" s="153" t="s">
        <v>21</v>
      </c>
      <c r="L605" s="54"/>
      <c r="M605" s="158" t="s">
        <v>21</v>
      </c>
      <c r="N605" s="159" t="s">
        <v>42</v>
      </c>
      <c r="O605" s="35"/>
      <c r="P605" s="160">
        <f>O605*H605</f>
        <v>0</v>
      </c>
      <c r="Q605" s="160">
        <v>0</v>
      </c>
      <c r="R605" s="160">
        <f>Q605*H605</f>
        <v>0</v>
      </c>
      <c r="S605" s="160">
        <v>0</v>
      </c>
      <c r="T605" s="161">
        <f>S605*H605</f>
        <v>0</v>
      </c>
      <c r="AR605" s="17" t="s">
        <v>112</v>
      </c>
      <c r="AT605" s="17" t="s">
        <v>109</v>
      </c>
      <c r="AU605" s="17" t="s">
        <v>71</v>
      </c>
      <c r="AY605" s="17" t="s">
        <v>113</v>
      </c>
      <c r="BE605" s="162">
        <f>IF(N605="základní",J605,0)</f>
        <v>0</v>
      </c>
      <c r="BF605" s="162">
        <f>IF(N605="snížená",J605,0)</f>
        <v>0</v>
      </c>
      <c r="BG605" s="162">
        <f>IF(N605="zákl. přenesená",J605,0)</f>
        <v>0</v>
      </c>
      <c r="BH605" s="162">
        <f>IF(N605="sníž. přenesená",J605,0)</f>
        <v>0</v>
      </c>
      <c r="BI605" s="162">
        <f>IF(N605="nulová",J605,0)</f>
        <v>0</v>
      </c>
      <c r="BJ605" s="17" t="s">
        <v>79</v>
      </c>
      <c r="BK605" s="162">
        <f>ROUND(I605*H605,2)</f>
        <v>0</v>
      </c>
      <c r="BL605" s="17" t="s">
        <v>112</v>
      </c>
      <c r="BM605" s="17" t="s">
        <v>541</v>
      </c>
    </row>
    <row r="606" spans="2:47" s="1" customFormat="1" ht="13.5">
      <c r="B606" s="34"/>
      <c r="C606" s="56"/>
      <c r="D606" s="163" t="s">
        <v>114</v>
      </c>
      <c r="E606" s="56"/>
      <c r="F606" s="164" t="s">
        <v>238</v>
      </c>
      <c r="G606" s="56"/>
      <c r="H606" s="56"/>
      <c r="I606" s="138"/>
      <c r="J606" s="56"/>
      <c r="K606" s="56"/>
      <c r="L606" s="54"/>
      <c r="M606" s="165"/>
      <c r="N606" s="35"/>
      <c r="O606" s="35"/>
      <c r="P606" s="35"/>
      <c r="Q606" s="35"/>
      <c r="R606" s="35"/>
      <c r="S606" s="35"/>
      <c r="T606" s="71"/>
      <c r="AT606" s="17" t="s">
        <v>114</v>
      </c>
      <c r="AU606" s="17" t="s">
        <v>71</v>
      </c>
    </row>
    <row r="607" spans="2:47" s="1" customFormat="1" ht="27">
      <c r="B607" s="34"/>
      <c r="C607" s="56"/>
      <c r="D607" s="163" t="s">
        <v>115</v>
      </c>
      <c r="E607" s="56"/>
      <c r="F607" s="166" t="s">
        <v>537</v>
      </c>
      <c r="G607" s="56"/>
      <c r="H607" s="56"/>
      <c r="I607" s="138"/>
      <c r="J607" s="56"/>
      <c r="K607" s="56"/>
      <c r="L607" s="54"/>
      <c r="M607" s="165"/>
      <c r="N607" s="35"/>
      <c r="O607" s="35"/>
      <c r="P607" s="35"/>
      <c r="Q607" s="35"/>
      <c r="R607" s="35"/>
      <c r="S607" s="35"/>
      <c r="T607" s="71"/>
      <c r="AT607" s="17" t="s">
        <v>115</v>
      </c>
      <c r="AU607" s="17" t="s">
        <v>71</v>
      </c>
    </row>
    <row r="608" spans="2:65" s="1" customFormat="1" ht="16.5" customHeight="1">
      <c r="B608" s="34"/>
      <c r="C608" s="151" t="s">
        <v>348</v>
      </c>
      <c r="D608" s="151" t="s">
        <v>109</v>
      </c>
      <c r="E608" s="152" t="s">
        <v>542</v>
      </c>
      <c r="F608" s="153" t="s">
        <v>255</v>
      </c>
      <c r="G608" s="154" t="s">
        <v>111</v>
      </c>
      <c r="H608" s="155">
        <v>1</v>
      </c>
      <c r="I608" s="156"/>
      <c r="J608" s="157">
        <f>ROUND(I608*H608,2)</f>
        <v>0</v>
      </c>
      <c r="K608" s="153" t="s">
        <v>21</v>
      </c>
      <c r="L608" s="54"/>
      <c r="M608" s="158" t="s">
        <v>21</v>
      </c>
      <c r="N608" s="159" t="s">
        <v>42</v>
      </c>
      <c r="O608" s="35"/>
      <c r="P608" s="160">
        <f>O608*H608</f>
        <v>0</v>
      </c>
      <c r="Q608" s="160">
        <v>0</v>
      </c>
      <c r="R608" s="160">
        <f>Q608*H608</f>
        <v>0</v>
      </c>
      <c r="S608" s="160">
        <v>0</v>
      </c>
      <c r="T608" s="161">
        <f>S608*H608</f>
        <v>0</v>
      </c>
      <c r="AR608" s="17" t="s">
        <v>112</v>
      </c>
      <c r="AT608" s="17" t="s">
        <v>109</v>
      </c>
      <c r="AU608" s="17" t="s">
        <v>71</v>
      </c>
      <c r="AY608" s="17" t="s">
        <v>113</v>
      </c>
      <c r="BE608" s="162">
        <f>IF(N608="základní",J608,0)</f>
        <v>0</v>
      </c>
      <c r="BF608" s="162">
        <f>IF(N608="snížená",J608,0)</f>
        <v>0</v>
      </c>
      <c r="BG608" s="162">
        <f>IF(N608="zákl. přenesená",J608,0)</f>
        <v>0</v>
      </c>
      <c r="BH608" s="162">
        <f>IF(N608="sníž. přenesená",J608,0)</f>
        <v>0</v>
      </c>
      <c r="BI608" s="162">
        <f>IF(N608="nulová",J608,0)</f>
        <v>0</v>
      </c>
      <c r="BJ608" s="17" t="s">
        <v>79</v>
      </c>
      <c r="BK608" s="162">
        <f>ROUND(I608*H608,2)</f>
        <v>0</v>
      </c>
      <c r="BL608" s="17" t="s">
        <v>112</v>
      </c>
      <c r="BM608" s="17" t="s">
        <v>543</v>
      </c>
    </row>
    <row r="609" spans="2:47" s="1" customFormat="1" ht="13.5">
      <c r="B609" s="34"/>
      <c r="C609" s="56"/>
      <c r="D609" s="163" t="s">
        <v>114</v>
      </c>
      <c r="E609" s="56"/>
      <c r="F609" s="164" t="s">
        <v>255</v>
      </c>
      <c r="G609" s="56"/>
      <c r="H609" s="56"/>
      <c r="I609" s="138"/>
      <c r="J609" s="56"/>
      <c r="K609" s="56"/>
      <c r="L609" s="54"/>
      <c r="M609" s="165"/>
      <c r="N609" s="35"/>
      <c r="O609" s="35"/>
      <c r="P609" s="35"/>
      <c r="Q609" s="35"/>
      <c r="R609" s="35"/>
      <c r="S609" s="35"/>
      <c r="T609" s="71"/>
      <c r="AT609" s="17" t="s">
        <v>114</v>
      </c>
      <c r="AU609" s="17" t="s">
        <v>71</v>
      </c>
    </row>
    <row r="610" spans="2:47" s="1" customFormat="1" ht="27">
      <c r="B610" s="34"/>
      <c r="C610" s="56"/>
      <c r="D610" s="163" t="s">
        <v>115</v>
      </c>
      <c r="E610" s="56"/>
      <c r="F610" s="166" t="s">
        <v>537</v>
      </c>
      <c r="G610" s="56"/>
      <c r="H610" s="56"/>
      <c r="I610" s="138"/>
      <c r="J610" s="56"/>
      <c r="K610" s="56"/>
      <c r="L610" s="54"/>
      <c r="M610" s="165"/>
      <c r="N610" s="35"/>
      <c r="O610" s="35"/>
      <c r="P610" s="35"/>
      <c r="Q610" s="35"/>
      <c r="R610" s="35"/>
      <c r="S610" s="35"/>
      <c r="T610" s="71"/>
      <c r="AT610" s="17" t="s">
        <v>115</v>
      </c>
      <c r="AU610" s="17" t="s">
        <v>71</v>
      </c>
    </row>
    <row r="611" spans="2:65" s="1" customFormat="1" ht="16.5" customHeight="1">
      <c r="B611" s="34"/>
      <c r="C611" s="151" t="s">
        <v>544</v>
      </c>
      <c r="D611" s="151" t="s">
        <v>109</v>
      </c>
      <c r="E611" s="152" t="s">
        <v>545</v>
      </c>
      <c r="F611" s="153" t="s">
        <v>259</v>
      </c>
      <c r="G611" s="154" t="s">
        <v>111</v>
      </c>
      <c r="H611" s="155">
        <v>1</v>
      </c>
      <c r="I611" s="156"/>
      <c r="J611" s="157">
        <f>ROUND(I611*H611,2)</f>
        <v>0</v>
      </c>
      <c r="K611" s="153" t="s">
        <v>21</v>
      </c>
      <c r="L611" s="54"/>
      <c r="M611" s="158" t="s">
        <v>21</v>
      </c>
      <c r="N611" s="159" t="s">
        <v>42</v>
      </c>
      <c r="O611" s="35"/>
      <c r="P611" s="160">
        <f>O611*H611</f>
        <v>0</v>
      </c>
      <c r="Q611" s="160">
        <v>0</v>
      </c>
      <c r="R611" s="160">
        <f>Q611*H611</f>
        <v>0</v>
      </c>
      <c r="S611" s="160">
        <v>0</v>
      </c>
      <c r="T611" s="161">
        <f>S611*H611</f>
        <v>0</v>
      </c>
      <c r="AR611" s="17" t="s">
        <v>112</v>
      </c>
      <c r="AT611" s="17" t="s">
        <v>109</v>
      </c>
      <c r="AU611" s="17" t="s">
        <v>71</v>
      </c>
      <c r="AY611" s="17" t="s">
        <v>113</v>
      </c>
      <c r="BE611" s="162">
        <f>IF(N611="základní",J611,0)</f>
        <v>0</v>
      </c>
      <c r="BF611" s="162">
        <f>IF(N611="snížená",J611,0)</f>
        <v>0</v>
      </c>
      <c r="BG611" s="162">
        <f>IF(N611="zákl. přenesená",J611,0)</f>
        <v>0</v>
      </c>
      <c r="BH611" s="162">
        <f>IF(N611="sníž. přenesená",J611,0)</f>
        <v>0</v>
      </c>
      <c r="BI611" s="162">
        <f>IF(N611="nulová",J611,0)</f>
        <v>0</v>
      </c>
      <c r="BJ611" s="17" t="s">
        <v>79</v>
      </c>
      <c r="BK611" s="162">
        <f>ROUND(I611*H611,2)</f>
        <v>0</v>
      </c>
      <c r="BL611" s="17" t="s">
        <v>112</v>
      </c>
      <c r="BM611" s="17" t="s">
        <v>546</v>
      </c>
    </row>
    <row r="612" spans="2:47" s="1" customFormat="1" ht="13.5">
      <c r="B612" s="34"/>
      <c r="C612" s="56"/>
      <c r="D612" s="163" t="s">
        <v>114</v>
      </c>
      <c r="E612" s="56"/>
      <c r="F612" s="164" t="s">
        <v>259</v>
      </c>
      <c r="G612" s="56"/>
      <c r="H612" s="56"/>
      <c r="I612" s="138"/>
      <c r="J612" s="56"/>
      <c r="K612" s="56"/>
      <c r="L612" s="54"/>
      <c r="M612" s="165"/>
      <c r="N612" s="35"/>
      <c r="O612" s="35"/>
      <c r="P612" s="35"/>
      <c r="Q612" s="35"/>
      <c r="R612" s="35"/>
      <c r="S612" s="35"/>
      <c r="T612" s="71"/>
      <c r="AT612" s="17" t="s">
        <v>114</v>
      </c>
      <c r="AU612" s="17" t="s">
        <v>71</v>
      </c>
    </row>
    <row r="613" spans="2:47" s="1" customFormat="1" ht="27">
      <c r="B613" s="34"/>
      <c r="C613" s="56"/>
      <c r="D613" s="163" t="s">
        <v>115</v>
      </c>
      <c r="E613" s="56"/>
      <c r="F613" s="166" t="s">
        <v>537</v>
      </c>
      <c r="G613" s="56"/>
      <c r="H613" s="56"/>
      <c r="I613" s="138"/>
      <c r="J613" s="56"/>
      <c r="K613" s="56"/>
      <c r="L613" s="54"/>
      <c r="M613" s="165"/>
      <c r="N613" s="35"/>
      <c r="O613" s="35"/>
      <c r="P613" s="35"/>
      <c r="Q613" s="35"/>
      <c r="R613" s="35"/>
      <c r="S613" s="35"/>
      <c r="T613" s="71"/>
      <c r="AT613" s="17" t="s">
        <v>115</v>
      </c>
      <c r="AU613" s="17" t="s">
        <v>71</v>
      </c>
    </row>
    <row r="614" spans="2:65" s="1" customFormat="1" ht="16.5" customHeight="1">
      <c r="B614" s="34"/>
      <c r="C614" s="151" t="s">
        <v>351</v>
      </c>
      <c r="D614" s="151" t="s">
        <v>109</v>
      </c>
      <c r="E614" s="152" t="s">
        <v>493</v>
      </c>
      <c r="F614" s="153" t="s">
        <v>261</v>
      </c>
      <c r="G614" s="154" t="s">
        <v>111</v>
      </c>
      <c r="H614" s="155">
        <v>1</v>
      </c>
      <c r="I614" s="156"/>
      <c r="J614" s="157">
        <f>ROUND(I614*H614,2)</f>
        <v>0</v>
      </c>
      <c r="K614" s="153" t="s">
        <v>21</v>
      </c>
      <c r="L614" s="54"/>
      <c r="M614" s="158" t="s">
        <v>21</v>
      </c>
      <c r="N614" s="159" t="s">
        <v>42</v>
      </c>
      <c r="O614" s="35"/>
      <c r="P614" s="160">
        <f>O614*H614</f>
        <v>0</v>
      </c>
      <c r="Q614" s="160">
        <v>0</v>
      </c>
      <c r="R614" s="160">
        <f>Q614*H614</f>
        <v>0</v>
      </c>
      <c r="S614" s="160">
        <v>0</v>
      </c>
      <c r="T614" s="161">
        <f>S614*H614</f>
        <v>0</v>
      </c>
      <c r="AR614" s="17" t="s">
        <v>112</v>
      </c>
      <c r="AT614" s="17" t="s">
        <v>109</v>
      </c>
      <c r="AU614" s="17" t="s">
        <v>71</v>
      </c>
      <c r="AY614" s="17" t="s">
        <v>113</v>
      </c>
      <c r="BE614" s="162">
        <f>IF(N614="základní",J614,0)</f>
        <v>0</v>
      </c>
      <c r="BF614" s="162">
        <f>IF(N614="snížená",J614,0)</f>
        <v>0</v>
      </c>
      <c r="BG614" s="162">
        <f>IF(N614="zákl. přenesená",J614,0)</f>
        <v>0</v>
      </c>
      <c r="BH614" s="162">
        <f>IF(N614="sníž. přenesená",J614,0)</f>
        <v>0</v>
      </c>
      <c r="BI614" s="162">
        <f>IF(N614="nulová",J614,0)</f>
        <v>0</v>
      </c>
      <c r="BJ614" s="17" t="s">
        <v>79</v>
      </c>
      <c r="BK614" s="162">
        <f>ROUND(I614*H614,2)</f>
        <v>0</v>
      </c>
      <c r="BL614" s="17" t="s">
        <v>112</v>
      </c>
      <c r="BM614" s="17" t="s">
        <v>547</v>
      </c>
    </row>
    <row r="615" spans="2:47" s="1" customFormat="1" ht="13.5">
      <c r="B615" s="34"/>
      <c r="C615" s="56"/>
      <c r="D615" s="163" t="s">
        <v>114</v>
      </c>
      <c r="E615" s="56"/>
      <c r="F615" s="164" t="s">
        <v>261</v>
      </c>
      <c r="G615" s="56"/>
      <c r="H615" s="56"/>
      <c r="I615" s="138"/>
      <c r="J615" s="56"/>
      <c r="K615" s="56"/>
      <c r="L615" s="54"/>
      <c r="M615" s="165"/>
      <c r="N615" s="35"/>
      <c r="O615" s="35"/>
      <c r="P615" s="35"/>
      <c r="Q615" s="35"/>
      <c r="R615" s="35"/>
      <c r="S615" s="35"/>
      <c r="T615" s="71"/>
      <c r="AT615" s="17" t="s">
        <v>114</v>
      </c>
      <c r="AU615" s="17" t="s">
        <v>71</v>
      </c>
    </row>
    <row r="616" spans="2:47" s="1" customFormat="1" ht="27">
      <c r="B616" s="34"/>
      <c r="C616" s="56"/>
      <c r="D616" s="163" t="s">
        <v>115</v>
      </c>
      <c r="E616" s="56"/>
      <c r="F616" s="166" t="s">
        <v>537</v>
      </c>
      <c r="G616" s="56"/>
      <c r="H616" s="56"/>
      <c r="I616" s="138"/>
      <c r="J616" s="56"/>
      <c r="K616" s="56"/>
      <c r="L616" s="54"/>
      <c r="M616" s="165"/>
      <c r="N616" s="35"/>
      <c r="O616" s="35"/>
      <c r="P616" s="35"/>
      <c r="Q616" s="35"/>
      <c r="R616" s="35"/>
      <c r="S616" s="35"/>
      <c r="T616" s="71"/>
      <c r="AT616" s="17" t="s">
        <v>115</v>
      </c>
      <c r="AU616" s="17" t="s">
        <v>71</v>
      </c>
    </row>
    <row r="617" spans="2:65" s="1" customFormat="1" ht="25.5" customHeight="1">
      <c r="B617" s="34"/>
      <c r="C617" s="151" t="s">
        <v>548</v>
      </c>
      <c r="D617" s="151" t="s">
        <v>109</v>
      </c>
      <c r="E617" s="152" t="s">
        <v>326</v>
      </c>
      <c r="F617" s="153" t="s">
        <v>274</v>
      </c>
      <c r="G617" s="154" t="s">
        <v>111</v>
      </c>
      <c r="H617" s="155">
        <v>1</v>
      </c>
      <c r="I617" s="156"/>
      <c r="J617" s="157">
        <f>ROUND(I617*H617,2)</f>
        <v>0</v>
      </c>
      <c r="K617" s="153" t="s">
        <v>21</v>
      </c>
      <c r="L617" s="54"/>
      <c r="M617" s="158" t="s">
        <v>21</v>
      </c>
      <c r="N617" s="159" t="s">
        <v>42</v>
      </c>
      <c r="O617" s="35"/>
      <c r="P617" s="160">
        <f>O617*H617</f>
        <v>0</v>
      </c>
      <c r="Q617" s="160">
        <v>0</v>
      </c>
      <c r="R617" s="160">
        <f>Q617*H617</f>
        <v>0</v>
      </c>
      <c r="S617" s="160">
        <v>0</v>
      </c>
      <c r="T617" s="161">
        <f>S617*H617</f>
        <v>0</v>
      </c>
      <c r="AR617" s="17" t="s">
        <v>112</v>
      </c>
      <c r="AT617" s="17" t="s">
        <v>109</v>
      </c>
      <c r="AU617" s="17" t="s">
        <v>71</v>
      </c>
      <c r="AY617" s="17" t="s">
        <v>113</v>
      </c>
      <c r="BE617" s="162">
        <f>IF(N617="základní",J617,0)</f>
        <v>0</v>
      </c>
      <c r="BF617" s="162">
        <f>IF(N617="snížená",J617,0)</f>
        <v>0</v>
      </c>
      <c r="BG617" s="162">
        <f>IF(N617="zákl. přenesená",J617,0)</f>
        <v>0</v>
      </c>
      <c r="BH617" s="162">
        <f>IF(N617="sníž. přenesená",J617,0)</f>
        <v>0</v>
      </c>
      <c r="BI617" s="162">
        <f>IF(N617="nulová",J617,0)</f>
        <v>0</v>
      </c>
      <c r="BJ617" s="17" t="s">
        <v>79</v>
      </c>
      <c r="BK617" s="162">
        <f>ROUND(I617*H617,2)</f>
        <v>0</v>
      </c>
      <c r="BL617" s="17" t="s">
        <v>112</v>
      </c>
      <c r="BM617" s="17" t="s">
        <v>549</v>
      </c>
    </row>
    <row r="618" spans="2:47" s="1" customFormat="1" ht="13.5">
      <c r="B618" s="34"/>
      <c r="C618" s="56"/>
      <c r="D618" s="163" t="s">
        <v>114</v>
      </c>
      <c r="E618" s="56"/>
      <c r="F618" s="164" t="s">
        <v>274</v>
      </c>
      <c r="G618" s="56"/>
      <c r="H618" s="56"/>
      <c r="I618" s="138"/>
      <c r="J618" s="56"/>
      <c r="K618" s="56"/>
      <c r="L618" s="54"/>
      <c r="M618" s="165"/>
      <c r="N618" s="35"/>
      <c r="O618" s="35"/>
      <c r="P618" s="35"/>
      <c r="Q618" s="35"/>
      <c r="R618" s="35"/>
      <c r="S618" s="35"/>
      <c r="T618" s="71"/>
      <c r="AT618" s="17" t="s">
        <v>114</v>
      </c>
      <c r="AU618" s="17" t="s">
        <v>71</v>
      </c>
    </row>
    <row r="619" spans="2:47" s="1" customFormat="1" ht="27">
      <c r="B619" s="34"/>
      <c r="C619" s="56"/>
      <c r="D619" s="163" t="s">
        <v>115</v>
      </c>
      <c r="E619" s="56"/>
      <c r="F619" s="166" t="s">
        <v>550</v>
      </c>
      <c r="G619" s="56"/>
      <c r="H619" s="56"/>
      <c r="I619" s="138"/>
      <c r="J619" s="56"/>
      <c r="K619" s="56"/>
      <c r="L619" s="54"/>
      <c r="M619" s="165"/>
      <c r="N619" s="35"/>
      <c r="O619" s="35"/>
      <c r="P619" s="35"/>
      <c r="Q619" s="35"/>
      <c r="R619" s="35"/>
      <c r="S619" s="35"/>
      <c r="T619" s="71"/>
      <c r="AT619" s="17" t="s">
        <v>115</v>
      </c>
      <c r="AU619" s="17" t="s">
        <v>71</v>
      </c>
    </row>
    <row r="620" spans="2:65" s="1" customFormat="1" ht="25.5" customHeight="1">
      <c r="B620" s="34"/>
      <c r="C620" s="151" t="s">
        <v>353</v>
      </c>
      <c r="D620" s="151" t="s">
        <v>109</v>
      </c>
      <c r="E620" s="152" t="s">
        <v>499</v>
      </c>
      <c r="F620" s="153" t="s">
        <v>277</v>
      </c>
      <c r="G620" s="154" t="s">
        <v>111</v>
      </c>
      <c r="H620" s="155">
        <v>1</v>
      </c>
      <c r="I620" s="156"/>
      <c r="J620" s="157">
        <f>ROUND(I620*H620,2)</f>
        <v>0</v>
      </c>
      <c r="K620" s="153" t="s">
        <v>21</v>
      </c>
      <c r="L620" s="54"/>
      <c r="M620" s="158" t="s">
        <v>21</v>
      </c>
      <c r="N620" s="159" t="s">
        <v>42</v>
      </c>
      <c r="O620" s="35"/>
      <c r="P620" s="160">
        <f>O620*H620</f>
        <v>0</v>
      </c>
      <c r="Q620" s="160">
        <v>0</v>
      </c>
      <c r="R620" s="160">
        <f>Q620*H620</f>
        <v>0</v>
      </c>
      <c r="S620" s="160">
        <v>0</v>
      </c>
      <c r="T620" s="161">
        <f>S620*H620</f>
        <v>0</v>
      </c>
      <c r="AR620" s="17" t="s">
        <v>112</v>
      </c>
      <c r="AT620" s="17" t="s">
        <v>109</v>
      </c>
      <c r="AU620" s="17" t="s">
        <v>71</v>
      </c>
      <c r="AY620" s="17" t="s">
        <v>113</v>
      </c>
      <c r="BE620" s="162">
        <f>IF(N620="základní",J620,0)</f>
        <v>0</v>
      </c>
      <c r="BF620" s="162">
        <f>IF(N620="snížená",J620,0)</f>
        <v>0</v>
      </c>
      <c r="BG620" s="162">
        <f>IF(N620="zákl. přenesená",J620,0)</f>
        <v>0</v>
      </c>
      <c r="BH620" s="162">
        <f>IF(N620="sníž. přenesená",J620,0)</f>
        <v>0</v>
      </c>
      <c r="BI620" s="162">
        <f>IF(N620="nulová",J620,0)</f>
        <v>0</v>
      </c>
      <c r="BJ620" s="17" t="s">
        <v>79</v>
      </c>
      <c r="BK620" s="162">
        <f>ROUND(I620*H620,2)</f>
        <v>0</v>
      </c>
      <c r="BL620" s="17" t="s">
        <v>112</v>
      </c>
      <c r="BM620" s="17" t="s">
        <v>551</v>
      </c>
    </row>
    <row r="621" spans="2:47" s="1" customFormat="1" ht="27">
      <c r="B621" s="34"/>
      <c r="C621" s="56"/>
      <c r="D621" s="163" t="s">
        <v>114</v>
      </c>
      <c r="E621" s="56"/>
      <c r="F621" s="164" t="s">
        <v>277</v>
      </c>
      <c r="G621" s="56"/>
      <c r="H621" s="56"/>
      <c r="I621" s="138"/>
      <c r="J621" s="56"/>
      <c r="K621" s="56"/>
      <c r="L621" s="54"/>
      <c r="M621" s="165"/>
      <c r="N621" s="35"/>
      <c r="O621" s="35"/>
      <c r="P621" s="35"/>
      <c r="Q621" s="35"/>
      <c r="R621" s="35"/>
      <c r="S621" s="35"/>
      <c r="T621" s="71"/>
      <c r="AT621" s="17" t="s">
        <v>114</v>
      </c>
      <c r="AU621" s="17" t="s">
        <v>71</v>
      </c>
    </row>
    <row r="622" spans="2:47" s="1" customFormat="1" ht="27">
      <c r="B622" s="34"/>
      <c r="C622" s="56"/>
      <c r="D622" s="163" t="s">
        <v>115</v>
      </c>
      <c r="E622" s="56"/>
      <c r="F622" s="166" t="s">
        <v>550</v>
      </c>
      <c r="G622" s="56"/>
      <c r="H622" s="56"/>
      <c r="I622" s="138"/>
      <c r="J622" s="56"/>
      <c r="K622" s="56"/>
      <c r="L622" s="54"/>
      <c r="M622" s="165"/>
      <c r="N622" s="35"/>
      <c r="O622" s="35"/>
      <c r="P622" s="35"/>
      <c r="Q622" s="35"/>
      <c r="R622" s="35"/>
      <c r="S622" s="35"/>
      <c r="T622" s="71"/>
      <c r="AT622" s="17" t="s">
        <v>115</v>
      </c>
      <c r="AU622" s="17" t="s">
        <v>71</v>
      </c>
    </row>
    <row r="623" spans="2:65" s="1" customFormat="1" ht="16.5" customHeight="1">
      <c r="B623" s="34"/>
      <c r="C623" s="151" t="s">
        <v>552</v>
      </c>
      <c r="D623" s="151" t="s">
        <v>109</v>
      </c>
      <c r="E623" s="152" t="s">
        <v>553</v>
      </c>
      <c r="F623" s="153" t="s">
        <v>238</v>
      </c>
      <c r="G623" s="154" t="s">
        <v>111</v>
      </c>
      <c r="H623" s="155">
        <v>1</v>
      </c>
      <c r="I623" s="156"/>
      <c r="J623" s="157">
        <f>ROUND(I623*H623,2)</f>
        <v>0</v>
      </c>
      <c r="K623" s="153" t="s">
        <v>21</v>
      </c>
      <c r="L623" s="54"/>
      <c r="M623" s="158" t="s">
        <v>21</v>
      </c>
      <c r="N623" s="159" t="s">
        <v>42</v>
      </c>
      <c r="O623" s="35"/>
      <c r="P623" s="160">
        <f>O623*H623</f>
        <v>0</v>
      </c>
      <c r="Q623" s="160">
        <v>0</v>
      </c>
      <c r="R623" s="160">
        <f>Q623*H623</f>
        <v>0</v>
      </c>
      <c r="S623" s="160">
        <v>0</v>
      </c>
      <c r="T623" s="161">
        <f>S623*H623</f>
        <v>0</v>
      </c>
      <c r="AR623" s="17" t="s">
        <v>112</v>
      </c>
      <c r="AT623" s="17" t="s">
        <v>109</v>
      </c>
      <c r="AU623" s="17" t="s">
        <v>71</v>
      </c>
      <c r="AY623" s="17" t="s">
        <v>113</v>
      </c>
      <c r="BE623" s="162">
        <f>IF(N623="základní",J623,0)</f>
        <v>0</v>
      </c>
      <c r="BF623" s="162">
        <f>IF(N623="snížená",J623,0)</f>
        <v>0</v>
      </c>
      <c r="BG623" s="162">
        <f>IF(N623="zákl. přenesená",J623,0)</f>
        <v>0</v>
      </c>
      <c r="BH623" s="162">
        <f>IF(N623="sníž. přenesená",J623,0)</f>
        <v>0</v>
      </c>
      <c r="BI623" s="162">
        <f>IF(N623="nulová",J623,0)</f>
        <v>0</v>
      </c>
      <c r="BJ623" s="17" t="s">
        <v>79</v>
      </c>
      <c r="BK623" s="162">
        <f>ROUND(I623*H623,2)</f>
        <v>0</v>
      </c>
      <c r="BL623" s="17" t="s">
        <v>112</v>
      </c>
      <c r="BM623" s="17" t="s">
        <v>554</v>
      </c>
    </row>
    <row r="624" spans="2:47" s="1" customFormat="1" ht="13.5">
      <c r="B624" s="34"/>
      <c r="C624" s="56"/>
      <c r="D624" s="163" t="s">
        <v>114</v>
      </c>
      <c r="E624" s="56"/>
      <c r="F624" s="164" t="s">
        <v>238</v>
      </c>
      <c r="G624" s="56"/>
      <c r="H624" s="56"/>
      <c r="I624" s="138"/>
      <c r="J624" s="56"/>
      <c r="K624" s="56"/>
      <c r="L624" s="54"/>
      <c r="M624" s="165"/>
      <c r="N624" s="35"/>
      <c r="O624" s="35"/>
      <c r="P624" s="35"/>
      <c r="Q624" s="35"/>
      <c r="R624" s="35"/>
      <c r="S624" s="35"/>
      <c r="T624" s="71"/>
      <c r="AT624" s="17" t="s">
        <v>114</v>
      </c>
      <c r="AU624" s="17" t="s">
        <v>71</v>
      </c>
    </row>
    <row r="625" spans="2:47" s="1" customFormat="1" ht="27">
      <c r="B625" s="34"/>
      <c r="C625" s="56"/>
      <c r="D625" s="163" t="s">
        <v>115</v>
      </c>
      <c r="E625" s="56"/>
      <c r="F625" s="166" t="s">
        <v>550</v>
      </c>
      <c r="G625" s="56"/>
      <c r="H625" s="56"/>
      <c r="I625" s="138"/>
      <c r="J625" s="56"/>
      <c r="K625" s="56"/>
      <c r="L625" s="54"/>
      <c r="M625" s="165"/>
      <c r="N625" s="35"/>
      <c r="O625" s="35"/>
      <c r="P625" s="35"/>
      <c r="Q625" s="35"/>
      <c r="R625" s="35"/>
      <c r="S625" s="35"/>
      <c r="T625" s="71"/>
      <c r="AT625" s="17" t="s">
        <v>115</v>
      </c>
      <c r="AU625" s="17" t="s">
        <v>71</v>
      </c>
    </row>
    <row r="626" spans="2:65" s="1" customFormat="1" ht="16.5" customHeight="1">
      <c r="B626" s="34"/>
      <c r="C626" s="151" t="s">
        <v>356</v>
      </c>
      <c r="D626" s="151" t="s">
        <v>109</v>
      </c>
      <c r="E626" s="152" t="s">
        <v>328</v>
      </c>
      <c r="F626" s="153" t="s">
        <v>271</v>
      </c>
      <c r="G626" s="154" t="s">
        <v>111</v>
      </c>
      <c r="H626" s="155">
        <v>1</v>
      </c>
      <c r="I626" s="156"/>
      <c r="J626" s="157">
        <f>ROUND(I626*H626,2)</f>
        <v>0</v>
      </c>
      <c r="K626" s="153" t="s">
        <v>21</v>
      </c>
      <c r="L626" s="54"/>
      <c r="M626" s="158" t="s">
        <v>21</v>
      </c>
      <c r="N626" s="159" t="s">
        <v>42</v>
      </c>
      <c r="O626" s="35"/>
      <c r="P626" s="160">
        <f>O626*H626</f>
        <v>0</v>
      </c>
      <c r="Q626" s="160">
        <v>0</v>
      </c>
      <c r="R626" s="160">
        <f>Q626*H626</f>
        <v>0</v>
      </c>
      <c r="S626" s="160">
        <v>0</v>
      </c>
      <c r="T626" s="161">
        <f>S626*H626</f>
        <v>0</v>
      </c>
      <c r="AR626" s="17" t="s">
        <v>112</v>
      </c>
      <c r="AT626" s="17" t="s">
        <v>109</v>
      </c>
      <c r="AU626" s="17" t="s">
        <v>71</v>
      </c>
      <c r="AY626" s="17" t="s">
        <v>113</v>
      </c>
      <c r="BE626" s="162">
        <f>IF(N626="základní",J626,0)</f>
        <v>0</v>
      </c>
      <c r="BF626" s="162">
        <f>IF(N626="snížená",J626,0)</f>
        <v>0</v>
      </c>
      <c r="BG626" s="162">
        <f>IF(N626="zákl. přenesená",J626,0)</f>
        <v>0</v>
      </c>
      <c r="BH626" s="162">
        <f>IF(N626="sníž. přenesená",J626,0)</f>
        <v>0</v>
      </c>
      <c r="BI626" s="162">
        <f>IF(N626="nulová",J626,0)</f>
        <v>0</v>
      </c>
      <c r="BJ626" s="17" t="s">
        <v>79</v>
      </c>
      <c r="BK626" s="162">
        <f>ROUND(I626*H626,2)</f>
        <v>0</v>
      </c>
      <c r="BL626" s="17" t="s">
        <v>112</v>
      </c>
      <c r="BM626" s="17" t="s">
        <v>555</v>
      </c>
    </row>
    <row r="627" spans="2:47" s="1" customFormat="1" ht="13.5">
      <c r="B627" s="34"/>
      <c r="C627" s="56"/>
      <c r="D627" s="163" t="s">
        <v>114</v>
      </c>
      <c r="E627" s="56"/>
      <c r="F627" s="164" t="s">
        <v>271</v>
      </c>
      <c r="G627" s="56"/>
      <c r="H627" s="56"/>
      <c r="I627" s="138"/>
      <c r="J627" s="56"/>
      <c r="K627" s="56"/>
      <c r="L627" s="54"/>
      <c r="M627" s="165"/>
      <c r="N627" s="35"/>
      <c r="O627" s="35"/>
      <c r="P627" s="35"/>
      <c r="Q627" s="35"/>
      <c r="R627" s="35"/>
      <c r="S627" s="35"/>
      <c r="T627" s="71"/>
      <c r="AT627" s="17" t="s">
        <v>114</v>
      </c>
      <c r="AU627" s="17" t="s">
        <v>71</v>
      </c>
    </row>
    <row r="628" spans="2:47" s="1" customFormat="1" ht="27">
      <c r="B628" s="34"/>
      <c r="C628" s="56"/>
      <c r="D628" s="163" t="s">
        <v>115</v>
      </c>
      <c r="E628" s="56"/>
      <c r="F628" s="166" t="s">
        <v>550</v>
      </c>
      <c r="G628" s="56"/>
      <c r="H628" s="56"/>
      <c r="I628" s="138"/>
      <c r="J628" s="56"/>
      <c r="K628" s="56"/>
      <c r="L628" s="54"/>
      <c r="M628" s="165"/>
      <c r="N628" s="35"/>
      <c r="O628" s="35"/>
      <c r="P628" s="35"/>
      <c r="Q628" s="35"/>
      <c r="R628" s="35"/>
      <c r="S628" s="35"/>
      <c r="T628" s="71"/>
      <c r="AT628" s="17" t="s">
        <v>115</v>
      </c>
      <c r="AU628" s="17" t="s">
        <v>71</v>
      </c>
    </row>
    <row r="629" spans="2:65" s="1" customFormat="1" ht="38.25" customHeight="1">
      <c r="B629" s="34"/>
      <c r="C629" s="151" t="s">
        <v>556</v>
      </c>
      <c r="D629" s="151" t="s">
        <v>109</v>
      </c>
      <c r="E629" s="152" t="s">
        <v>331</v>
      </c>
      <c r="F629" s="153" t="s">
        <v>200</v>
      </c>
      <c r="G629" s="154" t="s">
        <v>111</v>
      </c>
      <c r="H629" s="155">
        <v>2</v>
      </c>
      <c r="I629" s="156"/>
      <c r="J629" s="157">
        <f>ROUND(I629*H629,2)</f>
        <v>0</v>
      </c>
      <c r="K629" s="153" t="s">
        <v>21</v>
      </c>
      <c r="L629" s="54"/>
      <c r="M629" s="158" t="s">
        <v>21</v>
      </c>
      <c r="N629" s="159" t="s">
        <v>42</v>
      </c>
      <c r="O629" s="35"/>
      <c r="P629" s="160">
        <f>O629*H629</f>
        <v>0</v>
      </c>
      <c r="Q629" s="160">
        <v>0</v>
      </c>
      <c r="R629" s="160">
        <f>Q629*H629</f>
        <v>0</v>
      </c>
      <c r="S629" s="160">
        <v>0</v>
      </c>
      <c r="T629" s="161">
        <f>S629*H629</f>
        <v>0</v>
      </c>
      <c r="AR629" s="17" t="s">
        <v>112</v>
      </c>
      <c r="AT629" s="17" t="s">
        <v>109</v>
      </c>
      <c r="AU629" s="17" t="s">
        <v>71</v>
      </c>
      <c r="AY629" s="17" t="s">
        <v>113</v>
      </c>
      <c r="BE629" s="162">
        <f>IF(N629="základní",J629,0)</f>
        <v>0</v>
      </c>
      <c r="BF629" s="162">
        <f>IF(N629="snížená",J629,0)</f>
        <v>0</v>
      </c>
      <c r="BG629" s="162">
        <f>IF(N629="zákl. přenesená",J629,0)</f>
        <v>0</v>
      </c>
      <c r="BH629" s="162">
        <f>IF(N629="sníž. přenesená",J629,0)</f>
        <v>0</v>
      </c>
      <c r="BI629" s="162">
        <f>IF(N629="nulová",J629,0)</f>
        <v>0</v>
      </c>
      <c r="BJ629" s="17" t="s">
        <v>79</v>
      </c>
      <c r="BK629" s="162">
        <f>ROUND(I629*H629,2)</f>
        <v>0</v>
      </c>
      <c r="BL629" s="17" t="s">
        <v>112</v>
      </c>
      <c r="BM629" s="17" t="s">
        <v>557</v>
      </c>
    </row>
    <row r="630" spans="2:47" s="1" customFormat="1" ht="27">
      <c r="B630" s="34"/>
      <c r="C630" s="56"/>
      <c r="D630" s="163" t="s">
        <v>114</v>
      </c>
      <c r="E630" s="56"/>
      <c r="F630" s="164" t="s">
        <v>200</v>
      </c>
      <c r="G630" s="56"/>
      <c r="H630" s="56"/>
      <c r="I630" s="138"/>
      <c r="J630" s="56"/>
      <c r="K630" s="56"/>
      <c r="L630" s="54"/>
      <c r="M630" s="165"/>
      <c r="N630" s="35"/>
      <c r="O630" s="35"/>
      <c r="P630" s="35"/>
      <c r="Q630" s="35"/>
      <c r="R630" s="35"/>
      <c r="S630" s="35"/>
      <c r="T630" s="71"/>
      <c r="AT630" s="17" t="s">
        <v>114</v>
      </c>
      <c r="AU630" s="17" t="s">
        <v>71</v>
      </c>
    </row>
    <row r="631" spans="2:47" s="1" customFormat="1" ht="27">
      <c r="B631" s="34"/>
      <c r="C631" s="56"/>
      <c r="D631" s="163" t="s">
        <v>115</v>
      </c>
      <c r="E631" s="56"/>
      <c r="F631" s="166" t="s">
        <v>558</v>
      </c>
      <c r="G631" s="56"/>
      <c r="H631" s="56"/>
      <c r="I631" s="138"/>
      <c r="J631" s="56"/>
      <c r="K631" s="56"/>
      <c r="L631" s="54"/>
      <c r="M631" s="165"/>
      <c r="N631" s="35"/>
      <c r="O631" s="35"/>
      <c r="P631" s="35"/>
      <c r="Q631" s="35"/>
      <c r="R631" s="35"/>
      <c r="S631" s="35"/>
      <c r="T631" s="71"/>
      <c r="AT631" s="17" t="s">
        <v>115</v>
      </c>
      <c r="AU631" s="17" t="s">
        <v>71</v>
      </c>
    </row>
    <row r="632" spans="2:65" s="1" customFormat="1" ht="25.5" customHeight="1">
      <c r="B632" s="34"/>
      <c r="C632" s="151" t="s">
        <v>358</v>
      </c>
      <c r="D632" s="151" t="s">
        <v>109</v>
      </c>
      <c r="E632" s="152" t="s">
        <v>509</v>
      </c>
      <c r="F632" s="153" t="s">
        <v>559</v>
      </c>
      <c r="G632" s="154" t="s">
        <v>111</v>
      </c>
      <c r="H632" s="155">
        <v>1</v>
      </c>
      <c r="I632" s="156"/>
      <c r="J632" s="157">
        <f>ROUND(I632*H632,2)</f>
        <v>0</v>
      </c>
      <c r="K632" s="153" t="s">
        <v>21</v>
      </c>
      <c r="L632" s="54"/>
      <c r="M632" s="158" t="s">
        <v>21</v>
      </c>
      <c r="N632" s="159" t="s">
        <v>42</v>
      </c>
      <c r="O632" s="35"/>
      <c r="P632" s="160">
        <f>O632*H632</f>
        <v>0</v>
      </c>
      <c r="Q632" s="160">
        <v>0</v>
      </c>
      <c r="R632" s="160">
        <f>Q632*H632</f>
        <v>0</v>
      </c>
      <c r="S632" s="160">
        <v>0</v>
      </c>
      <c r="T632" s="161">
        <f>S632*H632</f>
        <v>0</v>
      </c>
      <c r="AR632" s="17" t="s">
        <v>112</v>
      </c>
      <c r="AT632" s="17" t="s">
        <v>109</v>
      </c>
      <c r="AU632" s="17" t="s">
        <v>71</v>
      </c>
      <c r="AY632" s="17" t="s">
        <v>113</v>
      </c>
      <c r="BE632" s="162">
        <f>IF(N632="základní",J632,0)</f>
        <v>0</v>
      </c>
      <c r="BF632" s="162">
        <f>IF(N632="snížená",J632,0)</f>
        <v>0</v>
      </c>
      <c r="BG632" s="162">
        <f>IF(N632="zákl. přenesená",J632,0)</f>
        <v>0</v>
      </c>
      <c r="BH632" s="162">
        <f>IF(N632="sníž. přenesená",J632,0)</f>
        <v>0</v>
      </c>
      <c r="BI632" s="162">
        <f>IF(N632="nulová",J632,0)</f>
        <v>0</v>
      </c>
      <c r="BJ632" s="17" t="s">
        <v>79</v>
      </c>
      <c r="BK632" s="162">
        <f>ROUND(I632*H632,2)</f>
        <v>0</v>
      </c>
      <c r="BL632" s="17" t="s">
        <v>112</v>
      </c>
      <c r="BM632" s="17" t="s">
        <v>560</v>
      </c>
    </row>
    <row r="633" spans="2:47" s="1" customFormat="1" ht="13.5">
      <c r="B633" s="34"/>
      <c r="C633" s="56"/>
      <c r="D633" s="163" t="s">
        <v>114</v>
      </c>
      <c r="E633" s="56"/>
      <c r="F633" s="164" t="s">
        <v>559</v>
      </c>
      <c r="G633" s="56"/>
      <c r="H633" s="56"/>
      <c r="I633" s="138"/>
      <c r="J633" s="56"/>
      <c r="K633" s="56"/>
      <c r="L633" s="54"/>
      <c r="M633" s="165"/>
      <c r="N633" s="35"/>
      <c r="O633" s="35"/>
      <c r="P633" s="35"/>
      <c r="Q633" s="35"/>
      <c r="R633" s="35"/>
      <c r="S633" s="35"/>
      <c r="T633" s="71"/>
      <c r="AT633" s="17" t="s">
        <v>114</v>
      </c>
      <c r="AU633" s="17" t="s">
        <v>71</v>
      </c>
    </row>
    <row r="634" spans="2:47" s="1" customFormat="1" ht="27">
      <c r="B634" s="34"/>
      <c r="C634" s="56"/>
      <c r="D634" s="163" t="s">
        <v>115</v>
      </c>
      <c r="E634" s="56"/>
      <c r="F634" s="166" t="s">
        <v>561</v>
      </c>
      <c r="G634" s="56"/>
      <c r="H634" s="56"/>
      <c r="I634" s="138"/>
      <c r="J634" s="56"/>
      <c r="K634" s="56"/>
      <c r="L634" s="54"/>
      <c r="M634" s="165"/>
      <c r="N634" s="35"/>
      <c r="O634" s="35"/>
      <c r="P634" s="35"/>
      <c r="Q634" s="35"/>
      <c r="R634" s="35"/>
      <c r="S634" s="35"/>
      <c r="T634" s="71"/>
      <c r="AT634" s="17" t="s">
        <v>115</v>
      </c>
      <c r="AU634" s="17" t="s">
        <v>71</v>
      </c>
    </row>
    <row r="635" spans="2:65" s="1" customFormat="1" ht="16.5" customHeight="1">
      <c r="B635" s="34"/>
      <c r="C635" s="151" t="s">
        <v>562</v>
      </c>
      <c r="D635" s="151" t="s">
        <v>109</v>
      </c>
      <c r="E635" s="152" t="s">
        <v>563</v>
      </c>
      <c r="F635" s="153" t="s">
        <v>238</v>
      </c>
      <c r="G635" s="154" t="s">
        <v>111</v>
      </c>
      <c r="H635" s="155">
        <v>1</v>
      </c>
      <c r="I635" s="156"/>
      <c r="J635" s="157">
        <f>ROUND(I635*H635,2)</f>
        <v>0</v>
      </c>
      <c r="K635" s="153" t="s">
        <v>21</v>
      </c>
      <c r="L635" s="54"/>
      <c r="M635" s="158" t="s">
        <v>21</v>
      </c>
      <c r="N635" s="159" t="s">
        <v>42</v>
      </c>
      <c r="O635" s="35"/>
      <c r="P635" s="160">
        <f>O635*H635</f>
        <v>0</v>
      </c>
      <c r="Q635" s="160">
        <v>0</v>
      </c>
      <c r="R635" s="160">
        <f>Q635*H635</f>
        <v>0</v>
      </c>
      <c r="S635" s="160">
        <v>0</v>
      </c>
      <c r="T635" s="161">
        <f>S635*H635</f>
        <v>0</v>
      </c>
      <c r="AR635" s="17" t="s">
        <v>112</v>
      </c>
      <c r="AT635" s="17" t="s">
        <v>109</v>
      </c>
      <c r="AU635" s="17" t="s">
        <v>71</v>
      </c>
      <c r="AY635" s="17" t="s">
        <v>113</v>
      </c>
      <c r="BE635" s="162">
        <f>IF(N635="základní",J635,0)</f>
        <v>0</v>
      </c>
      <c r="BF635" s="162">
        <f>IF(N635="snížená",J635,0)</f>
        <v>0</v>
      </c>
      <c r="BG635" s="162">
        <f>IF(N635="zákl. přenesená",J635,0)</f>
        <v>0</v>
      </c>
      <c r="BH635" s="162">
        <f>IF(N635="sníž. přenesená",J635,0)</f>
        <v>0</v>
      </c>
      <c r="BI635" s="162">
        <f>IF(N635="nulová",J635,0)</f>
        <v>0</v>
      </c>
      <c r="BJ635" s="17" t="s">
        <v>79</v>
      </c>
      <c r="BK635" s="162">
        <f>ROUND(I635*H635,2)</f>
        <v>0</v>
      </c>
      <c r="BL635" s="17" t="s">
        <v>112</v>
      </c>
      <c r="BM635" s="17" t="s">
        <v>564</v>
      </c>
    </row>
    <row r="636" spans="2:47" s="1" customFormat="1" ht="13.5">
      <c r="B636" s="34"/>
      <c r="C636" s="56"/>
      <c r="D636" s="163" t="s">
        <v>114</v>
      </c>
      <c r="E636" s="56"/>
      <c r="F636" s="164" t="s">
        <v>238</v>
      </c>
      <c r="G636" s="56"/>
      <c r="H636" s="56"/>
      <c r="I636" s="138"/>
      <c r="J636" s="56"/>
      <c r="K636" s="56"/>
      <c r="L636" s="54"/>
      <c r="M636" s="165"/>
      <c r="N636" s="35"/>
      <c r="O636" s="35"/>
      <c r="P636" s="35"/>
      <c r="Q636" s="35"/>
      <c r="R636" s="35"/>
      <c r="S636" s="35"/>
      <c r="T636" s="71"/>
      <c r="AT636" s="17" t="s">
        <v>114</v>
      </c>
      <c r="AU636" s="17" t="s">
        <v>71</v>
      </c>
    </row>
    <row r="637" spans="2:47" s="1" customFormat="1" ht="27">
      <c r="B637" s="34"/>
      <c r="C637" s="56"/>
      <c r="D637" s="163" t="s">
        <v>115</v>
      </c>
      <c r="E637" s="56"/>
      <c r="F637" s="166" t="s">
        <v>565</v>
      </c>
      <c r="G637" s="56"/>
      <c r="H637" s="56"/>
      <c r="I637" s="138"/>
      <c r="J637" s="56"/>
      <c r="K637" s="56"/>
      <c r="L637" s="54"/>
      <c r="M637" s="165"/>
      <c r="N637" s="35"/>
      <c r="O637" s="35"/>
      <c r="P637" s="35"/>
      <c r="Q637" s="35"/>
      <c r="R637" s="35"/>
      <c r="S637" s="35"/>
      <c r="T637" s="71"/>
      <c r="AT637" s="17" t="s">
        <v>115</v>
      </c>
      <c r="AU637" s="17" t="s">
        <v>71</v>
      </c>
    </row>
    <row r="638" spans="2:65" s="1" customFormat="1" ht="16.5" customHeight="1">
      <c r="B638" s="34"/>
      <c r="C638" s="151" t="s">
        <v>361</v>
      </c>
      <c r="D638" s="151" t="s">
        <v>109</v>
      </c>
      <c r="E638" s="152" t="s">
        <v>566</v>
      </c>
      <c r="F638" s="153" t="s">
        <v>255</v>
      </c>
      <c r="G638" s="154" t="s">
        <v>111</v>
      </c>
      <c r="H638" s="155">
        <v>1</v>
      </c>
      <c r="I638" s="156"/>
      <c r="J638" s="157">
        <f>ROUND(I638*H638,2)</f>
        <v>0</v>
      </c>
      <c r="K638" s="153" t="s">
        <v>21</v>
      </c>
      <c r="L638" s="54"/>
      <c r="M638" s="158" t="s">
        <v>21</v>
      </c>
      <c r="N638" s="159" t="s">
        <v>42</v>
      </c>
      <c r="O638" s="35"/>
      <c r="P638" s="160">
        <f>O638*H638</f>
        <v>0</v>
      </c>
      <c r="Q638" s="160">
        <v>0</v>
      </c>
      <c r="R638" s="160">
        <f>Q638*H638</f>
        <v>0</v>
      </c>
      <c r="S638" s="160">
        <v>0</v>
      </c>
      <c r="T638" s="161">
        <f>S638*H638</f>
        <v>0</v>
      </c>
      <c r="AR638" s="17" t="s">
        <v>112</v>
      </c>
      <c r="AT638" s="17" t="s">
        <v>109</v>
      </c>
      <c r="AU638" s="17" t="s">
        <v>71</v>
      </c>
      <c r="AY638" s="17" t="s">
        <v>113</v>
      </c>
      <c r="BE638" s="162">
        <f>IF(N638="základní",J638,0)</f>
        <v>0</v>
      </c>
      <c r="BF638" s="162">
        <f>IF(N638="snížená",J638,0)</f>
        <v>0</v>
      </c>
      <c r="BG638" s="162">
        <f>IF(N638="zákl. přenesená",J638,0)</f>
        <v>0</v>
      </c>
      <c r="BH638" s="162">
        <f>IF(N638="sníž. přenesená",J638,0)</f>
        <v>0</v>
      </c>
      <c r="BI638" s="162">
        <f>IF(N638="nulová",J638,0)</f>
        <v>0</v>
      </c>
      <c r="BJ638" s="17" t="s">
        <v>79</v>
      </c>
      <c r="BK638" s="162">
        <f>ROUND(I638*H638,2)</f>
        <v>0</v>
      </c>
      <c r="BL638" s="17" t="s">
        <v>112</v>
      </c>
      <c r="BM638" s="17" t="s">
        <v>567</v>
      </c>
    </row>
    <row r="639" spans="2:47" s="1" customFormat="1" ht="13.5">
      <c r="B639" s="34"/>
      <c r="C639" s="56"/>
      <c r="D639" s="163" t="s">
        <v>114</v>
      </c>
      <c r="E639" s="56"/>
      <c r="F639" s="164" t="s">
        <v>255</v>
      </c>
      <c r="G639" s="56"/>
      <c r="H639" s="56"/>
      <c r="I639" s="138"/>
      <c r="J639" s="56"/>
      <c r="K639" s="56"/>
      <c r="L639" s="54"/>
      <c r="M639" s="165"/>
      <c r="N639" s="35"/>
      <c r="O639" s="35"/>
      <c r="P639" s="35"/>
      <c r="Q639" s="35"/>
      <c r="R639" s="35"/>
      <c r="S639" s="35"/>
      <c r="T639" s="71"/>
      <c r="AT639" s="17" t="s">
        <v>114</v>
      </c>
      <c r="AU639" s="17" t="s">
        <v>71</v>
      </c>
    </row>
    <row r="640" spans="2:47" s="1" customFormat="1" ht="27">
      <c r="B640" s="34"/>
      <c r="C640" s="56"/>
      <c r="D640" s="163" t="s">
        <v>115</v>
      </c>
      <c r="E640" s="56"/>
      <c r="F640" s="166" t="s">
        <v>565</v>
      </c>
      <c r="G640" s="56"/>
      <c r="H640" s="56"/>
      <c r="I640" s="138"/>
      <c r="J640" s="56"/>
      <c r="K640" s="56"/>
      <c r="L640" s="54"/>
      <c r="M640" s="165"/>
      <c r="N640" s="35"/>
      <c r="O640" s="35"/>
      <c r="P640" s="35"/>
      <c r="Q640" s="35"/>
      <c r="R640" s="35"/>
      <c r="S640" s="35"/>
      <c r="T640" s="71"/>
      <c r="AT640" s="17" t="s">
        <v>115</v>
      </c>
      <c r="AU640" s="17" t="s">
        <v>71</v>
      </c>
    </row>
    <row r="641" spans="2:65" s="1" customFormat="1" ht="16.5" customHeight="1">
      <c r="B641" s="34"/>
      <c r="C641" s="151" t="s">
        <v>568</v>
      </c>
      <c r="D641" s="151" t="s">
        <v>109</v>
      </c>
      <c r="E641" s="152" t="s">
        <v>569</v>
      </c>
      <c r="F641" s="153" t="s">
        <v>259</v>
      </c>
      <c r="G641" s="154" t="s">
        <v>111</v>
      </c>
      <c r="H641" s="155">
        <v>1</v>
      </c>
      <c r="I641" s="156"/>
      <c r="J641" s="157">
        <f>ROUND(I641*H641,2)</f>
        <v>0</v>
      </c>
      <c r="K641" s="153" t="s">
        <v>21</v>
      </c>
      <c r="L641" s="54"/>
      <c r="M641" s="158" t="s">
        <v>21</v>
      </c>
      <c r="N641" s="159" t="s">
        <v>42</v>
      </c>
      <c r="O641" s="35"/>
      <c r="P641" s="160">
        <f>O641*H641</f>
        <v>0</v>
      </c>
      <c r="Q641" s="160">
        <v>0</v>
      </c>
      <c r="R641" s="160">
        <f>Q641*H641</f>
        <v>0</v>
      </c>
      <c r="S641" s="160">
        <v>0</v>
      </c>
      <c r="T641" s="161">
        <f>S641*H641</f>
        <v>0</v>
      </c>
      <c r="AR641" s="17" t="s">
        <v>112</v>
      </c>
      <c r="AT641" s="17" t="s">
        <v>109</v>
      </c>
      <c r="AU641" s="17" t="s">
        <v>71</v>
      </c>
      <c r="AY641" s="17" t="s">
        <v>113</v>
      </c>
      <c r="BE641" s="162">
        <f>IF(N641="základní",J641,0)</f>
        <v>0</v>
      </c>
      <c r="BF641" s="162">
        <f>IF(N641="snížená",J641,0)</f>
        <v>0</v>
      </c>
      <c r="BG641" s="162">
        <f>IF(N641="zákl. přenesená",J641,0)</f>
        <v>0</v>
      </c>
      <c r="BH641" s="162">
        <f>IF(N641="sníž. přenesená",J641,0)</f>
        <v>0</v>
      </c>
      <c r="BI641" s="162">
        <f>IF(N641="nulová",J641,0)</f>
        <v>0</v>
      </c>
      <c r="BJ641" s="17" t="s">
        <v>79</v>
      </c>
      <c r="BK641" s="162">
        <f>ROUND(I641*H641,2)</f>
        <v>0</v>
      </c>
      <c r="BL641" s="17" t="s">
        <v>112</v>
      </c>
      <c r="BM641" s="17" t="s">
        <v>570</v>
      </c>
    </row>
    <row r="642" spans="2:47" s="1" customFormat="1" ht="13.5">
      <c r="B642" s="34"/>
      <c r="C642" s="56"/>
      <c r="D642" s="163" t="s">
        <v>114</v>
      </c>
      <c r="E642" s="56"/>
      <c r="F642" s="164" t="s">
        <v>259</v>
      </c>
      <c r="G642" s="56"/>
      <c r="H642" s="56"/>
      <c r="I642" s="138"/>
      <c r="J642" s="56"/>
      <c r="K642" s="56"/>
      <c r="L642" s="54"/>
      <c r="M642" s="165"/>
      <c r="N642" s="35"/>
      <c r="O642" s="35"/>
      <c r="P642" s="35"/>
      <c r="Q642" s="35"/>
      <c r="R642" s="35"/>
      <c r="S642" s="35"/>
      <c r="T642" s="71"/>
      <c r="AT642" s="17" t="s">
        <v>114</v>
      </c>
      <c r="AU642" s="17" t="s">
        <v>71</v>
      </c>
    </row>
    <row r="643" spans="2:47" s="1" customFormat="1" ht="27">
      <c r="B643" s="34"/>
      <c r="C643" s="56"/>
      <c r="D643" s="163" t="s">
        <v>115</v>
      </c>
      <c r="E643" s="56"/>
      <c r="F643" s="166" t="s">
        <v>565</v>
      </c>
      <c r="G643" s="56"/>
      <c r="H643" s="56"/>
      <c r="I643" s="138"/>
      <c r="J643" s="56"/>
      <c r="K643" s="56"/>
      <c r="L643" s="54"/>
      <c r="M643" s="165"/>
      <c r="N643" s="35"/>
      <c r="O643" s="35"/>
      <c r="P643" s="35"/>
      <c r="Q643" s="35"/>
      <c r="R643" s="35"/>
      <c r="S643" s="35"/>
      <c r="T643" s="71"/>
      <c r="AT643" s="17" t="s">
        <v>115</v>
      </c>
      <c r="AU643" s="17" t="s">
        <v>71</v>
      </c>
    </row>
    <row r="644" spans="2:65" s="1" customFormat="1" ht="16.5" customHeight="1">
      <c r="B644" s="34"/>
      <c r="C644" s="151" t="s">
        <v>363</v>
      </c>
      <c r="D644" s="151" t="s">
        <v>109</v>
      </c>
      <c r="E644" s="152" t="s">
        <v>571</v>
      </c>
      <c r="F644" s="153" t="s">
        <v>572</v>
      </c>
      <c r="G644" s="154" t="s">
        <v>111</v>
      </c>
      <c r="H644" s="155">
        <v>1</v>
      </c>
      <c r="I644" s="156"/>
      <c r="J644" s="157">
        <f>ROUND(I644*H644,2)</f>
        <v>0</v>
      </c>
      <c r="K644" s="153" t="s">
        <v>21</v>
      </c>
      <c r="L644" s="54"/>
      <c r="M644" s="158" t="s">
        <v>21</v>
      </c>
      <c r="N644" s="159" t="s">
        <v>42</v>
      </c>
      <c r="O644" s="35"/>
      <c r="P644" s="160">
        <f>O644*H644</f>
        <v>0</v>
      </c>
      <c r="Q644" s="160">
        <v>0</v>
      </c>
      <c r="R644" s="160">
        <f>Q644*H644</f>
        <v>0</v>
      </c>
      <c r="S644" s="160">
        <v>0</v>
      </c>
      <c r="T644" s="161">
        <f>S644*H644</f>
        <v>0</v>
      </c>
      <c r="AR644" s="17" t="s">
        <v>112</v>
      </c>
      <c r="AT644" s="17" t="s">
        <v>109</v>
      </c>
      <c r="AU644" s="17" t="s">
        <v>71</v>
      </c>
      <c r="AY644" s="17" t="s">
        <v>113</v>
      </c>
      <c r="BE644" s="162">
        <f>IF(N644="základní",J644,0)</f>
        <v>0</v>
      </c>
      <c r="BF644" s="162">
        <f>IF(N644="snížená",J644,0)</f>
        <v>0</v>
      </c>
      <c r="BG644" s="162">
        <f>IF(N644="zákl. přenesená",J644,0)</f>
        <v>0</v>
      </c>
      <c r="BH644" s="162">
        <f>IF(N644="sníž. přenesená",J644,0)</f>
        <v>0</v>
      </c>
      <c r="BI644" s="162">
        <f>IF(N644="nulová",J644,0)</f>
        <v>0</v>
      </c>
      <c r="BJ644" s="17" t="s">
        <v>79</v>
      </c>
      <c r="BK644" s="162">
        <f>ROUND(I644*H644,2)</f>
        <v>0</v>
      </c>
      <c r="BL644" s="17" t="s">
        <v>112</v>
      </c>
      <c r="BM644" s="17" t="s">
        <v>573</v>
      </c>
    </row>
    <row r="645" spans="2:47" s="1" customFormat="1" ht="13.5">
      <c r="B645" s="34"/>
      <c r="C645" s="56"/>
      <c r="D645" s="163" t="s">
        <v>114</v>
      </c>
      <c r="E645" s="56"/>
      <c r="F645" s="164" t="s">
        <v>572</v>
      </c>
      <c r="G645" s="56"/>
      <c r="H645" s="56"/>
      <c r="I645" s="138"/>
      <c r="J645" s="56"/>
      <c r="K645" s="56"/>
      <c r="L645" s="54"/>
      <c r="M645" s="165"/>
      <c r="N645" s="35"/>
      <c r="O645" s="35"/>
      <c r="P645" s="35"/>
      <c r="Q645" s="35"/>
      <c r="R645" s="35"/>
      <c r="S645" s="35"/>
      <c r="T645" s="71"/>
      <c r="AT645" s="17" t="s">
        <v>114</v>
      </c>
      <c r="AU645" s="17" t="s">
        <v>71</v>
      </c>
    </row>
    <row r="646" spans="2:47" s="1" customFormat="1" ht="27">
      <c r="B646" s="34"/>
      <c r="C646" s="56"/>
      <c r="D646" s="163" t="s">
        <v>115</v>
      </c>
      <c r="E646" s="56"/>
      <c r="F646" s="166" t="s">
        <v>565</v>
      </c>
      <c r="G646" s="56"/>
      <c r="H646" s="56"/>
      <c r="I646" s="138"/>
      <c r="J646" s="56"/>
      <c r="K646" s="56"/>
      <c r="L646" s="54"/>
      <c r="M646" s="165"/>
      <c r="N646" s="35"/>
      <c r="O646" s="35"/>
      <c r="P646" s="35"/>
      <c r="Q646" s="35"/>
      <c r="R646" s="35"/>
      <c r="S646" s="35"/>
      <c r="T646" s="71"/>
      <c r="AT646" s="17" t="s">
        <v>115</v>
      </c>
      <c r="AU646" s="17" t="s">
        <v>71</v>
      </c>
    </row>
    <row r="647" spans="2:65" s="1" customFormat="1" ht="16.5" customHeight="1">
      <c r="B647" s="34"/>
      <c r="C647" s="151" t="s">
        <v>574</v>
      </c>
      <c r="D647" s="151" t="s">
        <v>109</v>
      </c>
      <c r="E647" s="152" t="s">
        <v>575</v>
      </c>
      <c r="F647" s="153" t="s">
        <v>576</v>
      </c>
      <c r="G647" s="154" t="s">
        <v>111</v>
      </c>
      <c r="H647" s="155">
        <v>1</v>
      </c>
      <c r="I647" s="156"/>
      <c r="J647" s="157">
        <f>ROUND(I647*H647,2)</f>
        <v>0</v>
      </c>
      <c r="K647" s="153" t="s">
        <v>21</v>
      </c>
      <c r="L647" s="54"/>
      <c r="M647" s="158" t="s">
        <v>21</v>
      </c>
      <c r="N647" s="159" t="s">
        <v>42</v>
      </c>
      <c r="O647" s="35"/>
      <c r="P647" s="160">
        <f>O647*H647</f>
        <v>0</v>
      </c>
      <c r="Q647" s="160">
        <v>0</v>
      </c>
      <c r="R647" s="160">
        <f>Q647*H647</f>
        <v>0</v>
      </c>
      <c r="S647" s="160">
        <v>0</v>
      </c>
      <c r="T647" s="161">
        <f>S647*H647</f>
        <v>0</v>
      </c>
      <c r="AR647" s="17" t="s">
        <v>112</v>
      </c>
      <c r="AT647" s="17" t="s">
        <v>109</v>
      </c>
      <c r="AU647" s="17" t="s">
        <v>71</v>
      </c>
      <c r="AY647" s="17" t="s">
        <v>113</v>
      </c>
      <c r="BE647" s="162">
        <f>IF(N647="základní",J647,0)</f>
        <v>0</v>
      </c>
      <c r="BF647" s="162">
        <f>IF(N647="snížená",J647,0)</f>
        <v>0</v>
      </c>
      <c r="BG647" s="162">
        <f>IF(N647="zákl. přenesená",J647,0)</f>
        <v>0</v>
      </c>
      <c r="BH647" s="162">
        <f>IF(N647="sníž. přenesená",J647,0)</f>
        <v>0</v>
      </c>
      <c r="BI647" s="162">
        <f>IF(N647="nulová",J647,0)</f>
        <v>0</v>
      </c>
      <c r="BJ647" s="17" t="s">
        <v>79</v>
      </c>
      <c r="BK647" s="162">
        <f>ROUND(I647*H647,2)</f>
        <v>0</v>
      </c>
      <c r="BL647" s="17" t="s">
        <v>112</v>
      </c>
      <c r="BM647" s="17" t="s">
        <v>577</v>
      </c>
    </row>
    <row r="648" spans="2:47" s="1" customFormat="1" ht="13.5">
      <c r="B648" s="34"/>
      <c r="C648" s="56"/>
      <c r="D648" s="163" t="s">
        <v>114</v>
      </c>
      <c r="E648" s="56"/>
      <c r="F648" s="164" t="s">
        <v>576</v>
      </c>
      <c r="G648" s="56"/>
      <c r="H648" s="56"/>
      <c r="I648" s="138"/>
      <c r="J648" s="56"/>
      <c r="K648" s="56"/>
      <c r="L648" s="54"/>
      <c r="M648" s="165"/>
      <c r="N648" s="35"/>
      <c r="O648" s="35"/>
      <c r="P648" s="35"/>
      <c r="Q648" s="35"/>
      <c r="R648" s="35"/>
      <c r="S648" s="35"/>
      <c r="T648" s="71"/>
      <c r="AT648" s="17" t="s">
        <v>114</v>
      </c>
      <c r="AU648" s="17" t="s">
        <v>71</v>
      </c>
    </row>
    <row r="649" spans="2:47" s="1" customFormat="1" ht="27">
      <c r="B649" s="34"/>
      <c r="C649" s="56"/>
      <c r="D649" s="163" t="s">
        <v>115</v>
      </c>
      <c r="E649" s="56"/>
      <c r="F649" s="166" t="s">
        <v>565</v>
      </c>
      <c r="G649" s="56"/>
      <c r="H649" s="56"/>
      <c r="I649" s="138"/>
      <c r="J649" s="56"/>
      <c r="K649" s="56"/>
      <c r="L649" s="54"/>
      <c r="M649" s="165"/>
      <c r="N649" s="35"/>
      <c r="O649" s="35"/>
      <c r="P649" s="35"/>
      <c r="Q649" s="35"/>
      <c r="R649" s="35"/>
      <c r="S649" s="35"/>
      <c r="T649" s="71"/>
      <c r="AT649" s="17" t="s">
        <v>115</v>
      </c>
      <c r="AU649" s="17" t="s">
        <v>71</v>
      </c>
    </row>
    <row r="650" spans="2:65" s="1" customFormat="1" ht="16.5" customHeight="1">
      <c r="B650" s="34"/>
      <c r="C650" s="151" t="s">
        <v>366</v>
      </c>
      <c r="D650" s="151" t="s">
        <v>109</v>
      </c>
      <c r="E650" s="152" t="s">
        <v>578</v>
      </c>
      <c r="F650" s="153" t="s">
        <v>579</v>
      </c>
      <c r="G650" s="154" t="s">
        <v>111</v>
      </c>
      <c r="H650" s="155">
        <v>1</v>
      </c>
      <c r="I650" s="156"/>
      <c r="J650" s="157">
        <f>ROUND(I650*H650,2)</f>
        <v>0</v>
      </c>
      <c r="K650" s="153" t="s">
        <v>21</v>
      </c>
      <c r="L650" s="54"/>
      <c r="M650" s="158" t="s">
        <v>21</v>
      </c>
      <c r="N650" s="159" t="s">
        <v>42</v>
      </c>
      <c r="O650" s="35"/>
      <c r="P650" s="160">
        <f>O650*H650</f>
        <v>0</v>
      </c>
      <c r="Q650" s="160">
        <v>0</v>
      </c>
      <c r="R650" s="160">
        <f>Q650*H650</f>
        <v>0</v>
      </c>
      <c r="S650" s="160">
        <v>0</v>
      </c>
      <c r="T650" s="161">
        <f>S650*H650</f>
        <v>0</v>
      </c>
      <c r="AR650" s="17" t="s">
        <v>112</v>
      </c>
      <c r="AT650" s="17" t="s">
        <v>109</v>
      </c>
      <c r="AU650" s="17" t="s">
        <v>71</v>
      </c>
      <c r="AY650" s="17" t="s">
        <v>113</v>
      </c>
      <c r="BE650" s="162">
        <f>IF(N650="základní",J650,0)</f>
        <v>0</v>
      </c>
      <c r="BF650" s="162">
        <f>IF(N650="snížená",J650,0)</f>
        <v>0</v>
      </c>
      <c r="BG650" s="162">
        <f>IF(N650="zákl. přenesená",J650,0)</f>
        <v>0</v>
      </c>
      <c r="BH650" s="162">
        <f>IF(N650="sníž. přenesená",J650,0)</f>
        <v>0</v>
      </c>
      <c r="BI650" s="162">
        <f>IF(N650="nulová",J650,0)</f>
        <v>0</v>
      </c>
      <c r="BJ650" s="17" t="s">
        <v>79</v>
      </c>
      <c r="BK650" s="162">
        <f>ROUND(I650*H650,2)</f>
        <v>0</v>
      </c>
      <c r="BL650" s="17" t="s">
        <v>112</v>
      </c>
      <c r="BM650" s="17" t="s">
        <v>580</v>
      </c>
    </row>
    <row r="651" spans="2:47" s="1" customFormat="1" ht="13.5">
      <c r="B651" s="34"/>
      <c r="C651" s="56"/>
      <c r="D651" s="163" t="s">
        <v>114</v>
      </c>
      <c r="E651" s="56"/>
      <c r="F651" s="164" t="s">
        <v>579</v>
      </c>
      <c r="G651" s="56"/>
      <c r="H651" s="56"/>
      <c r="I651" s="138"/>
      <c r="J651" s="56"/>
      <c r="K651" s="56"/>
      <c r="L651" s="54"/>
      <c r="M651" s="165"/>
      <c r="N651" s="35"/>
      <c r="O651" s="35"/>
      <c r="P651" s="35"/>
      <c r="Q651" s="35"/>
      <c r="R651" s="35"/>
      <c r="S651" s="35"/>
      <c r="T651" s="71"/>
      <c r="AT651" s="17" t="s">
        <v>114</v>
      </c>
      <c r="AU651" s="17" t="s">
        <v>71</v>
      </c>
    </row>
    <row r="652" spans="2:47" s="1" customFormat="1" ht="27">
      <c r="B652" s="34"/>
      <c r="C652" s="56"/>
      <c r="D652" s="163" t="s">
        <v>115</v>
      </c>
      <c r="E652" s="56"/>
      <c r="F652" s="166" t="s">
        <v>565</v>
      </c>
      <c r="G652" s="56"/>
      <c r="H652" s="56"/>
      <c r="I652" s="138"/>
      <c r="J652" s="56"/>
      <c r="K652" s="56"/>
      <c r="L652" s="54"/>
      <c r="M652" s="165"/>
      <c r="N652" s="35"/>
      <c r="O652" s="35"/>
      <c r="P652" s="35"/>
      <c r="Q652" s="35"/>
      <c r="R652" s="35"/>
      <c r="S652" s="35"/>
      <c r="T652" s="71"/>
      <c r="AT652" s="17" t="s">
        <v>115</v>
      </c>
      <c r="AU652" s="17" t="s">
        <v>71</v>
      </c>
    </row>
    <row r="653" spans="2:65" s="1" customFormat="1" ht="38.25" customHeight="1">
      <c r="B653" s="34"/>
      <c r="C653" s="151" t="s">
        <v>581</v>
      </c>
      <c r="D653" s="151" t="s">
        <v>109</v>
      </c>
      <c r="E653" s="152" t="s">
        <v>582</v>
      </c>
      <c r="F653" s="153" t="s">
        <v>583</v>
      </c>
      <c r="G653" s="154" t="s">
        <v>111</v>
      </c>
      <c r="H653" s="155">
        <v>1</v>
      </c>
      <c r="I653" s="156"/>
      <c r="J653" s="157">
        <f>ROUND(I653*H653,2)</f>
        <v>0</v>
      </c>
      <c r="K653" s="153" t="s">
        <v>21</v>
      </c>
      <c r="L653" s="54"/>
      <c r="M653" s="158" t="s">
        <v>21</v>
      </c>
      <c r="N653" s="159" t="s">
        <v>42</v>
      </c>
      <c r="O653" s="35"/>
      <c r="P653" s="160">
        <f>O653*H653</f>
        <v>0</v>
      </c>
      <c r="Q653" s="160">
        <v>0</v>
      </c>
      <c r="R653" s="160">
        <f>Q653*H653</f>
        <v>0</v>
      </c>
      <c r="S653" s="160">
        <v>0</v>
      </c>
      <c r="T653" s="161">
        <f>S653*H653</f>
        <v>0</v>
      </c>
      <c r="AR653" s="17" t="s">
        <v>112</v>
      </c>
      <c r="AT653" s="17" t="s">
        <v>109</v>
      </c>
      <c r="AU653" s="17" t="s">
        <v>71</v>
      </c>
      <c r="AY653" s="17" t="s">
        <v>113</v>
      </c>
      <c r="BE653" s="162">
        <f>IF(N653="základní",J653,0)</f>
        <v>0</v>
      </c>
      <c r="BF653" s="162">
        <f>IF(N653="snížená",J653,0)</f>
        <v>0</v>
      </c>
      <c r="BG653" s="162">
        <f>IF(N653="zákl. přenesená",J653,0)</f>
        <v>0</v>
      </c>
      <c r="BH653" s="162">
        <f>IF(N653="sníž. přenesená",J653,0)</f>
        <v>0</v>
      </c>
      <c r="BI653" s="162">
        <f>IF(N653="nulová",J653,0)</f>
        <v>0</v>
      </c>
      <c r="BJ653" s="17" t="s">
        <v>79</v>
      </c>
      <c r="BK653" s="162">
        <f>ROUND(I653*H653,2)</f>
        <v>0</v>
      </c>
      <c r="BL653" s="17" t="s">
        <v>112</v>
      </c>
      <c r="BM653" s="17" t="s">
        <v>584</v>
      </c>
    </row>
    <row r="654" spans="2:47" s="1" customFormat="1" ht="40.5">
      <c r="B654" s="34"/>
      <c r="C654" s="56"/>
      <c r="D654" s="163" t="s">
        <v>114</v>
      </c>
      <c r="E654" s="56"/>
      <c r="F654" s="164" t="s">
        <v>583</v>
      </c>
      <c r="G654" s="56"/>
      <c r="H654" s="56"/>
      <c r="I654" s="138"/>
      <c r="J654" s="56"/>
      <c r="K654" s="56"/>
      <c r="L654" s="54"/>
      <c r="M654" s="165"/>
      <c r="N654" s="35"/>
      <c r="O654" s="35"/>
      <c r="P654" s="35"/>
      <c r="Q654" s="35"/>
      <c r="R654" s="35"/>
      <c r="S654" s="35"/>
      <c r="T654" s="71"/>
      <c r="AT654" s="17" t="s">
        <v>114</v>
      </c>
      <c r="AU654" s="17" t="s">
        <v>71</v>
      </c>
    </row>
    <row r="655" spans="2:47" s="1" customFormat="1" ht="27">
      <c r="B655" s="34"/>
      <c r="C655" s="56"/>
      <c r="D655" s="163" t="s">
        <v>115</v>
      </c>
      <c r="E655" s="56"/>
      <c r="F655" s="166" t="s">
        <v>585</v>
      </c>
      <c r="G655" s="56"/>
      <c r="H655" s="56"/>
      <c r="I655" s="138"/>
      <c r="J655" s="56"/>
      <c r="K655" s="56"/>
      <c r="L655" s="54"/>
      <c r="M655" s="165"/>
      <c r="N655" s="35"/>
      <c r="O655" s="35"/>
      <c r="P655" s="35"/>
      <c r="Q655" s="35"/>
      <c r="R655" s="35"/>
      <c r="S655" s="35"/>
      <c r="T655" s="71"/>
      <c r="AT655" s="17" t="s">
        <v>115</v>
      </c>
      <c r="AU655" s="17" t="s">
        <v>71</v>
      </c>
    </row>
    <row r="656" spans="2:65" s="1" customFormat="1" ht="38.25" customHeight="1">
      <c r="B656" s="34"/>
      <c r="C656" s="151" t="s">
        <v>368</v>
      </c>
      <c r="D656" s="151" t="s">
        <v>109</v>
      </c>
      <c r="E656" s="152" t="s">
        <v>586</v>
      </c>
      <c r="F656" s="153" t="s">
        <v>587</v>
      </c>
      <c r="G656" s="154" t="s">
        <v>111</v>
      </c>
      <c r="H656" s="155">
        <v>1</v>
      </c>
      <c r="I656" s="156"/>
      <c r="J656" s="157">
        <f>ROUND(I656*H656,2)</f>
        <v>0</v>
      </c>
      <c r="K656" s="153" t="s">
        <v>21</v>
      </c>
      <c r="L656" s="54"/>
      <c r="M656" s="158" t="s">
        <v>21</v>
      </c>
      <c r="N656" s="159" t="s">
        <v>42</v>
      </c>
      <c r="O656" s="35"/>
      <c r="P656" s="160">
        <f>O656*H656</f>
        <v>0</v>
      </c>
      <c r="Q656" s="160">
        <v>0</v>
      </c>
      <c r="R656" s="160">
        <f>Q656*H656</f>
        <v>0</v>
      </c>
      <c r="S656" s="160">
        <v>0</v>
      </c>
      <c r="T656" s="161">
        <f>S656*H656</f>
        <v>0</v>
      </c>
      <c r="AR656" s="17" t="s">
        <v>112</v>
      </c>
      <c r="AT656" s="17" t="s">
        <v>109</v>
      </c>
      <c r="AU656" s="17" t="s">
        <v>71</v>
      </c>
      <c r="AY656" s="17" t="s">
        <v>113</v>
      </c>
      <c r="BE656" s="162">
        <f>IF(N656="základní",J656,0)</f>
        <v>0</v>
      </c>
      <c r="BF656" s="162">
        <f>IF(N656="snížená",J656,0)</f>
        <v>0</v>
      </c>
      <c r="BG656" s="162">
        <f>IF(N656="zákl. přenesená",J656,0)</f>
        <v>0</v>
      </c>
      <c r="BH656" s="162">
        <f>IF(N656="sníž. přenesená",J656,0)</f>
        <v>0</v>
      </c>
      <c r="BI656" s="162">
        <f>IF(N656="nulová",J656,0)</f>
        <v>0</v>
      </c>
      <c r="BJ656" s="17" t="s">
        <v>79</v>
      </c>
      <c r="BK656" s="162">
        <f>ROUND(I656*H656,2)</f>
        <v>0</v>
      </c>
      <c r="BL656" s="17" t="s">
        <v>112</v>
      </c>
      <c r="BM656" s="17" t="s">
        <v>588</v>
      </c>
    </row>
    <row r="657" spans="2:47" s="1" customFormat="1" ht="40.5">
      <c r="B657" s="34"/>
      <c r="C657" s="56"/>
      <c r="D657" s="163" t="s">
        <v>114</v>
      </c>
      <c r="E657" s="56"/>
      <c r="F657" s="164" t="s">
        <v>587</v>
      </c>
      <c r="G657" s="56"/>
      <c r="H657" s="56"/>
      <c r="I657" s="138"/>
      <c r="J657" s="56"/>
      <c r="K657" s="56"/>
      <c r="L657" s="54"/>
      <c r="M657" s="165"/>
      <c r="N657" s="35"/>
      <c r="O657" s="35"/>
      <c r="P657" s="35"/>
      <c r="Q657" s="35"/>
      <c r="R657" s="35"/>
      <c r="S657" s="35"/>
      <c r="T657" s="71"/>
      <c r="AT657" s="17" t="s">
        <v>114</v>
      </c>
      <c r="AU657" s="17" t="s">
        <v>71</v>
      </c>
    </row>
    <row r="658" spans="2:47" s="1" customFormat="1" ht="27">
      <c r="B658" s="34"/>
      <c r="C658" s="56"/>
      <c r="D658" s="163" t="s">
        <v>115</v>
      </c>
      <c r="E658" s="56"/>
      <c r="F658" s="166" t="s">
        <v>589</v>
      </c>
      <c r="G658" s="56"/>
      <c r="H658" s="56"/>
      <c r="I658" s="138"/>
      <c r="J658" s="56"/>
      <c r="K658" s="56"/>
      <c r="L658" s="54"/>
      <c r="M658" s="165"/>
      <c r="N658" s="35"/>
      <c r="O658" s="35"/>
      <c r="P658" s="35"/>
      <c r="Q658" s="35"/>
      <c r="R658" s="35"/>
      <c r="S658" s="35"/>
      <c r="T658" s="71"/>
      <c r="AT658" s="17" t="s">
        <v>115</v>
      </c>
      <c r="AU658" s="17" t="s">
        <v>71</v>
      </c>
    </row>
    <row r="659" spans="2:65" s="1" customFormat="1" ht="16.5" customHeight="1">
      <c r="B659" s="34"/>
      <c r="C659" s="151" t="s">
        <v>590</v>
      </c>
      <c r="D659" s="151" t="s">
        <v>109</v>
      </c>
      <c r="E659" s="152" t="s">
        <v>591</v>
      </c>
      <c r="F659" s="153" t="s">
        <v>238</v>
      </c>
      <c r="G659" s="154" t="s">
        <v>111</v>
      </c>
      <c r="H659" s="155">
        <v>1</v>
      </c>
      <c r="I659" s="156"/>
      <c r="J659" s="157">
        <f>ROUND(I659*H659,2)</f>
        <v>0</v>
      </c>
      <c r="K659" s="153" t="s">
        <v>21</v>
      </c>
      <c r="L659" s="54"/>
      <c r="M659" s="158" t="s">
        <v>21</v>
      </c>
      <c r="N659" s="159" t="s">
        <v>42</v>
      </c>
      <c r="O659" s="35"/>
      <c r="P659" s="160">
        <f>O659*H659</f>
        <v>0</v>
      </c>
      <c r="Q659" s="160">
        <v>0</v>
      </c>
      <c r="R659" s="160">
        <f>Q659*H659</f>
        <v>0</v>
      </c>
      <c r="S659" s="160">
        <v>0</v>
      </c>
      <c r="T659" s="161">
        <f>S659*H659</f>
        <v>0</v>
      </c>
      <c r="AR659" s="17" t="s">
        <v>112</v>
      </c>
      <c r="AT659" s="17" t="s">
        <v>109</v>
      </c>
      <c r="AU659" s="17" t="s">
        <v>71</v>
      </c>
      <c r="AY659" s="17" t="s">
        <v>113</v>
      </c>
      <c r="BE659" s="162">
        <f>IF(N659="základní",J659,0)</f>
        <v>0</v>
      </c>
      <c r="BF659" s="162">
        <f>IF(N659="snížená",J659,0)</f>
        <v>0</v>
      </c>
      <c r="BG659" s="162">
        <f>IF(N659="zákl. přenesená",J659,0)</f>
        <v>0</v>
      </c>
      <c r="BH659" s="162">
        <f>IF(N659="sníž. přenesená",J659,0)</f>
        <v>0</v>
      </c>
      <c r="BI659" s="162">
        <f>IF(N659="nulová",J659,0)</f>
        <v>0</v>
      </c>
      <c r="BJ659" s="17" t="s">
        <v>79</v>
      </c>
      <c r="BK659" s="162">
        <f>ROUND(I659*H659,2)</f>
        <v>0</v>
      </c>
      <c r="BL659" s="17" t="s">
        <v>112</v>
      </c>
      <c r="BM659" s="17" t="s">
        <v>592</v>
      </c>
    </row>
    <row r="660" spans="2:47" s="1" customFormat="1" ht="13.5">
      <c r="B660" s="34"/>
      <c r="C660" s="56"/>
      <c r="D660" s="163" t="s">
        <v>114</v>
      </c>
      <c r="E660" s="56"/>
      <c r="F660" s="164" t="s">
        <v>238</v>
      </c>
      <c r="G660" s="56"/>
      <c r="H660" s="56"/>
      <c r="I660" s="138"/>
      <c r="J660" s="56"/>
      <c r="K660" s="56"/>
      <c r="L660" s="54"/>
      <c r="M660" s="165"/>
      <c r="N660" s="35"/>
      <c r="O660" s="35"/>
      <c r="P660" s="35"/>
      <c r="Q660" s="35"/>
      <c r="R660" s="35"/>
      <c r="S660" s="35"/>
      <c r="T660" s="71"/>
      <c r="AT660" s="17" t="s">
        <v>114</v>
      </c>
      <c r="AU660" s="17" t="s">
        <v>71</v>
      </c>
    </row>
    <row r="661" spans="2:47" s="1" customFormat="1" ht="27">
      <c r="B661" s="34"/>
      <c r="C661" s="56"/>
      <c r="D661" s="163" t="s">
        <v>115</v>
      </c>
      <c r="E661" s="56"/>
      <c r="F661" s="166" t="s">
        <v>593</v>
      </c>
      <c r="G661" s="56"/>
      <c r="H661" s="56"/>
      <c r="I661" s="138"/>
      <c r="J661" s="56"/>
      <c r="K661" s="56"/>
      <c r="L661" s="54"/>
      <c r="M661" s="165"/>
      <c r="N661" s="35"/>
      <c r="O661" s="35"/>
      <c r="P661" s="35"/>
      <c r="Q661" s="35"/>
      <c r="R661" s="35"/>
      <c r="S661" s="35"/>
      <c r="T661" s="71"/>
      <c r="AT661" s="17" t="s">
        <v>115</v>
      </c>
      <c r="AU661" s="17" t="s">
        <v>71</v>
      </c>
    </row>
    <row r="662" spans="2:65" s="1" customFormat="1" ht="16.5" customHeight="1">
      <c r="B662" s="34"/>
      <c r="C662" s="151" t="s">
        <v>371</v>
      </c>
      <c r="D662" s="151" t="s">
        <v>109</v>
      </c>
      <c r="E662" s="152" t="s">
        <v>594</v>
      </c>
      <c r="F662" s="153" t="s">
        <v>255</v>
      </c>
      <c r="G662" s="154" t="s">
        <v>111</v>
      </c>
      <c r="H662" s="155">
        <v>1</v>
      </c>
      <c r="I662" s="156"/>
      <c r="J662" s="157">
        <f>ROUND(I662*H662,2)</f>
        <v>0</v>
      </c>
      <c r="K662" s="153" t="s">
        <v>21</v>
      </c>
      <c r="L662" s="54"/>
      <c r="M662" s="158" t="s">
        <v>21</v>
      </c>
      <c r="N662" s="159" t="s">
        <v>42</v>
      </c>
      <c r="O662" s="35"/>
      <c r="P662" s="160">
        <f>O662*H662</f>
        <v>0</v>
      </c>
      <c r="Q662" s="160">
        <v>0</v>
      </c>
      <c r="R662" s="160">
        <f>Q662*H662</f>
        <v>0</v>
      </c>
      <c r="S662" s="160">
        <v>0</v>
      </c>
      <c r="T662" s="161">
        <f>S662*H662</f>
        <v>0</v>
      </c>
      <c r="AR662" s="17" t="s">
        <v>112</v>
      </c>
      <c r="AT662" s="17" t="s">
        <v>109</v>
      </c>
      <c r="AU662" s="17" t="s">
        <v>71</v>
      </c>
      <c r="AY662" s="17" t="s">
        <v>113</v>
      </c>
      <c r="BE662" s="162">
        <f>IF(N662="základní",J662,0)</f>
        <v>0</v>
      </c>
      <c r="BF662" s="162">
        <f>IF(N662="snížená",J662,0)</f>
        <v>0</v>
      </c>
      <c r="BG662" s="162">
        <f>IF(N662="zákl. přenesená",J662,0)</f>
        <v>0</v>
      </c>
      <c r="BH662" s="162">
        <f>IF(N662="sníž. přenesená",J662,0)</f>
        <v>0</v>
      </c>
      <c r="BI662" s="162">
        <f>IF(N662="nulová",J662,0)</f>
        <v>0</v>
      </c>
      <c r="BJ662" s="17" t="s">
        <v>79</v>
      </c>
      <c r="BK662" s="162">
        <f>ROUND(I662*H662,2)</f>
        <v>0</v>
      </c>
      <c r="BL662" s="17" t="s">
        <v>112</v>
      </c>
      <c r="BM662" s="17" t="s">
        <v>595</v>
      </c>
    </row>
    <row r="663" spans="2:47" s="1" customFormat="1" ht="13.5">
      <c r="B663" s="34"/>
      <c r="C663" s="56"/>
      <c r="D663" s="163" t="s">
        <v>114</v>
      </c>
      <c r="E663" s="56"/>
      <c r="F663" s="164" t="s">
        <v>255</v>
      </c>
      <c r="G663" s="56"/>
      <c r="H663" s="56"/>
      <c r="I663" s="138"/>
      <c r="J663" s="56"/>
      <c r="K663" s="56"/>
      <c r="L663" s="54"/>
      <c r="M663" s="165"/>
      <c r="N663" s="35"/>
      <c r="O663" s="35"/>
      <c r="P663" s="35"/>
      <c r="Q663" s="35"/>
      <c r="R663" s="35"/>
      <c r="S663" s="35"/>
      <c r="T663" s="71"/>
      <c r="AT663" s="17" t="s">
        <v>114</v>
      </c>
      <c r="AU663" s="17" t="s">
        <v>71</v>
      </c>
    </row>
    <row r="664" spans="2:47" s="1" customFormat="1" ht="27">
      <c r="B664" s="34"/>
      <c r="C664" s="56"/>
      <c r="D664" s="163" t="s">
        <v>115</v>
      </c>
      <c r="E664" s="56"/>
      <c r="F664" s="166" t="s">
        <v>593</v>
      </c>
      <c r="G664" s="56"/>
      <c r="H664" s="56"/>
      <c r="I664" s="138"/>
      <c r="J664" s="56"/>
      <c r="K664" s="56"/>
      <c r="L664" s="54"/>
      <c r="M664" s="165"/>
      <c r="N664" s="35"/>
      <c r="O664" s="35"/>
      <c r="P664" s="35"/>
      <c r="Q664" s="35"/>
      <c r="R664" s="35"/>
      <c r="S664" s="35"/>
      <c r="T664" s="71"/>
      <c r="AT664" s="17" t="s">
        <v>115</v>
      </c>
      <c r="AU664" s="17" t="s">
        <v>71</v>
      </c>
    </row>
    <row r="665" spans="2:65" s="1" customFormat="1" ht="16.5" customHeight="1">
      <c r="B665" s="34"/>
      <c r="C665" s="151" t="s">
        <v>596</v>
      </c>
      <c r="D665" s="151" t="s">
        <v>109</v>
      </c>
      <c r="E665" s="152" t="s">
        <v>597</v>
      </c>
      <c r="F665" s="153" t="s">
        <v>259</v>
      </c>
      <c r="G665" s="154" t="s">
        <v>111</v>
      </c>
      <c r="H665" s="155">
        <v>1</v>
      </c>
      <c r="I665" s="156"/>
      <c r="J665" s="157">
        <f>ROUND(I665*H665,2)</f>
        <v>0</v>
      </c>
      <c r="K665" s="153" t="s">
        <v>21</v>
      </c>
      <c r="L665" s="54"/>
      <c r="M665" s="158" t="s">
        <v>21</v>
      </c>
      <c r="N665" s="159" t="s">
        <v>42</v>
      </c>
      <c r="O665" s="35"/>
      <c r="P665" s="160">
        <f>O665*H665</f>
        <v>0</v>
      </c>
      <c r="Q665" s="160">
        <v>0</v>
      </c>
      <c r="R665" s="160">
        <f>Q665*H665</f>
        <v>0</v>
      </c>
      <c r="S665" s="160">
        <v>0</v>
      </c>
      <c r="T665" s="161">
        <f>S665*H665</f>
        <v>0</v>
      </c>
      <c r="AR665" s="17" t="s">
        <v>112</v>
      </c>
      <c r="AT665" s="17" t="s">
        <v>109</v>
      </c>
      <c r="AU665" s="17" t="s">
        <v>71</v>
      </c>
      <c r="AY665" s="17" t="s">
        <v>113</v>
      </c>
      <c r="BE665" s="162">
        <f>IF(N665="základní",J665,0)</f>
        <v>0</v>
      </c>
      <c r="BF665" s="162">
        <f>IF(N665="snížená",J665,0)</f>
        <v>0</v>
      </c>
      <c r="BG665" s="162">
        <f>IF(N665="zákl. přenesená",J665,0)</f>
        <v>0</v>
      </c>
      <c r="BH665" s="162">
        <f>IF(N665="sníž. přenesená",J665,0)</f>
        <v>0</v>
      </c>
      <c r="BI665" s="162">
        <f>IF(N665="nulová",J665,0)</f>
        <v>0</v>
      </c>
      <c r="BJ665" s="17" t="s">
        <v>79</v>
      </c>
      <c r="BK665" s="162">
        <f>ROUND(I665*H665,2)</f>
        <v>0</v>
      </c>
      <c r="BL665" s="17" t="s">
        <v>112</v>
      </c>
      <c r="BM665" s="17" t="s">
        <v>598</v>
      </c>
    </row>
    <row r="666" spans="2:47" s="1" customFormat="1" ht="13.5">
      <c r="B666" s="34"/>
      <c r="C666" s="56"/>
      <c r="D666" s="163" t="s">
        <v>114</v>
      </c>
      <c r="E666" s="56"/>
      <c r="F666" s="164" t="s">
        <v>259</v>
      </c>
      <c r="G666" s="56"/>
      <c r="H666" s="56"/>
      <c r="I666" s="138"/>
      <c r="J666" s="56"/>
      <c r="K666" s="56"/>
      <c r="L666" s="54"/>
      <c r="M666" s="165"/>
      <c r="N666" s="35"/>
      <c r="O666" s="35"/>
      <c r="P666" s="35"/>
      <c r="Q666" s="35"/>
      <c r="R666" s="35"/>
      <c r="S666" s="35"/>
      <c r="T666" s="71"/>
      <c r="AT666" s="17" t="s">
        <v>114</v>
      </c>
      <c r="AU666" s="17" t="s">
        <v>71</v>
      </c>
    </row>
    <row r="667" spans="2:47" s="1" customFormat="1" ht="27">
      <c r="B667" s="34"/>
      <c r="C667" s="56"/>
      <c r="D667" s="163" t="s">
        <v>115</v>
      </c>
      <c r="E667" s="56"/>
      <c r="F667" s="166" t="s">
        <v>593</v>
      </c>
      <c r="G667" s="56"/>
      <c r="H667" s="56"/>
      <c r="I667" s="138"/>
      <c r="J667" s="56"/>
      <c r="K667" s="56"/>
      <c r="L667" s="54"/>
      <c r="M667" s="165"/>
      <c r="N667" s="35"/>
      <c r="O667" s="35"/>
      <c r="P667" s="35"/>
      <c r="Q667" s="35"/>
      <c r="R667" s="35"/>
      <c r="S667" s="35"/>
      <c r="T667" s="71"/>
      <c r="AT667" s="17" t="s">
        <v>115</v>
      </c>
      <c r="AU667" s="17" t="s">
        <v>71</v>
      </c>
    </row>
    <row r="668" spans="2:65" s="1" customFormat="1" ht="16.5" customHeight="1">
      <c r="B668" s="34"/>
      <c r="C668" s="151" t="s">
        <v>373</v>
      </c>
      <c r="D668" s="151" t="s">
        <v>109</v>
      </c>
      <c r="E668" s="152" t="s">
        <v>599</v>
      </c>
      <c r="F668" s="153" t="s">
        <v>572</v>
      </c>
      <c r="G668" s="154" t="s">
        <v>111</v>
      </c>
      <c r="H668" s="155">
        <v>1</v>
      </c>
      <c r="I668" s="156"/>
      <c r="J668" s="157">
        <f>ROUND(I668*H668,2)</f>
        <v>0</v>
      </c>
      <c r="K668" s="153" t="s">
        <v>21</v>
      </c>
      <c r="L668" s="54"/>
      <c r="M668" s="158" t="s">
        <v>21</v>
      </c>
      <c r="N668" s="159" t="s">
        <v>42</v>
      </c>
      <c r="O668" s="35"/>
      <c r="P668" s="160">
        <f>O668*H668</f>
        <v>0</v>
      </c>
      <c r="Q668" s="160">
        <v>0</v>
      </c>
      <c r="R668" s="160">
        <f>Q668*H668</f>
        <v>0</v>
      </c>
      <c r="S668" s="160">
        <v>0</v>
      </c>
      <c r="T668" s="161">
        <f>S668*H668</f>
        <v>0</v>
      </c>
      <c r="AR668" s="17" t="s">
        <v>112</v>
      </c>
      <c r="AT668" s="17" t="s">
        <v>109</v>
      </c>
      <c r="AU668" s="17" t="s">
        <v>71</v>
      </c>
      <c r="AY668" s="17" t="s">
        <v>113</v>
      </c>
      <c r="BE668" s="162">
        <f>IF(N668="základní",J668,0)</f>
        <v>0</v>
      </c>
      <c r="BF668" s="162">
        <f>IF(N668="snížená",J668,0)</f>
        <v>0</v>
      </c>
      <c r="BG668" s="162">
        <f>IF(N668="zákl. přenesená",J668,0)</f>
        <v>0</v>
      </c>
      <c r="BH668" s="162">
        <f>IF(N668="sníž. přenesená",J668,0)</f>
        <v>0</v>
      </c>
      <c r="BI668" s="162">
        <f>IF(N668="nulová",J668,0)</f>
        <v>0</v>
      </c>
      <c r="BJ668" s="17" t="s">
        <v>79</v>
      </c>
      <c r="BK668" s="162">
        <f>ROUND(I668*H668,2)</f>
        <v>0</v>
      </c>
      <c r="BL668" s="17" t="s">
        <v>112</v>
      </c>
      <c r="BM668" s="17" t="s">
        <v>600</v>
      </c>
    </row>
    <row r="669" spans="2:47" s="1" customFormat="1" ht="13.5">
      <c r="B669" s="34"/>
      <c r="C669" s="56"/>
      <c r="D669" s="163" t="s">
        <v>114</v>
      </c>
      <c r="E669" s="56"/>
      <c r="F669" s="164" t="s">
        <v>572</v>
      </c>
      <c r="G669" s="56"/>
      <c r="H669" s="56"/>
      <c r="I669" s="138"/>
      <c r="J669" s="56"/>
      <c r="K669" s="56"/>
      <c r="L669" s="54"/>
      <c r="M669" s="165"/>
      <c r="N669" s="35"/>
      <c r="O669" s="35"/>
      <c r="P669" s="35"/>
      <c r="Q669" s="35"/>
      <c r="R669" s="35"/>
      <c r="S669" s="35"/>
      <c r="T669" s="71"/>
      <c r="AT669" s="17" t="s">
        <v>114</v>
      </c>
      <c r="AU669" s="17" t="s">
        <v>71</v>
      </c>
    </row>
    <row r="670" spans="2:47" s="1" customFormat="1" ht="27">
      <c r="B670" s="34"/>
      <c r="C670" s="56"/>
      <c r="D670" s="163" t="s">
        <v>115</v>
      </c>
      <c r="E670" s="56"/>
      <c r="F670" s="166" t="s">
        <v>593</v>
      </c>
      <c r="G670" s="56"/>
      <c r="H670" s="56"/>
      <c r="I670" s="138"/>
      <c r="J670" s="56"/>
      <c r="K670" s="56"/>
      <c r="L670" s="54"/>
      <c r="M670" s="165"/>
      <c r="N670" s="35"/>
      <c r="O670" s="35"/>
      <c r="P670" s="35"/>
      <c r="Q670" s="35"/>
      <c r="R670" s="35"/>
      <c r="S670" s="35"/>
      <c r="T670" s="71"/>
      <c r="AT670" s="17" t="s">
        <v>115</v>
      </c>
      <c r="AU670" s="17" t="s">
        <v>71</v>
      </c>
    </row>
    <row r="671" spans="2:65" s="1" customFormat="1" ht="16.5" customHeight="1">
      <c r="B671" s="34"/>
      <c r="C671" s="151" t="s">
        <v>601</v>
      </c>
      <c r="D671" s="151" t="s">
        <v>109</v>
      </c>
      <c r="E671" s="152" t="s">
        <v>602</v>
      </c>
      <c r="F671" s="153" t="s">
        <v>576</v>
      </c>
      <c r="G671" s="154" t="s">
        <v>111</v>
      </c>
      <c r="H671" s="155">
        <v>1</v>
      </c>
      <c r="I671" s="156"/>
      <c r="J671" s="157">
        <f>ROUND(I671*H671,2)</f>
        <v>0</v>
      </c>
      <c r="K671" s="153" t="s">
        <v>21</v>
      </c>
      <c r="L671" s="54"/>
      <c r="M671" s="158" t="s">
        <v>21</v>
      </c>
      <c r="N671" s="159" t="s">
        <v>42</v>
      </c>
      <c r="O671" s="35"/>
      <c r="P671" s="160">
        <f>O671*H671</f>
        <v>0</v>
      </c>
      <c r="Q671" s="160">
        <v>0</v>
      </c>
      <c r="R671" s="160">
        <f>Q671*H671</f>
        <v>0</v>
      </c>
      <c r="S671" s="160">
        <v>0</v>
      </c>
      <c r="T671" s="161">
        <f>S671*H671</f>
        <v>0</v>
      </c>
      <c r="AR671" s="17" t="s">
        <v>112</v>
      </c>
      <c r="AT671" s="17" t="s">
        <v>109</v>
      </c>
      <c r="AU671" s="17" t="s">
        <v>71</v>
      </c>
      <c r="AY671" s="17" t="s">
        <v>113</v>
      </c>
      <c r="BE671" s="162">
        <f>IF(N671="základní",J671,0)</f>
        <v>0</v>
      </c>
      <c r="BF671" s="162">
        <f>IF(N671="snížená",J671,0)</f>
        <v>0</v>
      </c>
      <c r="BG671" s="162">
        <f>IF(N671="zákl. přenesená",J671,0)</f>
        <v>0</v>
      </c>
      <c r="BH671" s="162">
        <f>IF(N671="sníž. přenesená",J671,0)</f>
        <v>0</v>
      </c>
      <c r="BI671" s="162">
        <f>IF(N671="nulová",J671,0)</f>
        <v>0</v>
      </c>
      <c r="BJ671" s="17" t="s">
        <v>79</v>
      </c>
      <c r="BK671" s="162">
        <f>ROUND(I671*H671,2)</f>
        <v>0</v>
      </c>
      <c r="BL671" s="17" t="s">
        <v>112</v>
      </c>
      <c r="BM671" s="17" t="s">
        <v>603</v>
      </c>
    </row>
    <row r="672" spans="2:47" s="1" customFormat="1" ht="13.5">
      <c r="B672" s="34"/>
      <c r="C672" s="56"/>
      <c r="D672" s="163" t="s">
        <v>114</v>
      </c>
      <c r="E672" s="56"/>
      <c r="F672" s="164" t="s">
        <v>576</v>
      </c>
      <c r="G672" s="56"/>
      <c r="H672" s="56"/>
      <c r="I672" s="138"/>
      <c r="J672" s="56"/>
      <c r="K672" s="56"/>
      <c r="L672" s="54"/>
      <c r="M672" s="165"/>
      <c r="N672" s="35"/>
      <c r="O672" s="35"/>
      <c r="P672" s="35"/>
      <c r="Q672" s="35"/>
      <c r="R672" s="35"/>
      <c r="S672" s="35"/>
      <c r="T672" s="71"/>
      <c r="AT672" s="17" t="s">
        <v>114</v>
      </c>
      <c r="AU672" s="17" t="s">
        <v>71</v>
      </c>
    </row>
    <row r="673" spans="2:47" s="1" customFormat="1" ht="27">
      <c r="B673" s="34"/>
      <c r="C673" s="56"/>
      <c r="D673" s="163" t="s">
        <v>115</v>
      </c>
      <c r="E673" s="56"/>
      <c r="F673" s="166" t="s">
        <v>593</v>
      </c>
      <c r="G673" s="56"/>
      <c r="H673" s="56"/>
      <c r="I673" s="138"/>
      <c r="J673" s="56"/>
      <c r="K673" s="56"/>
      <c r="L673" s="54"/>
      <c r="M673" s="165"/>
      <c r="N673" s="35"/>
      <c r="O673" s="35"/>
      <c r="P673" s="35"/>
      <c r="Q673" s="35"/>
      <c r="R673" s="35"/>
      <c r="S673" s="35"/>
      <c r="T673" s="71"/>
      <c r="AT673" s="17" t="s">
        <v>115</v>
      </c>
      <c r="AU673" s="17" t="s">
        <v>71</v>
      </c>
    </row>
    <row r="674" spans="2:65" s="1" customFormat="1" ht="16.5" customHeight="1">
      <c r="B674" s="34"/>
      <c r="C674" s="151" t="s">
        <v>376</v>
      </c>
      <c r="D674" s="151" t="s">
        <v>109</v>
      </c>
      <c r="E674" s="152" t="s">
        <v>604</v>
      </c>
      <c r="F674" s="153" t="s">
        <v>579</v>
      </c>
      <c r="G674" s="154" t="s">
        <v>111</v>
      </c>
      <c r="H674" s="155">
        <v>1</v>
      </c>
      <c r="I674" s="156"/>
      <c r="J674" s="157">
        <f>ROUND(I674*H674,2)</f>
        <v>0</v>
      </c>
      <c r="K674" s="153" t="s">
        <v>21</v>
      </c>
      <c r="L674" s="54"/>
      <c r="M674" s="158" t="s">
        <v>21</v>
      </c>
      <c r="N674" s="159" t="s">
        <v>42</v>
      </c>
      <c r="O674" s="35"/>
      <c r="P674" s="160">
        <f>O674*H674</f>
        <v>0</v>
      </c>
      <c r="Q674" s="160">
        <v>0</v>
      </c>
      <c r="R674" s="160">
        <f>Q674*H674</f>
        <v>0</v>
      </c>
      <c r="S674" s="160">
        <v>0</v>
      </c>
      <c r="T674" s="161">
        <f>S674*H674</f>
        <v>0</v>
      </c>
      <c r="AR674" s="17" t="s">
        <v>112</v>
      </c>
      <c r="AT674" s="17" t="s">
        <v>109</v>
      </c>
      <c r="AU674" s="17" t="s">
        <v>71</v>
      </c>
      <c r="AY674" s="17" t="s">
        <v>113</v>
      </c>
      <c r="BE674" s="162">
        <f>IF(N674="základní",J674,0)</f>
        <v>0</v>
      </c>
      <c r="BF674" s="162">
        <f>IF(N674="snížená",J674,0)</f>
        <v>0</v>
      </c>
      <c r="BG674" s="162">
        <f>IF(N674="zákl. přenesená",J674,0)</f>
        <v>0</v>
      </c>
      <c r="BH674" s="162">
        <f>IF(N674="sníž. přenesená",J674,0)</f>
        <v>0</v>
      </c>
      <c r="BI674" s="162">
        <f>IF(N674="nulová",J674,0)</f>
        <v>0</v>
      </c>
      <c r="BJ674" s="17" t="s">
        <v>79</v>
      </c>
      <c r="BK674" s="162">
        <f>ROUND(I674*H674,2)</f>
        <v>0</v>
      </c>
      <c r="BL674" s="17" t="s">
        <v>112</v>
      </c>
      <c r="BM674" s="17" t="s">
        <v>605</v>
      </c>
    </row>
    <row r="675" spans="2:47" s="1" customFormat="1" ht="13.5">
      <c r="B675" s="34"/>
      <c r="C675" s="56"/>
      <c r="D675" s="163" t="s">
        <v>114</v>
      </c>
      <c r="E675" s="56"/>
      <c r="F675" s="164" t="s">
        <v>579</v>
      </c>
      <c r="G675" s="56"/>
      <c r="H675" s="56"/>
      <c r="I675" s="138"/>
      <c r="J675" s="56"/>
      <c r="K675" s="56"/>
      <c r="L675" s="54"/>
      <c r="M675" s="165"/>
      <c r="N675" s="35"/>
      <c r="O675" s="35"/>
      <c r="P675" s="35"/>
      <c r="Q675" s="35"/>
      <c r="R675" s="35"/>
      <c r="S675" s="35"/>
      <c r="T675" s="71"/>
      <c r="AT675" s="17" t="s">
        <v>114</v>
      </c>
      <c r="AU675" s="17" t="s">
        <v>71</v>
      </c>
    </row>
    <row r="676" spans="2:47" s="1" customFormat="1" ht="27">
      <c r="B676" s="34"/>
      <c r="C676" s="56"/>
      <c r="D676" s="163" t="s">
        <v>115</v>
      </c>
      <c r="E676" s="56"/>
      <c r="F676" s="166" t="s">
        <v>593</v>
      </c>
      <c r="G676" s="56"/>
      <c r="H676" s="56"/>
      <c r="I676" s="138"/>
      <c r="J676" s="56"/>
      <c r="K676" s="56"/>
      <c r="L676" s="54"/>
      <c r="M676" s="165"/>
      <c r="N676" s="35"/>
      <c r="O676" s="35"/>
      <c r="P676" s="35"/>
      <c r="Q676" s="35"/>
      <c r="R676" s="35"/>
      <c r="S676" s="35"/>
      <c r="T676" s="71"/>
      <c r="AT676" s="17" t="s">
        <v>115</v>
      </c>
      <c r="AU676" s="17" t="s">
        <v>71</v>
      </c>
    </row>
    <row r="677" spans="2:65" s="1" customFormat="1" ht="38.25" customHeight="1">
      <c r="B677" s="34"/>
      <c r="C677" s="151" t="s">
        <v>606</v>
      </c>
      <c r="D677" s="151" t="s">
        <v>109</v>
      </c>
      <c r="E677" s="152" t="s">
        <v>607</v>
      </c>
      <c r="F677" s="153" t="s">
        <v>587</v>
      </c>
      <c r="G677" s="154" t="s">
        <v>111</v>
      </c>
      <c r="H677" s="155">
        <v>1</v>
      </c>
      <c r="I677" s="156"/>
      <c r="J677" s="157">
        <f>ROUND(I677*H677,2)</f>
        <v>0</v>
      </c>
      <c r="K677" s="153" t="s">
        <v>21</v>
      </c>
      <c r="L677" s="54"/>
      <c r="M677" s="158" t="s">
        <v>21</v>
      </c>
      <c r="N677" s="159" t="s">
        <v>42</v>
      </c>
      <c r="O677" s="35"/>
      <c r="P677" s="160">
        <f>O677*H677</f>
        <v>0</v>
      </c>
      <c r="Q677" s="160">
        <v>0</v>
      </c>
      <c r="R677" s="160">
        <f>Q677*H677</f>
        <v>0</v>
      </c>
      <c r="S677" s="160">
        <v>0</v>
      </c>
      <c r="T677" s="161">
        <f>S677*H677</f>
        <v>0</v>
      </c>
      <c r="AR677" s="17" t="s">
        <v>112</v>
      </c>
      <c r="AT677" s="17" t="s">
        <v>109</v>
      </c>
      <c r="AU677" s="17" t="s">
        <v>71</v>
      </c>
      <c r="AY677" s="17" t="s">
        <v>113</v>
      </c>
      <c r="BE677" s="162">
        <f>IF(N677="základní",J677,0)</f>
        <v>0</v>
      </c>
      <c r="BF677" s="162">
        <f>IF(N677="snížená",J677,0)</f>
        <v>0</v>
      </c>
      <c r="BG677" s="162">
        <f>IF(N677="zákl. přenesená",J677,0)</f>
        <v>0</v>
      </c>
      <c r="BH677" s="162">
        <f>IF(N677="sníž. přenesená",J677,0)</f>
        <v>0</v>
      </c>
      <c r="BI677" s="162">
        <f>IF(N677="nulová",J677,0)</f>
        <v>0</v>
      </c>
      <c r="BJ677" s="17" t="s">
        <v>79</v>
      </c>
      <c r="BK677" s="162">
        <f>ROUND(I677*H677,2)</f>
        <v>0</v>
      </c>
      <c r="BL677" s="17" t="s">
        <v>112</v>
      </c>
      <c r="BM677" s="17" t="s">
        <v>608</v>
      </c>
    </row>
    <row r="678" spans="2:47" s="1" customFormat="1" ht="40.5">
      <c r="B678" s="34"/>
      <c r="C678" s="56"/>
      <c r="D678" s="163" t="s">
        <v>114</v>
      </c>
      <c r="E678" s="56"/>
      <c r="F678" s="164" t="s">
        <v>587</v>
      </c>
      <c r="G678" s="56"/>
      <c r="H678" s="56"/>
      <c r="I678" s="138"/>
      <c r="J678" s="56"/>
      <c r="K678" s="56"/>
      <c r="L678" s="54"/>
      <c r="M678" s="165"/>
      <c r="N678" s="35"/>
      <c r="O678" s="35"/>
      <c r="P678" s="35"/>
      <c r="Q678" s="35"/>
      <c r="R678" s="35"/>
      <c r="S678" s="35"/>
      <c r="T678" s="71"/>
      <c r="AT678" s="17" t="s">
        <v>114</v>
      </c>
      <c r="AU678" s="17" t="s">
        <v>71</v>
      </c>
    </row>
    <row r="679" spans="2:47" s="1" customFormat="1" ht="27">
      <c r="B679" s="34"/>
      <c r="C679" s="56"/>
      <c r="D679" s="163" t="s">
        <v>115</v>
      </c>
      <c r="E679" s="56"/>
      <c r="F679" s="166" t="s">
        <v>609</v>
      </c>
      <c r="G679" s="56"/>
      <c r="H679" s="56"/>
      <c r="I679" s="138"/>
      <c r="J679" s="56"/>
      <c r="K679" s="56"/>
      <c r="L679" s="54"/>
      <c r="M679" s="165"/>
      <c r="N679" s="35"/>
      <c r="O679" s="35"/>
      <c r="P679" s="35"/>
      <c r="Q679" s="35"/>
      <c r="R679" s="35"/>
      <c r="S679" s="35"/>
      <c r="T679" s="71"/>
      <c r="AT679" s="17" t="s">
        <v>115</v>
      </c>
      <c r="AU679" s="17" t="s">
        <v>71</v>
      </c>
    </row>
    <row r="680" spans="2:65" s="1" customFormat="1" ht="16.5" customHeight="1">
      <c r="B680" s="34"/>
      <c r="C680" s="151" t="s">
        <v>378</v>
      </c>
      <c r="D680" s="151" t="s">
        <v>109</v>
      </c>
      <c r="E680" s="152" t="s">
        <v>610</v>
      </c>
      <c r="F680" s="153" t="s">
        <v>238</v>
      </c>
      <c r="G680" s="154" t="s">
        <v>111</v>
      </c>
      <c r="H680" s="155">
        <v>1</v>
      </c>
      <c r="I680" s="156"/>
      <c r="J680" s="157">
        <f>ROUND(I680*H680,2)</f>
        <v>0</v>
      </c>
      <c r="K680" s="153" t="s">
        <v>21</v>
      </c>
      <c r="L680" s="54"/>
      <c r="M680" s="158" t="s">
        <v>21</v>
      </c>
      <c r="N680" s="159" t="s">
        <v>42</v>
      </c>
      <c r="O680" s="35"/>
      <c r="P680" s="160">
        <f>O680*H680</f>
        <v>0</v>
      </c>
      <c r="Q680" s="160">
        <v>0</v>
      </c>
      <c r="R680" s="160">
        <f>Q680*H680</f>
        <v>0</v>
      </c>
      <c r="S680" s="160">
        <v>0</v>
      </c>
      <c r="T680" s="161">
        <f>S680*H680</f>
        <v>0</v>
      </c>
      <c r="AR680" s="17" t="s">
        <v>112</v>
      </c>
      <c r="AT680" s="17" t="s">
        <v>109</v>
      </c>
      <c r="AU680" s="17" t="s">
        <v>71</v>
      </c>
      <c r="AY680" s="17" t="s">
        <v>113</v>
      </c>
      <c r="BE680" s="162">
        <f>IF(N680="základní",J680,0)</f>
        <v>0</v>
      </c>
      <c r="BF680" s="162">
        <f>IF(N680="snížená",J680,0)</f>
        <v>0</v>
      </c>
      <c r="BG680" s="162">
        <f>IF(N680="zákl. přenesená",J680,0)</f>
        <v>0</v>
      </c>
      <c r="BH680" s="162">
        <f>IF(N680="sníž. přenesená",J680,0)</f>
        <v>0</v>
      </c>
      <c r="BI680" s="162">
        <f>IF(N680="nulová",J680,0)</f>
        <v>0</v>
      </c>
      <c r="BJ680" s="17" t="s">
        <v>79</v>
      </c>
      <c r="BK680" s="162">
        <f>ROUND(I680*H680,2)</f>
        <v>0</v>
      </c>
      <c r="BL680" s="17" t="s">
        <v>112</v>
      </c>
      <c r="BM680" s="17" t="s">
        <v>611</v>
      </c>
    </row>
    <row r="681" spans="2:47" s="1" customFormat="1" ht="13.5">
      <c r="B681" s="34"/>
      <c r="C681" s="56"/>
      <c r="D681" s="163" t="s">
        <v>114</v>
      </c>
      <c r="E681" s="56"/>
      <c r="F681" s="164" t="s">
        <v>238</v>
      </c>
      <c r="G681" s="56"/>
      <c r="H681" s="56"/>
      <c r="I681" s="138"/>
      <c r="J681" s="56"/>
      <c r="K681" s="56"/>
      <c r="L681" s="54"/>
      <c r="M681" s="165"/>
      <c r="N681" s="35"/>
      <c r="O681" s="35"/>
      <c r="P681" s="35"/>
      <c r="Q681" s="35"/>
      <c r="R681" s="35"/>
      <c r="S681" s="35"/>
      <c r="T681" s="71"/>
      <c r="AT681" s="17" t="s">
        <v>114</v>
      </c>
      <c r="AU681" s="17" t="s">
        <v>71</v>
      </c>
    </row>
    <row r="682" spans="2:47" s="1" customFormat="1" ht="27">
      <c r="B682" s="34"/>
      <c r="C682" s="56"/>
      <c r="D682" s="163" t="s">
        <v>115</v>
      </c>
      <c r="E682" s="56"/>
      <c r="F682" s="166" t="s">
        <v>612</v>
      </c>
      <c r="G682" s="56"/>
      <c r="H682" s="56"/>
      <c r="I682" s="138"/>
      <c r="J682" s="56"/>
      <c r="K682" s="56"/>
      <c r="L682" s="54"/>
      <c r="M682" s="165"/>
      <c r="N682" s="35"/>
      <c r="O682" s="35"/>
      <c r="P682" s="35"/>
      <c r="Q682" s="35"/>
      <c r="R682" s="35"/>
      <c r="S682" s="35"/>
      <c r="T682" s="71"/>
      <c r="AT682" s="17" t="s">
        <v>115</v>
      </c>
      <c r="AU682" s="17" t="s">
        <v>71</v>
      </c>
    </row>
    <row r="683" spans="2:65" s="1" customFormat="1" ht="16.5" customHeight="1">
      <c r="B683" s="34"/>
      <c r="C683" s="151" t="s">
        <v>613</v>
      </c>
      <c r="D683" s="151" t="s">
        <v>109</v>
      </c>
      <c r="E683" s="152" t="s">
        <v>614</v>
      </c>
      <c r="F683" s="153" t="s">
        <v>255</v>
      </c>
      <c r="G683" s="154" t="s">
        <v>111</v>
      </c>
      <c r="H683" s="155">
        <v>1</v>
      </c>
      <c r="I683" s="156"/>
      <c r="J683" s="157">
        <f>ROUND(I683*H683,2)</f>
        <v>0</v>
      </c>
      <c r="K683" s="153" t="s">
        <v>21</v>
      </c>
      <c r="L683" s="54"/>
      <c r="M683" s="158" t="s">
        <v>21</v>
      </c>
      <c r="N683" s="159" t="s">
        <v>42</v>
      </c>
      <c r="O683" s="35"/>
      <c r="P683" s="160">
        <f>O683*H683</f>
        <v>0</v>
      </c>
      <c r="Q683" s="160">
        <v>0</v>
      </c>
      <c r="R683" s="160">
        <f>Q683*H683</f>
        <v>0</v>
      </c>
      <c r="S683" s="160">
        <v>0</v>
      </c>
      <c r="T683" s="161">
        <f>S683*H683</f>
        <v>0</v>
      </c>
      <c r="AR683" s="17" t="s">
        <v>112</v>
      </c>
      <c r="AT683" s="17" t="s">
        <v>109</v>
      </c>
      <c r="AU683" s="17" t="s">
        <v>71</v>
      </c>
      <c r="AY683" s="17" t="s">
        <v>113</v>
      </c>
      <c r="BE683" s="162">
        <f>IF(N683="základní",J683,0)</f>
        <v>0</v>
      </c>
      <c r="BF683" s="162">
        <f>IF(N683="snížená",J683,0)</f>
        <v>0</v>
      </c>
      <c r="BG683" s="162">
        <f>IF(N683="zákl. přenesená",J683,0)</f>
        <v>0</v>
      </c>
      <c r="BH683" s="162">
        <f>IF(N683="sníž. přenesená",J683,0)</f>
        <v>0</v>
      </c>
      <c r="BI683" s="162">
        <f>IF(N683="nulová",J683,0)</f>
        <v>0</v>
      </c>
      <c r="BJ683" s="17" t="s">
        <v>79</v>
      </c>
      <c r="BK683" s="162">
        <f>ROUND(I683*H683,2)</f>
        <v>0</v>
      </c>
      <c r="BL683" s="17" t="s">
        <v>112</v>
      </c>
      <c r="BM683" s="17" t="s">
        <v>615</v>
      </c>
    </row>
    <row r="684" spans="2:47" s="1" customFormat="1" ht="13.5">
      <c r="B684" s="34"/>
      <c r="C684" s="56"/>
      <c r="D684" s="163" t="s">
        <v>114</v>
      </c>
      <c r="E684" s="56"/>
      <c r="F684" s="164" t="s">
        <v>255</v>
      </c>
      <c r="G684" s="56"/>
      <c r="H684" s="56"/>
      <c r="I684" s="138"/>
      <c r="J684" s="56"/>
      <c r="K684" s="56"/>
      <c r="L684" s="54"/>
      <c r="M684" s="165"/>
      <c r="N684" s="35"/>
      <c r="O684" s="35"/>
      <c r="P684" s="35"/>
      <c r="Q684" s="35"/>
      <c r="R684" s="35"/>
      <c r="S684" s="35"/>
      <c r="T684" s="71"/>
      <c r="AT684" s="17" t="s">
        <v>114</v>
      </c>
      <c r="AU684" s="17" t="s">
        <v>71</v>
      </c>
    </row>
    <row r="685" spans="2:47" s="1" customFormat="1" ht="27">
      <c r="B685" s="34"/>
      <c r="C685" s="56"/>
      <c r="D685" s="163" t="s">
        <v>115</v>
      </c>
      <c r="E685" s="56"/>
      <c r="F685" s="166" t="s">
        <v>612</v>
      </c>
      <c r="G685" s="56"/>
      <c r="H685" s="56"/>
      <c r="I685" s="138"/>
      <c r="J685" s="56"/>
      <c r="K685" s="56"/>
      <c r="L685" s="54"/>
      <c r="M685" s="165"/>
      <c r="N685" s="35"/>
      <c r="O685" s="35"/>
      <c r="P685" s="35"/>
      <c r="Q685" s="35"/>
      <c r="R685" s="35"/>
      <c r="S685" s="35"/>
      <c r="T685" s="71"/>
      <c r="AT685" s="17" t="s">
        <v>115</v>
      </c>
      <c r="AU685" s="17" t="s">
        <v>71</v>
      </c>
    </row>
    <row r="686" spans="2:65" s="1" customFormat="1" ht="16.5" customHeight="1">
      <c r="B686" s="34"/>
      <c r="C686" s="151" t="s">
        <v>381</v>
      </c>
      <c r="D686" s="151" t="s">
        <v>109</v>
      </c>
      <c r="E686" s="152" t="s">
        <v>616</v>
      </c>
      <c r="F686" s="153" t="s">
        <v>259</v>
      </c>
      <c r="G686" s="154" t="s">
        <v>111</v>
      </c>
      <c r="H686" s="155">
        <v>1</v>
      </c>
      <c r="I686" s="156"/>
      <c r="J686" s="157">
        <f>ROUND(I686*H686,2)</f>
        <v>0</v>
      </c>
      <c r="K686" s="153" t="s">
        <v>21</v>
      </c>
      <c r="L686" s="54"/>
      <c r="M686" s="158" t="s">
        <v>21</v>
      </c>
      <c r="N686" s="159" t="s">
        <v>42</v>
      </c>
      <c r="O686" s="35"/>
      <c r="P686" s="160">
        <f>O686*H686</f>
        <v>0</v>
      </c>
      <c r="Q686" s="160">
        <v>0</v>
      </c>
      <c r="R686" s="160">
        <f>Q686*H686</f>
        <v>0</v>
      </c>
      <c r="S686" s="160">
        <v>0</v>
      </c>
      <c r="T686" s="161">
        <f>S686*H686</f>
        <v>0</v>
      </c>
      <c r="AR686" s="17" t="s">
        <v>112</v>
      </c>
      <c r="AT686" s="17" t="s">
        <v>109</v>
      </c>
      <c r="AU686" s="17" t="s">
        <v>71</v>
      </c>
      <c r="AY686" s="17" t="s">
        <v>113</v>
      </c>
      <c r="BE686" s="162">
        <f>IF(N686="základní",J686,0)</f>
        <v>0</v>
      </c>
      <c r="BF686" s="162">
        <f>IF(N686="snížená",J686,0)</f>
        <v>0</v>
      </c>
      <c r="BG686" s="162">
        <f>IF(N686="zákl. přenesená",J686,0)</f>
        <v>0</v>
      </c>
      <c r="BH686" s="162">
        <f>IF(N686="sníž. přenesená",J686,0)</f>
        <v>0</v>
      </c>
      <c r="BI686" s="162">
        <f>IF(N686="nulová",J686,0)</f>
        <v>0</v>
      </c>
      <c r="BJ686" s="17" t="s">
        <v>79</v>
      </c>
      <c r="BK686" s="162">
        <f>ROUND(I686*H686,2)</f>
        <v>0</v>
      </c>
      <c r="BL686" s="17" t="s">
        <v>112</v>
      </c>
      <c r="BM686" s="17" t="s">
        <v>617</v>
      </c>
    </row>
    <row r="687" spans="2:47" s="1" customFormat="1" ht="13.5">
      <c r="B687" s="34"/>
      <c r="C687" s="56"/>
      <c r="D687" s="163" t="s">
        <v>114</v>
      </c>
      <c r="E687" s="56"/>
      <c r="F687" s="164" t="s">
        <v>259</v>
      </c>
      <c r="G687" s="56"/>
      <c r="H687" s="56"/>
      <c r="I687" s="138"/>
      <c r="J687" s="56"/>
      <c r="K687" s="56"/>
      <c r="L687" s="54"/>
      <c r="M687" s="165"/>
      <c r="N687" s="35"/>
      <c r="O687" s="35"/>
      <c r="P687" s="35"/>
      <c r="Q687" s="35"/>
      <c r="R687" s="35"/>
      <c r="S687" s="35"/>
      <c r="T687" s="71"/>
      <c r="AT687" s="17" t="s">
        <v>114</v>
      </c>
      <c r="AU687" s="17" t="s">
        <v>71</v>
      </c>
    </row>
    <row r="688" spans="2:47" s="1" customFormat="1" ht="27">
      <c r="B688" s="34"/>
      <c r="C688" s="56"/>
      <c r="D688" s="163" t="s">
        <v>115</v>
      </c>
      <c r="E688" s="56"/>
      <c r="F688" s="166" t="s">
        <v>612</v>
      </c>
      <c r="G688" s="56"/>
      <c r="H688" s="56"/>
      <c r="I688" s="138"/>
      <c r="J688" s="56"/>
      <c r="K688" s="56"/>
      <c r="L688" s="54"/>
      <c r="M688" s="165"/>
      <c r="N688" s="35"/>
      <c r="O688" s="35"/>
      <c r="P688" s="35"/>
      <c r="Q688" s="35"/>
      <c r="R688" s="35"/>
      <c r="S688" s="35"/>
      <c r="T688" s="71"/>
      <c r="AT688" s="17" t="s">
        <v>115</v>
      </c>
      <c r="AU688" s="17" t="s">
        <v>71</v>
      </c>
    </row>
    <row r="689" spans="2:65" s="1" customFormat="1" ht="16.5" customHeight="1">
      <c r="B689" s="34"/>
      <c r="C689" s="151" t="s">
        <v>618</v>
      </c>
      <c r="D689" s="151" t="s">
        <v>109</v>
      </c>
      <c r="E689" s="152" t="s">
        <v>619</v>
      </c>
      <c r="F689" s="153" t="s">
        <v>576</v>
      </c>
      <c r="G689" s="154" t="s">
        <v>111</v>
      </c>
      <c r="H689" s="155">
        <v>1</v>
      </c>
      <c r="I689" s="156"/>
      <c r="J689" s="157">
        <f>ROUND(I689*H689,2)</f>
        <v>0</v>
      </c>
      <c r="K689" s="153" t="s">
        <v>21</v>
      </c>
      <c r="L689" s="54"/>
      <c r="M689" s="158" t="s">
        <v>21</v>
      </c>
      <c r="N689" s="159" t="s">
        <v>42</v>
      </c>
      <c r="O689" s="35"/>
      <c r="P689" s="160">
        <f>O689*H689</f>
        <v>0</v>
      </c>
      <c r="Q689" s="160">
        <v>0</v>
      </c>
      <c r="R689" s="160">
        <f>Q689*H689</f>
        <v>0</v>
      </c>
      <c r="S689" s="160">
        <v>0</v>
      </c>
      <c r="T689" s="161">
        <f>S689*H689</f>
        <v>0</v>
      </c>
      <c r="AR689" s="17" t="s">
        <v>112</v>
      </c>
      <c r="AT689" s="17" t="s">
        <v>109</v>
      </c>
      <c r="AU689" s="17" t="s">
        <v>71</v>
      </c>
      <c r="AY689" s="17" t="s">
        <v>113</v>
      </c>
      <c r="BE689" s="162">
        <f>IF(N689="základní",J689,0)</f>
        <v>0</v>
      </c>
      <c r="BF689" s="162">
        <f>IF(N689="snížená",J689,0)</f>
        <v>0</v>
      </c>
      <c r="BG689" s="162">
        <f>IF(N689="zákl. přenesená",J689,0)</f>
        <v>0</v>
      </c>
      <c r="BH689" s="162">
        <f>IF(N689="sníž. přenesená",J689,0)</f>
        <v>0</v>
      </c>
      <c r="BI689" s="162">
        <f>IF(N689="nulová",J689,0)</f>
        <v>0</v>
      </c>
      <c r="BJ689" s="17" t="s">
        <v>79</v>
      </c>
      <c r="BK689" s="162">
        <f>ROUND(I689*H689,2)</f>
        <v>0</v>
      </c>
      <c r="BL689" s="17" t="s">
        <v>112</v>
      </c>
      <c r="BM689" s="17" t="s">
        <v>620</v>
      </c>
    </row>
    <row r="690" spans="2:47" s="1" customFormat="1" ht="13.5">
      <c r="B690" s="34"/>
      <c r="C690" s="56"/>
      <c r="D690" s="163" t="s">
        <v>114</v>
      </c>
      <c r="E690" s="56"/>
      <c r="F690" s="164" t="s">
        <v>576</v>
      </c>
      <c r="G690" s="56"/>
      <c r="H690" s="56"/>
      <c r="I690" s="138"/>
      <c r="J690" s="56"/>
      <c r="K690" s="56"/>
      <c r="L690" s="54"/>
      <c r="M690" s="165"/>
      <c r="N690" s="35"/>
      <c r="O690" s="35"/>
      <c r="P690" s="35"/>
      <c r="Q690" s="35"/>
      <c r="R690" s="35"/>
      <c r="S690" s="35"/>
      <c r="T690" s="71"/>
      <c r="AT690" s="17" t="s">
        <v>114</v>
      </c>
      <c r="AU690" s="17" t="s">
        <v>71</v>
      </c>
    </row>
    <row r="691" spans="2:47" s="1" customFormat="1" ht="27">
      <c r="B691" s="34"/>
      <c r="C691" s="56"/>
      <c r="D691" s="163" t="s">
        <v>115</v>
      </c>
      <c r="E691" s="56"/>
      <c r="F691" s="166" t="s">
        <v>612</v>
      </c>
      <c r="G691" s="56"/>
      <c r="H691" s="56"/>
      <c r="I691" s="138"/>
      <c r="J691" s="56"/>
      <c r="K691" s="56"/>
      <c r="L691" s="54"/>
      <c r="M691" s="165"/>
      <c r="N691" s="35"/>
      <c r="O691" s="35"/>
      <c r="P691" s="35"/>
      <c r="Q691" s="35"/>
      <c r="R691" s="35"/>
      <c r="S691" s="35"/>
      <c r="T691" s="71"/>
      <c r="AT691" s="17" t="s">
        <v>115</v>
      </c>
      <c r="AU691" s="17" t="s">
        <v>71</v>
      </c>
    </row>
    <row r="692" spans="2:65" s="1" customFormat="1" ht="16.5" customHeight="1">
      <c r="B692" s="34"/>
      <c r="C692" s="151" t="s">
        <v>383</v>
      </c>
      <c r="D692" s="151" t="s">
        <v>109</v>
      </c>
      <c r="E692" s="152" t="s">
        <v>621</v>
      </c>
      <c r="F692" s="153" t="s">
        <v>579</v>
      </c>
      <c r="G692" s="154" t="s">
        <v>111</v>
      </c>
      <c r="H692" s="155">
        <v>1</v>
      </c>
      <c r="I692" s="156"/>
      <c r="J692" s="157">
        <f>ROUND(I692*H692,2)</f>
        <v>0</v>
      </c>
      <c r="K692" s="153" t="s">
        <v>21</v>
      </c>
      <c r="L692" s="54"/>
      <c r="M692" s="158" t="s">
        <v>21</v>
      </c>
      <c r="N692" s="159" t="s">
        <v>42</v>
      </c>
      <c r="O692" s="35"/>
      <c r="P692" s="160">
        <f>O692*H692</f>
        <v>0</v>
      </c>
      <c r="Q692" s="160">
        <v>0</v>
      </c>
      <c r="R692" s="160">
        <f>Q692*H692</f>
        <v>0</v>
      </c>
      <c r="S692" s="160">
        <v>0</v>
      </c>
      <c r="T692" s="161">
        <f>S692*H692</f>
        <v>0</v>
      </c>
      <c r="AR692" s="17" t="s">
        <v>112</v>
      </c>
      <c r="AT692" s="17" t="s">
        <v>109</v>
      </c>
      <c r="AU692" s="17" t="s">
        <v>71</v>
      </c>
      <c r="AY692" s="17" t="s">
        <v>113</v>
      </c>
      <c r="BE692" s="162">
        <f>IF(N692="základní",J692,0)</f>
        <v>0</v>
      </c>
      <c r="BF692" s="162">
        <f>IF(N692="snížená",J692,0)</f>
        <v>0</v>
      </c>
      <c r="BG692" s="162">
        <f>IF(N692="zákl. přenesená",J692,0)</f>
        <v>0</v>
      </c>
      <c r="BH692" s="162">
        <f>IF(N692="sníž. přenesená",J692,0)</f>
        <v>0</v>
      </c>
      <c r="BI692" s="162">
        <f>IF(N692="nulová",J692,0)</f>
        <v>0</v>
      </c>
      <c r="BJ692" s="17" t="s">
        <v>79</v>
      </c>
      <c r="BK692" s="162">
        <f>ROUND(I692*H692,2)</f>
        <v>0</v>
      </c>
      <c r="BL692" s="17" t="s">
        <v>112</v>
      </c>
      <c r="BM692" s="17" t="s">
        <v>622</v>
      </c>
    </row>
    <row r="693" spans="2:47" s="1" customFormat="1" ht="13.5">
      <c r="B693" s="34"/>
      <c r="C693" s="56"/>
      <c r="D693" s="163" t="s">
        <v>114</v>
      </c>
      <c r="E693" s="56"/>
      <c r="F693" s="164" t="s">
        <v>579</v>
      </c>
      <c r="G693" s="56"/>
      <c r="H693" s="56"/>
      <c r="I693" s="138"/>
      <c r="J693" s="56"/>
      <c r="K693" s="56"/>
      <c r="L693" s="54"/>
      <c r="M693" s="165"/>
      <c r="N693" s="35"/>
      <c r="O693" s="35"/>
      <c r="P693" s="35"/>
      <c r="Q693" s="35"/>
      <c r="R693" s="35"/>
      <c r="S693" s="35"/>
      <c r="T693" s="71"/>
      <c r="AT693" s="17" t="s">
        <v>114</v>
      </c>
      <c r="AU693" s="17" t="s">
        <v>71</v>
      </c>
    </row>
    <row r="694" spans="2:47" s="1" customFormat="1" ht="27">
      <c r="B694" s="34"/>
      <c r="C694" s="56"/>
      <c r="D694" s="163" t="s">
        <v>115</v>
      </c>
      <c r="E694" s="56"/>
      <c r="F694" s="166" t="s">
        <v>612</v>
      </c>
      <c r="G694" s="56"/>
      <c r="H694" s="56"/>
      <c r="I694" s="138"/>
      <c r="J694" s="56"/>
      <c r="K694" s="56"/>
      <c r="L694" s="54"/>
      <c r="M694" s="167"/>
      <c r="N694" s="168"/>
      <c r="O694" s="168"/>
      <c r="P694" s="168"/>
      <c r="Q694" s="168"/>
      <c r="R694" s="168"/>
      <c r="S694" s="168"/>
      <c r="T694" s="169"/>
      <c r="AT694" s="17" t="s">
        <v>115</v>
      </c>
      <c r="AU694" s="17" t="s">
        <v>71</v>
      </c>
    </row>
    <row r="695" spans="2:12" s="1" customFormat="1" ht="6.95" customHeight="1">
      <c r="B695" s="49"/>
      <c r="C695" s="50"/>
      <c r="D695" s="50"/>
      <c r="E695" s="50"/>
      <c r="F695" s="50"/>
      <c r="G695" s="50"/>
      <c r="H695" s="50"/>
      <c r="I695" s="128"/>
      <c r="J695" s="50"/>
      <c r="K695" s="50"/>
      <c r="L695" s="54"/>
    </row>
  </sheetData>
  <sheetProtection algorithmName="SHA-512" hashValue="cvbLnjyBYyBGf5K06MwpGMHkWC7zB9dDip6yehqQ0y4FmcphdESQCoERexq5GkJrFwir+XQdU+fv6kk3Dw3HeA==" saltValue="kRbtO6ONkejL0qhY2F90eqQlYuPL468glmKvQJ2t/s0gOSKJpPf//70sz9BjIwididZkebi8otQBhJsud04oGA==" spinCount="100000" sheet="1" objects="1" scenarios="1" formatColumns="0" formatRows="0" autoFilter="0"/>
  <autoFilter ref="C75:K694"/>
  <mergeCells count="10">
    <mergeCell ref="J51:J52"/>
    <mergeCell ref="E66:H66"/>
    <mergeCell ref="E68:H6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170" customWidth="1"/>
    <col min="2" max="2" width="1.66796875" style="170" customWidth="1"/>
    <col min="3" max="4" width="5" style="170" customWidth="1"/>
    <col min="5" max="5" width="11.66015625" style="170" customWidth="1"/>
    <col min="6" max="6" width="9.16015625" style="170" customWidth="1"/>
    <col min="7" max="7" width="5" style="170" customWidth="1"/>
    <col min="8" max="8" width="77.83203125" style="170" customWidth="1"/>
    <col min="9" max="10" width="20" style="170" customWidth="1"/>
    <col min="11" max="11" width="1.66796875" style="170" customWidth="1"/>
  </cols>
  <sheetData>
    <row r="1" ht="37.5" customHeight="1"/>
    <row r="2" spans="2:11" ht="7.5" customHeight="1">
      <c r="B2" s="171"/>
      <c r="C2" s="172"/>
      <c r="D2" s="172"/>
      <c r="E2" s="172"/>
      <c r="F2" s="172"/>
      <c r="G2" s="172"/>
      <c r="H2" s="172"/>
      <c r="I2" s="172"/>
      <c r="J2" s="172"/>
      <c r="K2" s="173"/>
    </row>
    <row r="3" spans="2:11" s="8" customFormat="1" ht="45" customHeight="1">
      <c r="B3" s="174"/>
      <c r="C3" s="298" t="s">
        <v>623</v>
      </c>
      <c r="D3" s="298"/>
      <c r="E3" s="298"/>
      <c r="F3" s="298"/>
      <c r="G3" s="298"/>
      <c r="H3" s="298"/>
      <c r="I3" s="298"/>
      <c r="J3" s="298"/>
      <c r="K3" s="175"/>
    </row>
    <row r="4" spans="2:11" ht="25.5" customHeight="1">
      <c r="B4" s="176"/>
      <c r="C4" s="302" t="s">
        <v>624</v>
      </c>
      <c r="D4" s="302"/>
      <c r="E4" s="302"/>
      <c r="F4" s="302"/>
      <c r="G4" s="302"/>
      <c r="H4" s="302"/>
      <c r="I4" s="302"/>
      <c r="J4" s="302"/>
      <c r="K4" s="177"/>
    </row>
    <row r="5" spans="2:11" ht="5.25" customHeight="1">
      <c r="B5" s="176"/>
      <c r="C5" s="178"/>
      <c r="D5" s="178"/>
      <c r="E5" s="178"/>
      <c r="F5" s="178"/>
      <c r="G5" s="178"/>
      <c r="H5" s="178"/>
      <c r="I5" s="178"/>
      <c r="J5" s="178"/>
      <c r="K5" s="177"/>
    </row>
    <row r="6" spans="2:11" ht="15" customHeight="1">
      <c r="B6" s="176"/>
      <c r="C6" s="300" t="s">
        <v>625</v>
      </c>
      <c r="D6" s="300"/>
      <c r="E6" s="300"/>
      <c r="F6" s="300"/>
      <c r="G6" s="300"/>
      <c r="H6" s="300"/>
      <c r="I6" s="300"/>
      <c r="J6" s="300"/>
      <c r="K6" s="177"/>
    </row>
    <row r="7" spans="2:11" ht="15" customHeight="1">
      <c r="B7" s="180"/>
      <c r="C7" s="300" t="s">
        <v>626</v>
      </c>
      <c r="D7" s="300"/>
      <c r="E7" s="300"/>
      <c r="F7" s="300"/>
      <c r="G7" s="300"/>
      <c r="H7" s="300"/>
      <c r="I7" s="300"/>
      <c r="J7" s="300"/>
      <c r="K7" s="177"/>
    </row>
    <row r="8" spans="2:11" ht="12.75" customHeight="1">
      <c r="B8" s="180"/>
      <c r="C8" s="179"/>
      <c r="D8" s="179"/>
      <c r="E8" s="179"/>
      <c r="F8" s="179"/>
      <c r="G8" s="179"/>
      <c r="H8" s="179"/>
      <c r="I8" s="179"/>
      <c r="J8" s="179"/>
      <c r="K8" s="177"/>
    </row>
    <row r="9" spans="2:11" ht="15" customHeight="1">
      <c r="B9" s="180"/>
      <c r="C9" s="300" t="s">
        <v>627</v>
      </c>
      <c r="D9" s="300"/>
      <c r="E9" s="300"/>
      <c r="F9" s="300"/>
      <c r="G9" s="300"/>
      <c r="H9" s="300"/>
      <c r="I9" s="300"/>
      <c r="J9" s="300"/>
      <c r="K9" s="177"/>
    </row>
    <row r="10" spans="2:11" ht="15" customHeight="1">
      <c r="B10" s="180"/>
      <c r="C10" s="179"/>
      <c r="D10" s="300" t="s">
        <v>628</v>
      </c>
      <c r="E10" s="300"/>
      <c r="F10" s="300"/>
      <c r="G10" s="300"/>
      <c r="H10" s="300"/>
      <c r="I10" s="300"/>
      <c r="J10" s="300"/>
      <c r="K10" s="177"/>
    </row>
    <row r="11" spans="2:11" ht="15" customHeight="1">
      <c r="B11" s="180"/>
      <c r="C11" s="181"/>
      <c r="D11" s="300" t="s">
        <v>629</v>
      </c>
      <c r="E11" s="300"/>
      <c r="F11" s="300"/>
      <c r="G11" s="300"/>
      <c r="H11" s="300"/>
      <c r="I11" s="300"/>
      <c r="J11" s="300"/>
      <c r="K11" s="177"/>
    </row>
    <row r="12" spans="2:11" ht="12.75" customHeight="1">
      <c r="B12" s="180"/>
      <c r="C12" s="181"/>
      <c r="D12" s="181"/>
      <c r="E12" s="181"/>
      <c r="F12" s="181"/>
      <c r="G12" s="181"/>
      <c r="H12" s="181"/>
      <c r="I12" s="181"/>
      <c r="J12" s="181"/>
      <c r="K12" s="177"/>
    </row>
    <row r="13" spans="2:11" ht="15" customHeight="1">
      <c r="B13" s="180"/>
      <c r="C13" s="181"/>
      <c r="D13" s="300" t="s">
        <v>630</v>
      </c>
      <c r="E13" s="300"/>
      <c r="F13" s="300"/>
      <c r="G13" s="300"/>
      <c r="H13" s="300"/>
      <c r="I13" s="300"/>
      <c r="J13" s="300"/>
      <c r="K13" s="177"/>
    </row>
    <row r="14" spans="2:11" ht="15" customHeight="1">
      <c r="B14" s="180"/>
      <c r="C14" s="181"/>
      <c r="D14" s="300" t="s">
        <v>631</v>
      </c>
      <c r="E14" s="300"/>
      <c r="F14" s="300"/>
      <c r="G14" s="300"/>
      <c r="H14" s="300"/>
      <c r="I14" s="300"/>
      <c r="J14" s="300"/>
      <c r="K14" s="177"/>
    </row>
    <row r="15" spans="2:11" ht="15" customHeight="1">
      <c r="B15" s="180"/>
      <c r="C15" s="181"/>
      <c r="D15" s="300" t="s">
        <v>632</v>
      </c>
      <c r="E15" s="300"/>
      <c r="F15" s="300"/>
      <c r="G15" s="300"/>
      <c r="H15" s="300"/>
      <c r="I15" s="300"/>
      <c r="J15" s="300"/>
      <c r="K15" s="177"/>
    </row>
    <row r="16" spans="2:11" ht="15" customHeight="1">
      <c r="B16" s="180"/>
      <c r="C16" s="181"/>
      <c r="D16" s="181"/>
      <c r="E16" s="182" t="s">
        <v>78</v>
      </c>
      <c r="F16" s="300" t="s">
        <v>633</v>
      </c>
      <c r="G16" s="300"/>
      <c r="H16" s="300"/>
      <c r="I16" s="300"/>
      <c r="J16" s="300"/>
      <c r="K16" s="177"/>
    </row>
    <row r="17" spans="2:11" ht="15" customHeight="1">
      <c r="B17" s="180"/>
      <c r="C17" s="181"/>
      <c r="D17" s="181"/>
      <c r="E17" s="182" t="s">
        <v>634</v>
      </c>
      <c r="F17" s="300" t="s">
        <v>635</v>
      </c>
      <c r="G17" s="300"/>
      <c r="H17" s="300"/>
      <c r="I17" s="300"/>
      <c r="J17" s="300"/>
      <c r="K17" s="177"/>
    </row>
    <row r="18" spans="2:11" ht="15" customHeight="1">
      <c r="B18" s="180"/>
      <c r="C18" s="181"/>
      <c r="D18" s="181"/>
      <c r="E18" s="182" t="s">
        <v>636</v>
      </c>
      <c r="F18" s="300" t="s">
        <v>637</v>
      </c>
      <c r="G18" s="300"/>
      <c r="H18" s="300"/>
      <c r="I18" s="300"/>
      <c r="J18" s="300"/>
      <c r="K18" s="177"/>
    </row>
    <row r="19" spans="2:11" ht="15" customHeight="1">
      <c r="B19" s="180"/>
      <c r="C19" s="181"/>
      <c r="D19" s="181"/>
      <c r="E19" s="182" t="s">
        <v>638</v>
      </c>
      <c r="F19" s="300" t="s">
        <v>639</v>
      </c>
      <c r="G19" s="300"/>
      <c r="H19" s="300"/>
      <c r="I19" s="300"/>
      <c r="J19" s="300"/>
      <c r="K19" s="177"/>
    </row>
    <row r="20" spans="2:11" ht="15" customHeight="1">
      <c r="B20" s="180"/>
      <c r="C20" s="181"/>
      <c r="D20" s="181"/>
      <c r="E20" s="182" t="s">
        <v>640</v>
      </c>
      <c r="F20" s="300" t="s">
        <v>641</v>
      </c>
      <c r="G20" s="300"/>
      <c r="H20" s="300"/>
      <c r="I20" s="300"/>
      <c r="J20" s="300"/>
      <c r="K20" s="177"/>
    </row>
    <row r="21" spans="2:11" ht="15" customHeight="1">
      <c r="B21" s="180"/>
      <c r="C21" s="181"/>
      <c r="D21" s="181"/>
      <c r="E21" s="182" t="s">
        <v>642</v>
      </c>
      <c r="F21" s="300" t="s">
        <v>643</v>
      </c>
      <c r="G21" s="300"/>
      <c r="H21" s="300"/>
      <c r="I21" s="300"/>
      <c r="J21" s="300"/>
      <c r="K21" s="177"/>
    </row>
    <row r="22" spans="2:11" ht="12.75" customHeight="1">
      <c r="B22" s="180"/>
      <c r="C22" s="181"/>
      <c r="D22" s="181"/>
      <c r="E22" s="181"/>
      <c r="F22" s="181"/>
      <c r="G22" s="181"/>
      <c r="H22" s="181"/>
      <c r="I22" s="181"/>
      <c r="J22" s="181"/>
      <c r="K22" s="177"/>
    </row>
    <row r="23" spans="2:11" ht="15" customHeight="1">
      <c r="B23" s="180"/>
      <c r="C23" s="300" t="s">
        <v>644</v>
      </c>
      <c r="D23" s="300"/>
      <c r="E23" s="300"/>
      <c r="F23" s="300"/>
      <c r="G23" s="300"/>
      <c r="H23" s="300"/>
      <c r="I23" s="300"/>
      <c r="J23" s="300"/>
      <c r="K23" s="177"/>
    </row>
    <row r="24" spans="2:11" ht="15" customHeight="1">
      <c r="B24" s="180"/>
      <c r="C24" s="300" t="s">
        <v>645</v>
      </c>
      <c r="D24" s="300"/>
      <c r="E24" s="300"/>
      <c r="F24" s="300"/>
      <c r="G24" s="300"/>
      <c r="H24" s="300"/>
      <c r="I24" s="300"/>
      <c r="J24" s="300"/>
      <c r="K24" s="177"/>
    </row>
    <row r="25" spans="2:11" ht="15" customHeight="1">
      <c r="B25" s="180"/>
      <c r="C25" s="179"/>
      <c r="D25" s="300" t="s">
        <v>646</v>
      </c>
      <c r="E25" s="300"/>
      <c r="F25" s="300"/>
      <c r="G25" s="300"/>
      <c r="H25" s="300"/>
      <c r="I25" s="300"/>
      <c r="J25" s="300"/>
      <c r="K25" s="177"/>
    </row>
    <row r="26" spans="2:11" ht="15" customHeight="1">
      <c r="B26" s="180"/>
      <c r="C26" s="181"/>
      <c r="D26" s="300" t="s">
        <v>647</v>
      </c>
      <c r="E26" s="300"/>
      <c r="F26" s="300"/>
      <c r="G26" s="300"/>
      <c r="H26" s="300"/>
      <c r="I26" s="300"/>
      <c r="J26" s="300"/>
      <c r="K26" s="177"/>
    </row>
    <row r="27" spans="2:11" ht="12.75" customHeight="1">
      <c r="B27" s="180"/>
      <c r="C27" s="181"/>
      <c r="D27" s="181"/>
      <c r="E27" s="181"/>
      <c r="F27" s="181"/>
      <c r="G27" s="181"/>
      <c r="H27" s="181"/>
      <c r="I27" s="181"/>
      <c r="J27" s="181"/>
      <c r="K27" s="177"/>
    </row>
    <row r="28" spans="2:11" ht="15" customHeight="1">
      <c r="B28" s="180"/>
      <c r="C28" s="181"/>
      <c r="D28" s="300" t="s">
        <v>648</v>
      </c>
      <c r="E28" s="300"/>
      <c r="F28" s="300"/>
      <c r="G28" s="300"/>
      <c r="H28" s="300"/>
      <c r="I28" s="300"/>
      <c r="J28" s="300"/>
      <c r="K28" s="177"/>
    </row>
    <row r="29" spans="2:11" ht="15" customHeight="1">
      <c r="B29" s="180"/>
      <c r="C29" s="181"/>
      <c r="D29" s="300" t="s">
        <v>649</v>
      </c>
      <c r="E29" s="300"/>
      <c r="F29" s="300"/>
      <c r="G29" s="300"/>
      <c r="H29" s="300"/>
      <c r="I29" s="300"/>
      <c r="J29" s="300"/>
      <c r="K29" s="177"/>
    </row>
    <row r="30" spans="2:11" ht="12.75" customHeight="1">
      <c r="B30" s="180"/>
      <c r="C30" s="181"/>
      <c r="D30" s="181"/>
      <c r="E30" s="181"/>
      <c r="F30" s="181"/>
      <c r="G30" s="181"/>
      <c r="H30" s="181"/>
      <c r="I30" s="181"/>
      <c r="J30" s="181"/>
      <c r="K30" s="177"/>
    </row>
    <row r="31" spans="2:11" ht="15" customHeight="1">
      <c r="B31" s="180"/>
      <c r="C31" s="181"/>
      <c r="D31" s="300" t="s">
        <v>650</v>
      </c>
      <c r="E31" s="300"/>
      <c r="F31" s="300"/>
      <c r="G31" s="300"/>
      <c r="H31" s="300"/>
      <c r="I31" s="300"/>
      <c r="J31" s="300"/>
      <c r="K31" s="177"/>
    </row>
    <row r="32" spans="2:11" ht="15" customHeight="1">
      <c r="B32" s="180"/>
      <c r="C32" s="181"/>
      <c r="D32" s="300" t="s">
        <v>651</v>
      </c>
      <c r="E32" s="300"/>
      <c r="F32" s="300"/>
      <c r="G32" s="300"/>
      <c r="H32" s="300"/>
      <c r="I32" s="300"/>
      <c r="J32" s="300"/>
      <c r="K32" s="177"/>
    </row>
    <row r="33" spans="2:11" ht="15" customHeight="1">
      <c r="B33" s="180"/>
      <c r="C33" s="181"/>
      <c r="D33" s="300" t="s">
        <v>652</v>
      </c>
      <c r="E33" s="300"/>
      <c r="F33" s="300"/>
      <c r="G33" s="300"/>
      <c r="H33" s="300"/>
      <c r="I33" s="300"/>
      <c r="J33" s="300"/>
      <c r="K33" s="177"/>
    </row>
    <row r="34" spans="2:11" ht="15" customHeight="1">
      <c r="B34" s="180"/>
      <c r="C34" s="181"/>
      <c r="D34" s="179"/>
      <c r="E34" s="183" t="s">
        <v>96</v>
      </c>
      <c r="F34" s="179"/>
      <c r="G34" s="300" t="s">
        <v>653</v>
      </c>
      <c r="H34" s="300"/>
      <c r="I34" s="300"/>
      <c r="J34" s="300"/>
      <c r="K34" s="177"/>
    </row>
    <row r="35" spans="2:11" ht="30.75" customHeight="1">
      <c r="B35" s="180"/>
      <c r="C35" s="181"/>
      <c r="D35" s="179"/>
      <c r="E35" s="183" t="s">
        <v>654</v>
      </c>
      <c r="F35" s="179"/>
      <c r="G35" s="300" t="s">
        <v>655</v>
      </c>
      <c r="H35" s="300"/>
      <c r="I35" s="300"/>
      <c r="J35" s="300"/>
      <c r="K35" s="177"/>
    </row>
    <row r="36" spans="2:11" ht="15" customHeight="1">
      <c r="B36" s="180"/>
      <c r="C36" s="181"/>
      <c r="D36" s="179"/>
      <c r="E36" s="183" t="s">
        <v>52</v>
      </c>
      <c r="F36" s="179"/>
      <c r="G36" s="300" t="s">
        <v>656</v>
      </c>
      <c r="H36" s="300"/>
      <c r="I36" s="300"/>
      <c r="J36" s="300"/>
      <c r="K36" s="177"/>
    </row>
    <row r="37" spans="2:11" ht="15" customHeight="1">
      <c r="B37" s="180"/>
      <c r="C37" s="181"/>
      <c r="D37" s="179"/>
      <c r="E37" s="183" t="s">
        <v>97</v>
      </c>
      <c r="F37" s="179"/>
      <c r="G37" s="300" t="s">
        <v>657</v>
      </c>
      <c r="H37" s="300"/>
      <c r="I37" s="300"/>
      <c r="J37" s="300"/>
      <c r="K37" s="177"/>
    </row>
    <row r="38" spans="2:11" ht="15" customHeight="1">
      <c r="B38" s="180"/>
      <c r="C38" s="181"/>
      <c r="D38" s="179"/>
      <c r="E38" s="183" t="s">
        <v>98</v>
      </c>
      <c r="F38" s="179"/>
      <c r="G38" s="300" t="s">
        <v>658</v>
      </c>
      <c r="H38" s="300"/>
      <c r="I38" s="300"/>
      <c r="J38" s="300"/>
      <c r="K38" s="177"/>
    </row>
    <row r="39" spans="2:11" ht="15" customHeight="1">
      <c r="B39" s="180"/>
      <c r="C39" s="181"/>
      <c r="D39" s="179"/>
      <c r="E39" s="183" t="s">
        <v>99</v>
      </c>
      <c r="F39" s="179"/>
      <c r="G39" s="300" t="s">
        <v>659</v>
      </c>
      <c r="H39" s="300"/>
      <c r="I39" s="300"/>
      <c r="J39" s="300"/>
      <c r="K39" s="177"/>
    </row>
    <row r="40" spans="2:11" ht="15" customHeight="1">
      <c r="B40" s="180"/>
      <c r="C40" s="181"/>
      <c r="D40" s="179"/>
      <c r="E40" s="183" t="s">
        <v>660</v>
      </c>
      <c r="F40" s="179"/>
      <c r="G40" s="300" t="s">
        <v>661</v>
      </c>
      <c r="H40" s="300"/>
      <c r="I40" s="300"/>
      <c r="J40" s="300"/>
      <c r="K40" s="177"/>
    </row>
    <row r="41" spans="2:11" ht="15" customHeight="1">
      <c r="B41" s="180"/>
      <c r="C41" s="181"/>
      <c r="D41" s="179"/>
      <c r="E41" s="183"/>
      <c r="F41" s="179"/>
      <c r="G41" s="300" t="s">
        <v>662</v>
      </c>
      <c r="H41" s="300"/>
      <c r="I41" s="300"/>
      <c r="J41" s="300"/>
      <c r="K41" s="177"/>
    </row>
    <row r="42" spans="2:11" ht="15" customHeight="1">
      <c r="B42" s="180"/>
      <c r="C42" s="181"/>
      <c r="D42" s="179"/>
      <c r="E42" s="183" t="s">
        <v>663</v>
      </c>
      <c r="F42" s="179"/>
      <c r="G42" s="300" t="s">
        <v>664</v>
      </c>
      <c r="H42" s="300"/>
      <c r="I42" s="300"/>
      <c r="J42" s="300"/>
      <c r="K42" s="177"/>
    </row>
    <row r="43" spans="2:11" ht="15" customHeight="1">
      <c r="B43" s="180"/>
      <c r="C43" s="181"/>
      <c r="D43" s="179"/>
      <c r="E43" s="183" t="s">
        <v>101</v>
      </c>
      <c r="F43" s="179"/>
      <c r="G43" s="300" t="s">
        <v>665</v>
      </c>
      <c r="H43" s="300"/>
      <c r="I43" s="300"/>
      <c r="J43" s="300"/>
      <c r="K43" s="177"/>
    </row>
    <row r="44" spans="2:11" ht="12.75" customHeight="1">
      <c r="B44" s="180"/>
      <c r="C44" s="181"/>
      <c r="D44" s="179"/>
      <c r="E44" s="179"/>
      <c r="F44" s="179"/>
      <c r="G44" s="179"/>
      <c r="H44" s="179"/>
      <c r="I44" s="179"/>
      <c r="J44" s="179"/>
      <c r="K44" s="177"/>
    </row>
    <row r="45" spans="2:11" ht="15" customHeight="1">
      <c r="B45" s="180"/>
      <c r="C45" s="181"/>
      <c r="D45" s="300" t="s">
        <v>666</v>
      </c>
      <c r="E45" s="300"/>
      <c r="F45" s="300"/>
      <c r="G45" s="300"/>
      <c r="H45" s="300"/>
      <c r="I45" s="300"/>
      <c r="J45" s="300"/>
      <c r="K45" s="177"/>
    </row>
    <row r="46" spans="2:11" ht="15" customHeight="1">
      <c r="B46" s="180"/>
      <c r="C46" s="181"/>
      <c r="D46" s="181"/>
      <c r="E46" s="300" t="s">
        <v>667</v>
      </c>
      <c r="F46" s="300"/>
      <c r="G46" s="300"/>
      <c r="H46" s="300"/>
      <c r="I46" s="300"/>
      <c r="J46" s="300"/>
      <c r="K46" s="177"/>
    </row>
    <row r="47" spans="2:11" ht="15" customHeight="1">
      <c r="B47" s="180"/>
      <c r="C47" s="181"/>
      <c r="D47" s="181"/>
      <c r="E47" s="300" t="s">
        <v>668</v>
      </c>
      <c r="F47" s="300"/>
      <c r="G47" s="300"/>
      <c r="H47" s="300"/>
      <c r="I47" s="300"/>
      <c r="J47" s="300"/>
      <c r="K47" s="177"/>
    </row>
    <row r="48" spans="2:11" ht="15" customHeight="1">
      <c r="B48" s="180"/>
      <c r="C48" s="181"/>
      <c r="D48" s="181"/>
      <c r="E48" s="300" t="s">
        <v>669</v>
      </c>
      <c r="F48" s="300"/>
      <c r="G48" s="300"/>
      <c r="H48" s="300"/>
      <c r="I48" s="300"/>
      <c r="J48" s="300"/>
      <c r="K48" s="177"/>
    </row>
    <row r="49" spans="2:11" ht="15" customHeight="1">
      <c r="B49" s="180"/>
      <c r="C49" s="181"/>
      <c r="D49" s="300" t="s">
        <v>670</v>
      </c>
      <c r="E49" s="300"/>
      <c r="F49" s="300"/>
      <c r="G49" s="300"/>
      <c r="H49" s="300"/>
      <c r="I49" s="300"/>
      <c r="J49" s="300"/>
      <c r="K49" s="177"/>
    </row>
    <row r="50" spans="2:11" ht="25.5" customHeight="1">
      <c r="B50" s="176"/>
      <c r="C50" s="302" t="s">
        <v>671</v>
      </c>
      <c r="D50" s="302"/>
      <c r="E50" s="302"/>
      <c r="F50" s="302"/>
      <c r="G50" s="302"/>
      <c r="H50" s="302"/>
      <c r="I50" s="302"/>
      <c r="J50" s="302"/>
      <c r="K50" s="177"/>
    </row>
    <row r="51" spans="2:11" ht="5.25" customHeight="1">
      <c r="B51" s="176"/>
      <c r="C51" s="178"/>
      <c r="D51" s="178"/>
      <c r="E51" s="178"/>
      <c r="F51" s="178"/>
      <c r="G51" s="178"/>
      <c r="H51" s="178"/>
      <c r="I51" s="178"/>
      <c r="J51" s="178"/>
      <c r="K51" s="177"/>
    </row>
    <row r="52" spans="2:11" ht="15" customHeight="1">
      <c r="B52" s="176"/>
      <c r="C52" s="300" t="s">
        <v>672</v>
      </c>
      <c r="D52" s="300"/>
      <c r="E52" s="300"/>
      <c r="F52" s="300"/>
      <c r="G52" s="300"/>
      <c r="H52" s="300"/>
      <c r="I52" s="300"/>
      <c r="J52" s="300"/>
      <c r="K52" s="177"/>
    </row>
    <row r="53" spans="2:11" ht="15" customHeight="1">
      <c r="B53" s="176"/>
      <c r="C53" s="300" t="s">
        <v>673</v>
      </c>
      <c r="D53" s="300"/>
      <c r="E53" s="300"/>
      <c r="F53" s="300"/>
      <c r="G53" s="300"/>
      <c r="H53" s="300"/>
      <c r="I53" s="300"/>
      <c r="J53" s="300"/>
      <c r="K53" s="177"/>
    </row>
    <row r="54" spans="2:11" ht="12.75" customHeight="1">
      <c r="B54" s="176"/>
      <c r="C54" s="179"/>
      <c r="D54" s="179"/>
      <c r="E54" s="179"/>
      <c r="F54" s="179"/>
      <c r="G54" s="179"/>
      <c r="H54" s="179"/>
      <c r="I54" s="179"/>
      <c r="J54" s="179"/>
      <c r="K54" s="177"/>
    </row>
    <row r="55" spans="2:11" ht="15" customHeight="1">
      <c r="B55" s="176"/>
      <c r="C55" s="300" t="s">
        <v>674</v>
      </c>
      <c r="D55" s="300"/>
      <c r="E55" s="300"/>
      <c r="F55" s="300"/>
      <c r="G55" s="300"/>
      <c r="H55" s="300"/>
      <c r="I55" s="300"/>
      <c r="J55" s="300"/>
      <c r="K55" s="177"/>
    </row>
    <row r="56" spans="2:11" ht="15" customHeight="1">
      <c r="B56" s="176"/>
      <c r="C56" s="181"/>
      <c r="D56" s="300" t="s">
        <v>675</v>
      </c>
      <c r="E56" s="300"/>
      <c r="F56" s="300"/>
      <c r="G56" s="300"/>
      <c r="H56" s="300"/>
      <c r="I56" s="300"/>
      <c r="J56" s="300"/>
      <c r="K56" s="177"/>
    </row>
    <row r="57" spans="2:11" ht="15" customHeight="1">
      <c r="B57" s="176"/>
      <c r="C57" s="181"/>
      <c r="D57" s="300" t="s">
        <v>676</v>
      </c>
      <c r="E57" s="300"/>
      <c r="F57" s="300"/>
      <c r="G57" s="300"/>
      <c r="H57" s="300"/>
      <c r="I57" s="300"/>
      <c r="J57" s="300"/>
      <c r="K57" s="177"/>
    </row>
    <row r="58" spans="2:11" ht="15" customHeight="1">
      <c r="B58" s="176"/>
      <c r="C58" s="181"/>
      <c r="D58" s="300" t="s">
        <v>677</v>
      </c>
      <c r="E58" s="300"/>
      <c r="F58" s="300"/>
      <c r="G58" s="300"/>
      <c r="H58" s="300"/>
      <c r="I58" s="300"/>
      <c r="J58" s="300"/>
      <c r="K58" s="177"/>
    </row>
    <row r="59" spans="2:11" ht="15" customHeight="1">
      <c r="B59" s="176"/>
      <c r="C59" s="181"/>
      <c r="D59" s="300" t="s">
        <v>678</v>
      </c>
      <c r="E59" s="300"/>
      <c r="F59" s="300"/>
      <c r="G59" s="300"/>
      <c r="H59" s="300"/>
      <c r="I59" s="300"/>
      <c r="J59" s="300"/>
      <c r="K59" s="177"/>
    </row>
    <row r="60" spans="2:11" ht="15" customHeight="1">
      <c r="B60" s="176"/>
      <c r="C60" s="181"/>
      <c r="D60" s="301" t="s">
        <v>679</v>
      </c>
      <c r="E60" s="301"/>
      <c r="F60" s="301"/>
      <c r="G60" s="301"/>
      <c r="H60" s="301"/>
      <c r="I60" s="301"/>
      <c r="J60" s="301"/>
      <c r="K60" s="177"/>
    </row>
    <row r="61" spans="2:11" ht="15" customHeight="1">
      <c r="B61" s="176"/>
      <c r="C61" s="181"/>
      <c r="D61" s="300" t="s">
        <v>680</v>
      </c>
      <c r="E61" s="300"/>
      <c r="F61" s="300"/>
      <c r="G61" s="300"/>
      <c r="H61" s="300"/>
      <c r="I61" s="300"/>
      <c r="J61" s="300"/>
      <c r="K61" s="177"/>
    </row>
    <row r="62" spans="2:11" ht="12.75" customHeight="1">
      <c r="B62" s="176"/>
      <c r="C62" s="181"/>
      <c r="D62" s="181"/>
      <c r="E62" s="184"/>
      <c r="F62" s="181"/>
      <c r="G62" s="181"/>
      <c r="H62" s="181"/>
      <c r="I62" s="181"/>
      <c r="J62" s="181"/>
      <c r="K62" s="177"/>
    </row>
    <row r="63" spans="2:11" ht="15" customHeight="1">
      <c r="B63" s="176"/>
      <c r="C63" s="181"/>
      <c r="D63" s="300" t="s">
        <v>681</v>
      </c>
      <c r="E63" s="300"/>
      <c r="F63" s="300"/>
      <c r="G63" s="300"/>
      <c r="H63" s="300"/>
      <c r="I63" s="300"/>
      <c r="J63" s="300"/>
      <c r="K63" s="177"/>
    </row>
    <row r="64" spans="2:11" ht="15" customHeight="1">
      <c r="B64" s="176"/>
      <c r="C64" s="181"/>
      <c r="D64" s="301" t="s">
        <v>682</v>
      </c>
      <c r="E64" s="301"/>
      <c r="F64" s="301"/>
      <c r="G64" s="301"/>
      <c r="H64" s="301"/>
      <c r="I64" s="301"/>
      <c r="J64" s="301"/>
      <c r="K64" s="177"/>
    </row>
    <row r="65" spans="2:11" ht="15" customHeight="1">
      <c r="B65" s="176"/>
      <c r="C65" s="181"/>
      <c r="D65" s="300" t="s">
        <v>683</v>
      </c>
      <c r="E65" s="300"/>
      <c r="F65" s="300"/>
      <c r="G65" s="300"/>
      <c r="H65" s="300"/>
      <c r="I65" s="300"/>
      <c r="J65" s="300"/>
      <c r="K65" s="177"/>
    </row>
    <row r="66" spans="2:11" ht="15" customHeight="1">
      <c r="B66" s="176"/>
      <c r="C66" s="181"/>
      <c r="D66" s="300" t="s">
        <v>684</v>
      </c>
      <c r="E66" s="300"/>
      <c r="F66" s="300"/>
      <c r="G66" s="300"/>
      <c r="H66" s="300"/>
      <c r="I66" s="300"/>
      <c r="J66" s="300"/>
      <c r="K66" s="177"/>
    </row>
    <row r="67" spans="2:11" ht="15" customHeight="1">
      <c r="B67" s="176"/>
      <c r="C67" s="181"/>
      <c r="D67" s="300" t="s">
        <v>685</v>
      </c>
      <c r="E67" s="300"/>
      <c r="F67" s="300"/>
      <c r="G67" s="300"/>
      <c r="H67" s="300"/>
      <c r="I67" s="300"/>
      <c r="J67" s="300"/>
      <c r="K67" s="177"/>
    </row>
    <row r="68" spans="2:11" ht="15" customHeight="1">
      <c r="B68" s="176"/>
      <c r="C68" s="181"/>
      <c r="D68" s="300" t="s">
        <v>686</v>
      </c>
      <c r="E68" s="300"/>
      <c r="F68" s="300"/>
      <c r="G68" s="300"/>
      <c r="H68" s="300"/>
      <c r="I68" s="300"/>
      <c r="J68" s="300"/>
      <c r="K68" s="177"/>
    </row>
    <row r="69" spans="2:11" ht="12.75" customHeight="1">
      <c r="B69" s="185"/>
      <c r="C69" s="186"/>
      <c r="D69" s="186"/>
      <c r="E69" s="186"/>
      <c r="F69" s="186"/>
      <c r="G69" s="186"/>
      <c r="H69" s="186"/>
      <c r="I69" s="186"/>
      <c r="J69" s="186"/>
      <c r="K69" s="187"/>
    </row>
    <row r="70" spans="2:11" ht="18.75" customHeight="1">
      <c r="B70" s="188"/>
      <c r="C70" s="188"/>
      <c r="D70" s="188"/>
      <c r="E70" s="188"/>
      <c r="F70" s="188"/>
      <c r="G70" s="188"/>
      <c r="H70" s="188"/>
      <c r="I70" s="188"/>
      <c r="J70" s="188"/>
      <c r="K70" s="189"/>
    </row>
    <row r="71" spans="2:11" ht="18.75" customHeight="1">
      <c r="B71" s="189"/>
      <c r="C71" s="189"/>
      <c r="D71" s="189"/>
      <c r="E71" s="189"/>
      <c r="F71" s="189"/>
      <c r="G71" s="189"/>
      <c r="H71" s="189"/>
      <c r="I71" s="189"/>
      <c r="J71" s="189"/>
      <c r="K71" s="189"/>
    </row>
    <row r="72" spans="2:11" ht="7.5" customHeight="1">
      <c r="B72" s="190"/>
      <c r="C72" s="191"/>
      <c r="D72" s="191"/>
      <c r="E72" s="191"/>
      <c r="F72" s="191"/>
      <c r="G72" s="191"/>
      <c r="H72" s="191"/>
      <c r="I72" s="191"/>
      <c r="J72" s="191"/>
      <c r="K72" s="192"/>
    </row>
    <row r="73" spans="2:11" ht="45" customHeight="1">
      <c r="B73" s="193"/>
      <c r="C73" s="299" t="s">
        <v>86</v>
      </c>
      <c r="D73" s="299"/>
      <c r="E73" s="299"/>
      <c r="F73" s="299"/>
      <c r="G73" s="299"/>
      <c r="H73" s="299"/>
      <c r="I73" s="299"/>
      <c r="J73" s="299"/>
      <c r="K73" s="194"/>
    </row>
    <row r="74" spans="2:11" ht="17.25" customHeight="1">
      <c r="B74" s="193"/>
      <c r="C74" s="195" t="s">
        <v>687</v>
      </c>
      <c r="D74" s="195"/>
      <c r="E74" s="195"/>
      <c r="F74" s="195" t="s">
        <v>688</v>
      </c>
      <c r="G74" s="196"/>
      <c r="H74" s="195" t="s">
        <v>97</v>
      </c>
      <c r="I74" s="195" t="s">
        <v>56</v>
      </c>
      <c r="J74" s="195" t="s">
        <v>689</v>
      </c>
      <c r="K74" s="194"/>
    </row>
    <row r="75" spans="2:11" ht="17.25" customHeight="1">
      <c r="B75" s="193"/>
      <c r="C75" s="197" t="s">
        <v>690</v>
      </c>
      <c r="D75" s="197"/>
      <c r="E75" s="197"/>
      <c r="F75" s="198" t="s">
        <v>691</v>
      </c>
      <c r="G75" s="199"/>
      <c r="H75" s="197"/>
      <c r="I75" s="197"/>
      <c r="J75" s="197" t="s">
        <v>692</v>
      </c>
      <c r="K75" s="194"/>
    </row>
    <row r="76" spans="2:11" ht="5.25" customHeight="1">
      <c r="B76" s="193"/>
      <c r="C76" s="200"/>
      <c r="D76" s="200"/>
      <c r="E76" s="200"/>
      <c r="F76" s="200"/>
      <c r="G76" s="201"/>
      <c r="H76" s="200"/>
      <c r="I76" s="200"/>
      <c r="J76" s="200"/>
      <c r="K76" s="194"/>
    </row>
    <row r="77" spans="2:11" ht="15" customHeight="1">
      <c r="B77" s="193"/>
      <c r="C77" s="183" t="s">
        <v>52</v>
      </c>
      <c r="D77" s="200"/>
      <c r="E77" s="200"/>
      <c r="F77" s="202" t="s">
        <v>693</v>
      </c>
      <c r="G77" s="201"/>
      <c r="H77" s="183" t="s">
        <v>694</v>
      </c>
      <c r="I77" s="183" t="s">
        <v>695</v>
      </c>
      <c r="J77" s="183">
        <v>20</v>
      </c>
      <c r="K77" s="194"/>
    </row>
    <row r="78" spans="2:11" ht="15" customHeight="1">
      <c r="B78" s="193"/>
      <c r="C78" s="183" t="s">
        <v>696</v>
      </c>
      <c r="D78" s="183"/>
      <c r="E78" s="183"/>
      <c r="F78" s="202" t="s">
        <v>693</v>
      </c>
      <c r="G78" s="201"/>
      <c r="H78" s="183" t="s">
        <v>697</v>
      </c>
      <c r="I78" s="183" t="s">
        <v>695</v>
      </c>
      <c r="J78" s="183">
        <v>120</v>
      </c>
      <c r="K78" s="194"/>
    </row>
    <row r="79" spans="2:11" ht="15" customHeight="1">
      <c r="B79" s="203"/>
      <c r="C79" s="183" t="s">
        <v>698</v>
      </c>
      <c r="D79" s="183"/>
      <c r="E79" s="183"/>
      <c r="F79" s="202" t="s">
        <v>699</v>
      </c>
      <c r="G79" s="201"/>
      <c r="H79" s="183" t="s">
        <v>700</v>
      </c>
      <c r="I79" s="183" t="s">
        <v>695</v>
      </c>
      <c r="J79" s="183">
        <v>50</v>
      </c>
      <c r="K79" s="194"/>
    </row>
    <row r="80" spans="2:11" ht="15" customHeight="1">
      <c r="B80" s="203"/>
      <c r="C80" s="183" t="s">
        <v>701</v>
      </c>
      <c r="D80" s="183"/>
      <c r="E80" s="183"/>
      <c r="F80" s="202" t="s">
        <v>693</v>
      </c>
      <c r="G80" s="201"/>
      <c r="H80" s="183" t="s">
        <v>702</v>
      </c>
      <c r="I80" s="183" t="s">
        <v>703</v>
      </c>
      <c r="J80" s="183"/>
      <c r="K80" s="194"/>
    </row>
    <row r="81" spans="2:11" ht="15" customHeight="1">
      <c r="B81" s="203"/>
      <c r="C81" s="204" t="s">
        <v>704</v>
      </c>
      <c r="D81" s="204"/>
      <c r="E81" s="204"/>
      <c r="F81" s="205" t="s">
        <v>699</v>
      </c>
      <c r="G81" s="204"/>
      <c r="H81" s="204" t="s">
        <v>705</v>
      </c>
      <c r="I81" s="204" t="s">
        <v>695</v>
      </c>
      <c r="J81" s="204">
        <v>15</v>
      </c>
      <c r="K81" s="194"/>
    </row>
    <row r="82" spans="2:11" ht="15" customHeight="1">
      <c r="B82" s="203"/>
      <c r="C82" s="204" t="s">
        <v>706</v>
      </c>
      <c r="D82" s="204"/>
      <c r="E82" s="204"/>
      <c r="F82" s="205" t="s">
        <v>699</v>
      </c>
      <c r="G82" s="204"/>
      <c r="H82" s="204" t="s">
        <v>707</v>
      </c>
      <c r="I82" s="204" t="s">
        <v>695</v>
      </c>
      <c r="J82" s="204">
        <v>15</v>
      </c>
      <c r="K82" s="194"/>
    </row>
    <row r="83" spans="2:11" ht="15" customHeight="1">
      <c r="B83" s="203"/>
      <c r="C83" s="204" t="s">
        <v>708</v>
      </c>
      <c r="D83" s="204"/>
      <c r="E83" s="204"/>
      <c r="F83" s="205" t="s">
        <v>699</v>
      </c>
      <c r="G83" s="204"/>
      <c r="H83" s="204" t="s">
        <v>709</v>
      </c>
      <c r="I83" s="204" t="s">
        <v>695</v>
      </c>
      <c r="J83" s="204">
        <v>20</v>
      </c>
      <c r="K83" s="194"/>
    </row>
    <row r="84" spans="2:11" ht="15" customHeight="1">
      <c r="B84" s="203"/>
      <c r="C84" s="204" t="s">
        <v>710</v>
      </c>
      <c r="D84" s="204"/>
      <c r="E84" s="204"/>
      <c r="F84" s="205" t="s">
        <v>699</v>
      </c>
      <c r="G84" s="204"/>
      <c r="H84" s="204" t="s">
        <v>711</v>
      </c>
      <c r="I84" s="204" t="s">
        <v>695</v>
      </c>
      <c r="J84" s="204">
        <v>20</v>
      </c>
      <c r="K84" s="194"/>
    </row>
    <row r="85" spans="2:11" ht="15" customHeight="1">
      <c r="B85" s="203"/>
      <c r="C85" s="183" t="s">
        <v>712</v>
      </c>
      <c r="D85" s="183"/>
      <c r="E85" s="183"/>
      <c r="F85" s="202" t="s">
        <v>699</v>
      </c>
      <c r="G85" s="201"/>
      <c r="H85" s="183" t="s">
        <v>713</v>
      </c>
      <c r="I85" s="183" t="s">
        <v>695</v>
      </c>
      <c r="J85" s="183">
        <v>50</v>
      </c>
      <c r="K85" s="194"/>
    </row>
    <row r="86" spans="2:11" ht="15" customHeight="1">
      <c r="B86" s="203"/>
      <c r="C86" s="183" t="s">
        <v>714</v>
      </c>
      <c r="D86" s="183"/>
      <c r="E86" s="183"/>
      <c r="F86" s="202" t="s">
        <v>699</v>
      </c>
      <c r="G86" s="201"/>
      <c r="H86" s="183" t="s">
        <v>715</v>
      </c>
      <c r="I86" s="183" t="s">
        <v>695</v>
      </c>
      <c r="J86" s="183">
        <v>20</v>
      </c>
      <c r="K86" s="194"/>
    </row>
    <row r="87" spans="2:11" ht="15" customHeight="1">
      <c r="B87" s="203"/>
      <c r="C87" s="183" t="s">
        <v>716</v>
      </c>
      <c r="D87" s="183"/>
      <c r="E87" s="183"/>
      <c r="F87" s="202" t="s">
        <v>699</v>
      </c>
      <c r="G87" s="201"/>
      <c r="H87" s="183" t="s">
        <v>717</v>
      </c>
      <c r="I87" s="183" t="s">
        <v>695</v>
      </c>
      <c r="J87" s="183">
        <v>20</v>
      </c>
      <c r="K87" s="194"/>
    </row>
    <row r="88" spans="2:11" ht="15" customHeight="1">
      <c r="B88" s="203"/>
      <c r="C88" s="183" t="s">
        <v>718</v>
      </c>
      <c r="D88" s="183"/>
      <c r="E88" s="183"/>
      <c r="F88" s="202" t="s">
        <v>699</v>
      </c>
      <c r="G88" s="201"/>
      <c r="H88" s="183" t="s">
        <v>719</v>
      </c>
      <c r="I88" s="183" t="s">
        <v>695</v>
      </c>
      <c r="J88" s="183">
        <v>50</v>
      </c>
      <c r="K88" s="194"/>
    </row>
    <row r="89" spans="2:11" ht="15" customHeight="1">
      <c r="B89" s="203"/>
      <c r="C89" s="183" t="s">
        <v>720</v>
      </c>
      <c r="D89" s="183"/>
      <c r="E89" s="183"/>
      <c r="F89" s="202" t="s">
        <v>699</v>
      </c>
      <c r="G89" s="201"/>
      <c r="H89" s="183" t="s">
        <v>720</v>
      </c>
      <c r="I89" s="183" t="s">
        <v>695</v>
      </c>
      <c r="J89" s="183">
        <v>50</v>
      </c>
      <c r="K89" s="194"/>
    </row>
    <row r="90" spans="2:11" ht="15" customHeight="1">
      <c r="B90" s="203"/>
      <c r="C90" s="183" t="s">
        <v>102</v>
      </c>
      <c r="D90" s="183"/>
      <c r="E90" s="183"/>
      <c r="F90" s="202" t="s">
        <v>699</v>
      </c>
      <c r="G90" s="201"/>
      <c r="H90" s="183" t="s">
        <v>721</v>
      </c>
      <c r="I90" s="183" t="s">
        <v>695</v>
      </c>
      <c r="J90" s="183">
        <v>255</v>
      </c>
      <c r="K90" s="194"/>
    </row>
    <row r="91" spans="2:11" ht="15" customHeight="1">
      <c r="B91" s="203"/>
      <c r="C91" s="183" t="s">
        <v>722</v>
      </c>
      <c r="D91" s="183"/>
      <c r="E91" s="183"/>
      <c r="F91" s="202" t="s">
        <v>693</v>
      </c>
      <c r="G91" s="201"/>
      <c r="H91" s="183" t="s">
        <v>723</v>
      </c>
      <c r="I91" s="183" t="s">
        <v>724</v>
      </c>
      <c r="J91" s="183"/>
      <c r="K91" s="194"/>
    </row>
    <row r="92" spans="2:11" ht="15" customHeight="1">
      <c r="B92" s="203"/>
      <c r="C92" s="183" t="s">
        <v>725</v>
      </c>
      <c r="D92" s="183"/>
      <c r="E92" s="183"/>
      <c r="F92" s="202" t="s">
        <v>693</v>
      </c>
      <c r="G92" s="201"/>
      <c r="H92" s="183" t="s">
        <v>726</v>
      </c>
      <c r="I92" s="183" t="s">
        <v>727</v>
      </c>
      <c r="J92" s="183"/>
      <c r="K92" s="194"/>
    </row>
    <row r="93" spans="2:11" ht="15" customHeight="1">
      <c r="B93" s="203"/>
      <c r="C93" s="183" t="s">
        <v>728</v>
      </c>
      <c r="D93" s="183"/>
      <c r="E93" s="183"/>
      <c r="F93" s="202" t="s">
        <v>693</v>
      </c>
      <c r="G93" s="201"/>
      <c r="H93" s="183" t="s">
        <v>728</v>
      </c>
      <c r="I93" s="183" t="s">
        <v>727</v>
      </c>
      <c r="J93" s="183"/>
      <c r="K93" s="194"/>
    </row>
    <row r="94" spans="2:11" ht="15" customHeight="1">
      <c r="B94" s="203"/>
      <c r="C94" s="183" t="s">
        <v>37</v>
      </c>
      <c r="D94" s="183"/>
      <c r="E94" s="183"/>
      <c r="F94" s="202" t="s">
        <v>693</v>
      </c>
      <c r="G94" s="201"/>
      <c r="H94" s="183" t="s">
        <v>729</v>
      </c>
      <c r="I94" s="183" t="s">
        <v>727</v>
      </c>
      <c r="J94" s="183"/>
      <c r="K94" s="194"/>
    </row>
    <row r="95" spans="2:11" ht="15" customHeight="1">
      <c r="B95" s="203"/>
      <c r="C95" s="183" t="s">
        <v>47</v>
      </c>
      <c r="D95" s="183"/>
      <c r="E95" s="183"/>
      <c r="F95" s="202" t="s">
        <v>693</v>
      </c>
      <c r="G95" s="201"/>
      <c r="H95" s="183" t="s">
        <v>730</v>
      </c>
      <c r="I95" s="183" t="s">
        <v>727</v>
      </c>
      <c r="J95" s="183"/>
      <c r="K95" s="194"/>
    </row>
    <row r="96" spans="2:11" ht="15" customHeight="1">
      <c r="B96" s="206"/>
      <c r="C96" s="207"/>
      <c r="D96" s="207"/>
      <c r="E96" s="207"/>
      <c r="F96" s="207"/>
      <c r="G96" s="207"/>
      <c r="H96" s="207"/>
      <c r="I96" s="207"/>
      <c r="J96" s="207"/>
      <c r="K96" s="208"/>
    </row>
    <row r="97" spans="2:11" ht="18.75" customHeight="1">
      <c r="B97" s="209"/>
      <c r="C97" s="210"/>
      <c r="D97" s="210"/>
      <c r="E97" s="210"/>
      <c r="F97" s="210"/>
      <c r="G97" s="210"/>
      <c r="H97" s="210"/>
      <c r="I97" s="210"/>
      <c r="J97" s="210"/>
      <c r="K97" s="209"/>
    </row>
    <row r="98" spans="2:11" ht="18.75" customHeight="1">
      <c r="B98" s="189"/>
      <c r="C98" s="189"/>
      <c r="D98" s="189"/>
      <c r="E98" s="189"/>
      <c r="F98" s="189"/>
      <c r="G98" s="189"/>
      <c r="H98" s="189"/>
      <c r="I98" s="189"/>
      <c r="J98" s="189"/>
      <c r="K98" s="189"/>
    </row>
    <row r="99" spans="2:11" ht="7.5" customHeight="1">
      <c r="B99" s="190"/>
      <c r="C99" s="191"/>
      <c r="D99" s="191"/>
      <c r="E99" s="191"/>
      <c r="F99" s="191"/>
      <c r="G99" s="191"/>
      <c r="H99" s="191"/>
      <c r="I99" s="191"/>
      <c r="J99" s="191"/>
      <c r="K99" s="192"/>
    </row>
    <row r="100" spans="2:11" ht="45" customHeight="1">
      <c r="B100" s="193"/>
      <c r="C100" s="299" t="s">
        <v>731</v>
      </c>
      <c r="D100" s="299"/>
      <c r="E100" s="299"/>
      <c r="F100" s="299"/>
      <c r="G100" s="299"/>
      <c r="H100" s="299"/>
      <c r="I100" s="299"/>
      <c r="J100" s="299"/>
      <c r="K100" s="194"/>
    </row>
    <row r="101" spans="2:11" ht="17.25" customHeight="1">
      <c r="B101" s="193"/>
      <c r="C101" s="195" t="s">
        <v>687</v>
      </c>
      <c r="D101" s="195"/>
      <c r="E101" s="195"/>
      <c r="F101" s="195" t="s">
        <v>688</v>
      </c>
      <c r="G101" s="196"/>
      <c r="H101" s="195" t="s">
        <v>97</v>
      </c>
      <c r="I101" s="195" t="s">
        <v>56</v>
      </c>
      <c r="J101" s="195" t="s">
        <v>689</v>
      </c>
      <c r="K101" s="194"/>
    </row>
    <row r="102" spans="2:11" ht="17.25" customHeight="1">
      <c r="B102" s="193"/>
      <c r="C102" s="197" t="s">
        <v>690</v>
      </c>
      <c r="D102" s="197"/>
      <c r="E102" s="197"/>
      <c r="F102" s="198" t="s">
        <v>691</v>
      </c>
      <c r="G102" s="199"/>
      <c r="H102" s="197"/>
      <c r="I102" s="197"/>
      <c r="J102" s="197" t="s">
        <v>692</v>
      </c>
      <c r="K102" s="194"/>
    </row>
    <row r="103" spans="2:11" ht="5.25" customHeight="1">
      <c r="B103" s="193"/>
      <c r="C103" s="195"/>
      <c r="D103" s="195"/>
      <c r="E103" s="195"/>
      <c r="F103" s="195"/>
      <c r="G103" s="211"/>
      <c r="H103" s="195"/>
      <c r="I103" s="195"/>
      <c r="J103" s="195"/>
      <c r="K103" s="194"/>
    </row>
    <row r="104" spans="2:11" ht="15" customHeight="1">
      <c r="B104" s="193"/>
      <c r="C104" s="183" t="s">
        <v>52</v>
      </c>
      <c r="D104" s="200"/>
      <c r="E104" s="200"/>
      <c r="F104" s="202" t="s">
        <v>693</v>
      </c>
      <c r="G104" s="211"/>
      <c r="H104" s="183" t="s">
        <v>732</v>
      </c>
      <c r="I104" s="183" t="s">
        <v>695</v>
      </c>
      <c r="J104" s="183">
        <v>20</v>
      </c>
      <c r="K104" s="194"/>
    </row>
    <row r="105" spans="2:11" ht="15" customHeight="1">
      <c r="B105" s="193"/>
      <c r="C105" s="183" t="s">
        <v>696</v>
      </c>
      <c r="D105" s="183"/>
      <c r="E105" s="183"/>
      <c r="F105" s="202" t="s">
        <v>693</v>
      </c>
      <c r="G105" s="183"/>
      <c r="H105" s="183" t="s">
        <v>732</v>
      </c>
      <c r="I105" s="183" t="s">
        <v>695</v>
      </c>
      <c r="J105" s="183">
        <v>120</v>
      </c>
      <c r="K105" s="194"/>
    </row>
    <row r="106" spans="2:11" ht="15" customHeight="1">
      <c r="B106" s="203"/>
      <c r="C106" s="183" t="s">
        <v>698</v>
      </c>
      <c r="D106" s="183"/>
      <c r="E106" s="183"/>
      <c r="F106" s="202" t="s">
        <v>699</v>
      </c>
      <c r="G106" s="183"/>
      <c r="H106" s="183" t="s">
        <v>732</v>
      </c>
      <c r="I106" s="183" t="s">
        <v>695</v>
      </c>
      <c r="J106" s="183">
        <v>50</v>
      </c>
      <c r="K106" s="194"/>
    </row>
    <row r="107" spans="2:11" ht="15" customHeight="1">
      <c r="B107" s="203"/>
      <c r="C107" s="183" t="s">
        <v>701</v>
      </c>
      <c r="D107" s="183"/>
      <c r="E107" s="183"/>
      <c r="F107" s="202" t="s">
        <v>693</v>
      </c>
      <c r="G107" s="183"/>
      <c r="H107" s="183" t="s">
        <v>732</v>
      </c>
      <c r="I107" s="183" t="s">
        <v>703</v>
      </c>
      <c r="J107" s="183"/>
      <c r="K107" s="194"/>
    </row>
    <row r="108" spans="2:11" ht="15" customHeight="1">
      <c r="B108" s="203"/>
      <c r="C108" s="183" t="s">
        <v>712</v>
      </c>
      <c r="D108" s="183"/>
      <c r="E108" s="183"/>
      <c r="F108" s="202" t="s">
        <v>699</v>
      </c>
      <c r="G108" s="183"/>
      <c r="H108" s="183" t="s">
        <v>732</v>
      </c>
      <c r="I108" s="183" t="s">
        <v>695</v>
      </c>
      <c r="J108" s="183">
        <v>50</v>
      </c>
      <c r="K108" s="194"/>
    </row>
    <row r="109" spans="2:11" ht="15" customHeight="1">
      <c r="B109" s="203"/>
      <c r="C109" s="183" t="s">
        <v>720</v>
      </c>
      <c r="D109" s="183"/>
      <c r="E109" s="183"/>
      <c r="F109" s="202" t="s">
        <v>699</v>
      </c>
      <c r="G109" s="183"/>
      <c r="H109" s="183" t="s">
        <v>732</v>
      </c>
      <c r="I109" s="183" t="s">
        <v>695</v>
      </c>
      <c r="J109" s="183">
        <v>50</v>
      </c>
      <c r="K109" s="194"/>
    </row>
    <row r="110" spans="2:11" ht="15" customHeight="1">
      <c r="B110" s="203"/>
      <c r="C110" s="183" t="s">
        <v>718</v>
      </c>
      <c r="D110" s="183"/>
      <c r="E110" s="183"/>
      <c r="F110" s="202" t="s">
        <v>699</v>
      </c>
      <c r="G110" s="183"/>
      <c r="H110" s="183" t="s">
        <v>732</v>
      </c>
      <c r="I110" s="183" t="s">
        <v>695</v>
      </c>
      <c r="J110" s="183">
        <v>50</v>
      </c>
      <c r="K110" s="194"/>
    </row>
    <row r="111" spans="2:11" ht="15" customHeight="1">
      <c r="B111" s="203"/>
      <c r="C111" s="183" t="s">
        <v>52</v>
      </c>
      <c r="D111" s="183"/>
      <c r="E111" s="183"/>
      <c r="F111" s="202" t="s">
        <v>693</v>
      </c>
      <c r="G111" s="183"/>
      <c r="H111" s="183" t="s">
        <v>733</v>
      </c>
      <c r="I111" s="183" t="s">
        <v>695</v>
      </c>
      <c r="J111" s="183">
        <v>20</v>
      </c>
      <c r="K111" s="194"/>
    </row>
    <row r="112" spans="2:11" ht="15" customHeight="1">
      <c r="B112" s="203"/>
      <c r="C112" s="183" t="s">
        <v>734</v>
      </c>
      <c r="D112" s="183"/>
      <c r="E112" s="183"/>
      <c r="F112" s="202" t="s">
        <v>693</v>
      </c>
      <c r="G112" s="183"/>
      <c r="H112" s="183" t="s">
        <v>735</v>
      </c>
      <c r="I112" s="183" t="s">
        <v>695</v>
      </c>
      <c r="J112" s="183">
        <v>120</v>
      </c>
      <c r="K112" s="194"/>
    </row>
    <row r="113" spans="2:11" ht="15" customHeight="1">
      <c r="B113" s="203"/>
      <c r="C113" s="183" t="s">
        <v>37</v>
      </c>
      <c r="D113" s="183"/>
      <c r="E113" s="183"/>
      <c r="F113" s="202" t="s">
        <v>693</v>
      </c>
      <c r="G113" s="183"/>
      <c r="H113" s="183" t="s">
        <v>736</v>
      </c>
      <c r="I113" s="183" t="s">
        <v>727</v>
      </c>
      <c r="J113" s="183"/>
      <c r="K113" s="194"/>
    </row>
    <row r="114" spans="2:11" ht="15" customHeight="1">
      <c r="B114" s="203"/>
      <c r="C114" s="183" t="s">
        <v>47</v>
      </c>
      <c r="D114" s="183"/>
      <c r="E114" s="183"/>
      <c r="F114" s="202" t="s">
        <v>693</v>
      </c>
      <c r="G114" s="183"/>
      <c r="H114" s="183" t="s">
        <v>737</v>
      </c>
      <c r="I114" s="183" t="s">
        <v>727</v>
      </c>
      <c r="J114" s="183"/>
      <c r="K114" s="194"/>
    </row>
    <row r="115" spans="2:11" ht="15" customHeight="1">
      <c r="B115" s="203"/>
      <c r="C115" s="183" t="s">
        <v>56</v>
      </c>
      <c r="D115" s="183"/>
      <c r="E115" s="183"/>
      <c r="F115" s="202" t="s">
        <v>693</v>
      </c>
      <c r="G115" s="183"/>
      <c r="H115" s="183" t="s">
        <v>738</v>
      </c>
      <c r="I115" s="183" t="s">
        <v>739</v>
      </c>
      <c r="J115" s="183"/>
      <c r="K115" s="194"/>
    </row>
    <row r="116" spans="2:11" ht="15" customHeight="1">
      <c r="B116" s="206"/>
      <c r="C116" s="212"/>
      <c r="D116" s="212"/>
      <c r="E116" s="212"/>
      <c r="F116" s="212"/>
      <c r="G116" s="212"/>
      <c r="H116" s="212"/>
      <c r="I116" s="212"/>
      <c r="J116" s="212"/>
      <c r="K116" s="208"/>
    </row>
    <row r="117" spans="2:11" ht="18.75" customHeight="1">
      <c r="B117" s="213"/>
      <c r="C117" s="179"/>
      <c r="D117" s="179"/>
      <c r="E117" s="179"/>
      <c r="F117" s="214"/>
      <c r="G117" s="179"/>
      <c r="H117" s="179"/>
      <c r="I117" s="179"/>
      <c r="J117" s="179"/>
      <c r="K117" s="213"/>
    </row>
    <row r="118" spans="2:11" ht="18.75" customHeight="1"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</row>
    <row r="119" spans="2:11" ht="7.5" customHeight="1">
      <c r="B119" s="215"/>
      <c r="C119" s="216"/>
      <c r="D119" s="216"/>
      <c r="E119" s="216"/>
      <c r="F119" s="216"/>
      <c r="G119" s="216"/>
      <c r="H119" s="216"/>
      <c r="I119" s="216"/>
      <c r="J119" s="216"/>
      <c r="K119" s="217"/>
    </row>
    <row r="120" spans="2:11" ht="45" customHeight="1">
      <c r="B120" s="218"/>
      <c r="C120" s="298" t="s">
        <v>740</v>
      </c>
      <c r="D120" s="298"/>
      <c r="E120" s="298"/>
      <c r="F120" s="298"/>
      <c r="G120" s="298"/>
      <c r="H120" s="298"/>
      <c r="I120" s="298"/>
      <c r="J120" s="298"/>
      <c r="K120" s="219"/>
    </row>
    <row r="121" spans="2:11" ht="17.25" customHeight="1">
      <c r="B121" s="220"/>
      <c r="C121" s="195" t="s">
        <v>687</v>
      </c>
      <c r="D121" s="195"/>
      <c r="E121" s="195"/>
      <c r="F121" s="195" t="s">
        <v>688</v>
      </c>
      <c r="G121" s="196"/>
      <c r="H121" s="195" t="s">
        <v>97</v>
      </c>
      <c r="I121" s="195" t="s">
        <v>56</v>
      </c>
      <c r="J121" s="195" t="s">
        <v>689</v>
      </c>
      <c r="K121" s="221"/>
    </row>
    <row r="122" spans="2:11" ht="17.25" customHeight="1">
      <c r="B122" s="220"/>
      <c r="C122" s="197" t="s">
        <v>690</v>
      </c>
      <c r="D122" s="197"/>
      <c r="E122" s="197"/>
      <c r="F122" s="198" t="s">
        <v>691</v>
      </c>
      <c r="G122" s="199"/>
      <c r="H122" s="197"/>
      <c r="I122" s="197"/>
      <c r="J122" s="197" t="s">
        <v>692</v>
      </c>
      <c r="K122" s="221"/>
    </row>
    <row r="123" spans="2:11" ht="5.25" customHeight="1">
      <c r="B123" s="222"/>
      <c r="C123" s="200"/>
      <c r="D123" s="200"/>
      <c r="E123" s="200"/>
      <c r="F123" s="200"/>
      <c r="G123" s="183"/>
      <c r="H123" s="200"/>
      <c r="I123" s="200"/>
      <c r="J123" s="200"/>
      <c r="K123" s="223"/>
    </row>
    <row r="124" spans="2:11" ht="15" customHeight="1">
      <c r="B124" s="222"/>
      <c r="C124" s="183" t="s">
        <v>696</v>
      </c>
      <c r="D124" s="200"/>
      <c r="E124" s="200"/>
      <c r="F124" s="202" t="s">
        <v>693</v>
      </c>
      <c r="G124" s="183"/>
      <c r="H124" s="183" t="s">
        <v>732</v>
      </c>
      <c r="I124" s="183" t="s">
        <v>695</v>
      </c>
      <c r="J124" s="183">
        <v>120</v>
      </c>
      <c r="K124" s="224"/>
    </row>
    <row r="125" spans="2:11" ht="15" customHeight="1">
      <c r="B125" s="222"/>
      <c r="C125" s="183" t="s">
        <v>741</v>
      </c>
      <c r="D125" s="183"/>
      <c r="E125" s="183"/>
      <c r="F125" s="202" t="s">
        <v>693</v>
      </c>
      <c r="G125" s="183"/>
      <c r="H125" s="183" t="s">
        <v>742</v>
      </c>
      <c r="I125" s="183" t="s">
        <v>695</v>
      </c>
      <c r="J125" s="183" t="s">
        <v>743</v>
      </c>
      <c r="K125" s="224"/>
    </row>
    <row r="126" spans="2:11" ht="15" customHeight="1">
      <c r="B126" s="222"/>
      <c r="C126" s="183" t="s">
        <v>642</v>
      </c>
      <c r="D126" s="183"/>
      <c r="E126" s="183"/>
      <c r="F126" s="202" t="s">
        <v>693</v>
      </c>
      <c r="G126" s="183"/>
      <c r="H126" s="183" t="s">
        <v>744</v>
      </c>
      <c r="I126" s="183" t="s">
        <v>695</v>
      </c>
      <c r="J126" s="183" t="s">
        <v>743</v>
      </c>
      <c r="K126" s="224"/>
    </row>
    <row r="127" spans="2:11" ht="15" customHeight="1">
      <c r="B127" s="222"/>
      <c r="C127" s="183" t="s">
        <v>704</v>
      </c>
      <c r="D127" s="183"/>
      <c r="E127" s="183"/>
      <c r="F127" s="202" t="s">
        <v>699</v>
      </c>
      <c r="G127" s="183"/>
      <c r="H127" s="183" t="s">
        <v>705</v>
      </c>
      <c r="I127" s="183" t="s">
        <v>695</v>
      </c>
      <c r="J127" s="183">
        <v>15</v>
      </c>
      <c r="K127" s="224"/>
    </row>
    <row r="128" spans="2:11" ht="15" customHeight="1">
      <c r="B128" s="222"/>
      <c r="C128" s="204" t="s">
        <v>706</v>
      </c>
      <c r="D128" s="204"/>
      <c r="E128" s="204"/>
      <c r="F128" s="205" t="s">
        <v>699</v>
      </c>
      <c r="G128" s="204"/>
      <c r="H128" s="204" t="s">
        <v>707</v>
      </c>
      <c r="I128" s="204" t="s">
        <v>695</v>
      </c>
      <c r="J128" s="204">
        <v>15</v>
      </c>
      <c r="K128" s="224"/>
    </row>
    <row r="129" spans="2:11" ht="15" customHeight="1">
      <c r="B129" s="222"/>
      <c r="C129" s="204" t="s">
        <v>708</v>
      </c>
      <c r="D129" s="204"/>
      <c r="E129" s="204"/>
      <c r="F129" s="205" t="s">
        <v>699</v>
      </c>
      <c r="G129" s="204"/>
      <c r="H129" s="204" t="s">
        <v>709</v>
      </c>
      <c r="I129" s="204" t="s">
        <v>695</v>
      </c>
      <c r="J129" s="204">
        <v>20</v>
      </c>
      <c r="K129" s="224"/>
    </row>
    <row r="130" spans="2:11" ht="15" customHeight="1">
      <c r="B130" s="222"/>
      <c r="C130" s="204" t="s">
        <v>710</v>
      </c>
      <c r="D130" s="204"/>
      <c r="E130" s="204"/>
      <c r="F130" s="205" t="s">
        <v>699</v>
      </c>
      <c r="G130" s="204"/>
      <c r="H130" s="204" t="s">
        <v>711</v>
      </c>
      <c r="I130" s="204" t="s">
        <v>695</v>
      </c>
      <c r="J130" s="204">
        <v>20</v>
      </c>
      <c r="K130" s="224"/>
    </row>
    <row r="131" spans="2:11" ht="15" customHeight="1">
      <c r="B131" s="222"/>
      <c r="C131" s="183" t="s">
        <v>698</v>
      </c>
      <c r="D131" s="183"/>
      <c r="E131" s="183"/>
      <c r="F131" s="202" t="s">
        <v>699</v>
      </c>
      <c r="G131" s="183"/>
      <c r="H131" s="183" t="s">
        <v>732</v>
      </c>
      <c r="I131" s="183" t="s">
        <v>695</v>
      </c>
      <c r="J131" s="183">
        <v>50</v>
      </c>
      <c r="K131" s="224"/>
    </row>
    <row r="132" spans="2:11" ht="15" customHeight="1">
      <c r="B132" s="222"/>
      <c r="C132" s="183" t="s">
        <v>712</v>
      </c>
      <c r="D132" s="183"/>
      <c r="E132" s="183"/>
      <c r="F132" s="202" t="s">
        <v>699</v>
      </c>
      <c r="G132" s="183"/>
      <c r="H132" s="183" t="s">
        <v>732</v>
      </c>
      <c r="I132" s="183" t="s">
        <v>695</v>
      </c>
      <c r="J132" s="183">
        <v>50</v>
      </c>
      <c r="K132" s="224"/>
    </row>
    <row r="133" spans="2:11" ht="15" customHeight="1">
      <c r="B133" s="222"/>
      <c r="C133" s="183" t="s">
        <v>718</v>
      </c>
      <c r="D133" s="183"/>
      <c r="E133" s="183"/>
      <c r="F133" s="202" t="s">
        <v>699</v>
      </c>
      <c r="G133" s="183"/>
      <c r="H133" s="183" t="s">
        <v>732</v>
      </c>
      <c r="I133" s="183" t="s">
        <v>695</v>
      </c>
      <c r="J133" s="183">
        <v>50</v>
      </c>
      <c r="K133" s="224"/>
    </row>
    <row r="134" spans="2:11" ht="15" customHeight="1">
      <c r="B134" s="222"/>
      <c r="C134" s="183" t="s">
        <v>720</v>
      </c>
      <c r="D134" s="183"/>
      <c r="E134" s="183"/>
      <c r="F134" s="202" t="s">
        <v>699</v>
      </c>
      <c r="G134" s="183"/>
      <c r="H134" s="183" t="s">
        <v>732</v>
      </c>
      <c r="I134" s="183" t="s">
        <v>695</v>
      </c>
      <c r="J134" s="183">
        <v>50</v>
      </c>
      <c r="K134" s="224"/>
    </row>
    <row r="135" spans="2:11" ht="15" customHeight="1">
      <c r="B135" s="222"/>
      <c r="C135" s="183" t="s">
        <v>102</v>
      </c>
      <c r="D135" s="183"/>
      <c r="E135" s="183"/>
      <c r="F135" s="202" t="s">
        <v>699</v>
      </c>
      <c r="G135" s="183"/>
      <c r="H135" s="183" t="s">
        <v>745</v>
      </c>
      <c r="I135" s="183" t="s">
        <v>695</v>
      </c>
      <c r="J135" s="183">
        <v>255</v>
      </c>
      <c r="K135" s="224"/>
    </row>
    <row r="136" spans="2:11" ht="15" customHeight="1">
      <c r="B136" s="222"/>
      <c r="C136" s="183" t="s">
        <v>722</v>
      </c>
      <c r="D136" s="183"/>
      <c r="E136" s="183"/>
      <c r="F136" s="202" t="s">
        <v>693</v>
      </c>
      <c r="G136" s="183"/>
      <c r="H136" s="183" t="s">
        <v>746</v>
      </c>
      <c r="I136" s="183" t="s">
        <v>724</v>
      </c>
      <c r="J136" s="183"/>
      <c r="K136" s="224"/>
    </row>
    <row r="137" spans="2:11" ht="15" customHeight="1">
      <c r="B137" s="222"/>
      <c r="C137" s="183" t="s">
        <v>725</v>
      </c>
      <c r="D137" s="183"/>
      <c r="E137" s="183"/>
      <c r="F137" s="202" t="s">
        <v>693</v>
      </c>
      <c r="G137" s="183"/>
      <c r="H137" s="183" t="s">
        <v>747</v>
      </c>
      <c r="I137" s="183" t="s">
        <v>727</v>
      </c>
      <c r="J137" s="183"/>
      <c r="K137" s="224"/>
    </row>
    <row r="138" spans="2:11" ht="15" customHeight="1">
      <c r="B138" s="222"/>
      <c r="C138" s="183" t="s">
        <v>728</v>
      </c>
      <c r="D138" s="183"/>
      <c r="E138" s="183"/>
      <c r="F138" s="202" t="s">
        <v>693</v>
      </c>
      <c r="G138" s="183"/>
      <c r="H138" s="183" t="s">
        <v>728</v>
      </c>
      <c r="I138" s="183" t="s">
        <v>727</v>
      </c>
      <c r="J138" s="183"/>
      <c r="K138" s="224"/>
    </row>
    <row r="139" spans="2:11" ht="15" customHeight="1">
      <c r="B139" s="222"/>
      <c r="C139" s="183" t="s">
        <v>37</v>
      </c>
      <c r="D139" s="183"/>
      <c r="E139" s="183"/>
      <c r="F139" s="202" t="s">
        <v>693</v>
      </c>
      <c r="G139" s="183"/>
      <c r="H139" s="183" t="s">
        <v>748</v>
      </c>
      <c r="I139" s="183" t="s">
        <v>727</v>
      </c>
      <c r="J139" s="183"/>
      <c r="K139" s="224"/>
    </row>
    <row r="140" spans="2:11" ht="15" customHeight="1">
      <c r="B140" s="222"/>
      <c r="C140" s="183" t="s">
        <v>749</v>
      </c>
      <c r="D140" s="183"/>
      <c r="E140" s="183"/>
      <c r="F140" s="202" t="s">
        <v>693</v>
      </c>
      <c r="G140" s="183"/>
      <c r="H140" s="183" t="s">
        <v>750</v>
      </c>
      <c r="I140" s="183" t="s">
        <v>727</v>
      </c>
      <c r="J140" s="183"/>
      <c r="K140" s="224"/>
    </row>
    <row r="141" spans="2:11" ht="15" customHeight="1">
      <c r="B141" s="225"/>
      <c r="C141" s="226"/>
      <c r="D141" s="226"/>
      <c r="E141" s="226"/>
      <c r="F141" s="226"/>
      <c r="G141" s="226"/>
      <c r="H141" s="226"/>
      <c r="I141" s="226"/>
      <c r="J141" s="226"/>
      <c r="K141" s="227"/>
    </row>
    <row r="142" spans="2:11" ht="18.75" customHeight="1">
      <c r="B142" s="179"/>
      <c r="C142" s="179"/>
      <c r="D142" s="179"/>
      <c r="E142" s="179"/>
      <c r="F142" s="214"/>
      <c r="G142" s="179"/>
      <c r="H142" s="179"/>
      <c r="I142" s="179"/>
      <c r="J142" s="179"/>
      <c r="K142" s="179"/>
    </row>
    <row r="143" spans="2:11" ht="18.75" customHeight="1">
      <c r="B143" s="189"/>
      <c r="C143" s="189"/>
      <c r="D143" s="189"/>
      <c r="E143" s="189"/>
      <c r="F143" s="189"/>
      <c r="G143" s="189"/>
      <c r="H143" s="189"/>
      <c r="I143" s="189"/>
      <c r="J143" s="189"/>
      <c r="K143" s="189"/>
    </row>
    <row r="144" spans="2:11" ht="7.5" customHeight="1">
      <c r="B144" s="190"/>
      <c r="C144" s="191"/>
      <c r="D144" s="191"/>
      <c r="E144" s="191"/>
      <c r="F144" s="191"/>
      <c r="G144" s="191"/>
      <c r="H144" s="191"/>
      <c r="I144" s="191"/>
      <c r="J144" s="191"/>
      <c r="K144" s="192"/>
    </row>
    <row r="145" spans="2:11" ht="45" customHeight="1">
      <c r="B145" s="193"/>
      <c r="C145" s="299" t="s">
        <v>751</v>
      </c>
      <c r="D145" s="299"/>
      <c r="E145" s="299"/>
      <c r="F145" s="299"/>
      <c r="G145" s="299"/>
      <c r="H145" s="299"/>
      <c r="I145" s="299"/>
      <c r="J145" s="299"/>
      <c r="K145" s="194"/>
    </row>
    <row r="146" spans="2:11" ht="17.25" customHeight="1">
      <c r="B146" s="193"/>
      <c r="C146" s="195" t="s">
        <v>687</v>
      </c>
      <c r="D146" s="195"/>
      <c r="E146" s="195"/>
      <c r="F146" s="195" t="s">
        <v>688</v>
      </c>
      <c r="G146" s="196"/>
      <c r="H146" s="195" t="s">
        <v>97</v>
      </c>
      <c r="I146" s="195" t="s">
        <v>56</v>
      </c>
      <c r="J146" s="195" t="s">
        <v>689</v>
      </c>
      <c r="K146" s="194"/>
    </row>
    <row r="147" spans="2:11" ht="17.25" customHeight="1">
      <c r="B147" s="193"/>
      <c r="C147" s="197" t="s">
        <v>690</v>
      </c>
      <c r="D147" s="197"/>
      <c r="E147" s="197"/>
      <c r="F147" s="198" t="s">
        <v>691</v>
      </c>
      <c r="G147" s="199"/>
      <c r="H147" s="197"/>
      <c r="I147" s="197"/>
      <c r="J147" s="197" t="s">
        <v>692</v>
      </c>
      <c r="K147" s="194"/>
    </row>
    <row r="148" spans="2:11" ht="5.25" customHeight="1">
      <c r="B148" s="203"/>
      <c r="C148" s="200"/>
      <c r="D148" s="200"/>
      <c r="E148" s="200"/>
      <c r="F148" s="200"/>
      <c r="G148" s="201"/>
      <c r="H148" s="200"/>
      <c r="I148" s="200"/>
      <c r="J148" s="200"/>
      <c r="K148" s="224"/>
    </row>
    <row r="149" spans="2:11" ht="15" customHeight="1">
      <c r="B149" s="203"/>
      <c r="C149" s="228" t="s">
        <v>696</v>
      </c>
      <c r="D149" s="183"/>
      <c r="E149" s="183"/>
      <c r="F149" s="229" t="s">
        <v>693</v>
      </c>
      <c r="G149" s="183"/>
      <c r="H149" s="228" t="s">
        <v>732</v>
      </c>
      <c r="I149" s="228" t="s">
        <v>695</v>
      </c>
      <c r="J149" s="228">
        <v>120</v>
      </c>
      <c r="K149" s="224"/>
    </row>
    <row r="150" spans="2:11" ht="15" customHeight="1">
      <c r="B150" s="203"/>
      <c r="C150" s="228" t="s">
        <v>741</v>
      </c>
      <c r="D150" s="183"/>
      <c r="E150" s="183"/>
      <c r="F150" s="229" t="s">
        <v>693</v>
      </c>
      <c r="G150" s="183"/>
      <c r="H150" s="228" t="s">
        <v>752</v>
      </c>
      <c r="I150" s="228" t="s">
        <v>695</v>
      </c>
      <c r="J150" s="228" t="s">
        <v>743</v>
      </c>
      <c r="K150" s="224"/>
    </row>
    <row r="151" spans="2:11" ht="15" customHeight="1">
      <c r="B151" s="203"/>
      <c r="C151" s="228" t="s">
        <v>642</v>
      </c>
      <c r="D151" s="183"/>
      <c r="E151" s="183"/>
      <c r="F151" s="229" t="s">
        <v>693</v>
      </c>
      <c r="G151" s="183"/>
      <c r="H151" s="228" t="s">
        <v>753</v>
      </c>
      <c r="I151" s="228" t="s">
        <v>695</v>
      </c>
      <c r="J151" s="228" t="s">
        <v>743</v>
      </c>
      <c r="K151" s="224"/>
    </row>
    <row r="152" spans="2:11" ht="15" customHeight="1">
      <c r="B152" s="203"/>
      <c r="C152" s="228" t="s">
        <v>698</v>
      </c>
      <c r="D152" s="183"/>
      <c r="E152" s="183"/>
      <c r="F152" s="229" t="s">
        <v>699</v>
      </c>
      <c r="G152" s="183"/>
      <c r="H152" s="228" t="s">
        <v>732</v>
      </c>
      <c r="I152" s="228" t="s">
        <v>695</v>
      </c>
      <c r="J152" s="228">
        <v>50</v>
      </c>
      <c r="K152" s="224"/>
    </row>
    <row r="153" spans="2:11" ht="15" customHeight="1">
      <c r="B153" s="203"/>
      <c r="C153" s="228" t="s">
        <v>701</v>
      </c>
      <c r="D153" s="183"/>
      <c r="E153" s="183"/>
      <c r="F153" s="229" t="s">
        <v>693</v>
      </c>
      <c r="G153" s="183"/>
      <c r="H153" s="228" t="s">
        <v>732</v>
      </c>
      <c r="I153" s="228" t="s">
        <v>703</v>
      </c>
      <c r="J153" s="228"/>
      <c r="K153" s="224"/>
    </row>
    <row r="154" spans="2:11" ht="15" customHeight="1">
      <c r="B154" s="203"/>
      <c r="C154" s="228" t="s">
        <v>712</v>
      </c>
      <c r="D154" s="183"/>
      <c r="E154" s="183"/>
      <c r="F154" s="229" t="s">
        <v>699</v>
      </c>
      <c r="G154" s="183"/>
      <c r="H154" s="228" t="s">
        <v>732</v>
      </c>
      <c r="I154" s="228" t="s">
        <v>695</v>
      </c>
      <c r="J154" s="228">
        <v>50</v>
      </c>
      <c r="K154" s="224"/>
    </row>
    <row r="155" spans="2:11" ht="15" customHeight="1">
      <c r="B155" s="203"/>
      <c r="C155" s="228" t="s">
        <v>720</v>
      </c>
      <c r="D155" s="183"/>
      <c r="E155" s="183"/>
      <c r="F155" s="229" t="s">
        <v>699</v>
      </c>
      <c r="G155" s="183"/>
      <c r="H155" s="228" t="s">
        <v>732</v>
      </c>
      <c r="I155" s="228" t="s">
        <v>695</v>
      </c>
      <c r="J155" s="228">
        <v>50</v>
      </c>
      <c r="K155" s="224"/>
    </row>
    <row r="156" spans="2:11" ht="15" customHeight="1">
      <c r="B156" s="203"/>
      <c r="C156" s="228" t="s">
        <v>718</v>
      </c>
      <c r="D156" s="183"/>
      <c r="E156" s="183"/>
      <c r="F156" s="229" t="s">
        <v>699</v>
      </c>
      <c r="G156" s="183"/>
      <c r="H156" s="228" t="s">
        <v>732</v>
      </c>
      <c r="I156" s="228" t="s">
        <v>695</v>
      </c>
      <c r="J156" s="228">
        <v>50</v>
      </c>
      <c r="K156" s="224"/>
    </row>
    <row r="157" spans="2:11" ht="15" customHeight="1">
      <c r="B157" s="203"/>
      <c r="C157" s="228" t="s">
        <v>91</v>
      </c>
      <c r="D157" s="183"/>
      <c r="E157" s="183"/>
      <c r="F157" s="229" t="s">
        <v>693</v>
      </c>
      <c r="G157" s="183"/>
      <c r="H157" s="228" t="s">
        <v>754</v>
      </c>
      <c r="I157" s="228" t="s">
        <v>695</v>
      </c>
      <c r="J157" s="228" t="s">
        <v>755</v>
      </c>
      <c r="K157" s="224"/>
    </row>
    <row r="158" spans="2:11" ht="15" customHeight="1">
      <c r="B158" s="203"/>
      <c r="C158" s="228" t="s">
        <v>756</v>
      </c>
      <c r="D158" s="183"/>
      <c r="E158" s="183"/>
      <c r="F158" s="229" t="s">
        <v>693</v>
      </c>
      <c r="G158" s="183"/>
      <c r="H158" s="228" t="s">
        <v>757</v>
      </c>
      <c r="I158" s="228" t="s">
        <v>727</v>
      </c>
      <c r="J158" s="228"/>
      <c r="K158" s="224"/>
    </row>
    <row r="159" spans="2:11" ht="15" customHeight="1">
      <c r="B159" s="230"/>
      <c r="C159" s="212"/>
      <c r="D159" s="212"/>
      <c r="E159" s="212"/>
      <c r="F159" s="212"/>
      <c r="G159" s="212"/>
      <c r="H159" s="212"/>
      <c r="I159" s="212"/>
      <c r="J159" s="212"/>
      <c r="K159" s="231"/>
    </row>
    <row r="160" spans="2:11" ht="18.75" customHeight="1">
      <c r="B160" s="179"/>
      <c r="C160" s="183"/>
      <c r="D160" s="183"/>
      <c r="E160" s="183"/>
      <c r="F160" s="202"/>
      <c r="G160" s="183"/>
      <c r="H160" s="183"/>
      <c r="I160" s="183"/>
      <c r="J160" s="183"/>
      <c r="K160" s="179"/>
    </row>
    <row r="161" spans="2:11" ht="18.75" customHeight="1"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</row>
    <row r="162" spans="2:11" ht="7.5" customHeight="1">
      <c r="B162" s="171"/>
      <c r="C162" s="172"/>
      <c r="D162" s="172"/>
      <c r="E162" s="172"/>
      <c r="F162" s="172"/>
      <c r="G162" s="172"/>
      <c r="H162" s="172"/>
      <c r="I162" s="172"/>
      <c r="J162" s="172"/>
      <c r="K162" s="173"/>
    </row>
    <row r="163" spans="2:11" ht="45" customHeight="1">
      <c r="B163" s="174"/>
      <c r="C163" s="298" t="s">
        <v>758</v>
      </c>
      <c r="D163" s="298"/>
      <c r="E163" s="298"/>
      <c r="F163" s="298"/>
      <c r="G163" s="298"/>
      <c r="H163" s="298"/>
      <c r="I163" s="298"/>
      <c r="J163" s="298"/>
      <c r="K163" s="175"/>
    </row>
    <row r="164" spans="2:11" ht="17.25" customHeight="1">
      <c r="B164" s="174"/>
      <c r="C164" s="195" t="s">
        <v>687</v>
      </c>
      <c r="D164" s="195"/>
      <c r="E164" s="195"/>
      <c r="F164" s="195" t="s">
        <v>688</v>
      </c>
      <c r="G164" s="232"/>
      <c r="H164" s="233" t="s">
        <v>97</v>
      </c>
      <c r="I164" s="233" t="s">
        <v>56</v>
      </c>
      <c r="J164" s="195" t="s">
        <v>689</v>
      </c>
      <c r="K164" s="175"/>
    </row>
    <row r="165" spans="2:11" ht="17.25" customHeight="1">
      <c r="B165" s="176"/>
      <c r="C165" s="197" t="s">
        <v>690</v>
      </c>
      <c r="D165" s="197"/>
      <c r="E165" s="197"/>
      <c r="F165" s="198" t="s">
        <v>691</v>
      </c>
      <c r="G165" s="234"/>
      <c r="H165" s="235"/>
      <c r="I165" s="235"/>
      <c r="J165" s="197" t="s">
        <v>692</v>
      </c>
      <c r="K165" s="177"/>
    </row>
    <row r="166" spans="2:11" ht="5.25" customHeight="1">
      <c r="B166" s="203"/>
      <c r="C166" s="200"/>
      <c r="D166" s="200"/>
      <c r="E166" s="200"/>
      <c r="F166" s="200"/>
      <c r="G166" s="201"/>
      <c r="H166" s="200"/>
      <c r="I166" s="200"/>
      <c r="J166" s="200"/>
      <c r="K166" s="224"/>
    </row>
    <row r="167" spans="2:11" ht="15" customHeight="1">
      <c r="B167" s="203"/>
      <c r="C167" s="183" t="s">
        <v>696</v>
      </c>
      <c r="D167" s="183"/>
      <c r="E167" s="183"/>
      <c r="F167" s="202" t="s">
        <v>693</v>
      </c>
      <c r="G167" s="183"/>
      <c r="H167" s="183" t="s">
        <v>732</v>
      </c>
      <c r="I167" s="183" t="s">
        <v>695</v>
      </c>
      <c r="J167" s="183">
        <v>120</v>
      </c>
      <c r="K167" s="224"/>
    </row>
    <row r="168" spans="2:11" ht="15" customHeight="1">
      <c r="B168" s="203"/>
      <c r="C168" s="183" t="s">
        <v>741</v>
      </c>
      <c r="D168" s="183"/>
      <c r="E168" s="183"/>
      <c r="F168" s="202" t="s">
        <v>693</v>
      </c>
      <c r="G168" s="183"/>
      <c r="H168" s="183" t="s">
        <v>742</v>
      </c>
      <c r="I168" s="183" t="s">
        <v>695</v>
      </c>
      <c r="J168" s="183" t="s">
        <v>743</v>
      </c>
      <c r="K168" s="224"/>
    </row>
    <row r="169" spans="2:11" ht="15" customHeight="1">
      <c r="B169" s="203"/>
      <c r="C169" s="183" t="s">
        <v>642</v>
      </c>
      <c r="D169" s="183"/>
      <c r="E169" s="183"/>
      <c r="F169" s="202" t="s">
        <v>693</v>
      </c>
      <c r="G169" s="183"/>
      <c r="H169" s="183" t="s">
        <v>759</v>
      </c>
      <c r="I169" s="183" t="s">
        <v>695</v>
      </c>
      <c r="J169" s="183" t="s">
        <v>743</v>
      </c>
      <c r="K169" s="224"/>
    </row>
    <row r="170" spans="2:11" ht="15" customHeight="1">
      <c r="B170" s="203"/>
      <c r="C170" s="183" t="s">
        <v>698</v>
      </c>
      <c r="D170" s="183"/>
      <c r="E170" s="183"/>
      <c r="F170" s="202" t="s">
        <v>699</v>
      </c>
      <c r="G170" s="183"/>
      <c r="H170" s="183" t="s">
        <v>759</v>
      </c>
      <c r="I170" s="183" t="s">
        <v>695</v>
      </c>
      <c r="J170" s="183">
        <v>50</v>
      </c>
      <c r="K170" s="224"/>
    </row>
    <row r="171" spans="2:11" ht="15" customHeight="1">
      <c r="B171" s="203"/>
      <c r="C171" s="183" t="s">
        <v>701</v>
      </c>
      <c r="D171" s="183"/>
      <c r="E171" s="183"/>
      <c r="F171" s="202" t="s">
        <v>693</v>
      </c>
      <c r="G171" s="183"/>
      <c r="H171" s="183" t="s">
        <v>759</v>
      </c>
      <c r="I171" s="183" t="s">
        <v>703</v>
      </c>
      <c r="J171" s="183"/>
      <c r="K171" s="224"/>
    </row>
    <row r="172" spans="2:11" ht="15" customHeight="1">
      <c r="B172" s="203"/>
      <c r="C172" s="183" t="s">
        <v>712</v>
      </c>
      <c r="D172" s="183"/>
      <c r="E172" s="183"/>
      <c r="F172" s="202" t="s">
        <v>699</v>
      </c>
      <c r="G172" s="183"/>
      <c r="H172" s="183" t="s">
        <v>759</v>
      </c>
      <c r="I172" s="183" t="s">
        <v>695</v>
      </c>
      <c r="J172" s="183">
        <v>50</v>
      </c>
      <c r="K172" s="224"/>
    </row>
    <row r="173" spans="2:11" ht="15" customHeight="1">
      <c r="B173" s="203"/>
      <c r="C173" s="183" t="s">
        <v>720</v>
      </c>
      <c r="D173" s="183"/>
      <c r="E173" s="183"/>
      <c r="F173" s="202" t="s">
        <v>699</v>
      </c>
      <c r="G173" s="183"/>
      <c r="H173" s="183" t="s">
        <v>759</v>
      </c>
      <c r="I173" s="183" t="s">
        <v>695</v>
      </c>
      <c r="J173" s="183">
        <v>50</v>
      </c>
      <c r="K173" s="224"/>
    </row>
    <row r="174" spans="2:11" ht="15" customHeight="1">
      <c r="B174" s="203"/>
      <c r="C174" s="183" t="s">
        <v>718</v>
      </c>
      <c r="D174" s="183"/>
      <c r="E174" s="183"/>
      <c r="F174" s="202" t="s">
        <v>699</v>
      </c>
      <c r="G174" s="183"/>
      <c r="H174" s="183" t="s">
        <v>759</v>
      </c>
      <c r="I174" s="183" t="s">
        <v>695</v>
      </c>
      <c r="J174" s="183">
        <v>50</v>
      </c>
      <c r="K174" s="224"/>
    </row>
    <row r="175" spans="2:11" ht="15" customHeight="1">
      <c r="B175" s="203"/>
      <c r="C175" s="183" t="s">
        <v>96</v>
      </c>
      <c r="D175" s="183"/>
      <c r="E175" s="183"/>
      <c r="F175" s="202" t="s">
        <v>693</v>
      </c>
      <c r="G175" s="183"/>
      <c r="H175" s="183" t="s">
        <v>760</v>
      </c>
      <c r="I175" s="183" t="s">
        <v>761</v>
      </c>
      <c r="J175" s="183"/>
      <c r="K175" s="224"/>
    </row>
    <row r="176" spans="2:11" ht="15" customHeight="1">
      <c r="B176" s="203"/>
      <c r="C176" s="183" t="s">
        <v>56</v>
      </c>
      <c r="D176" s="183"/>
      <c r="E176" s="183"/>
      <c r="F176" s="202" t="s">
        <v>693</v>
      </c>
      <c r="G176" s="183"/>
      <c r="H176" s="183" t="s">
        <v>762</v>
      </c>
      <c r="I176" s="183" t="s">
        <v>763</v>
      </c>
      <c r="J176" s="183">
        <v>1</v>
      </c>
      <c r="K176" s="224"/>
    </row>
    <row r="177" spans="2:11" ht="15" customHeight="1">
      <c r="B177" s="203"/>
      <c r="C177" s="183" t="s">
        <v>52</v>
      </c>
      <c r="D177" s="183"/>
      <c r="E177" s="183"/>
      <c r="F177" s="202" t="s">
        <v>693</v>
      </c>
      <c r="G177" s="183"/>
      <c r="H177" s="183" t="s">
        <v>764</v>
      </c>
      <c r="I177" s="183" t="s">
        <v>695</v>
      </c>
      <c r="J177" s="183">
        <v>20</v>
      </c>
      <c r="K177" s="224"/>
    </row>
    <row r="178" spans="2:11" ht="15" customHeight="1">
      <c r="B178" s="203"/>
      <c r="C178" s="183" t="s">
        <v>97</v>
      </c>
      <c r="D178" s="183"/>
      <c r="E178" s="183"/>
      <c r="F178" s="202" t="s">
        <v>693</v>
      </c>
      <c r="G178" s="183"/>
      <c r="H178" s="183" t="s">
        <v>765</v>
      </c>
      <c r="I178" s="183" t="s">
        <v>695</v>
      </c>
      <c r="J178" s="183">
        <v>255</v>
      </c>
      <c r="K178" s="224"/>
    </row>
    <row r="179" spans="2:11" ht="15" customHeight="1">
      <c r="B179" s="203"/>
      <c r="C179" s="183" t="s">
        <v>98</v>
      </c>
      <c r="D179" s="183"/>
      <c r="E179" s="183"/>
      <c r="F179" s="202" t="s">
        <v>693</v>
      </c>
      <c r="G179" s="183"/>
      <c r="H179" s="183" t="s">
        <v>658</v>
      </c>
      <c r="I179" s="183" t="s">
        <v>695</v>
      </c>
      <c r="J179" s="183">
        <v>10</v>
      </c>
      <c r="K179" s="224"/>
    </row>
    <row r="180" spans="2:11" ht="15" customHeight="1">
      <c r="B180" s="203"/>
      <c r="C180" s="183" t="s">
        <v>99</v>
      </c>
      <c r="D180" s="183"/>
      <c r="E180" s="183"/>
      <c r="F180" s="202" t="s">
        <v>693</v>
      </c>
      <c r="G180" s="183"/>
      <c r="H180" s="183" t="s">
        <v>766</v>
      </c>
      <c r="I180" s="183" t="s">
        <v>727</v>
      </c>
      <c r="J180" s="183"/>
      <c r="K180" s="224"/>
    </row>
    <row r="181" spans="2:11" ht="15" customHeight="1">
      <c r="B181" s="203"/>
      <c r="C181" s="183" t="s">
        <v>767</v>
      </c>
      <c r="D181" s="183"/>
      <c r="E181" s="183"/>
      <c r="F181" s="202" t="s">
        <v>693</v>
      </c>
      <c r="G181" s="183"/>
      <c r="H181" s="183" t="s">
        <v>768</v>
      </c>
      <c r="I181" s="183" t="s">
        <v>727</v>
      </c>
      <c r="J181" s="183"/>
      <c r="K181" s="224"/>
    </row>
    <row r="182" spans="2:11" ht="15" customHeight="1">
      <c r="B182" s="203"/>
      <c r="C182" s="183" t="s">
        <v>756</v>
      </c>
      <c r="D182" s="183"/>
      <c r="E182" s="183"/>
      <c r="F182" s="202" t="s">
        <v>693</v>
      </c>
      <c r="G182" s="183"/>
      <c r="H182" s="183" t="s">
        <v>769</v>
      </c>
      <c r="I182" s="183" t="s">
        <v>727</v>
      </c>
      <c r="J182" s="183"/>
      <c r="K182" s="224"/>
    </row>
    <row r="183" spans="2:11" ht="15" customHeight="1">
      <c r="B183" s="203"/>
      <c r="C183" s="183" t="s">
        <v>101</v>
      </c>
      <c r="D183" s="183"/>
      <c r="E183" s="183"/>
      <c r="F183" s="202" t="s">
        <v>699</v>
      </c>
      <c r="G183" s="183"/>
      <c r="H183" s="183" t="s">
        <v>770</v>
      </c>
      <c r="I183" s="183" t="s">
        <v>695</v>
      </c>
      <c r="J183" s="183">
        <v>50</v>
      </c>
      <c r="K183" s="224"/>
    </row>
    <row r="184" spans="2:11" ht="15" customHeight="1">
      <c r="B184" s="203"/>
      <c r="C184" s="183" t="s">
        <v>771</v>
      </c>
      <c r="D184" s="183"/>
      <c r="E184" s="183"/>
      <c r="F184" s="202" t="s">
        <v>699</v>
      </c>
      <c r="G184" s="183"/>
      <c r="H184" s="183" t="s">
        <v>772</v>
      </c>
      <c r="I184" s="183" t="s">
        <v>773</v>
      </c>
      <c r="J184" s="183"/>
      <c r="K184" s="224"/>
    </row>
    <row r="185" spans="2:11" ht="15" customHeight="1">
      <c r="B185" s="203"/>
      <c r="C185" s="183" t="s">
        <v>774</v>
      </c>
      <c r="D185" s="183"/>
      <c r="E185" s="183"/>
      <c r="F185" s="202" t="s">
        <v>699</v>
      </c>
      <c r="G185" s="183"/>
      <c r="H185" s="183" t="s">
        <v>775</v>
      </c>
      <c r="I185" s="183" t="s">
        <v>773</v>
      </c>
      <c r="J185" s="183"/>
      <c r="K185" s="224"/>
    </row>
    <row r="186" spans="2:11" ht="15" customHeight="1">
      <c r="B186" s="203"/>
      <c r="C186" s="183" t="s">
        <v>776</v>
      </c>
      <c r="D186" s="183"/>
      <c r="E186" s="183"/>
      <c r="F186" s="202" t="s">
        <v>699</v>
      </c>
      <c r="G186" s="183"/>
      <c r="H186" s="183" t="s">
        <v>777</v>
      </c>
      <c r="I186" s="183" t="s">
        <v>773</v>
      </c>
      <c r="J186" s="183"/>
      <c r="K186" s="224"/>
    </row>
    <row r="187" spans="2:11" ht="15" customHeight="1">
      <c r="B187" s="203"/>
      <c r="C187" s="236" t="s">
        <v>778</v>
      </c>
      <c r="D187" s="183"/>
      <c r="E187" s="183"/>
      <c r="F187" s="202" t="s">
        <v>699</v>
      </c>
      <c r="G187" s="183"/>
      <c r="H187" s="183" t="s">
        <v>779</v>
      </c>
      <c r="I187" s="183" t="s">
        <v>780</v>
      </c>
      <c r="J187" s="237" t="s">
        <v>781</v>
      </c>
      <c r="K187" s="224"/>
    </row>
    <row r="188" spans="2:11" ht="15" customHeight="1">
      <c r="B188" s="203"/>
      <c r="C188" s="188" t="s">
        <v>41</v>
      </c>
      <c r="D188" s="183"/>
      <c r="E188" s="183"/>
      <c r="F188" s="202" t="s">
        <v>693</v>
      </c>
      <c r="G188" s="183"/>
      <c r="H188" s="179" t="s">
        <v>782</v>
      </c>
      <c r="I188" s="183" t="s">
        <v>783</v>
      </c>
      <c r="J188" s="183"/>
      <c r="K188" s="224"/>
    </row>
    <row r="189" spans="2:11" ht="15" customHeight="1">
      <c r="B189" s="203"/>
      <c r="C189" s="188" t="s">
        <v>784</v>
      </c>
      <c r="D189" s="183"/>
      <c r="E189" s="183"/>
      <c r="F189" s="202" t="s">
        <v>693</v>
      </c>
      <c r="G189" s="183"/>
      <c r="H189" s="183" t="s">
        <v>785</v>
      </c>
      <c r="I189" s="183" t="s">
        <v>727</v>
      </c>
      <c r="J189" s="183"/>
      <c r="K189" s="224"/>
    </row>
    <row r="190" spans="2:11" ht="15" customHeight="1">
      <c r="B190" s="203"/>
      <c r="C190" s="188" t="s">
        <v>786</v>
      </c>
      <c r="D190" s="183"/>
      <c r="E190" s="183"/>
      <c r="F190" s="202" t="s">
        <v>693</v>
      </c>
      <c r="G190" s="183"/>
      <c r="H190" s="183" t="s">
        <v>787</v>
      </c>
      <c r="I190" s="183" t="s">
        <v>727</v>
      </c>
      <c r="J190" s="183"/>
      <c r="K190" s="224"/>
    </row>
    <row r="191" spans="2:11" ht="15" customHeight="1">
      <c r="B191" s="203"/>
      <c r="C191" s="188" t="s">
        <v>788</v>
      </c>
      <c r="D191" s="183"/>
      <c r="E191" s="183"/>
      <c r="F191" s="202" t="s">
        <v>699</v>
      </c>
      <c r="G191" s="183"/>
      <c r="H191" s="183" t="s">
        <v>789</v>
      </c>
      <c r="I191" s="183" t="s">
        <v>727</v>
      </c>
      <c r="J191" s="183"/>
      <c r="K191" s="224"/>
    </row>
    <row r="192" spans="2:11" ht="15" customHeight="1">
      <c r="B192" s="230"/>
      <c r="C192" s="238"/>
      <c r="D192" s="212"/>
      <c r="E192" s="212"/>
      <c r="F192" s="212"/>
      <c r="G192" s="212"/>
      <c r="H192" s="212"/>
      <c r="I192" s="212"/>
      <c r="J192" s="212"/>
      <c r="K192" s="231"/>
    </row>
    <row r="193" spans="2:11" ht="18.75" customHeight="1">
      <c r="B193" s="179"/>
      <c r="C193" s="183"/>
      <c r="D193" s="183"/>
      <c r="E193" s="183"/>
      <c r="F193" s="202"/>
      <c r="G193" s="183"/>
      <c r="H193" s="183"/>
      <c r="I193" s="183"/>
      <c r="J193" s="183"/>
      <c r="K193" s="179"/>
    </row>
    <row r="194" spans="2:11" ht="18.75" customHeight="1">
      <c r="B194" s="179"/>
      <c r="C194" s="183"/>
      <c r="D194" s="183"/>
      <c r="E194" s="183"/>
      <c r="F194" s="202"/>
      <c r="G194" s="183"/>
      <c r="H194" s="183"/>
      <c r="I194" s="183"/>
      <c r="J194" s="183"/>
      <c r="K194" s="179"/>
    </row>
    <row r="195" spans="2:11" ht="18.75" customHeight="1">
      <c r="B195" s="189"/>
      <c r="C195" s="189"/>
      <c r="D195" s="189"/>
      <c r="E195" s="189"/>
      <c r="F195" s="189"/>
      <c r="G195" s="189"/>
      <c r="H195" s="189"/>
      <c r="I195" s="189"/>
      <c r="J195" s="189"/>
      <c r="K195" s="189"/>
    </row>
    <row r="196" spans="2:11" ht="13.5">
      <c r="B196" s="171"/>
      <c r="C196" s="172"/>
      <c r="D196" s="172"/>
      <c r="E196" s="172"/>
      <c r="F196" s="172"/>
      <c r="G196" s="172"/>
      <c r="H196" s="172"/>
      <c r="I196" s="172"/>
      <c r="J196" s="172"/>
      <c r="K196" s="173"/>
    </row>
    <row r="197" spans="2:11" ht="21">
      <c r="B197" s="174"/>
      <c r="C197" s="298" t="s">
        <v>790</v>
      </c>
      <c r="D197" s="298"/>
      <c r="E197" s="298"/>
      <c r="F197" s="298"/>
      <c r="G197" s="298"/>
      <c r="H197" s="298"/>
      <c r="I197" s="298"/>
      <c r="J197" s="298"/>
      <c r="K197" s="175"/>
    </row>
    <row r="198" spans="2:11" ht="25.5" customHeight="1">
      <c r="B198" s="174"/>
      <c r="C198" s="239" t="s">
        <v>791</v>
      </c>
      <c r="D198" s="239"/>
      <c r="E198" s="239"/>
      <c r="F198" s="239" t="s">
        <v>792</v>
      </c>
      <c r="G198" s="240"/>
      <c r="H198" s="297" t="s">
        <v>793</v>
      </c>
      <c r="I198" s="297"/>
      <c r="J198" s="297"/>
      <c r="K198" s="175"/>
    </row>
    <row r="199" spans="2:11" ht="5.25" customHeight="1">
      <c r="B199" s="203"/>
      <c r="C199" s="200"/>
      <c r="D199" s="200"/>
      <c r="E199" s="200"/>
      <c r="F199" s="200"/>
      <c r="G199" s="183"/>
      <c r="H199" s="200"/>
      <c r="I199" s="200"/>
      <c r="J199" s="200"/>
      <c r="K199" s="224"/>
    </row>
    <row r="200" spans="2:11" ht="15" customHeight="1">
      <c r="B200" s="203"/>
      <c r="C200" s="183" t="s">
        <v>783</v>
      </c>
      <c r="D200" s="183"/>
      <c r="E200" s="183"/>
      <c r="F200" s="202" t="s">
        <v>42</v>
      </c>
      <c r="G200" s="183"/>
      <c r="H200" s="296" t="s">
        <v>794</v>
      </c>
      <c r="I200" s="296"/>
      <c r="J200" s="296"/>
      <c r="K200" s="224"/>
    </row>
    <row r="201" spans="2:11" ht="15" customHeight="1">
      <c r="B201" s="203"/>
      <c r="C201" s="209"/>
      <c r="D201" s="183"/>
      <c r="E201" s="183"/>
      <c r="F201" s="202" t="s">
        <v>43</v>
      </c>
      <c r="G201" s="183"/>
      <c r="H201" s="296" t="s">
        <v>795</v>
      </c>
      <c r="I201" s="296"/>
      <c r="J201" s="296"/>
      <c r="K201" s="224"/>
    </row>
    <row r="202" spans="2:11" ht="15" customHeight="1">
      <c r="B202" s="203"/>
      <c r="C202" s="209"/>
      <c r="D202" s="183"/>
      <c r="E202" s="183"/>
      <c r="F202" s="202" t="s">
        <v>46</v>
      </c>
      <c r="G202" s="183"/>
      <c r="H202" s="296" t="s">
        <v>796</v>
      </c>
      <c r="I202" s="296"/>
      <c r="J202" s="296"/>
      <c r="K202" s="224"/>
    </row>
    <row r="203" spans="2:11" ht="15" customHeight="1">
      <c r="B203" s="203"/>
      <c r="C203" s="183"/>
      <c r="D203" s="183"/>
      <c r="E203" s="183"/>
      <c r="F203" s="202" t="s">
        <v>44</v>
      </c>
      <c r="G203" s="183"/>
      <c r="H203" s="296" t="s">
        <v>797</v>
      </c>
      <c r="I203" s="296"/>
      <c r="J203" s="296"/>
      <c r="K203" s="224"/>
    </row>
    <row r="204" spans="2:11" ht="15" customHeight="1">
      <c r="B204" s="203"/>
      <c r="C204" s="183"/>
      <c r="D204" s="183"/>
      <c r="E204" s="183"/>
      <c r="F204" s="202" t="s">
        <v>45</v>
      </c>
      <c r="G204" s="183"/>
      <c r="H204" s="296" t="s">
        <v>798</v>
      </c>
      <c r="I204" s="296"/>
      <c r="J204" s="296"/>
      <c r="K204" s="224"/>
    </row>
    <row r="205" spans="2:11" ht="15" customHeight="1">
      <c r="B205" s="203"/>
      <c r="C205" s="183"/>
      <c r="D205" s="183"/>
      <c r="E205" s="183"/>
      <c r="F205" s="202"/>
      <c r="G205" s="183"/>
      <c r="H205" s="183"/>
      <c r="I205" s="183"/>
      <c r="J205" s="183"/>
      <c r="K205" s="224"/>
    </row>
    <row r="206" spans="2:11" ht="15" customHeight="1">
      <c r="B206" s="203"/>
      <c r="C206" s="183" t="s">
        <v>739</v>
      </c>
      <c r="D206" s="183"/>
      <c r="E206" s="183"/>
      <c r="F206" s="202" t="s">
        <v>78</v>
      </c>
      <c r="G206" s="183"/>
      <c r="H206" s="296" t="s">
        <v>799</v>
      </c>
      <c r="I206" s="296"/>
      <c r="J206" s="296"/>
      <c r="K206" s="224"/>
    </row>
    <row r="207" spans="2:11" ht="15" customHeight="1">
      <c r="B207" s="203"/>
      <c r="C207" s="209"/>
      <c r="D207" s="183"/>
      <c r="E207" s="183"/>
      <c r="F207" s="202" t="s">
        <v>636</v>
      </c>
      <c r="G207" s="183"/>
      <c r="H207" s="296" t="s">
        <v>637</v>
      </c>
      <c r="I207" s="296"/>
      <c r="J207" s="296"/>
      <c r="K207" s="224"/>
    </row>
    <row r="208" spans="2:11" ht="15" customHeight="1">
      <c r="B208" s="203"/>
      <c r="C208" s="183"/>
      <c r="D208" s="183"/>
      <c r="E208" s="183"/>
      <c r="F208" s="202" t="s">
        <v>634</v>
      </c>
      <c r="G208" s="183"/>
      <c r="H208" s="296" t="s">
        <v>800</v>
      </c>
      <c r="I208" s="296"/>
      <c r="J208" s="296"/>
      <c r="K208" s="224"/>
    </row>
    <row r="209" spans="2:11" ht="15" customHeight="1">
      <c r="B209" s="241"/>
      <c r="C209" s="209"/>
      <c r="D209" s="209"/>
      <c r="E209" s="209"/>
      <c r="F209" s="202" t="s">
        <v>638</v>
      </c>
      <c r="G209" s="188"/>
      <c r="H209" s="295" t="s">
        <v>639</v>
      </c>
      <c r="I209" s="295"/>
      <c r="J209" s="295"/>
      <c r="K209" s="242"/>
    </row>
    <row r="210" spans="2:11" ht="15" customHeight="1">
      <c r="B210" s="241"/>
      <c r="C210" s="209"/>
      <c r="D210" s="209"/>
      <c r="E210" s="209"/>
      <c r="F210" s="202" t="s">
        <v>640</v>
      </c>
      <c r="G210" s="188"/>
      <c r="H210" s="295" t="s">
        <v>801</v>
      </c>
      <c r="I210" s="295"/>
      <c r="J210" s="295"/>
      <c r="K210" s="242"/>
    </row>
    <row r="211" spans="2:11" ht="15" customHeight="1">
      <c r="B211" s="241"/>
      <c r="C211" s="209"/>
      <c r="D211" s="209"/>
      <c r="E211" s="209"/>
      <c r="F211" s="243"/>
      <c r="G211" s="188"/>
      <c r="H211" s="244"/>
      <c r="I211" s="244"/>
      <c r="J211" s="244"/>
      <c r="K211" s="242"/>
    </row>
    <row r="212" spans="2:11" ht="15" customHeight="1">
      <c r="B212" s="241"/>
      <c r="C212" s="183" t="s">
        <v>763</v>
      </c>
      <c r="D212" s="209"/>
      <c r="E212" s="209"/>
      <c r="F212" s="202">
        <v>1</v>
      </c>
      <c r="G212" s="188"/>
      <c r="H212" s="295" t="s">
        <v>802</v>
      </c>
      <c r="I212" s="295"/>
      <c r="J212" s="295"/>
      <c r="K212" s="242"/>
    </row>
    <row r="213" spans="2:11" ht="15" customHeight="1">
      <c r="B213" s="241"/>
      <c r="C213" s="209"/>
      <c r="D213" s="209"/>
      <c r="E213" s="209"/>
      <c r="F213" s="202">
        <v>2</v>
      </c>
      <c r="G213" s="188"/>
      <c r="H213" s="295" t="s">
        <v>803</v>
      </c>
      <c r="I213" s="295"/>
      <c r="J213" s="295"/>
      <c r="K213" s="242"/>
    </row>
    <row r="214" spans="2:11" ht="15" customHeight="1">
      <c r="B214" s="241"/>
      <c r="C214" s="209"/>
      <c r="D214" s="209"/>
      <c r="E214" s="209"/>
      <c r="F214" s="202">
        <v>3</v>
      </c>
      <c r="G214" s="188"/>
      <c r="H214" s="295" t="s">
        <v>804</v>
      </c>
      <c r="I214" s="295"/>
      <c r="J214" s="295"/>
      <c r="K214" s="242"/>
    </row>
    <row r="215" spans="2:11" ht="15" customHeight="1">
      <c r="B215" s="241"/>
      <c r="C215" s="209"/>
      <c r="D215" s="209"/>
      <c r="E215" s="209"/>
      <c r="F215" s="202">
        <v>4</v>
      </c>
      <c r="G215" s="188"/>
      <c r="H215" s="295" t="s">
        <v>805</v>
      </c>
      <c r="I215" s="295"/>
      <c r="J215" s="295"/>
      <c r="K215" s="242"/>
    </row>
    <row r="216" spans="2:11" ht="12.75" customHeight="1">
      <c r="B216" s="245"/>
      <c r="C216" s="246"/>
      <c r="D216" s="246"/>
      <c r="E216" s="246"/>
      <c r="F216" s="246"/>
      <c r="G216" s="246"/>
      <c r="H216" s="246"/>
      <c r="I216" s="246"/>
      <c r="J216" s="246"/>
      <c r="K216" s="24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Jannike Genc Sklenářová</cp:lastModifiedBy>
  <dcterms:created xsi:type="dcterms:W3CDTF">2018-11-14T20:24:17Z</dcterms:created>
  <dcterms:modified xsi:type="dcterms:W3CDTF">2018-11-14T20:27:15Z</dcterms:modified>
  <cp:category/>
  <cp:version/>
  <cp:contentType/>
  <cp:contentStatus/>
</cp:coreProperties>
</file>