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a - SO 01a ARCHITEKT..." sheetId="2" r:id="rId2"/>
    <sheet name="SO 01b - SO 01b ZDRAVOTNĚ..." sheetId="3" r:id="rId3"/>
    <sheet name="SO 01c - SO 01c ÚSTŘEDNÍ ..." sheetId="4" r:id="rId4"/>
    <sheet name="SO 01d - SO 01d VZDUCHOTE..." sheetId="5" r:id="rId5"/>
    <sheet name="SO 01e - SO 01e ELEKTROIN..." sheetId="6" r:id="rId6"/>
    <sheet name="VRN - VRN VEDLEJŠÍ ROZPOČ..." sheetId="7" r:id="rId7"/>
  </sheets>
  <definedNames>
    <definedName name="_xlnm.Print_Area" localSheetId="0">'Rekapitulace stavby'!$D$4:$AO$76,'Rekapitulace stavby'!$C$82:$AQ$101</definedName>
    <definedName name="_xlnm._FilterDatabase" localSheetId="1" hidden="1">'SO 01a - SO 01a ARCHITEKT...'!$C$136:$K$831</definedName>
    <definedName name="_xlnm.Print_Area" localSheetId="1">'SO 01a - SO 01a ARCHITEKT...'!$C$124:$K$831</definedName>
    <definedName name="_xlnm._FilterDatabase" localSheetId="2" hidden="1">'SO 01b - SO 01b ZDRAVOTNĚ...'!$C$124:$K$273</definedName>
    <definedName name="_xlnm.Print_Area" localSheetId="2">'SO 01b - SO 01b ZDRAVOTNĚ...'!$C$112:$K$273</definedName>
    <definedName name="_xlnm._FilterDatabase" localSheetId="3" hidden="1">'SO 01c - SO 01c ÚSTŘEDNÍ ...'!$C$126:$K$181</definedName>
    <definedName name="_xlnm.Print_Area" localSheetId="3">'SO 01c - SO 01c ÚSTŘEDNÍ ...'!$C$114:$K$181</definedName>
    <definedName name="_xlnm._FilterDatabase" localSheetId="4" hidden="1">'SO 01d - SO 01d VZDUCHOTE...'!$C$116:$K$126</definedName>
    <definedName name="_xlnm.Print_Area" localSheetId="4">'SO 01d - SO 01d VZDUCHOTE...'!$C$104:$K$126</definedName>
    <definedName name="_xlnm._FilterDatabase" localSheetId="5" hidden="1">'SO 01e - SO 01e ELEKTROIN...'!$C$123:$K$179</definedName>
    <definedName name="_xlnm.Print_Area" localSheetId="5">'SO 01e - SO 01e ELEKTROIN...'!$C$111:$K$179</definedName>
    <definedName name="_xlnm._FilterDatabase" localSheetId="6" hidden="1">'VRN - VRN VEDLEJŠÍ ROZPOČ...'!$C$118:$K$132</definedName>
    <definedName name="_xlnm.Print_Area" localSheetId="6">'VRN - VRN VEDLEJŠÍ ROZPOČ...'!$C$106:$K$132</definedName>
    <definedName name="_xlnm.Print_Titles" localSheetId="0">'Rekapitulace stavby'!$92:$92</definedName>
    <definedName name="_xlnm.Print_Titles" localSheetId="1">'SO 01a - SO 01a ARCHITEKT...'!$136:$136</definedName>
    <definedName name="_xlnm.Print_Titles" localSheetId="2">'SO 01b - SO 01b ZDRAVOTNĚ...'!$124:$124</definedName>
    <definedName name="_xlnm.Print_Titles" localSheetId="3">'SO 01c - SO 01c ÚSTŘEDNÍ ...'!$126:$126</definedName>
    <definedName name="_xlnm.Print_Titles" localSheetId="4">'SO 01d - SO 01d VZDUCHOTE...'!$116:$116</definedName>
    <definedName name="_xlnm.Print_Titles" localSheetId="5">'SO 01e - SO 01e ELEKTROIN...'!$123:$123</definedName>
    <definedName name="_xlnm.Print_Titles" localSheetId="6">'VRN - VRN VEDLEJŠÍ ROZPOČ...'!$118:$118</definedName>
  </definedNames>
  <calcPr fullCalcOnLoad="1"/>
</workbook>
</file>

<file path=xl/sharedStrings.xml><?xml version="1.0" encoding="utf-8"?>
<sst xmlns="http://schemas.openxmlformats.org/spreadsheetml/2006/main" count="11690" uniqueCount="1802">
  <si>
    <t>Export Komplet</t>
  </si>
  <si>
    <t/>
  </si>
  <si>
    <t>2.0</t>
  </si>
  <si>
    <t>ZAMOK</t>
  </si>
  <si>
    <t>False</t>
  </si>
  <si>
    <t>{eb0ad026-b928-4dae-a96a-1d1e9b223299}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</si>
  <si>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</si>
  <si>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</si>
  <si>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</si>
  <si>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</si>
  <si>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</si>
  <si>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</si>
  <si>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</si>
  <si>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</si>
  <si>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ZS-VRCHLICKEHO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</si>
  <si>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</si>
  <si>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</si>
  <si>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ŠATEN TĚLOCVIČNY A SOCIÁLNÍHO ZAŘÍZENÍ DRUŽINY ZŠ VRCHLICKÉHO</t>
  </si>
  <si>
    <t>KSO:</t>
  </si>
  <si>
    <t>CC-CZ:</t>
  </si>
  <si>
    <t>Místo:</t>
  </si>
  <si>
    <t>LIBEREC, VRCHLICKÉHO 262/17</t>
  </si>
  <si>
    <t>Datum:</t>
  </si>
  <si>
    <t>21. 11. 2018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</si>
  <si>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</si>
  <si>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</si>
  <si>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</si>
  <si>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</si>
  <si>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</si>
  <si>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</si>
  <si>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</si>
  <si>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PPS PATRMAN</t>
  </si>
  <si>
    <t>True</t>
  </si>
  <si>
    <t>Zpracovatel:</t>
  </si>
  <si>
    <t>Jaroslav VALENTA</t>
  </si>
  <si>
    <t>Poznámka:</t>
  </si>
  <si>
    <t>Soupis prací je sestaven s využitím Cenové soustavy ÚRS 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</si>
  <si>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</si>
  <si>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</si>
  <si>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</si>
  <si>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</si>
  <si>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</si>
  <si>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</si>
  <si>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</si>
  <si>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</si>
  <si>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</si>
  <si>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</si>
  <si>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</si>
  <si>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</si>
  <si>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</si>
  <si>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</si>
  <si>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</si>
  <si>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</si>
  <si>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</si>
  <si>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</si>
  <si>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</si>
  <si>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</si>
  <si>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</si>
  <si>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</si>
  <si>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</si>
  <si>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</si>
  <si>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</si>
  <si>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</si>
  <si>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</si>
  <si>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</si>
  <si>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</si>
  <si>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</si>
  <si>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</si>
  <si>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</si>
  <si>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</si>
  <si>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</si>
  <si>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</si>
  <si>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</si>
  <si>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</si>
  <si>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</si>
  <si>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</si>
  <si>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</si>
  <si>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</si>
  <si>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</si>
  <si>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</si>
  <si>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</si>
  <si>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</si>
  <si>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01a</t>
  </si>
  <si>
    <t>SO 01a ARCHITEKTONICKO STAVEBNÍ ČÁST</t>
  </si>
  <si>
    <t>STA</t>
  </si>
  <si>
    <t>1</t>
  </si>
  <si>
    <t>{567e799b-332c-4431-a770-3b68cc4a1eac}</t>
  </si>
  <si>
    <t>2</t>
  </si>
  <si>
    <t>SO 01b</t>
  </si>
  <si>
    <t>SO 01b ZDRAVOTNĚ TECHNICKÉ INSTALACE</t>
  </si>
  <si>
    <t>{6d679435-76fb-4a63-ad1e-d4f498362c11}</t>
  </si>
  <si>
    <t>SO 01c</t>
  </si>
  <si>
    <t>SO 01c ÚSTŘEDNÍ VYTÁPĚNÍ</t>
  </si>
  <si>
    <t>{1dce9272-ab5e-4059-95d9-3c68b079ade0}</t>
  </si>
  <si>
    <t>SO 01d</t>
  </si>
  <si>
    <t>SO 01d VZDUCHOTECHNIKA</t>
  </si>
  <si>
    <t>{99a60f8d-7adb-41dd-b1b4-844f35b59985}</t>
  </si>
  <si>
    <t>SO 01e</t>
  </si>
  <si>
    <t>SO 01e ELEKTROINSTALACE</t>
  </si>
  <si>
    <t>{025b07f5-f16e-46af-ac10-9d49b5f86ca4}</t>
  </si>
  <si>
    <t>VRN</t>
  </si>
  <si>
    <t>VRN VEDLEJŠÍ ROZPOČTOVÉ NÁKLADY</t>
  </si>
  <si>
    <t>{950605f0-3e8a-44f8-88b5-41168f966736}</t>
  </si>
  <si>
    <t>KRYCÍ LIST SOUPISU PRACÍ</t>
  </si>
  <si>
    <t>Objekt:</t>
  </si>
  <si>
    <t>SO 01a - SO 01a ARCHITEKTONICKO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</si>
  <si>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</si>
  <si>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</si>
  <si>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</si>
  <si>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</si>
  <si>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</si>
  <si>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</si>
  <si>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</si>
  <si>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</si>
  <si>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</si>
  <si>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</si>
  <si>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</si>
  <si>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</si>
  <si>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</si>
  <si>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</si>
  <si>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</si>
  <si>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</si>
  <si>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</si>
  <si>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</si>
  <si>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</si>
  <si>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</si>
  <si>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</si>
  <si>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</si>
  <si>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</si>
  <si>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</si>
  <si>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</si>
  <si>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</si>
  <si>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</si>
  <si>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</si>
  <si>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</si>
  <si>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</si>
  <si>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</si>
  <si>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</si>
  <si>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</si>
  <si>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</si>
  <si>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</si>
  <si>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</si>
  <si>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</si>
  <si>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</si>
  <si>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</si>
  <si>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</si>
  <si>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</si>
  <si>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</si>
  <si>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</si>
  <si>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</si>
  <si>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</si>
  <si>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311261101</t>
  </si>
  <si>
    <t>Osazování betonových bloků objemu do 0,01 m3 na MC 15</t>
  </si>
  <si>
    <t>kus</t>
  </si>
  <si>
    <t>CS ÚRS 2018 01</t>
  </si>
  <si>
    <t>4</t>
  </si>
  <si>
    <t>114817570</t>
  </si>
  <si>
    <t>VV</t>
  </si>
  <si>
    <t>"pod překlady"5*2</t>
  </si>
  <si>
    <t>M</t>
  </si>
  <si>
    <t>589009</t>
  </si>
  <si>
    <t>Roznášecí betonový polštář</t>
  </si>
  <si>
    <t>ks</t>
  </si>
  <si>
    <t>8</t>
  </si>
  <si>
    <t>-622717066</t>
  </si>
  <si>
    <t>311272031</t>
  </si>
  <si>
    <t>Zdivo z pórobetonových tvárnic hladkých přes P2 do P4 přes 450 do 600 kg/m3 na tenkovrstvou maltu tl 200 mm</t>
  </si>
  <si>
    <t>m2</t>
  </si>
  <si>
    <t>2029121638</t>
  </si>
  <si>
    <t>"A 1.np částA"1,70*3,30</t>
  </si>
  <si>
    <t>317121212a</t>
  </si>
  <si>
    <t>Překlad železobetonový prefabrikovaný 140x140x1200 mm</t>
  </si>
  <si>
    <t>1663562244</t>
  </si>
  <si>
    <t>5</t>
  </si>
  <si>
    <t>342241161</t>
  </si>
  <si>
    <t>Příčky z cihel plných dl 290 mm pevnosti P 15 na MC tl 65 mm</t>
  </si>
  <si>
    <t>-1932780488</t>
  </si>
  <si>
    <t>"B m,005 50% části"((1,00+4,48)*3,38-(0,80*2,00))*0,50</t>
  </si>
  <si>
    <t>6</t>
  </si>
  <si>
    <t>342272245</t>
  </si>
  <si>
    <t>Příčka z pórobetonových hladkých tvárnic na tenkovrstvou maltu tl 150 mm</t>
  </si>
  <si>
    <t>412727718</t>
  </si>
  <si>
    <t>"A 1.np část  A"3,73*3,30-0,80*2,00</t>
  </si>
  <si>
    <t>"A 1.np částB"(2,775+1,20+2,80+1,40)*3,30-0,80*2,00+2,625*2,25-0,80*2,00</t>
  </si>
  <si>
    <t>Součet</t>
  </si>
  <si>
    <t>7</t>
  </si>
  <si>
    <t>346272236</t>
  </si>
  <si>
    <t>Přizdívka z pórobetonových tvárnic tl 100 mm</t>
  </si>
  <si>
    <t>1744081732</t>
  </si>
  <si>
    <t xml:space="preserve">"B m.005 instalační předstěna"1,70*3,38 </t>
  </si>
  <si>
    <t>"A 2.np"0,60*3,30</t>
  </si>
  <si>
    <t>"A 1.np částA"(1,39+0,90+0,20)*3,30-0,80*2,00</t>
  </si>
  <si>
    <t>346272256</t>
  </si>
  <si>
    <t>Přizdívka z pórobetonových tvárnic tl 150 mm</t>
  </si>
  <si>
    <t>1898637433</t>
  </si>
  <si>
    <t>"A 2.np"3,90*3,30</t>
  </si>
  <si>
    <t>"A 1.np část  A"3,24*3,30</t>
  </si>
  <si>
    <t>"A část B"(2,66+0,15+1,86)*3,30</t>
  </si>
  <si>
    <t>Vodorovné konstrukce</t>
  </si>
  <si>
    <t>9</t>
  </si>
  <si>
    <t>411121232</t>
  </si>
  <si>
    <t>Montáž prefabrikovaných ŽB stropů ze stropních desek dl do 1800 mm</t>
  </si>
  <si>
    <t>-1526182084</t>
  </si>
  <si>
    <t>"zpětná montáž"7</t>
  </si>
  <si>
    <t>10</t>
  </si>
  <si>
    <t>59341746</t>
  </si>
  <si>
    <t>deska stropní plná 890x290x90mm,</t>
  </si>
  <si>
    <t>-2086762076</t>
  </si>
  <si>
    <t>11</t>
  </si>
  <si>
    <t>411388531</t>
  </si>
  <si>
    <t>Zabetonování otvorů pl do 1 m2 ve stropech</t>
  </si>
  <si>
    <t>m3</t>
  </si>
  <si>
    <t>1239278108</t>
  </si>
  <si>
    <t>"B podle TZ"0,15*0,15*0,30*4</t>
  </si>
  <si>
    <t>Úpravy povrchů, podlahy a osazování výplní</t>
  </si>
  <si>
    <t>12</t>
  </si>
  <si>
    <t>611131100</t>
  </si>
  <si>
    <t>Vápenný postřik vnitřních stropů nanášený ručně</t>
  </si>
  <si>
    <t>-577262626</t>
  </si>
  <si>
    <t>"B m 004"(2,78*1,14)</t>
  </si>
  <si>
    <t>13</t>
  </si>
  <si>
    <t>611321141</t>
  </si>
  <si>
    <t>Vápenocementová omítka štuková dvouvrstvá vnitřních stropů rovných nanášená ručně</t>
  </si>
  <si>
    <t>401382867</t>
  </si>
  <si>
    <t>14</t>
  </si>
  <si>
    <t>611325423</t>
  </si>
  <si>
    <t>Oprava vnitřní vápenocementové štukové omítky stropů v rozsahu plochy do 50%</t>
  </si>
  <si>
    <t>-1153681802</t>
  </si>
  <si>
    <t>"2.np 101"8,00</t>
  </si>
  <si>
    <t>"2.np 104"24,18</t>
  </si>
  <si>
    <t>"1.np 001"7,00</t>
  </si>
  <si>
    <t>612131100</t>
  </si>
  <si>
    <t>Vápenný postřik vnitřních stěn nanášený ručně</t>
  </si>
  <si>
    <t>-130710176</t>
  </si>
  <si>
    <t>"B m.001"(2,53+1,70)*2*3,70-(0,90*2,00*2+0,90*2,25)</t>
  </si>
  <si>
    <t>"B m.002 jen do výše 2m"(5,40+3,56)*2*2,00-(1,35*0,35*3+(0,90*2+0,60)*2,00)</t>
  </si>
  <si>
    <t>"B m 003"(5,84+4,46)*2*3,38-((0,60+0,80+0,90)*2+(1,35*2,40*2))</t>
  </si>
  <si>
    <t>"B m 004"(2,78+1,14)*2*3,70-0,60*2,00*2</t>
  </si>
  <si>
    <t>"B m.005 nad obklady"(3,06+4,48)*2*1,15</t>
  </si>
  <si>
    <t>16</t>
  </si>
  <si>
    <t>612131101</t>
  </si>
  <si>
    <t>Cementový postřik vnitřních stěn nanášený celoplošně ručně</t>
  </si>
  <si>
    <t>741233344</t>
  </si>
  <si>
    <t>"B m.005 pod obklad"(3,06+4,48)*2*2,25-(1,35*2,40+(0,80+0,60)*2,00)</t>
  </si>
  <si>
    <t>17</t>
  </si>
  <si>
    <t>612142001</t>
  </si>
  <si>
    <t>Potažení vnitřních stěn sklovláknitým pletivem vtlačeným do tenkovrstvé hmoty</t>
  </si>
  <si>
    <t>-427300157</t>
  </si>
  <si>
    <t>"B m.0012"(2,53+1,70)*2*3,38-(0,60*2,00+0,80*2,00+0,90*2,00)</t>
  </si>
  <si>
    <t>"B m.002"(5,84+4,46)*2*3,38-(0,60*2,00+0,80*2,00*2+0,90*2,00+1,35*0,35*2)</t>
  </si>
  <si>
    <t>"B m.003"(5,40+3,56)*2*2,00-(0,60*2,00+0,70*2,00+0,90*2,00+1,35*0,35*4)</t>
  </si>
  <si>
    <t>"B m.004"(2,78+1,14)*2*3,38-(0,60*2,00*2)</t>
  </si>
  <si>
    <t>"B m.005"(3,06+4,48)*2*3,38-(1,35*2,40+(0,80+0,60)*2,00)</t>
  </si>
  <si>
    <t>"A 1.np Am 001"(2,50+1,70+0,60+1,62+2,05+0,90+1,09)*3,30-(0,80*2,00*2+2,40*2,40)</t>
  </si>
  <si>
    <t>"A 1.np Am 002"(2,95+1,39+3,73+1,70)*2*3,30-(0,80*2,00*3+2,40*2,40)</t>
  </si>
  <si>
    <t>"A 1.np B m 003"(2,625+2,66+2,625+3,16)*2*3,30-(0,80*2,00*3,00+2,40*2,40)</t>
  </si>
  <si>
    <t>"A 1.np B m 004"(2,775*4+1,20*2+3,20*2+2,90*2+2,95*4+3,60+2,40+1,40)*3,30-(0,80*2,00*6+2,40*2,40*3)</t>
  </si>
  <si>
    <t>"A 2.np 101"(2,50+0,60+1,80+1,60+2,85+0,90+1,05)*3,30-(0,80*2,00*2+2,40*2,40)</t>
  </si>
  <si>
    <t>"A 2.np  102"(2,95+2,05+1,40+0,80)*2*3,30-(0,80*2,00+0,60*2,00*2+2,40*2,40)</t>
  </si>
  <si>
    <t>"A 2.np  103"(3,85+1,65+1,40+0,80)*2*3,30-(0,80*2,00+0,60*2,00)</t>
  </si>
  <si>
    <t>"A 2.np  104"(5,80+4,14)*2*3,30-(0,90*2,00+2,40*2,40*2)</t>
  </si>
  <si>
    <t>18</t>
  </si>
  <si>
    <t>612321141</t>
  </si>
  <si>
    <t>Vápenocementová omítka štuková dvouvrstvá vnitřních stěn nanášená ručně</t>
  </si>
  <si>
    <t>695006671</t>
  </si>
  <si>
    <t>"B m.001"(2,53+1,70)*2*3,38-(0,60*2,00+0,80*2,00+0,90*2,00)</t>
  </si>
  <si>
    <t>"odpočet obkladů"-168,335</t>
  </si>
  <si>
    <t>19</t>
  </si>
  <si>
    <t>612325302</t>
  </si>
  <si>
    <t>Vápenocementová štuková omítka ostění nebo nadpraží</t>
  </si>
  <si>
    <t>1977002371</t>
  </si>
  <si>
    <t>"B m.002,005"(1,35+2,40*2)*0,45*3+(0,80+2,00*2)*0,30</t>
  </si>
  <si>
    <t>"B m.001,003"(1,35+1,66*2)*0,30*4+(0,90+2,00*2)*0,30*2</t>
  </si>
  <si>
    <t>20</t>
  </si>
  <si>
    <t>612331121</t>
  </si>
  <si>
    <t>Cementová omítka hladká jednovrstvá vnitřních stěn nanášená ručně</t>
  </si>
  <si>
    <t>-195061176</t>
  </si>
  <si>
    <t>"pod obklad"</t>
  </si>
  <si>
    <t>"B m.005"(3,06+4,48)*2*2,25-(1,35*2,40+(0,80+0,60)*2,00)</t>
  </si>
  <si>
    <t>"A 1.np A002a"(2,95+1,39)*2*2,25-(0,80*2,00*2+2,95*1,40)</t>
  </si>
  <si>
    <t>"A 1.np A002b"(3,88+1,70)*2*2,25-0,80*2,00</t>
  </si>
  <si>
    <t>"A 1.np 003"(2,625+2,66+2,625+3,16)*2*2,25-0,80*3,00</t>
  </si>
  <si>
    <t>"A 2.np  102"(2,95+2,05+1,40+0,80)*2*2,25-(0,80*2,00+0,60*2,00+2,95*1,40)</t>
  </si>
  <si>
    <t>"A 2.np  103"(3,85+1,65+1,40+0,80)*2*2,25-(0,80*2,00+0,60*2,00)</t>
  </si>
  <si>
    <t>622215134</t>
  </si>
  <si>
    <t>Oprava kontaktního zateplení stěn z polystyrenových desek tloušťky do 160 mm plochy do 1,0m2</t>
  </si>
  <si>
    <t>1367327130</t>
  </si>
  <si>
    <t>"okolo VZT"2</t>
  </si>
  <si>
    <t>22</t>
  </si>
  <si>
    <t>629995101</t>
  </si>
  <si>
    <t>Očištění vnějších ploch tlakovou vodou</t>
  </si>
  <si>
    <t>-132872215</t>
  </si>
  <si>
    <t>"štít"9,00*8,40</t>
  </si>
  <si>
    <t>23</t>
  </si>
  <si>
    <t>631311115</t>
  </si>
  <si>
    <t>Mazanina tl do 80 mm z betonu prostého bez zvýšených nároků na prostředí tř. C 20/25</t>
  </si>
  <si>
    <t>939704990</t>
  </si>
  <si>
    <t>"Bm.001"(2,15*1,70+0,90*0,35)*0,05</t>
  </si>
  <si>
    <t>"Bm.002"(5,84*4,46)*0,05</t>
  </si>
  <si>
    <t>"Bm.003"(5,40*3,56)*0,05</t>
  </si>
  <si>
    <t>"Bm.004"2,53*1,14*0,05</t>
  </si>
  <si>
    <t>"Bm.005"(2,13*3,48+3,06*1,00)*0,05</t>
  </si>
  <si>
    <t>"2.np P3"(6,45+6,49)*0,035</t>
  </si>
  <si>
    <t>"1.np p2"5,50*0,06</t>
  </si>
  <si>
    <t>"1.np P1"(10,65+14,69+16,22)*0,055</t>
  </si>
  <si>
    <t>"stávající"4*0,06</t>
  </si>
  <si>
    <t>24</t>
  </si>
  <si>
    <t>631311125</t>
  </si>
  <si>
    <t>Mazanina tl do 120 mm z betonu prostého bez zvýšených nároků na prostředí tř. C 20/25</t>
  </si>
  <si>
    <t>-698466276</t>
  </si>
  <si>
    <t>"P1"(10,65+14,69+16,22)*0,10</t>
  </si>
  <si>
    <t>"p2"5,50*0,10</t>
  </si>
  <si>
    <t>"stávající"4,00*0,10</t>
  </si>
  <si>
    <t>25</t>
  </si>
  <si>
    <t>631319011</t>
  </si>
  <si>
    <t>Příplatek k mazanině tl do 80 mm za přehlazení povrchu</t>
  </si>
  <si>
    <t>488467480</t>
  </si>
  <si>
    <t>26</t>
  </si>
  <si>
    <t>631319012</t>
  </si>
  <si>
    <t>Příplatek k mazanině tl do 120 mm za přehlazení povrchu</t>
  </si>
  <si>
    <t>-109465073</t>
  </si>
  <si>
    <t>27</t>
  </si>
  <si>
    <t>631319171</t>
  </si>
  <si>
    <t>Příplatek k mazanině tl do 80 mm za stržení povrchu spodní vrstvy před vložením výztuže</t>
  </si>
  <si>
    <t>760748634</t>
  </si>
  <si>
    <t>28</t>
  </si>
  <si>
    <t>631319173</t>
  </si>
  <si>
    <t>Příplatek k mazanině tl do 120 mm za stržení povrchu spodní vrstvy před vložením výztuže</t>
  </si>
  <si>
    <t>678724389</t>
  </si>
  <si>
    <t>29</t>
  </si>
  <si>
    <t>631362021</t>
  </si>
  <si>
    <t>Výztuž mazanin svařovanými sítěmi Kari</t>
  </si>
  <si>
    <t>t</t>
  </si>
  <si>
    <t>1096504182</t>
  </si>
  <si>
    <t>"P1"(10,65+14,69+16,22)*0,0054*1,10</t>
  </si>
  <si>
    <t>"Bm.001"(2,15*1,70+0,90*0,35)*0,0054*1,10</t>
  </si>
  <si>
    <t>"Bm.002"(5,84*4,46)*0,0054*1,10</t>
  </si>
  <si>
    <t>"Bm.003"(5,40*3,56)*0,0054*1,10</t>
  </si>
  <si>
    <t>"Bm.004"2,53*1,14*0,0054*1,10</t>
  </si>
  <si>
    <t>"Bm.005"(2,13*3,48+3,06*1,00)*0,0054*1,10</t>
  </si>
  <si>
    <t>"p2"5,50*0,0054*1,10</t>
  </si>
  <si>
    <t>"stávající"4,00*0,0054*1,10</t>
  </si>
  <si>
    <t>30</t>
  </si>
  <si>
    <t>633811111</t>
  </si>
  <si>
    <t>Broušení nerovností betonových podlah do 2 mm - stržení šlemu</t>
  </si>
  <si>
    <t>523903713</t>
  </si>
  <si>
    <t>"A 2.np m.104"24,18</t>
  </si>
  <si>
    <t>"stávající"4</t>
  </si>
  <si>
    <t>31</t>
  </si>
  <si>
    <t>633811119</t>
  </si>
  <si>
    <t>Příplatek k broušení nerovností betonových podlah ZKD 1 mm úběru</t>
  </si>
  <si>
    <t>-1045818644</t>
  </si>
  <si>
    <t>32</t>
  </si>
  <si>
    <t>635111215</t>
  </si>
  <si>
    <t>Násyp pod podlahy ze štěrkopísku se zhutněním</t>
  </si>
  <si>
    <t>-1044317723</t>
  </si>
  <si>
    <t>"P1"(10,65+14,69+16,22)*0,15</t>
  </si>
  <si>
    <t>"p2,b "5,50*0,15</t>
  </si>
  <si>
    <t>33</t>
  </si>
  <si>
    <t>642942111</t>
  </si>
  <si>
    <t>Osazování zárubní nebo rámů dveřních kovových do 2,5 m2 na MC</t>
  </si>
  <si>
    <t>-95069675</t>
  </si>
  <si>
    <t>"ozn 1.L"1</t>
  </si>
  <si>
    <t>"ozn 2/L,2/P"2+2</t>
  </si>
  <si>
    <t>"ozn. 4L"1</t>
  </si>
  <si>
    <t>"ozn. 11L"1</t>
  </si>
  <si>
    <t>"ozn. 12L,12P"1+1</t>
  </si>
  <si>
    <t>"ozn13/L,13/P"1+2</t>
  </si>
  <si>
    <t>"ozn14/L"1</t>
  </si>
  <si>
    <t>34</t>
  </si>
  <si>
    <t>55331201</t>
  </si>
  <si>
    <t>zárubeň ocelová pro běžné zdění hranatý profil s drážkou 110 800 L/P</t>
  </si>
  <si>
    <t>-1052538400</t>
  </si>
  <si>
    <t>35</t>
  </si>
  <si>
    <t>55331222</t>
  </si>
  <si>
    <t>zárubeň ocelová pro běžné zdění hranatý profil s drážkou 160 800 L/P</t>
  </si>
  <si>
    <t>1648697469</t>
  </si>
  <si>
    <t>36</t>
  </si>
  <si>
    <t>55331224</t>
  </si>
  <si>
    <t>zárubeň ocelová pro běžné zdění hranatý profil s drážkou 160 900 L/P</t>
  </si>
  <si>
    <t>-1446516862</t>
  </si>
  <si>
    <t>37</t>
  </si>
  <si>
    <t>55331218</t>
  </si>
  <si>
    <t>zárubeň ocelová pro běžné zdění hranatý profil s drážkou 160 600 L/P</t>
  </si>
  <si>
    <t>-436783748</t>
  </si>
  <si>
    <t>38</t>
  </si>
  <si>
    <t>644941112</t>
  </si>
  <si>
    <t>Osazování ventilačních mřížek velikosti do 300 x 300 mm</t>
  </si>
  <si>
    <t>-409899163</t>
  </si>
  <si>
    <t>39</t>
  </si>
  <si>
    <t>55341426</t>
  </si>
  <si>
    <t>mřížka větrací nerezová 200 x 200 se síťovinou</t>
  </si>
  <si>
    <t>2005351711</t>
  </si>
  <si>
    <t>Ostatní konstrukce a práce, bourání</t>
  </si>
  <si>
    <t>40</t>
  </si>
  <si>
    <t>90000</t>
  </si>
  <si>
    <t>Stěhování vybavení  interiéru</t>
  </si>
  <si>
    <t>hod</t>
  </si>
  <si>
    <t>1714802107</t>
  </si>
  <si>
    <t>" 4 dělníci 2 dny"4*8*2</t>
  </si>
  <si>
    <t>41</t>
  </si>
  <si>
    <t>900001</t>
  </si>
  <si>
    <t>Výpomoce pro řemesla</t>
  </si>
  <si>
    <t>1176111999</t>
  </si>
  <si>
    <t>"sekání, plentování, osazování konzolí, stavební práce neobsažené v profesích  2 dělníci 5 dní"5*8*2</t>
  </si>
  <si>
    <t>42</t>
  </si>
  <si>
    <t>952901111</t>
  </si>
  <si>
    <t>Vyčištění budov bytové a občanské výstavby při výšce podlaží do 4 m</t>
  </si>
  <si>
    <t>-329542620</t>
  </si>
  <si>
    <t>"stropy A 1.np"7,00+10,65+14,69+16,22+2,755+3,44+2,75*2,45+24,00*2,37+6,25*2,825</t>
  </si>
  <si>
    <t>"stropy A 2.np"8+6,45+6,49+24,18+24,00*2,37+6,25*2,825</t>
  </si>
  <si>
    <t xml:space="preserve"> Mezisoučet A</t>
  </si>
  <si>
    <t>"Bm.001"2,15*1,70+0,90*0,35</t>
  </si>
  <si>
    <t>"Bm.002"5,84*4,46</t>
  </si>
  <si>
    <t>"Bm.003"5,40*3,56</t>
  </si>
  <si>
    <t>"Bm.004"2,53*1,14</t>
  </si>
  <si>
    <t>"Bm.005"2,13*3,48+3,06*1,00</t>
  </si>
  <si>
    <t>Mezisoučet B</t>
  </si>
  <si>
    <t>43</t>
  </si>
  <si>
    <t>961044111</t>
  </si>
  <si>
    <t>Bourání základů z betonu prostého</t>
  </si>
  <si>
    <t>461225132</t>
  </si>
  <si>
    <t>"B m005 "3,06*1,00*0,20</t>
  </si>
  <si>
    <t>44</t>
  </si>
  <si>
    <t>962031132</t>
  </si>
  <si>
    <t>Bourání příček z cihel pálených na MVC tl do 100 mm vč. omítek a obkladů</t>
  </si>
  <si>
    <t>1128479981</t>
  </si>
  <si>
    <t>"objekt A 1.np část A"(4,10+2,35+1,25*3+3,20+0,90)*3,30-(0,60*2,00*4+0,70*2,00+2,10*0,70)</t>
  </si>
  <si>
    <t>"objekt A 1.np část A 50%"(2,85+0,10+2,85)*3,30*0,50</t>
  </si>
  <si>
    <t>"objekt A 2.np část A "(4,10+2,35+1,25*3+3,20+0,90+5,80)*3,30-(0,60+2,00*4+0,70*2,00+1,45*2,00)</t>
  </si>
  <si>
    <t>"objekt A část B"1,25*2,00*2+2,775*3,30-0,80*2,00</t>
  </si>
  <si>
    <t>45</t>
  </si>
  <si>
    <t>962081131</t>
  </si>
  <si>
    <t>Bourání příček ze skleněných tvárnic tl do 100 mm</t>
  </si>
  <si>
    <t>1025259231</t>
  </si>
  <si>
    <t xml:space="preserve">" A 1.np část A"2,10*0,70                     </t>
  </si>
  <si>
    <t xml:space="preserve">" A 2.np část A"2,10*0,70                     </t>
  </si>
  <si>
    <t>46</t>
  </si>
  <si>
    <t>963015111</t>
  </si>
  <si>
    <t>Demontáž prefabrikovaných krycích desek kanálů, šachet nebo žump do hmotnosti 0,06 t</t>
  </si>
  <si>
    <t>994521105</t>
  </si>
  <si>
    <t>"2m šířka 30 cm"7</t>
  </si>
  <si>
    <t>47</t>
  </si>
  <si>
    <t>965042141</t>
  </si>
  <si>
    <t>Bourání podkladů pod dlažby nebo mazanin betonových nebo z litého asfaltu tl do 100 mm pl přes 4 m2</t>
  </si>
  <si>
    <t>2043066772</t>
  </si>
  <si>
    <t>"2.np m.102,103"6,45+6,49</t>
  </si>
  <si>
    <t>Mezisoučet</t>
  </si>
  <si>
    <t>"předpoklad 3cm"75,536*0,03</t>
  </si>
  <si>
    <t>48</t>
  </si>
  <si>
    <t>965042241</t>
  </si>
  <si>
    <t>Bourání podkladů pod dlažby nebo mazanin betonových nebo z litého asfaltu tl přes 100 mm pl pře 4 m2</t>
  </si>
  <si>
    <t>177720036</t>
  </si>
  <si>
    <t>"1.np skladba P1"(10,65+14,69+16,22+7,00)*0,20</t>
  </si>
  <si>
    <t>"skladba P2"5,50*0,20</t>
  </si>
  <si>
    <t>"1.np stávající"4*0,20</t>
  </si>
  <si>
    <t>49</t>
  </si>
  <si>
    <t>965049112</t>
  </si>
  <si>
    <t>Příplatek k bourání betonových mazanin za bourání mazanin se svařovanou sítí tl přes 100 mm</t>
  </si>
  <si>
    <t>-1449904368</t>
  </si>
  <si>
    <t>50</t>
  </si>
  <si>
    <t>965081213</t>
  </si>
  <si>
    <t>Bourání podlah z dlaždic keramických nebo xylolitových tl do 10 mm plochy přes 1 m2</t>
  </si>
  <si>
    <t>-836864296</t>
  </si>
  <si>
    <t>"p1"10,65+14,69+16,22</t>
  </si>
  <si>
    <t>"p3"6,45+6,49</t>
  </si>
  <si>
    <t>51</t>
  </si>
  <si>
    <t>965081353</t>
  </si>
  <si>
    <t>Bourání podlah z dlaždic betonových, teracových nebo čedičových tl přes 40 mm plochy přes 1 m2</t>
  </si>
  <si>
    <t>1114527744</t>
  </si>
  <si>
    <t>"A 2.np m.101,102"6,45+6,49</t>
  </si>
  <si>
    <t>52</t>
  </si>
  <si>
    <t>968072455</t>
  </si>
  <si>
    <t>Vybourání kovových dveřních zárubní pl do 2 m2 vč. vyvěšení dveřních křídel</t>
  </si>
  <si>
    <t>-1243121427</t>
  </si>
  <si>
    <t>"obj.A"</t>
  </si>
  <si>
    <t>"1.np část A"0,60*2,00*4+0,70*2,00</t>
  </si>
  <si>
    <t>"2.np část A"0,60*2,00*4+0,70*2,00+1,45*2,00</t>
  </si>
  <si>
    <t>"1.np část B "0,80*2,00*2</t>
  </si>
  <si>
    <t>53</t>
  </si>
  <si>
    <t>971042551</t>
  </si>
  <si>
    <t>Vybourání otvorů v betonových příčkách a zdech pl do 1 m2</t>
  </si>
  <si>
    <t>869253676</t>
  </si>
  <si>
    <t>"v základech"0,45*0,45*0,80</t>
  </si>
  <si>
    <t>54</t>
  </si>
  <si>
    <t>977151124</t>
  </si>
  <si>
    <t>Jádrové vrty diamantovými korunkami do D 180 mm do stavebních materiálů</t>
  </si>
  <si>
    <t>m</t>
  </si>
  <si>
    <t>1433610527</t>
  </si>
  <si>
    <t>"B m.005 pro odpad"0,30*2</t>
  </si>
  <si>
    <t>55</t>
  </si>
  <si>
    <t>977151126</t>
  </si>
  <si>
    <t>Jádrové vrty diamantovými korunkami do D 225 mm do stavebních materiálů</t>
  </si>
  <si>
    <t>1480863937</t>
  </si>
  <si>
    <t>"pro VZT podle TZ"0,50*2</t>
  </si>
  <si>
    <t>"pro ZTI"0,30*5</t>
  </si>
  <si>
    <t>56</t>
  </si>
  <si>
    <t>978011161</t>
  </si>
  <si>
    <t>Otlučení (osekání) vnitřní vápenné nebo vápenocementové omítky stropů v rozsahu do 50 %</t>
  </si>
  <si>
    <t>-1531970821</t>
  </si>
  <si>
    <t>57</t>
  </si>
  <si>
    <t>978011191</t>
  </si>
  <si>
    <t>Otlučení (osekání) vnitřní vápenné nebo vápenocementové omítky stropů v rozsahu do 100 %</t>
  </si>
  <si>
    <t>763569111</t>
  </si>
  <si>
    <t>58</t>
  </si>
  <si>
    <t>978013191</t>
  </si>
  <si>
    <t>Otlučení (osekání) vnitřní vápenné nebo vápenocementové omítky stěn v rozsahu do 100 %</t>
  </si>
  <si>
    <t>1817781889</t>
  </si>
  <si>
    <t>"A 2.np A"(5,80+4,90+5,80*3,24)*2*3,30-(2,40*2,40*4)</t>
  </si>
  <si>
    <t>"A 1.np A"(5,80+3,24)*2*3,30-2,40*2,40*2</t>
  </si>
  <si>
    <t>"A 1.np B"(2,625+5,97)*2*3-(2,40*2,40*3+0,90*2,00*2)</t>
  </si>
  <si>
    <t>"odpočet otlučení omítek s obklady"-65,546</t>
  </si>
  <si>
    <t>59</t>
  </si>
  <si>
    <t>978059541</t>
  </si>
  <si>
    <t>Odsekání a odebrání obkladů stěn z vnitřních obkládaček plochy přes 1 m2</t>
  </si>
  <si>
    <t>-1880022476</t>
  </si>
  <si>
    <t>"A 1.np část A"(5,80+3,24+3,10)*1,20</t>
  </si>
  <si>
    <t>"A 2.np část A"(0,90+2,24+3,10)*1,20</t>
  </si>
  <si>
    <t>"A 1.np B"(1,20+4,00)*2*1,50</t>
  </si>
  <si>
    <t>60</t>
  </si>
  <si>
    <t>985112133</t>
  </si>
  <si>
    <t>Odsekání degradovaného betonu rubu kleneb a podlah tl do 50 mm</t>
  </si>
  <si>
    <t>-1774437197</t>
  </si>
  <si>
    <t>"B m.005 Dle TZ"7,00</t>
  </si>
  <si>
    <t>61</t>
  </si>
  <si>
    <t>985112193</t>
  </si>
  <si>
    <t>Příplatek k odsekání  degradovaného betonu za plochu do 10 m2 jednotlivě</t>
  </si>
  <si>
    <t>-1144103433</t>
  </si>
  <si>
    <t>62</t>
  </si>
  <si>
    <t>985131311</t>
  </si>
  <si>
    <t>Ruční dočištění ploch stěn, rubu kleneb a podlah ocelových kartáči</t>
  </si>
  <si>
    <t>1388952102</t>
  </si>
  <si>
    <t>63</t>
  </si>
  <si>
    <t>985139112</t>
  </si>
  <si>
    <t>Příplatek k očištění ploch za plochu do 10 m2 jednotlivě</t>
  </si>
  <si>
    <t>-26855708</t>
  </si>
  <si>
    <t>64</t>
  </si>
  <si>
    <t>985311315</t>
  </si>
  <si>
    <t>Reprofilace rubu kleneb a podlah cementovými sanačními maltami tl 50 mm</t>
  </si>
  <si>
    <t>399628323</t>
  </si>
  <si>
    <t>65</t>
  </si>
  <si>
    <t>985311912</t>
  </si>
  <si>
    <t>Příplatek při reprofilaci sanačními maltami za plochu do 10 m2 jednotlivě</t>
  </si>
  <si>
    <t>-1859625718</t>
  </si>
  <si>
    <t>66</t>
  </si>
  <si>
    <t>985312132</t>
  </si>
  <si>
    <t>Stěrka k vyrovnání betonových ploch rubu kleneb a podlah tl 3 mm</t>
  </si>
  <si>
    <t>111102842</t>
  </si>
  <si>
    <t>67</t>
  </si>
  <si>
    <t>985312192</t>
  </si>
  <si>
    <t>Příplatek ke stěrce pro vyrovnání betonových ploch za plochu do 10 m2 jednotlivě</t>
  </si>
  <si>
    <t>-1355006420</t>
  </si>
  <si>
    <t>68</t>
  </si>
  <si>
    <t>985321112</t>
  </si>
  <si>
    <t>Ochranný nátěr výztuže na cementové bázi rubu kleneb a podlah 1 vrstva tl 1 mm</t>
  </si>
  <si>
    <t>500929241</t>
  </si>
  <si>
    <t>69</t>
  </si>
  <si>
    <t>985321912</t>
  </si>
  <si>
    <t>Příplatek k cenám ochranného nátěru výztuže za plochu do 10 m2 jednotlivě</t>
  </si>
  <si>
    <t>-1439703285</t>
  </si>
  <si>
    <t>70</t>
  </si>
  <si>
    <t>985323111</t>
  </si>
  <si>
    <t>Spojovací můstek reprofilovaného betonu na cementové bázi tl 1 mm</t>
  </si>
  <si>
    <t>81708776</t>
  </si>
  <si>
    <t>71</t>
  </si>
  <si>
    <t>985323912</t>
  </si>
  <si>
    <t>Příplatek k cenám spojovacího můstku za plochu do 10 m2 jednotlivě</t>
  </si>
  <si>
    <t>1580718955</t>
  </si>
  <si>
    <t>72</t>
  </si>
  <si>
    <t>985324111</t>
  </si>
  <si>
    <t>Impregnační nátěr betonu dvojnásobný (OS-A)</t>
  </si>
  <si>
    <t>1367403962</t>
  </si>
  <si>
    <t>73</t>
  </si>
  <si>
    <t>985324912</t>
  </si>
  <si>
    <t>Příplatek k cenám ochranných nátěrů betonu za plochu do 10 m2 jednotlivě</t>
  </si>
  <si>
    <t>174822951</t>
  </si>
  <si>
    <t>94</t>
  </si>
  <si>
    <t>Lešení a stavební výtahy</t>
  </si>
  <si>
    <t>74</t>
  </si>
  <si>
    <t>941211111</t>
  </si>
  <si>
    <t>Montáž lešení řadového rámového lehkého zatížení do 200 kg/m2 š do 0,9 m v do 10 m</t>
  </si>
  <si>
    <t>-1698698724</t>
  </si>
  <si>
    <t>"štít"9,00*7,50</t>
  </si>
  <si>
    <t>75</t>
  </si>
  <si>
    <t>941211211</t>
  </si>
  <si>
    <t>Příplatek k lešení řadovému rámovému lehkému š 0,9 m v do 25 m za první a ZKD den použití</t>
  </si>
  <si>
    <t>127432654</t>
  </si>
  <si>
    <t>67,50*5</t>
  </si>
  <si>
    <t>76</t>
  </si>
  <si>
    <t>941211811</t>
  </si>
  <si>
    <t>Demontáž lešení řadového rámového lehkého zatížení do 200 kg/m2 š do 0,9 m v do 10 m</t>
  </si>
  <si>
    <t>1554743927</t>
  </si>
  <si>
    <t>77</t>
  </si>
  <si>
    <t>944611111</t>
  </si>
  <si>
    <t>Montáž ochranné plachty z textilie z umělých vláken</t>
  </si>
  <si>
    <t>-261839050</t>
  </si>
  <si>
    <t>78</t>
  </si>
  <si>
    <t>944611211</t>
  </si>
  <si>
    <t>Příplatek k ochranné plachtě za první a ZKD den použití</t>
  </si>
  <si>
    <t>-1162970364</t>
  </si>
  <si>
    <t>67,500*5</t>
  </si>
  <si>
    <t>79</t>
  </si>
  <si>
    <t>944611811</t>
  </si>
  <si>
    <t>Demontáž ochranné plachty z textilie z umělých vláken</t>
  </si>
  <si>
    <t>1818501948</t>
  </si>
  <si>
    <t>80</t>
  </si>
  <si>
    <t>949101111</t>
  </si>
  <si>
    <t>Lešení pomocné pro objekty pozemních staveb s lešeňovou podlahou v do 1,9 m zatížení do 150 kg/m2</t>
  </si>
  <si>
    <t>1929504660</t>
  </si>
  <si>
    <t>997</t>
  </si>
  <si>
    <t>Přesun sutě</t>
  </si>
  <si>
    <t>81</t>
  </si>
  <si>
    <t>997013211</t>
  </si>
  <si>
    <t>Vnitrostaveništní doprava suti a vybouraných hmot pro budovy v do 6 m ručně</t>
  </si>
  <si>
    <t>-1175866919</t>
  </si>
  <si>
    <t>82</t>
  </si>
  <si>
    <t>997013219</t>
  </si>
  <si>
    <t>Příplatek k vnitrostaveništní dopravě suti a vybouraných hmot za zvětšenou dopravu suti ZKD 10 m</t>
  </si>
  <si>
    <t>-2004680718</t>
  </si>
  <si>
    <t>90,471*2</t>
  </si>
  <si>
    <t>83</t>
  </si>
  <si>
    <t>997013501</t>
  </si>
  <si>
    <t>Odvoz suti a vybouraných hmot na skládku nebo meziskládku do 1 km se složením</t>
  </si>
  <si>
    <t>1667200777</t>
  </si>
  <si>
    <t>84</t>
  </si>
  <si>
    <t>997013509</t>
  </si>
  <si>
    <t>Příplatek k odvozu suti a vybouraných hmot na skládku ZKD 1 km přes 1 km</t>
  </si>
  <si>
    <t>-2115812266</t>
  </si>
  <si>
    <t>90,471*19</t>
  </si>
  <si>
    <t>85</t>
  </si>
  <si>
    <t>997013831</t>
  </si>
  <si>
    <t>Poplatek za uložení na skládce (skládkovné) stavebního odpadu směsného kód odpadu 170 904</t>
  </si>
  <si>
    <t>-635336611</t>
  </si>
  <si>
    <t>90,471</t>
  </si>
  <si>
    <t>998</t>
  </si>
  <si>
    <t>Přesun hmot</t>
  </si>
  <si>
    <t>86</t>
  </si>
  <si>
    <t>998011002</t>
  </si>
  <si>
    <t>Přesun hmot pro budovy zděné v do 12 m</t>
  </si>
  <si>
    <t>1251616318</t>
  </si>
  <si>
    <t>PSV</t>
  </si>
  <si>
    <t>Práce a dodávky PSV</t>
  </si>
  <si>
    <t>711</t>
  </si>
  <si>
    <t>Izolace proti vodě, vlhkosti a plynům</t>
  </si>
  <si>
    <t>87</t>
  </si>
  <si>
    <t>711111001</t>
  </si>
  <si>
    <t>Provedení izolace proti zemní vlhkosti vodorovné za studena nátěrem penetračním</t>
  </si>
  <si>
    <t>188739445</t>
  </si>
  <si>
    <t>"dvojnásobný"</t>
  </si>
  <si>
    <t>"P1"(10,65+14,69+16,22)*2</t>
  </si>
  <si>
    <t>"p2"5,50*2</t>
  </si>
  <si>
    <t>88</t>
  </si>
  <si>
    <t>11163150</t>
  </si>
  <si>
    <t>lak asfaltový penetrační</t>
  </si>
  <si>
    <t>2124130537</t>
  </si>
  <si>
    <t>94,120*0,0003</t>
  </si>
  <si>
    <t>89</t>
  </si>
  <si>
    <t>711113115</t>
  </si>
  <si>
    <t>Izolace proti zemní vlhkosti na vodorovné ploše za studena těsnicí hmotou vč rohů, koutů atd</t>
  </si>
  <si>
    <t>1679567984</t>
  </si>
  <si>
    <t>"B m.005"(2,13*3,48+3,06*1,00)</t>
  </si>
  <si>
    <t>90</t>
  </si>
  <si>
    <t>711113125</t>
  </si>
  <si>
    <t>Izolace proti zemní vlhkosti na svislé ploše za studena těsnicí hmotou vč rohů, koutů atd.</t>
  </si>
  <si>
    <t>-925688235</t>
  </si>
  <si>
    <t>"B m.005 sprcha"(3,06+1,00*2+1,20)*2,25</t>
  </si>
  <si>
    <t>91</t>
  </si>
  <si>
    <t>711141559</t>
  </si>
  <si>
    <t>Provedení izolace proti zemní vlhkosti pásy přitavením vodorovné NAIP</t>
  </si>
  <si>
    <t>659558786</t>
  </si>
  <si>
    <t>"P1"10,65+14,69+16,22</t>
  </si>
  <si>
    <t>"P2"5,50</t>
  </si>
  <si>
    <t>92</t>
  </si>
  <si>
    <t>62852015</t>
  </si>
  <si>
    <t>pásy s modifikovaným asfaltem vložka skelná tkanina</t>
  </si>
  <si>
    <t>763132543</t>
  </si>
  <si>
    <t>47,060*1,15</t>
  </si>
  <si>
    <t>93</t>
  </si>
  <si>
    <t>711491172</t>
  </si>
  <si>
    <t>Provedení izolace proti tlakové vodě vodorovné z textilií vrstva ochranná</t>
  </si>
  <si>
    <t>-941666441</t>
  </si>
  <si>
    <t>"p2"5,50</t>
  </si>
  <si>
    <t>69311082</t>
  </si>
  <si>
    <t>geotextilie netkaná PP 500g/m2</t>
  </si>
  <si>
    <t>-1533354068</t>
  </si>
  <si>
    <t>47,060*1,05</t>
  </si>
  <si>
    <t>95</t>
  </si>
  <si>
    <t>998711102</t>
  </si>
  <si>
    <t>Přesun hmot tonážní pro izolace proti vodě, vlhkosti a plynům v objektech výšky do 12 m</t>
  </si>
  <si>
    <t>1731877394</t>
  </si>
  <si>
    <t>712</t>
  </si>
  <si>
    <t>Povlakové krytiny</t>
  </si>
  <si>
    <t>96</t>
  </si>
  <si>
    <t>712341559apodle TZ</t>
  </si>
  <si>
    <t>Provedení povlakové krytiny střech do 10° pásy NAIP přitavením v plné ploše</t>
  </si>
  <si>
    <t>-1862370235</t>
  </si>
  <si>
    <t>"podle TZ včetně úpravy podkladů"7,00</t>
  </si>
  <si>
    <t>97</t>
  </si>
  <si>
    <t>62852257</t>
  </si>
  <si>
    <t>pásy s modifikovaným asfaltem tl. 5,0 mm vložka polyesterové rouno minerální  jemnozrnný posyp</t>
  </si>
  <si>
    <t>767641090</t>
  </si>
  <si>
    <t>7,000*1,15</t>
  </si>
  <si>
    <t>98</t>
  </si>
  <si>
    <t>998712102</t>
  </si>
  <si>
    <t>Přesun hmot tonážní tonážní pro krytiny povlakové v objektech v do 12 m</t>
  </si>
  <si>
    <t>1672503695</t>
  </si>
  <si>
    <t>713</t>
  </si>
  <si>
    <t>Izolace tepelné</t>
  </si>
  <si>
    <t>99</t>
  </si>
  <si>
    <t>713121111</t>
  </si>
  <si>
    <t>Montáž izolace tepelné podlah volně kladenými rohožemi, pásy, dílci, deskami 1 vrstva</t>
  </si>
  <si>
    <t>-345080902</t>
  </si>
  <si>
    <t>"1.np stávající"4</t>
  </si>
  <si>
    <t>100</t>
  </si>
  <si>
    <t>28372312</t>
  </si>
  <si>
    <t>deska EPS 100 pro trvalé zatížení v tlaku (max. 2000 kg/m2) tl 120mm</t>
  </si>
  <si>
    <t>1368757250</t>
  </si>
  <si>
    <t>51,060*1,02</t>
  </si>
  <si>
    <t>101</t>
  </si>
  <si>
    <t>713191132</t>
  </si>
  <si>
    <t>Montáž izolace tepelné podlah, stropů vrchem nebo střech překrytí separační fólií z PE</t>
  </si>
  <si>
    <t>1520831746</t>
  </si>
  <si>
    <t>102</t>
  </si>
  <si>
    <t>28323100</t>
  </si>
  <si>
    <t>fólie PE hydroizolační (ojemová hmotnost 750 kg/m3), š. 1,4 m, tl. 0,8 mm</t>
  </si>
  <si>
    <t>425653152</t>
  </si>
  <si>
    <t>51,060*1,10</t>
  </si>
  <si>
    <t>103</t>
  </si>
  <si>
    <t>998713102</t>
  </si>
  <si>
    <t>Přesun hmot tonážní pro izolace tepelné v objektech v do 12 m</t>
  </si>
  <si>
    <t>141433150</t>
  </si>
  <si>
    <t>763</t>
  </si>
  <si>
    <t>Konstrukce suché výstavby</t>
  </si>
  <si>
    <t>104</t>
  </si>
  <si>
    <t>763111431a</t>
  </si>
  <si>
    <t>SDK příčka tl 100 mm profil CW+UW 50 desky 2xH2 12,5 TI 50 mm EI 60 Rw 50 dBse zhuštěnými nosnými profily</t>
  </si>
  <si>
    <t>866784387</t>
  </si>
  <si>
    <t>"A 2.np"3,90*3,30+(1,40+1,00+0,95)*2,00-(0,80*2,00*2+0,60*2,00*2)</t>
  </si>
  <si>
    <t>105</t>
  </si>
  <si>
    <t>763111717</t>
  </si>
  <si>
    <t>SDK příčka základní penetrační nátěr</t>
  </si>
  <si>
    <t>238519547</t>
  </si>
  <si>
    <t>13,97+15,18+17,34</t>
  </si>
  <si>
    <t>106</t>
  </si>
  <si>
    <t>763113343b</t>
  </si>
  <si>
    <t>SDK příčka instalační tl 205 mm zdvojený profil CW+UW 75 desky 2xH2 12,5 TI 60 mm EI 60 Rw 52 dB se zhuštěním nosných profilů</t>
  </si>
  <si>
    <t>565618870</t>
  </si>
  <si>
    <t>"A 2.np"(2,05+0,55+1,00+1,00)*3,30</t>
  </si>
  <si>
    <t>107</t>
  </si>
  <si>
    <t>763113343a</t>
  </si>
  <si>
    <t>SDK příčka instalační tl 205 mm zdvojený profil CW+UW 75 desky 2xH2 12,5 TI 100 mm EI 60 Rw 52 dB, se zhuštěním nosných profilů.</t>
  </si>
  <si>
    <t>-105229765</t>
  </si>
  <si>
    <t>"A 2.np m.104"5,80*3,30-0,90*2,00</t>
  </si>
  <si>
    <t>108</t>
  </si>
  <si>
    <t>763131511</t>
  </si>
  <si>
    <t>SDK podhled deska 1xA 12,5 bez TI jednovrstvá spodní kce profil CD+UD</t>
  </si>
  <si>
    <t>312458285</t>
  </si>
  <si>
    <t>109</t>
  </si>
  <si>
    <t>763131551</t>
  </si>
  <si>
    <t>SDK podhled deska 1xH2 12,5 bez TI jednovrstvá spodní kce profil CD+UD</t>
  </si>
  <si>
    <t>-1250639055</t>
  </si>
  <si>
    <t>"A 1.np"10,65+14,69</t>
  </si>
  <si>
    <t>110</t>
  </si>
  <si>
    <t>763131714</t>
  </si>
  <si>
    <t>SDK podhled základní penetrační nátěr</t>
  </si>
  <si>
    <t>-647581560</t>
  </si>
  <si>
    <t>49,24+35,812</t>
  </si>
  <si>
    <t>111</t>
  </si>
  <si>
    <t>763181311</t>
  </si>
  <si>
    <t>Montáž jednokřídlové kovové zárubně v do 2,75 m SDK příčka</t>
  </si>
  <si>
    <t>-2115523663</t>
  </si>
  <si>
    <t>"A 2.np "5</t>
  </si>
  <si>
    <t>112</t>
  </si>
  <si>
    <t>55331328</t>
  </si>
  <si>
    <t>zárubeň ocelová pro sádrokarton s drážkou 150 900 L/P</t>
  </si>
  <si>
    <t>530711460</t>
  </si>
  <si>
    <t>"A 2.np"1</t>
  </si>
  <si>
    <t>113</t>
  </si>
  <si>
    <t>55331303</t>
  </si>
  <si>
    <t>zárubeň ocelová pro sádrokarton s drážkou 100 800 L/P</t>
  </si>
  <si>
    <t>-993680056</t>
  </si>
  <si>
    <t>"A 2.np "2</t>
  </si>
  <si>
    <t>114</t>
  </si>
  <si>
    <t>55331299</t>
  </si>
  <si>
    <t>zárubeň ocelová pro sádrokarton s drážkou 100 600 L/P</t>
  </si>
  <si>
    <t>1666781213</t>
  </si>
  <si>
    <t>115</t>
  </si>
  <si>
    <t>998763302</t>
  </si>
  <si>
    <t>Přesun hmot tonážní pro sádrokartonové konstrukce v objektech v do 12 m</t>
  </si>
  <si>
    <t>-848381964</t>
  </si>
  <si>
    <t>766</t>
  </si>
  <si>
    <t>Konstrukce truhlářské</t>
  </si>
  <si>
    <t>116</t>
  </si>
  <si>
    <t>766001</t>
  </si>
  <si>
    <t>Repase stávajících oken</t>
  </si>
  <si>
    <t>19343518</t>
  </si>
  <si>
    <t>"B m.001-005 oprava kování, oprava nátěrů, tmelení atd"1,35*2,40*4+1,35*1,66*3</t>
  </si>
  <si>
    <t>117</t>
  </si>
  <si>
    <t>766002</t>
  </si>
  <si>
    <t>D+M sanitární příčky s dveřmi</t>
  </si>
  <si>
    <t>1857381943</t>
  </si>
  <si>
    <t>"1,np 002"(1,50+1,00)*2,25</t>
  </si>
  <si>
    <t>"1.np 003"(1,50+2,625+1,86)*2,25</t>
  </si>
  <si>
    <t>"2.np"1,65*2,25</t>
  </si>
  <si>
    <t>118</t>
  </si>
  <si>
    <t>766003</t>
  </si>
  <si>
    <t>Demontáž a zpětná montáž radiátorových krytů</t>
  </si>
  <si>
    <t>-1107589585</t>
  </si>
  <si>
    <t>"objekt A 1.np část A+B+chodba"8+6</t>
  </si>
  <si>
    <t>"objekt A 2.np +chodba"10+2</t>
  </si>
  <si>
    <t>"objekt B"7</t>
  </si>
  <si>
    <t>119</t>
  </si>
  <si>
    <t>766004</t>
  </si>
  <si>
    <t xml:space="preserve">D+M dveře hladké 800/1970, obyčejný zámek, přivětrávací mřížka vč. povrchové úpravy v provedení podle výpisu dveří ozn.1/L,P   </t>
  </si>
  <si>
    <t>1350788601</t>
  </si>
  <si>
    <t>120</t>
  </si>
  <si>
    <t>766005</t>
  </si>
  <si>
    <t>D+M dveře hladké 800/1970, obyčejný zám vč. povrchové úpravy v provedení podle výpisu dveří ozn.</t>
  </si>
  <si>
    <t>-599200724</t>
  </si>
  <si>
    <t>"ozn2/P,2/L"2+2</t>
  </si>
  <si>
    <t>"ozn 11L"1</t>
  </si>
  <si>
    <t>121</t>
  </si>
  <si>
    <t>766006</t>
  </si>
  <si>
    <t>D+M dveře hladké 600/1970, obyčejný zám vč. povrchové úpravy v provedení podle výpisu dveří ozn.</t>
  </si>
  <si>
    <t>1645029819</t>
  </si>
  <si>
    <t>"ozn. 3/P,L"1+1</t>
  </si>
  <si>
    <t>122</t>
  </si>
  <si>
    <t>766007</t>
  </si>
  <si>
    <t>D+M dveře hladké 600/1970, vložkový zámek vč. povrchové úpravy v provedení podle výpisu dveří ozn.</t>
  </si>
  <si>
    <t>-1326714452</t>
  </si>
  <si>
    <t>"ozn. 13/P,L"1+2</t>
  </si>
  <si>
    <t>123</t>
  </si>
  <si>
    <t>766008</t>
  </si>
  <si>
    <t>D+M dveře hladké 900/1970, obyčejný zámek vč. povrchové úpravy v provedení podle výpisu dveří ozn.</t>
  </si>
  <si>
    <t>2089859525</t>
  </si>
  <si>
    <t>"ozn. 4/L"1</t>
  </si>
  <si>
    <t>"ozn. 12/P,L"1+1</t>
  </si>
  <si>
    <t>124</t>
  </si>
  <si>
    <t>766009</t>
  </si>
  <si>
    <t>D+M dveře hladké 900/1970, obyčejný zámek, požární odolnost EI 30 DP3-C vč. povrchové úpravy v provedení podle výpisu dveří ozn.</t>
  </si>
  <si>
    <t>-1519984210</t>
  </si>
  <si>
    <t>"ozn15/P"1</t>
  </si>
  <si>
    <t>125</t>
  </si>
  <si>
    <t>766010</t>
  </si>
  <si>
    <t>D+M dveře hladké 8900/1970, obyčejný zámek, požární odolnost EI 30 DP3-C vč. povrchové úpravy v provedení podle výpisu dveří ozn.</t>
  </si>
  <si>
    <t>-1185476098</t>
  </si>
  <si>
    <t>126</t>
  </si>
  <si>
    <t>766660717</t>
  </si>
  <si>
    <t>Montáž dveřních křídel samozavírače na ocelovou zárubeň</t>
  </si>
  <si>
    <t>-1063978759</t>
  </si>
  <si>
    <t>"ozn 14/L,15/P"1+1</t>
  </si>
  <si>
    <t>127</t>
  </si>
  <si>
    <t>54917265</t>
  </si>
  <si>
    <t>samozavírač dveří hydraulický</t>
  </si>
  <si>
    <t>-1186433947</t>
  </si>
  <si>
    <t>128</t>
  </si>
  <si>
    <t>766660722</t>
  </si>
  <si>
    <t>Montáž dveřního kování</t>
  </si>
  <si>
    <t>-940431462</t>
  </si>
  <si>
    <t>129</t>
  </si>
  <si>
    <t>54914620</t>
  </si>
  <si>
    <t xml:space="preserve">kování vrchní dveřní klika včetně rozet a montážního materiálu nerez </t>
  </si>
  <si>
    <t>-2084264138</t>
  </si>
  <si>
    <t>130</t>
  </si>
  <si>
    <t>998766202</t>
  </si>
  <si>
    <t>Přesun hmot procentní pro konstrukce truhlářské v objektech v do 12 m</t>
  </si>
  <si>
    <t>%</t>
  </si>
  <si>
    <t>804834670</t>
  </si>
  <si>
    <t>771</t>
  </si>
  <si>
    <t>Podlahy z dlaždic</t>
  </si>
  <si>
    <t>131</t>
  </si>
  <si>
    <t>771474113</t>
  </si>
  <si>
    <t>Montáž soklíků z dlaždic keramických rovných flexibilní lepidlo v do 120 mm</t>
  </si>
  <si>
    <t>-2109320706</t>
  </si>
  <si>
    <t>"B m.001"(2,78+1,70)*2-0,90*2</t>
  </si>
  <si>
    <t>"B m.002"(5,84+4,46)*2-(0,60+0,80+0,90)</t>
  </si>
  <si>
    <t>"B m.001"(5,40+3,56)*2-(0,60+0,90*2)</t>
  </si>
  <si>
    <t>"B m.004"(2,78+1,14)*2-0,60*2</t>
  </si>
  <si>
    <t>132</t>
  </si>
  <si>
    <t>286016568000000078</t>
  </si>
  <si>
    <t xml:space="preserve">Sok ls podžlábkem 10x10 cm </t>
  </si>
  <si>
    <t>KS</t>
  </si>
  <si>
    <t>982988421</t>
  </si>
  <si>
    <t>P</t>
  </si>
  <si>
    <t>Poznámka k položce:
LASS2</t>
  </si>
  <si>
    <t>47,620*10</t>
  </si>
  <si>
    <t>133</t>
  </si>
  <si>
    <t>771574131</t>
  </si>
  <si>
    <t>Montáž podlah keramických režných protiskluzných lepených flexibilním lepidlem do 50 ks/m2</t>
  </si>
  <si>
    <t>1312799789</t>
  </si>
  <si>
    <t>"2.np ozn.P3"6,45+6,49</t>
  </si>
  <si>
    <t>"1.np ozn a, P1"7,00+10,65+14,69+16,22</t>
  </si>
  <si>
    <t>134</t>
  </si>
  <si>
    <t>278015568000000357</t>
  </si>
  <si>
    <t xml:space="preserve">Dlažba protiskluzná 9,7x9,7 cm </t>
  </si>
  <si>
    <t>M2</t>
  </si>
  <si>
    <t>2007341972</t>
  </si>
  <si>
    <t>128,096*1,10</t>
  </si>
  <si>
    <t>135</t>
  </si>
  <si>
    <t>771579191</t>
  </si>
  <si>
    <t>Příplatek k montáž podlah keramických za plochu do 5 m2</t>
  </si>
  <si>
    <t>-1843116826</t>
  </si>
  <si>
    <t>136</t>
  </si>
  <si>
    <t>771990112</t>
  </si>
  <si>
    <t>Vyrovnání podkladu samonivelační stěrkou tl 4 mm pevnosti 30 Mpa</t>
  </si>
  <si>
    <t>-1295922165</t>
  </si>
  <si>
    <t>137</t>
  </si>
  <si>
    <t>771990192</t>
  </si>
  <si>
    <t>Příplatek k vyrovnání podkladu dlažby samonivelační stěrkou pevnosti 30 Mpa ZKD 1 mm tloušťky</t>
  </si>
  <si>
    <t>299261143</t>
  </si>
  <si>
    <t>"další 2 mm"128,096*2</t>
  </si>
  <si>
    <t>138</t>
  </si>
  <si>
    <t>998771102</t>
  </si>
  <si>
    <t>Přesun hmot tonážní pro podlahy z dlaždic v objektech v do 12 m</t>
  </si>
  <si>
    <t>-372499228</t>
  </si>
  <si>
    <t>773</t>
  </si>
  <si>
    <t>Podlahy z litého teraca</t>
  </si>
  <si>
    <t>139</t>
  </si>
  <si>
    <t>773611140</t>
  </si>
  <si>
    <t>Obklady z přírodního litého teraca parapetů a desek tl 20 mm rozvinuté šířky do 400 mm</t>
  </si>
  <si>
    <t>-240618888</t>
  </si>
  <si>
    <t>"A část A 1.np"2,40*0,20*2</t>
  </si>
  <si>
    <t>"A část A 2.np"2,40*0,20*2</t>
  </si>
  <si>
    <t>"B m.001-005"1,35*0,40*7</t>
  </si>
  <si>
    <t>140</t>
  </si>
  <si>
    <t>965081313</t>
  </si>
  <si>
    <t>Bourání podlah z dlaždic betonových, teracových nebo čedičových tl do 20 mm plochy přes 1 m2</t>
  </si>
  <si>
    <t>-412981824</t>
  </si>
  <si>
    <t>"parapety"</t>
  </si>
  <si>
    <t>141</t>
  </si>
  <si>
    <t>998773102</t>
  </si>
  <si>
    <t>Přesun hmot tonážní pro podlahy teracové lité v objektech v do 12 m</t>
  </si>
  <si>
    <t>-1017646383</t>
  </si>
  <si>
    <t>775</t>
  </si>
  <si>
    <t>Podlahy skládané</t>
  </si>
  <si>
    <t>142</t>
  </si>
  <si>
    <t>775413315</t>
  </si>
  <si>
    <t>Montáž soklíku ze dřeva tvrdého nebo měkkého lepeného</t>
  </si>
  <si>
    <t>-371731498</t>
  </si>
  <si>
    <t>"A 2.np m.104"(5,8+4,14)*2-0,90</t>
  </si>
  <si>
    <t>143</t>
  </si>
  <si>
    <t>61418101</t>
  </si>
  <si>
    <t>lišta podlahová dřevěná dub 8x35 mm</t>
  </si>
  <si>
    <t>990065886</t>
  </si>
  <si>
    <t>18,980*1,10</t>
  </si>
  <si>
    <t>144</t>
  </si>
  <si>
    <t>775511411</t>
  </si>
  <si>
    <t>Podlahy z vlysů lepených, tl do 22 mm, š do 50 mm, dl do 300 mm, dub I</t>
  </si>
  <si>
    <t>183263364</t>
  </si>
  <si>
    <t>145</t>
  </si>
  <si>
    <t>776141112a</t>
  </si>
  <si>
    <t>Vyrovnání podkladu podlah stěrkou pevnosti 20 MPa tl 5 mm</t>
  </si>
  <si>
    <t>-247636884</t>
  </si>
  <si>
    <t>146</t>
  </si>
  <si>
    <t>775511800</t>
  </si>
  <si>
    <t>Demontáž podlah vlysových lepených s lištami lepenými</t>
  </si>
  <si>
    <t>-928463944</t>
  </si>
  <si>
    <t>"A 2.np původní"5,80*4,90</t>
  </si>
  <si>
    <t>147</t>
  </si>
  <si>
    <t>775591319</t>
  </si>
  <si>
    <t>Podlahy dřevěné, celkové lakování</t>
  </si>
  <si>
    <t>2094238771</t>
  </si>
  <si>
    <t>148</t>
  </si>
  <si>
    <t>998775102</t>
  </si>
  <si>
    <t>Přesun hmot tonážní pro podlahy dřevěné v objektech v do 12 m</t>
  </si>
  <si>
    <t>-1917249743</t>
  </si>
  <si>
    <t>776</t>
  </si>
  <si>
    <t>Podlahy povlakové</t>
  </si>
  <si>
    <t>149</t>
  </si>
  <si>
    <t>776001</t>
  </si>
  <si>
    <t>Doplnění soklíků</t>
  </si>
  <si>
    <t>kpl</t>
  </si>
  <si>
    <t>586364356</t>
  </si>
  <si>
    <t>150</t>
  </si>
  <si>
    <t>776111115</t>
  </si>
  <si>
    <t>Broušení podkladu povlakových podlah před litím stěrky</t>
  </si>
  <si>
    <t>-1024908231</t>
  </si>
  <si>
    <t>"2.np ozn.e"8</t>
  </si>
  <si>
    <t>"1.np ozn.c"2,80*3,44</t>
  </si>
  <si>
    <t>"1.np stávající"14,00</t>
  </si>
  <si>
    <t>151</t>
  </si>
  <si>
    <t>776121321</t>
  </si>
  <si>
    <t>Vodou ředitelná penetrace savého podkladu povlakových podlah neředěná</t>
  </si>
  <si>
    <t>-1622928375</t>
  </si>
  <si>
    <t>"1.np p2+c"2,80*3,44</t>
  </si>
  <si>
    <t>152</t>
  </si>
  <si>
    <t>776141122</t>
  </si>
  <si>
    <t>Vyrovnání podkladu povlakových podlah stěrkou pevnosti 30 MPa tl 5 mm</t>
  </si>
  <si>
    <t>1284335692</t>
  </si>
  <si>
    <t>153</t>
  </si>
  <si>
    <t>776201811</t>
  </si>
  <si>
    <t>Demontáž lepených povlakových podlah bez podložky ručně</t>
  </si>
  <si>
    <t>2113356979</t>
  </si>
  <si>
    <t>154</t>
  </si>
  <si>
    <t>776222111</t>
  </si>
  <si>
    <t>Lepení pásů z PVC 2-složkovým lepidlem</t>
  </si>
  <si>
    <t>-1022335215</t>
  </si>
  <si>
    <t>155</t>
  </si>
  <si>
    <t>28412245</t>
  </si>
  <si>
    <t>krytina podlahová heterogenní šíře 1500 tl. 2 mm</t>
  </si>
  <si>
    <t>1770883612</t>
  </si>
  <si>
    <t>31,632*1,10</t>
  </si>
  <si>
    <t>156</t>
  </si>
  <si>
    <t>776991821</t>
  </si>
  <si>
    <t>Odstranění lepidla ručně z podlah</t>
  </si>
  <si>
    <t>1769930114</t>
  </si>
  <si>
    <t>157</t>
  </si>
  <si>
    <t>998776102</t>
  </si>
  <si>
    <t>Přesun hmot tonážní pro podlahy povlakové v objektech v do 12 m</t>
  </si>
  <si>
    <t>-748122239</t>
  </si>
  <si>
    <t>781</t>
  </si>
  <si>
    <t>Dokončovací práce - obklady</t>
  </si>
  <si>
    <t>158</t>
  </si>
  <si>
    <t>781474115</t>
  </si>
  <si>
    <t>Montáž obkladů vnitřních keramických hladkých do 25 ks/m2 lepených flexibilním lepidlem</t>
  </si>
  <si>
    <t>456264622</t>
  </si>
  <si>
    <t>159</t>
  </si>
  <si>
    <t>59761039</t>
  </si>
  <si>
    <t>obkládačky keramické koupelnové (bílé i barevné) přes 22 do 25 ks/m2</t>
  </si>
  <si>
    <t>-840768358</t>
  </si>
  <si>
    <t>168,335*1,10</t>
  </si>
  <si>
    <t>160</t>
  </si>
  <si>
    <t>781495111</t>
  </si>
  <si>
    <t>Penetrace podkladu vnitřních obkladů</t>
  </si>
  <si>
    <t>-1135345297</t>
  </si>
  <si>
    <t>161</t>
  </si>
  <si>
    <t>998781102</t>
  </si>
  <si>
    <t>Přesun hmot tonážní pro obklady keramické v objektech v do 12 m</t>
  </si>
  <si>
    <t>965850149</t>
  </si>
  <si>
    <t>783</t>
  </si>
  <si>
    <t>Dokončovací práce - nátěry</t>
  </si>
  <si>
    <t>162</t>
  </si>
  <si>
    <t>783001</t>
  </si>
  <si>
    <t>Oprava nátěru schodišťového zábradlí</t>
  </si>
  <si>
    <t>-353164868</t>
  </si>
  <si>
    <t>"obj.A"1</t>
  </si>
  <si>
    <t>163</t>
  </si>
  <si>
    <t>783314203</t>
  </si>
  <si>
    <t>Základní antikorozní jednonásobný syntetický samozákladující nátěr zámečnických konstrukcí</t>
  </si>
  <si>
    <t>-2049165080</t>
  </si>
  <si>
    <t>"ozn.1/P,1/L"(0,90+2,10*2)*0,20*3</t>
  </si>
  <si>
    <t>"ozn.2/P,2/L"(0,90+2,10*2)*0,25*4</t>
  </si>
  <si>
    <t>"ozn.3/P,3/L"(0,70+2,10*2)*0,20*2</t>
  </si>
  <si>
    <t>"ozn.4/L"(1,00+2,10*2)*0,30</t>
  </si>
  <si>
    <t>"ozn.011/L"(0,90+2,10*2)*0,20</t>
  </si>
  <si>
    <t>"ozn.12/P,12/L"(1,00+2,10*2)*0,25*2</t>
  </si>
  <si>
    <t>"ozn.13/P,13/L"(0,70+2,10*2)*0,20*3</t>
  </si>
  <si>
    <t>"ozn.14/L"(0,90+2,10*2)*0,25</t>
  </si>
  <si>
    <t>"ozn.15/P"(1,00+2,10*2)*0,25</t>
  </si>
  <si>
    <t>"obj.A původní 1.np"(1,55+2,10*2)*0,30+(0,90+2,10*2)*0,30*5</t>
  </si>
  <si>
    <t>"obj.A původní 2.np"(1,55+2,10*2)*0,30*3+(0,90+2,10*2)*0,30*2</t>
  </si>
  <si>
    <t>164</t>
  </si>
  <si>
    <t>783317101</t>
  </si>
  <si>
    <t>Krycí jednonásobný syntetický standardní nátěr zámečnických konstrukcí</t>
  </si>
  <si>
    <t>-2122781800</t>
  </si>
  <si>
    <t>165</t>
  </si>
  <si>
    <t>783801401</t>
  </si>
  <si>
    <t>Ometení omítek před provedením nátěru</t>
  </si>
  <si>
    <t>-92244639</t>
  </si>
  <si>
    <t>"A 1.np. část A+B+chodba" (24,40+21,00+8,50+6,50+2,65+2,775*4*2+3,20*2+2,80*2+1,20*2+3,44*2+2,45+1,50)*1,50-(0,80*1,50*6+2,40*0,65*9)</t>
  </si>
  <si>
    <t>"A 2.np. +chodba" (24,40+21,00+8,50+6,50+2,65)*1,50-(0,80*1,50+1,45*1,50*3+2,40*0,65*9)</t>
  </si>
  <si>
    <t>"B m.001"(2,53+1,70)*2*2-(0,90*2,00*2+0,90*0,6)</t>
  </si>
  <si>
    <t>"B m 003"(5,84+4,46)*2*2,00-((0,60+0,80+0,90)*2+(1,35*0,60*2))</t>
  </si>
  <si>
    <t>"B m 004"(2,78+1,14)*2*2,00-0,60*2,00*2</t>
  </si>
  <si>
    <t>166</t>
  </si>
  <si>
    <t>783813131</t>
  </si>
  <si>
    <t>Penetrační syntetický nátěr hladkých, tenkovrstvých zrnitých a štukových omítek</t>
  </si>
  <si>
    <t>1052611220</t>
  </si>
  <si>
    <t>167</t>
  </si>
  <si>
    <t>783817421</t>
  </si>
  <si>
    <t>Krycí dvojnásobný syntetický nátěr (stěrka) hladkých, zrnitých tenkovrstvých nebo štukových omítek</t>
  </si>
  <si>
    <t>-21928844</t>
  </si>
  <si>
    <t>168</t>
  </si>
  <si>
    <t>783823131</t>
  </si>
  <si>
    <t>Penetrační akrylátový nátěr hladkých, tenkovrstvých zrnitých nebo štukových omítek</t>
  </si>
  <si>
    <t>-924276658</t>
  </si>
  <si>
    <t>169</t>
  </si>
  <si>
    <t>783827121</t>
  </si>
  <si>
    <t>Krycí jednonásobný akrylátový nátěr omítek stupně členitosti 1 a 2</t>
  </si>
  <si>
    <t>521143120</t>
  </si>
  <si>
    <t>784</t>
  </si>
  <si>
    <t>Dokončovací práce - malby a tapety</t>
  </si>
  <si>
    <t>170</t>
  </si>
  <si>
    <t>784111001</t>
  </si>
  <si>
    <t>Oprášení (ometení ) podkladu v místnostech výšky do 3,80 m</t>
  </si>
  <si>
    <t>319043976</t>
  </si>
  <si>
    <t>"stěny A"</t>
  </si>
  <si>
    <t>"A 1.np. část A+B+chodba" (24,40+21,00+8,50+6,50+2,65+2,775*4*2+3,20*2+2,80*2+1,20*2+3,44*2+2,45+1,50)*1,80-(0,80*0,50*6+2,40*1,75*9)</t>
  </si>
  <si>
    <t>"A 2.np. +chodba" (24,40+21,00+8,50+6,50+2,65)*1,80-(0,80*0,50+1,45*0,50*3+2,40*1,75*9)</t>
  </si>
  <si>
    <t>"A 1.np nad obklady"</t>
  </si>
  <si>
    <t>"A 1.np A002a"(2,95+1,39)*2*1,05</t>
  </si>
  <si>
    <t>"A 1.np A002b"(3,88+1,70)*2*1,05</t>
  </si>
  <si>
    <t>"A 1.np 003"(2,625+2,66+2,625+3,16)*2*1,05</t>
  </si>
  <si>
    <t>"stávající"75,00</t>
  </si>
  <si>
    <t>Mezisoučet objekt A</t>
  </si>
  <si>
    <t>"stěny B"</t>
  </si>
  <si>
    <t>"B ostěníL"18,287</t>
  </si>
  <si>
    <t>"odpočet nátěrů (stěrky)"-90,663</t>
  </si>
  <si>
    <t>"strop B"49,24+10,472+3,169</t>
  </si>
  <si>
    <t>Mezisoučet objekt B</t>
  </si>
  <si>
    <t>171</t>
  </si>
  <si>
    <t>784121001</t>
  </si>
  <si>
    <t>Oškrabání malby v mísnostech výšky do 3,80 m</t>
  </si>
  <si>
    <t>-2090765078</t>
  </si>
  <si>
    <t>"50% z celkového množství"754,846*0,50</t>
  </si>
  <si>
    <t>172</t>
  </si>
  <si>
    <t>784121011</t>
  </si>
  <si>
    <t>Rozmývání podkladu po oškrabání malby v místnostech výšky do 3,80 m</t>
  </si>
  <si>
    <t>831201642</t>
  </si>
  <si>
    <t>173</t>
  </si>
  <si>
    <t>784211101</t>
  </si>
  <si>
    <t>Dvojnásobné bílé malby ze směsí za mokra výborně otěruvzdorných v místnostech výšky do 3,80 m</t>
  </si>
  <si>
    <t>23887128</t>
  </si>
  <si>
    <t>"ostění "18,287</t>
  </si>
  <si>
    <t>174</t>
  </si>
  <si>
    <t>784211163</t>
  </si>
  <si>
    <t>Příplatek k cenám 2x maleb ze směsí za mokra otěruvzdorných za barevnou malbu středně sytého odstínu</t>
  </si>
  <si>
    <t>-1242819330</t>
  </si>
  <si>
    <t>SO 01b - SO 01b ZDRAVOTNĚ TECHNICKÉ INSTALACE</t>
  </si>
  <si>
    <t xml:space="preserve">    1 - Zemní práce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</si>
  <si>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</si>
  <si>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</si>
  <si>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</si>
  <si>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</si>
  <si>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</si>
  <si>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Zemní práce</t>
  </si>
  <si>
    <t>139711101</t>
  </si>
  <si>
    <t>Vykopávka v uzavřených prostorách s naložením výkopku na dopravní prostředek v hornině tř. 1 až 4</t>
  </si>
  <si>
    <t>-1944189355</t>
  </si>
  <si>
    <t xml:space="preserve">(1,2+0,62+0,73+0,63+1,3+3,7+0,84+1,2)*0,5+(9,9+12,7)*0,15*0,5   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</si>
  <si>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</si>
  <si>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</si>
  <si>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739382299</t>
  </si>
  <si>
    <t xml:space="preserve">6,805   </t>
  </si>
  <si>
    <t>167101101</t>
  </si>
  <si>
    <t>Nakládání výkopku z hornin tř. 1 až 4 do 100 m3</t>
  </si>
  <si>
    <t>-451549701</t>
  </si>
  <si>
    <t xml:space="preserve">6,805-3,39-2,034   </t>
  </si>
  <si>
    <t>171201201</t>
  </si>
  <si>
    <t>Uložení sypaniny na skládky</t>
  </si>
  <si>
    <t>-634737253</t>
  </si>
  <si>
    <t>171201211</t>
  </si>
  <si>
    <t>Uložení sypaniny poplatek za uložení sypaniny na skládce (skládkovné)</t>
  </si>
  <si>
    <t>-1485649098</t>
  </si>
  <si>
    <t xml:space="preserve">1,381*1,5   </t>
  </si>
  <si>
    <t>174101101</t>
  </si>
  <si>
    <t>Zásyp sypaninou z jakékoliv horniny s uložením výkopku ve vrstvách se zhutněním jam, šachet, rýh nebo kolem objektů v těchto vykopávkách</t>
  </si>
  <si>
    <t>-22320502</t>
  </si>
  <si>
    <t xml:space="preserve">41,76-12,87-6,435   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</si>
  <si>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</si>
  <si>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</si>
  <si>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389101077</t>
  </si>
  <si>
    <t xml:space="preserve">22,6*0,5*0,3   </t>
  </si>
  <si>
    <t>583313450</t>
  </si>
  <si>
    <t>kamenivo těžené drobné tříděné frakce 0-4</t>
  </si>
  <si>
    <t>1524018199</t>
  </si>
  <si>
    <t xml:space="preserve">3,39 * 2   </t>
  </si>
  <si>
    <t>451541111</t>
  </si>
  <si>
    <t>Lože pod potrubí, stoky a drobné objekty v otevřeném výkopu ze štěrkodrtě 0-63 mm</t>
  </si>
  <si>
    <t>-2135360354</t>
  </si>
  <si>
    <t xml:space="preserve">22,6*0,6*0,15   </t>
  </si>
  <si>
    <t xml:space="preserve">   </t>
  </si>
  <si>
    <t xml:space="preserve">Součet   </t>
  </si>
  <si>
    <t>Trubní vedení</t>
  </si>
  <si>
    <t>837355121</t>
  </si>
  <si>
    <t>Výsek a montáž kameninové odbočné tvarovky na kameninovém potrubí DN 200</t>
  </si>
  <si>
    <t>74890815</t>
  </si>
  <si>
    <t>871265211</t>
  </si>
  <si>
    <t>Kanalizační potrubí z tvrdého PVC v otevřeném výkopu ve sklonu do 20 %, hladkého plnostěnného jednovrstvého, tuhost třídy SN 4 DN 110</t>
  </si>
  <si>
    <t>-1291170803</t>
  </si>
  <si>
    <t xml:space="preserve">1,4+1,2+2+0,5+0,8+0,8+0,7+0,6+0,7+1,7+2,3   </t>
  </si>
  <si>
    <t>871315211</t>
  </si>
  <si>
    <t>Kanalizační potrubí z tvrdého PVC v otevřeném výkopu ve sklonu do 20 %, hladkého plnostěnného jednovrstvého, tuhost třídy SN 4 DN 160</t>
  </si>
  <si>
    <t>737595324</t>
  </si>
  <si>
    <t xml:space="preserve">2,1+1,3+6,5   </t>
  </si>
  <si>
    <t>721</t>
  </si>
  <si>
    <t>Zdravotechnika - vnitřní kanalizace</t>
  </si>
  <si>
    <t>721110806</t>
  </si>
  <si>
    <t>Demontáž potrubí z kameninových trub normálních nebo kyselinovzdorných přes 100 do DN 200</t>
  </si>
  <si>
    <t>-2049109952</t>
  </si>
  <si>
    <t>721110964</t>
  </si>
  <si>
    <t>Opravy odpadního potrubí kameninového propojení dosavadního potrubí DN 200</t>
  </si>
  <si>
    <t>-1964950931</t>
  </si>
  <si>
    <t>721140807</t>
  </si>
  <si>
    <t>Demontáž potrubí z litinových trub odpadních nebo dešťových do DN 125, včetně příslušenství</t>
  </si>
  <si>
    <t>-1233244022</t>
  </si>
  <si>
    <t>721174005</t>
  </si>
  <si>
    <t>Potrubí z plastových trub polypropylenové svodné (ležaté) DN 100</t>
  </si>
  <si>
    <t>-1015702285</t>
  </si>
  <si>
    <t xml:space="preserve">8+2+0,5   </t>
  </si>
  <si>
    <t>721174025</t>
  </si>
  <si>
    <t>Potrubí z plastových trub polypropylenové odpadní (svislé) DN 100</t>
  </si>
  <si>
    <t>-1709172895</t>
  </si>
  <si>
    <t xml:space="preserve">3,2+3,5+1,5   </t>
  </si>
  <si>
    <t>721174026</t>
  </si>
  <si>
    <t>Potrubí z plastových trub polypropylenové odpadní (svislé) DN 125</t>
  </si>
  <si>
    <t>-1495903416</t>
  </si>
  <si>
    <t xml:space="preserve">6,8+0,4   </t>
  </si>
  <si>
    <t>721174042</t>
  </si>
  <si>
    <t>Potrubí z plastových trub polypropylenové připojovací DN 40</t>
  </si>
  <si>
    <t>1658810316</t>
  </si>
  <si>
    <t xml:space="preserve">2*0,4   </t>
  </si>
  <si>
    <t xml:space="preserve">0,2*2+2*0,3+0,2*2+3*0,2   </t>
  </si>
  <si>
    <t>721174043</t>
  </si>
  <si>
    <t>Potrubí z plastových trub polypropylenové připojovací DN 50</t>
  </si>
  <si>
    <t>-1441563457</t>
  </si>
  <si>
    <t xml:space="preserve">0,5+1,2+1,4*2+4,5+0,4   </t>
  </si>
  <si>
    <t xml:space="preserve">1,5+0,5+0,5+2+2,7+2+1,2+0,2+0,5+0,5+1   </t>
  </si>
  <si>
    <t>721174044</t>
  </si>
  <si>
    <t>Potrubí z plastových trub polypropylenové připojovací DN 70</t>
  </si>
  <si>
    <t>586692229</t>
  </si>
  <si>
    <t xml:space="preserve">1,5+2,6   </t>
  </si>
  <si>
    <t>721174045</t>
  </si>
  <si>
    <t>Potrubí z plastových trub polypropylenové připojovací DN 100</t>
  </si>
  <si>
    <t>61046575</t>
  </si>
  <si>
    <t xml:space="preserve">2+0,5   </t>
  </si>
  <si>
    <t xml:space="preserve">0,3+0,4+0,7+1,1+0,3+0,7+0,2+1+1,1+1,2   </t>
  </si>
  <si>
    <t>721194104</t>
  </si>
  <si>
    <t>Vyměření přípojek na potrubí vyvedení a upevnění odpadních výpustek DN 40</t>
  </si>
  <si>
    <t>-286642098</t>
  </si>
  <si>
    <t>721194105</t>
  </si>
  <si>
    <t>Vyměření přípojek na potrubí vyvedení a upevnění odpadních výpustek DN 50</t>
  </si>
  <si>
    <t>-1569033134</t>
  </si>
  <si>
    <t>721194109</t>
  </si>
  <si>
    <t>Vyměření přípojek na potrubí vyvedení a upevnění odpadních výpustek DN 100</t>
  </si>
  <si>
    <t>1143191102</t>
  </si>
  <si>
    <t>721211423</t>
  </si>
  <si>
    <t>Podlahové vpusti se svislým odtokem DN 50/75/110 mřížka nerez 123x123</t>
  </si>
  <si>
    <t>391116526</t>
  </si>
  <si>
    <t>721219114</t>
  </si>
  <si>
    <t>Odtokové sprchové žlaby montáž odtokových sprchových žlabů ostatních typů délky do 1500 mm</t>
  </si>
  <si>
    <t>1092780706</t>
  </si>
  <si>
    <t>552331051</t>
  </si>
  <si>
    <t>žlábek podlahový rohový ke stěně stavěcí nožky délky 1500 mm</t>
  </si>
  <si>
    <t>533894907</t>
  </si>
  <si>
    <t>721290111</t>
  </si>
  <si>
    <t>Zkouška těsnosti kanalizace v objektech vodou do DN 125</t>
  </si>
  <si>
    <t>-1311642079</t>
  </si>
  <si>
    <t>998721102</t>
  </si>
  <si>
    <t>Přesun hmot pro vnitřní kanalizace stanovený z hmotnosti přesunovaného materiálu vodorovná dopravní vzdálenost do 50 m v objektech výšky přes 6 do 12 m</t>
  </si>
  <si>
    <t>886284121</t>
  </si>
  <si>
    <t>722</t>
  </si>
  <si>
    <t>Zdravotechnika - vnitřní vodovod</t>
  </si>
  <si>
    <t>722130807</t>
  </si>
  <si>
    <t>Demontáž potrubí ocelové pozinkované závitové do DN 50 včetně armatur a příslušenství</t>
  </si>
  <si>
    <t>-95025932</t>
  </si>
  <si>
    <t>722174002</t>
  </si>
  <si>
    <t>Potrubí z plastových trubek z polypropylenu (PPR) svařovaných polyfuzně PN 16 (SDR 7,4) D 20 x 2,8</t>
  </si>
  <si>
    <t>-1227539041</t>
  </si>
  <si>
    <t xml:space="preserve">6,5   </t>
  </si>
  <si>
    <t xml:space="preserve">42,3+8,5   </t>
  </si>
  <si>
    <t>722174003</t>
  </si>
  <si>
    <t>Potrubí z plastových trubek z polypropylenu (PPR) svařovaných polyfuzně PN 16 (SDR 7,4) D 25 x 3,5</t>
  </si>
  <si>
    <t>-492281968</t>
  </si>
  <si>
    <t xml:space="preserve">24,6   </t>
  </si>
  <si>
    <t xml:space="preserve">6,9+2   </t>
  </si>
  <si>
    <t>722174004</t>
  </si>
  <si>
    <t>Potrubí z plastových trubek z polypropylenu (PPR) svařovaných polyfuzně PN 16 (SDR 7,4) D 32 x 4,4</t>
  </si>
  <si>
    <t>2050520401</t>
  </si>
  <si>
    <t xml:space="preserve">19,3   </t>
  </si>
  <si>
    <t xml:space="preserve">2,5+9,4   </t>
  </si>
  <si>
    <t>286546920</t>
  </si>
  <si>
    <t>objímka kovová PPR s vrutem 20 - 25 mm</t>
  </si>
  <si>
    <t>1719642743</t>
  </si>
  <si>
    <t xml:space="preserve">184   </t>
  </si>
  <si>
    <t>286546940</t>
  </si>
  <si>
    <t>objímka kovová PPR s vrutem 32 - 40 mm</t>
  </si>
  <si>
    <t>1384704632</t>
  </si>
  <si>
    <t xml:space="preserve">31   </t>
  </si>
  <si>
    <t>722190401</t>
  </si>
  <si>
    <t>Zřízení přípojek na potrubí vyvedení a upevnění výpustek do DN 25</t>
  </si>
  <si>
    <t>-1504127350</t>
  </si>
  <si>
    <t xml:space="preserve">7+5+2   </t>
  </si>
  <si>
    <t>722239102</t>
  </si>
  <si>
    <t>Armatury se dvěma závity montáž vodovodních armatur se dvěma závity ostatních typů G 3/4</t>
  </si>
  <si>
    <t>601358561</t>
  </si>
  <si>
    <t>551288101</t>
  </si>
  <si>
    <t>ventil termostatický směšovací  tv 3/4" se zpětnou klapkou, sv 3/4" se zpětnou klapkou, výstup 1", chrom</t>
  </si>
  <si>
    <t>655271368</t>
  </si>
  <si>
    <t>722290234</t>
  </si>
  <si>
    <t>Zkoušky, proplach a desinfekce vodovodního potrubí proplach a desinfekce vodovodního potrubí do DN 80</t>
  </si>
  <si>
    <t>-1151772405</t>
  </si>
  <si>
    <t>998722102</t>
  </si>
  <si>
    <t>Přesun hmot pro vnitřní vodovod stanovený z hmotnosti přesunovaného materiálu vodorovná dopravní vzdálenost do 50 m v objektech výšky přes 6 do 12 m</t>
  </si>
  <si>
    <t>-834274588</t>
  </si>
  <si>
    <t>725</t>
  </si>
  <si>
    <t>Zdravotechnika - zařizovací předměty</t>
  </si>
  <si>
    <t>725110811</t>
  </si>
  <si>
    <t>Demontáž klozetů splachovacích s nádrží nebo tlakovým splachovačem</t>
  </si>
  <si>
    <t>soubor</t>
  </si>
  <si>
    <t>674866383</t>
  </si>
  <si>
    <t>725119125</t>
  </si>
  <si>
    <t>Zařízení záchodů montáž klozetových mís závěsných na nosné stěny</t>
  </si>
  <si>
    <t>434178467</t>
  </si>
  <si>
    <t>642360910</t>
  </si>
  <si>
    <t>mísa klozetová keramická závěsná s hlubokým splachováním bílá</t>
  </si>
  <si>
    <t>-1173959386</t>
  </si>
  <si>
    <t>551673810</t>
  </si>
  <si>
    <t>sedátko klozetové s poklopem duroplastové bílé</t>
  </si>
  <si>
    <t>1266451968</t>
  </si>
  <si>
    <t>552817940</t>
  </si>
  <si>
    <t>tlačítko pro ovládání WC zepředu,nerez haranaté, dvě množství vody,(6/9l) 24,6 x 16,4 cm</t>
  </si>
  <si>
    <t>-1923029163</t>
  </si>
  <si>
    <t>725122817</t>
  </si>
  <si>
    <t>Demontáž pisoárů bez nádrže s rohovým ventilem s 1 záchodkem</t>
  </si>
  <si>
    <t>-1829489594</t>
  </si>
  <si>
    <t>725129102</t>
  </si>
  <si>
    <t>Pisoárové záchodky montáž ostatních typů automatických</t>
  </si>
  <si>
    <t>1119604247</t>
  </si>
  <si>
    <t>551613070</t>
  </si>
  <si>
    <t>sifón k urinálu vnější, svislý</t>
  </si>
  <si>
    <t>31982982</t>
  </si>
  <si>
    <t>642513110</t>
  </si>
  <si>
    <t>pisoár keramický se senzorovým splachovačem 230 V integrovaným zdrojem 305x535x340 mm</t>
  </si>
  <si>
    <t>510296051</t>
  </si>
  <si>
    <t>725210821</t>
  </si>
  <si>
    <t>Demontáž umyvadel bez výtokových armatur umyvadel</t>
  </si>
  <si>
    <t>698371422</t>
  </si>
  <si>
    <t>725219101</t>
  </si>
  <si>
    <t>Umyvadla montáž umyvadel ostatních typů na konzoly</t>
  </si>
  <si>
    <t>-1735032103</t>
  </si>
  <si>
    <t>642110450</t>
  </si>
  <si>
    <t>umyvadlo keramické závěsné 55 x 45 cm bílé</t>
  </si>
  <si>
    <t>-858295318</t>
  </si>
  <si>
    <t>725339111</t>
  </si>
  <si>
    <t>Výlevky montáž výlevky</t>
  </si>
  <si>
    <t>-815793435</t>
  </si>
  <si>
    <t>642711010</t>
  </si>
  <si>
    <t>výlevka keramická</t>
  </si>
  <si>
    <t>-122480551</t>
  </si>
  <si>
    <t xml:space="preserve">1   </t>
  </si>
  <si>
    <t xml:space="preserve">-nástěnná včetně sklopné mřížky, bílá   </t>
  </si>
  <si>
    <t>725535211</t>
  </si>
  <si>
    <t>Elektrické ohřívače zásobníkové pojistné armatury pojistný ventil G 1/2</t>
  </si>
  <si>
    <t>1377420266</t>
  </si>
  <si>
    <t>725539202</t>
  </si>
  <si>
    <t>Elektrické ohřívače zásobníkové montáž tlakových ohřívačů závěsných (svislých nebo vodorovných) přes 15 do 50 l</t>
  </si>
  <si>
    <t>812446801</t>
  </si>
  <si>
    <t>541322341</t>
  </si>
  <si>
    <t>ohřívač vody elektrický s rychloohřevem PTO 20 EL, 20 l</t>
  </si>
  <si>
    <t>-289332477</t>
  </si>
  <si>
    <t>725539401</t>
  </si>
  <si>
    <t>Montáž ohřívačů průtokových závěsných tlakových</t>
  </si>
  <si>
    <t>1930718228</t>
  </si>
  <si>
    <t>541322910</t>
  </si>
  <si>
    <t>ohřívač vody elektrický tlakový, 10l 2kW pod umyvadlo</t>
  </si>
  <si>
    <t>1265446204</t>
  </si>
  <si>
    <t>725819401</t>
  </si>
  <si>
    <t>Ventily montáž ventilů ostatních typů rohových s připojovací trubičkou G 1/2</t>
  </si>
  <si>
    <t>-1235042613</t>
  </si>
  <si>
    <t>551410401</t>
  </si>
  <si>
    <t>ventil rohový s filtrem - chrom  1/2"x1/2"</t>
  </si>
  <si>
    <t>292068495</t>
  </si>
  <si>
    <t>725820801</t>
  </si>
  <si>
    <t>Demontáž baterií nástěnných do G 3/4</t>
  </si>
  <si>
    <t>-1796459981</t>
  </si>
  <si>
    <t>725829101</t>
  </si>
  <si>
    <t>Baterie dřezové (výlevka) montáž ostatních typů nástěnných pákových nebo klasických</t>
  </si>
  <si>
    <t>2095820565</t>
  </si>
  <si>
    <t>551456140</t>
  </si>
  <si>
    <t>baterie nástěnná páková 150 mm chrom</t>
  </si>
  <si>
    <t>-902347345</t>
  </si>
  <si>
    <t>725829131</t>
  </si>
  <si>
    <t>Baterie umyvadlové montáž ostatních typů stojánkových G 1/2</t>
  </si>
  <si>
    <t>-2582486</t>
  </si>
  <si>
    <t>551440590</t>
  </si>
  <si>
    <t>baterie umyvadlová tlačná, samouzavírací kartuše s omezovačem horké vody, včetně 2 připojovcích hadiček 3/8 s integrovanou zpětnou klapkou, 2 předfiltry. Doba toku nastavitělná 2-15s</t>
  </si>
  <si>
    <t>-1765163085</t>
  </si>
  <si>
    <t>551440591</t>
  </si>
  <si>
    <t>baterie umyvadlová tlačná, pro jednu vodu, včetně  přpojovcí hadičky 3/8 s integrovanou zptnou klapkou, 1 předfiltry. Doba toku nastavitělná 2-15s</t>
  </si>
  <si>
    <t>-58121761</t>
  </si>
  <si>
    <t>725840850</t>
  </si>
  <si>
    <t>Demontáž baterií sprchových</t>
  </si>
  <si>
    <t>660895500</t>
  </si>
  <si>
    <t>725849412</t>
  </si>
  <si>
    <t>Baterie sprchové montáž nástěnných baterií s pevnou výškou sprchy</t>
  </si>
  <si>
    <t>-1002771918</t>
  </si>
  <si>
    <t>551455251</t>
  </si>
  <si>
    <t>baterie sprchová podomítková páková nadomítková část chrom</t>
  </si>
  <si>
    <t>-899083324</t>
  </si>
  <si>
    <t>551455521</t>
  </si>
  <si>
    <t>sprcha hlavová včetně raménka d=338mm</t>
  </si>
  <si>
    <t>1197846988</t>
  </si>
  <si>
    <t>725860811</t>
  </si>
  <si>
    <t>Demontáž zápachových uzávěrek pro zařizovací předměty jednoduchých</t>
  </si>
  <si>
    <t>-1488002648</t>
  </si>
  <si>
    <t>725861102</t>
  </si>
  <si>
    <t>Zápachové uzávěrky zařizovacích předmětů pro umyvadla DN 40</t>
  </si>
  <si>
    <t>-1016468040</t>
  </si>
  <si>
    <t>725980123</t>
  </si>
  <si>
    <t>Dvířka 30/30</t>
  </si>
  <si>
    <t>-1085815858</t>
  </si>
  <si>
    <t>998725102</t>
  </si>
  <si>
    <t>Přesun hmot pro zařizovací předměty stanovený z hmotnosti přesunovaného materiálu vodorovná dopravní vzdálenost do 50 m v objektech výšky přes 6 do 12 m</t>
  </si>
  <si>
    <t>5047289</t>
  </si>
  <si>
    <t>726</t>
  </si>
  <si>
    <t>Zdravotechnika - předstěnové instalace</t>
  </si>
  <si>
    <t>726131201</t>
  </si>
  <si>
    <t>Předstěnové instalační systémy do lehkých stěn s kovovou konstrukcí montáž ostatních typů umyvadel</t>
  </si>
  <si>
    <t>380193766</t>
  </si>
  <si>
    <t>552817310</t>
  </si>
  <si>
    <t>montážní prvek pro pro umyvadlo se stojánkovou armaturou, výška 112 cm</t>
  </si>
  <si>
    <t>1164890523</t>
  </si>
  <si>
    <t>726131203</t>
  </si>
  <si>
    <t>Předstěnové instalační systémy do lehkých stěn s kovovou konstrukcí montáž ostatních typů pisoárů</t>
  </si>
  <si>
    <t>625185917</t>
  </si>
  <si>
    <t>552817600</t>
  </si>
  <si>
    <t>montážní prvek pro pisoár, výška 130 cm</t>
  </si>
  <si>
    <t>-518236313</t>
  </si>
  <si>
    <t>726131204</t>
  </si>
  <si>
    <t>Předstěnové instalační systémy do lehkých stěn s kovovou konstrukcí montáž ostatních typů klozetů</t>
  </si>
  <si>
    <t>2105556169</t>
  </si>
  <si>
    <t>552817060</t>
  </si>
  <si>
    <t>montážní prvek pro závěsné WC ovládání zepředu, výška 112 cm, včetně tlačítka polohy ovládání</t>
  </si>
  <si>
    <t>1597339346</t>
  </si>
  <si>
    <t>998726112</t>
  </si>
  <si>
    <t>Přesun hmot pro instalační prefabrikáty stanovený z hmotnosti přesunovaného materiálu vodorovná dopravní vzdálenost do 50 m v objektech výšky přes 6 m do 12 m</t>
  </si>
  <si>
    <t>-848373671</t>
  </si>
  <si>
    <t>SO 01c - SO 01c ÚSTŘEDNÍ VYTÁPĚNÍ</t>
  </si>
  <si>
    <t>730 - Ústřední vytápění</t>
  </si>
  <si>
    <t xml:space="preserve">    HSV - Práce a dodávky HSV</t>
  </si>
  <si>
    <t xml:space="preserve">      3 - Svislé a kompletní konstrukce</t>
  </si>
  <si>
    <t xml:space="preserve">      61 - Úpravy povrchů vnitřní</t>
  </si>
  <si>
    <t xml:space="preserve">      96 - Bourání konstrukcí</t>
  </si>
  <si>
    <t xml:space="preserve">      D96 - Přesuny suti a vybouraných hmot</t>
  </si>
  <si>
    <t xml:space="preserve">    PSV - PSV</t>
  </si>
  <si>
    <t xml:space="preserve">      733 - Rozvod potrubí</t>
  </si>
  <si>
    <t xml:space="preserve">      734 - Armatury</t>
  </si>
  <si>
    <t xml:space="preserve">      735 - Otopná tělesa</t>
  </si>
  <si>
    <t xml:space="preserve">      783 - Nátěry</t>
  </si>
  <si>
    <t>730</t>
  </si>
  <si>
    <t>Ústřední vytápění</t>
  </si>
  <si>
    <t>340237212RT2</t>
  </si>
  <si>
    <t>Zazdívka otvorů pl.0,25m2,cihlami tl.zdi nad 10 cm s použitím suché maltové směsi</t>
  </si>
  <si>
    <t>1806248115</t>
  </si>
  <si>
    <t>Úpravy povrchů vnitřní</t>
  </si>
  <si>
    <t>612401291RT2</t>
  </si>
  <si>
    <t>Omítka malých ploch vnitřních stěn do 0,25 m2 vápennou štukovovou omítkou</t>
  </si>
  <si>
    <t>-446562259</t>
  </si>
  <si>
    <t>612403388RT1</t>
  </si>
  <si>
    <t>Hrubá výplň rýh ve stěnách do 15x15cm maltou z SMS zdicí maltou</t>
  </si>
  <si>
    <t>655960391</t>
  </si>
  <si>
    <t>Bourání konstrukcí</t>
  </si>
  <si>
    <t>971035251R00</t>
  </si>
  <si>
    <t>Vybourání otv. zeď cihel. 0,0225 m2, tl. 45 cm, MC</t>
  </si>
  <si>
    <t>-275852614</t>
  </si>
  <si>
    <t>974031154R00</t>
  </si>
  <si>
    <t>Vysekání rýh ve zdi cihelné 10 x 15 cm</t>
  </si>
  <si>
    <t>-908212683</t>
  </si>
  <si>
    <t>D96</t>
  </si>
  <si>
    <t>Přesuny suti a vybouraných hmot</t>
  </si>
  <si>
    <t>979011211R00</t>
  </si>
  <si>
    <t>Svislá doprava suti a vybour. hmot za 2.NP nošením</t>
  </si>
  <si>
    <t>-1599774034</t>
  </si>
  <si>
    <t>979081111R00</t>
  </si>
  <si>
    <t>Odvoz suti a vybour. hmot na skládku do 1 km</t>
  </si>
  <si>
    <t>874893955</t>
  </si>
  <si>
    <t>979082111R00</t>
  </si>
  <si>
    <t>Vnitrostaveništní doprava suti do 10 m</t>
  </si>
  <si>
    <t>-514475051</t>
  </si>
  <si>
    <t>733</t>
  </si>
  <si>
    <t>Rozvod potrubí</t>
  </si>
  <si>
    <t>722130803R0B</t>
  </si>
  <si>
    <t>Demontáž potrubí do DN50</t>
  </si>
  <si>
    <t>-1272591028</t>
  </si>
  <si>
    <t>733111323R00</t>
  </si>
  <si>
    <t>Potrubí závitové běžné svař. níz/středotl. DN 15</t>
  </si>
  <si>
    <t>1938559493</t>
  </si>
  <si>
    <t>733111324R00</t>
  </si>
  <si>
    <t>Potrubí závitové běžné svař. níz/středotl. DN 20</t>
  </si>
  <si>
    <t>-561980878</t>
  </si>
  <si>
    <t>722181213RT8</t>
  </si>
  <si>
    <t>Izolace návleková tl. stěny 13 mm</t>
  </si>
  <si>
    <t>1504295368</t>
  </si>
  <si>
    <t>733113113R00</t>
  </si>
  <si>
    <t>Příplatek za zhotovení přípojky DN 15</t>
  </si>
  <si>
    <t>366952015</t>
  </si>
  <si>
    <t>733190106R00</t>
  </si>
  <si>
    <t>Tlaková zkouška potrubí  DN 32</t>
  </si>
  <si>
    <t>128665069</t>
  </si>
  <si>
    <t>998733101R00</t>
  </si>
  <si>
    <t>Přesun hmot pro rozvody potrubí, výšky do 6 m</t>
  </si>
  <si>
    <t>1980478623</t>
  </si>
  <si>
    <t>734</t>
  </si>
  <si>
    <t>Armatury</t>
  </si>
  <si>
    <t>734209113R00</t>
  </si>
  <si>
    <t>Montáž armatur závitových,se 2závity, G 1/2</t>
  </si>
  <si>
    <t>2146284204</t>
  </si>
  <si>
    <t>734223112R00</t>
  </si>
  <si>
    <t>Ventil termostatický, rohový, DN 15</t>
  </si>
  <si>
    <t>-167930440</t>
  </si>
  <si>
    <t>734223122R00</t>
  </si>
  <si>
    <t>Ventil termostatický, přímý, DN 15</t>
  </si>
  <si>
    <t>-269957780</t>
  </si>
  <si>
    <t>734263112R00</t>
  </si>
  <si>
    <t>Šroubení regulační, rohové, DN 15</t>
  </si>
  <si>
    <t>-1346968316</t>
  </si>
  <si>
    <t>734263132R00</t>
  </si>
  <si>
    <t>Šroubení regulační, přímé, DN 15</t>
  </si>
  <si>
    <t>-904768791</t>
  </si>
  <si>
    <t>0564987</t>
  </si>
  <si>
    <t>Koupelnový termostatický ventil rohový - inox</t>
  </si>
  <si>
    <t>923422011</t>
  </si>
  <si>
    <t>056465879</t>
  </si>
  <si>
    <t>Koupelnové regulační šroubení - inox</t>
  </si>
  <si>
    <t>1122695320</t>
  </si>
  <si>
    <t>551200161R</t>
  </si>
  <si>
    <t>Hlavice termostatická - bílá</t>
  </si>
  <si>
    <t>-25671193</t>
  </si>
  <si>
    <t>551200162R</t>
  </si>
  <si>
    <t>Hlavice termostatická -  chrom</t>
  </si>
  <si>
    <t>-324250429</t>
  </si>
  <si>
    <t>998734101R00</t>
  </si>
  <si>
    <t>Přesun hmot pro armatury, výšky do 6 m</t>
  </si>
  <si>
    <t>80574209</t>
  </si>
  <si>
    <t>735</t>
  </si>
  <si>
    <t>Otopná tělesa</t>
  </si>
  <si>
    <t>735118110R00</t>
  </si>
  <si>
    <t>Tlaková zkouška otopných těles litinových - vodou</t>
  </si>
  <si>
    <t>919204588</t>
  </si>
  <si>
    <t>735119140R00</t>
  </si>
  <si>
    <t>Montáž těles otopných litinových článkových</t>
  </si>
  <si>
    <t>-1617872280</t>
  </si>
  <si>
    <t>735111810R00</t>
  </si>
  <si>
    <t>Demontáž těles otopných litinových článkových</t>
  </si>
  <si>
    <t>-1934354260</t>
  </si>
  <si>
    <t>735156182R00</t>
  </si>
  <si>
    <t>Otopná tělesa panelová Klasik 10   900/ 600</t>
  </si>
  <si>
    <t>-2009546301</t>
  </si>
  <si>
    <t>735156546R00</t>
  </si>
  <si>
    <t>Otopná tělesa panelová Klasik 21  500/1000</t>
  </si>
  <si>
    <t>-172867168</t>
  </si>
  <si>
    <t>735156586R00</t>
  </si>
  <si>
    <t>Otopná tělesa panelová Klasik 21  900/1000</t>
  </si>
  <si>
    <t>1891572031</t>
  </si>
  <si>
    <t>735156648R00</t>
  </si>
  <si>
    <t>Otopná tělesa panelová Klasik 22  500/1400</t>
  </si>
  <si>
    <t>1191074253</t>
  </si>
  <si>
    <t>735156666R00</t>
  </si>
  <si>
    <t>Otopná tělesa panelová  Klasik 22  600/1000</t>
  </si>
  <si>
    <t>716247745</t>
  </si>
  <si>
    <t>DXSI17650600SK81T</t>
  </si>
  <si>
    <t>Těleso koupelnové trubkové 1765/600 NEREZ</t>
  </si>
  <si>
    <t>1998183010</t>
  </si>
  <si>
    <t>735158220R00</t>
  </si>
  <si>
    <t>Tlakové zkoušky těles</t>
  </si>
  <si>
    <t>-1153090551</t>
  </si>
  <si>
    <t>735159220R00</t>
  </si>
  <si>
    <t>Montáž panelových těles</t>
  </si>
  <si>
    <t>-1043123603</t>
  </si>
  <si>
    <t>735179110R00</t>
  </si>
  <si>
    <t>Montáž otopných těles koupelnových (žebříků)</t>
  </si>
  <si>
    <t>-1989748340</t>
  </si>
  <si>
    <t>735191905R00</t>
  </si>
  <si>
    <t>Odvzdušnění otopných těles</t>
  </si>
  <si>
    <t>-1006700770</t>
  </si>
  <si>
    <t>735191910R00</t>
  </si>
  <si>
    <t>Napuštění vody do otopného systému</t>
  </si>
  <si>
    <t>-927941255</t>
  </si>
  <si>
    <t>735494811R00</t>
  </si>
  <si>
    <t>Vypuštění vody z otopných těles</t>
  </si>
  <si>
    <t>2068491279</t>
  </si>
  <si>
    <t>998735101R00</t>
  </si>
  <si>
    <t>Přesun hmot pro otopná tělesa, výšky do 6 m</t>
  </si>
  <si>
    <t>-1812952272</t>
  </si>
  <si>
    <t>Nátěry</t>
  </si>
  <si>
    <t>783324140R00</t>
  </si>
  <si>
    <t>Nátěr syntetický litin. radiátorů Z +1x + 1x email</t>
  </si>
  <si>
    <t>2026827537</t>
  </si>
  <si>
    <t>783424240R00</t>
  </si>
  <si>
    <t>Nátěr syntet. potrubí do DN 50 mm  Z+1x +1x email</t>
  </si>
  <si>
    <t>879968837</t>
  </si>
  <si>
    <t>SO 01d - SO 01d VZDUCHOTECHNIKA</t>
  </si>
  <si>
    <t>Ing. MATUŠKA</t>
  </si>
  <si>
    <t>D5 - ODVĚTRÁNÍ WC CHLAPCI, WC DÍVKY</t>
  </si>
  <si>
    <t>D5</t>
  </si>
  <si>
    <t>ODVĚTRÁNÍ WC CHLAPCI, WC DÍVKY</t>
  </si>
  <si>
    <t>1.</t>
  </si>
  <si>
    <t>Odsávací ventilátor  O 150, 250m3/h,60W,230V kuličková ložiska, integrovaný doběh 2-20 minut</t>
  </si>
  <si>
    <t>114648121</t>
  </si>
  <si>
    <t>2.</t>
  </si>
  <si>
    <t>-673800924</t>
  </si>
  <si>
    <t>3.</t>
  </si>
  <si>
    <t>- trouba O 160 / 1000</t>
  </si>
  <si>
    <t>524001483</t>
  </si>
  <si>
    <t>4.</t>
  </si>
  <si>
    <t>- výfuková žaluzir O 160</t>
  </si>
  <si>
    <t>89098038</t>
  </si>
  <si>
    <t>5.</t>
  </si>
  <si>
    <t>Dveřní mřížka 400 x 150</t>
  </si>
  <si>
    <t>-1333412808</t>
  </si>
  <si>
    <t>6.</t>
  </si>
  <si>
    <t>Montáž zařízení, seřízení, uvedení do provozu</t>
  </si>
  <si>
    <t>768770598</t>
  </si>
  <si>
    <t>7.</t>
  </si>
  <si>
    <t>Přirážka na dopravu</t>
  </si>
  <si>
    <t>1784918637</t>
  </si>
  <si>
    <t>8.</t>
  </si>
  <si>
    <t>Přirážka na přesun</t>
  </si>
  <si>
    <t>1880378018</t>
  </si>
  <si>
    <t>SO 01e - SO 01e ELEKTROINSTALACE</t>
  </si>
  <si>
    <t>Ing. Holas</t>
  </si>
  <si>
    <t>D1 - Elektroinstalace</t>
  </si>
  <si>
    <t xml:space="preserve">    D2 - Dodávky</t>
  </si>
  <si>
    <t xml:space="preserve">    D4 - Spínače a zásuvky</t>
  </si>
  <si>
    <t xml:space="preserve">    D6 - Osvětlení</t>
  </si>
  <si>
    <t xml:space="preserve">    D8 - Kabely a vodiče</t>
  </si>
  <si>
    <t xml:space="preserve">    D10 - Žlaby, lišty, trubky, krabice</t>
  </si>
  <si>
    <t xml:space="preserve">    D12 - Stavební přípomoce</t>
  </si>
  <si>
    <t xml:space="preserve">    D14 - Ostatní</t>
  </si>
  <si>
    <t>D1</t>
  </si>
  <si>
    <t>Elektroinstalace</t>
  </si>
  <si>
    <t>D2</t>
  </si>
  <si>
    <t>Dodávky</t>
  </si>
  <si>
    <t>Pol1</t>
  </si>
  <si>
    <t>Rozvaděč RP</t>
  </si>
  <si>
    <t>402026387</t>
  </si>
  <si>
    <t>Pol2</t>
  </si>
  <si>
    <t>Jistič B 20A/3, včetně propojovacích vodičů</t>
  </si>
  <si>
    <t>-2049410407</t>
  </si>
  <si>
    <t>Pol3</t>
  </si>
  <si>
    <t>Jistič B 16A/1, včetně propojovacích vodičů</t>
  </si>
  <si>
    <t>1821639969</t>
  </si>
  <si>
    <t>Pol4</t>
  </si>
  <si>
    <t>Jistič B 6A/1, včetně propojovacích vodičů</t>
  </si>
  <si>
    <t>774097548</t>
  </si>
  <si>
    <t>Pol5</t>
  </si>
  <si>
    <t>Jistič C 10A/1, včetně propojovacích vodičů</t>
  </si>
  <si>
    <t>-834274974</t>
  </si>
  <si>
    <t>Pol6</t>
  </si>
  <si>
    <t>Úprava v zapojení stávajících rozvaděčů, včetně úpravy zákrytových panelů v rozsahu cca 15 hodin</t>
  </si>
  <si>
    <t>-864905169</t>
  </si>
  <si>
    <t>Pol7</t>
  </si>
  <si>
    <t xml:space="preserve">Osoušeč rukou automatický nerez 2300 W </t>
  </si>
  <si>
    <t>-1295213464</t>
  </si>
  <si>
    <t>Pol8</t>
  </si>
  <si>
    <t>Nastavitelný doběhový spínač, nastavitelný 2-20 minut, použití pro zpožděné vypnutí ventilátorů na sociálním zařízení</t>
  </si>
  <si>
    <t>1861121770</t>
  </si>
  <si>
    <t>D4</t>
  </si>
  <si>
    <t>Spínače a zásuvky</t>
  </si>
  <si>
    <t>Pol9</t>
  </si>
  <si>
    <t>Spínač jednopólový; řazení 1, 1So, vestavný, bílý</t>
  </si>
  <si>
    <t>-1732090483</t>
  </si>
  <si>
    <t>Pol10</t>
  </si>
  <si>
    <t>Přepínač střídavý; řazení 6, 6So (1, 1So), vestavný, bílý</t>
  </si>
  <si>
    <t>167293949</t>
  </si>
  <si>
    <t>Pol10a</t>
  </si>
  <si>
    <t>Přepínač střídavý; řazení 6, 6So (1, 1So), vestavný, IP 44, bílý</t>
  </si>
  <si>
    <t>2111730299</t>
  </si>
  <si>
    <t>Pol11</t>
  </si>
  <si>
    <t>Přepínač křížový; řazení 7, 7So, vestavný, bílý</t>
  </si>
  <si>
    <t>-1806497768</t>
  </si>
  <si>
    <t>Pol12</t>
  </si>
  <si>
    <t>Zásuvka jednonásobná, s ochranným kolíkem; vestavná; bílá</t>
  </si>
  <si>
    <t>-300691024</t>
  </si>
  <si>
    <t>Pol12a</t>
  </si>
  <si>
    <t>Zásuvka jednonásobná, s ochranným kolíkem; vestavná; IP44, bílá</t>
  </si>
  <si>
    <t>1765196810</t>
  </si>
  <si>
    <t>Pol13</t>
  </si>
  <si>
    <t>Zásuvka dvojnásobná (bezšroubové svorky), s ochrannými kolíky, s natočenou dutinou, s clonkami; řazení 2x(2P+PE); bílá</t>
  </si>
  <si>
    <t>-84800237</t>
  </si>
  <si>
    <t>Pol14</t>
  </si>
  <si>
    <t>Spínač automatický, s kuželovým snímáním pohybu 180°, relé; bílý</t>
  </si>
  <si>
    <t>-2030243307</t>
  </si>
  <si>
    <t>D6</t>
  </si>
  <si>
    <t>Osvětlení</t>
  </si>
  <si>
    <t>Pol15</t>
  </si>
  <si>
    <t>A - Stropní / nástěnné kruhové LED svítidlo 28W, světelný tok svítidla 2570lm, IP44, pr. 400mm, stínidlo z opálového polykarbonátu montura: ocelový plech upravený práškovým lakováním, barva bílá</t>
  </si>
  <si>
    <t>-323797876</t>
  </si>
  <si>
    <t>Pol16</t>
  </si>
  <si>
    <t>B - Stropní / nástěnné kruhové LED svítidlo 36W, světelný tok svítidla 3350lm, IP44, pr. 400mm, stínidlo z opálového polykarbonátu montura: ocelový plech upravený práškovým lakováním, barva bílá</t>
  </si>
  <si>
    <t>886026692</t>
  </si>
  <si>
    <t>Pol17</t>
  </si>
  <si>
    <t>C - Průmyslové LED svítidlo 30W, světelný tok svítidla 3920lm, IP66, 1272x95x110mm, Difuzor: translucentní polykarbonát (PC), UV stabilní, nárazuvzdorný; Reflektor: ocelový plech bílé barvy (RAL 9003); Základna: šedý polykarbonát (PC), UV stabilní, nárazu</t>
  </si>
  <si>
    <t>2080829723</t>
  </si>
  <si>
    <t>Pol18</t>
  </si>
  <si>
    <t>N - Nouzové LED svítidlo s piktogramem pro osvětlení únikových východu, autotest, samostatmost 1 hodina, nouzově svítící, IP65</t>
  </si>
  <si>
    <t>-1616669340</t>
  </si>
  <si>
    <t>Poznámka k položce:
Svítidla budou dodána kompletní, vč. zdrojů, příslušenství pro upevnění a uchycení</t>
  </si>
  <si>
    <t>D8</t>
  </si>
  <si>
    <t>Kabely a vodiče</t>
  </si>
  <si>
    <t>Pol19</t>
  </si>
  <si>
    <t>CYKY-J 3x1.5 , pevně</t>
  </si>
  <si>
    <t>1745837596</t>
  </si>
  <si>
    <t>Pol20</t>
  </si>
  <si>
    <t>CYKY-J 3x2.5 , pevně</t>
  </si>
  <si>
    <t>35553887</t>
  </si>
  <si>
    <t>Pol21</t>
  </si>
  <si>
    <t>CYKY-J 5x1.5 , pevně</t>
  </si>
  <si>
    <t>-1046596324</t>
  </si>
  <si>
    <t>Pol22</t>
  </si>
  <si>
    <t>CYKY-J 5x4 , pevně</t>
  </si>
  <si>
    <t>-1194478723</t>
  </si>
  <si>
    <t>Pol23</t>
  </si>
  <si>
    <t>CY 6 mm2,, pevně</t>
  </si>
  <si>
    <t>-88607958</t>
  </si>
  <si>
    <t>Pol24</t>
  </si>
  <si>
    <t>CY 10 mm2,, pevně</t>
  </si>
  <si>
    <t>1491211701</t>
  </si>
  <si>
    <t>Pol25</t>
  </si>
  <si>
    <t>ukončení kabelů v rozvaděči a ve spotřebičích, označení kabelu štítkem s vyznačením okruhu a původu napájení</t>
  </si>
  <si>
    <t>304696845</t>
  </si>
  <si>
    <t>D10</t>
  </si>
  <si>
    <t>Žlaby, lišty, trubky, krabice</t>
  </si>
  <si>
    <t>Pol26</t>
  </si>
  <si>
    <t>Krabice na povrch</t>
  </si>
  <si>
    <t>-2052716213</t>
  </si>
  <si>
    <t>Pol27</t>
  </si>
  <si>
    <t>Krabice rozvodná / přístrojová do sádrokartonu / pod omítku</t>
  </si>
  <si>
    <t>796578569</t>
  </si>
  <si>
    <t>Pol28</t>
  </si>
  <si>
    <t>Ekvipotenciální svorkovnice</t>
  </si>
  <si>
    <t>-964980652</t>
  </si>
  <si>
    <t>Pol29</t>
  </si>
  <si>
    <t>Krabice odbočná, vč. víčka</t>
  </si>
  <si>
    <t>1261795860</t>
  </si>
  <si>
    <t>Pol30</t>
  </si>
  <si>
    <t>TRUBKA OHEBNÁ LPE-2 pr. 16mm</t>
  </si>
  <si>
    <t>281721667</t>
  </si>
  <si>
    <t>Pol31</t>
  </si>
  <si>
    <t>TRUBKA OHEBNÁ LPE-2 pr. 23mm</t>
  </si>
  <si>
    <t>-2095161621</t>
  </si>
  <si>
    <t>Pol32</t>
  </si>
  <si>
    <t>40x20 LIŠTA HRANATÁ (3m) - DVOJITÝ ZÁMEK</t>
  </si>
  <si>
    <t>-110802047</t>
  </si>
  <si>
    <t>Pol32a</t>
  </si>
  <si>
    <t>50x20 LIŠTA HRANATÁ (3m)</t>
  </si>
  <si>
    <t>-1225366291</t>
  </si>
  <si>
    <t>D12</t>
  </si>
  <si>
    <t>Stavební přípomoce</t>
  </si>
  <si>
    <t>Pol33</t>
  </si>
  <si>
    <t>Vysekání kapes ve zdivu cihelném pro krabice 100x100x50 mm</t>
  </si>
  <si>
    <t>-1602571409</t>
  </si>
  <si>
    <t>Pol34</t>
  </si>
  <si>
    <t>Vysekání rýh ve zdivu cihelném - Hloubka 50mm Sire 70 mm</t>
  </si>
  <si>
    <t>-741857203</t>
  </si>
  <si>
    <t>Pol35</t>
  </si>
  <si>
    <t>Vysekání rýh ve zdivu cihelném - Hloubka 30mm  Sire 30 mm</t>
  </si>
  <si>
    <t>1136334160</t>
  </si>
  <si>
    <t>D14</t>
  </si>
  <si>
    <t>Ostatní</t>
  </si>
  <si>
    <t>Pol36</t>
  </si>
  <si>
    <t>Dohledání stávajíccíh vývodů v rekonstruovaných prostorách, demontáž, ekologická likvidace v rozsahu cca 20 hodin</t>
  </si>
  <si>
    <t>-1967723332</t>
  </si>
  <si>
    <t>Pol37</t>
  </si>
  <si>
    <t>Úprava v zapojení místnosti 1.04 - úprava pozic svítidel, přeložení spínačů, rozhlasu, zásuvky v rozsahu cca 16 hodin</t>
  </si>
  <si>
    <t>-1424820577</t>
  </si>
  <si>
    <t>Pol38</t>
  </si>
  <si>
    <t>Příspěvek na recyklaci svítidel, zdrojů, materiálu</t>
  </si>
  <si>
    <t>1869224496</t>
  </si>
  <si>
    <t>Pol39</t>
  </si>
  <si>
    <t>Protipožární utěsnění otvorů do průměru 50mm</t>
  </si>
  <si>
    <t>981113119</t>
  </si>
  <si>
    <t>Pol40</t>
  </si>
  <si>
    <t>Provedení revize a vypracování revizní zprávy</t>
  </si>
  <si>
    <t>-312151402</t>
  </si>
  <si>
    <t>Pol41</t>
  </si>
  <si>
    <t>Dokumentace skutečného provedení</t>
  </si>
  <si>
    <t>1583054963</t>
  </si>
  <si>
    <t>Pol42</t>
  </si>
  <si>
    <t>Doprava</t>
  </si>
  <si>
    <t>1441901384</t>
  </si>
  <si>
    <t>Pol43</t>
  </si>
  <si>
    <t>Podružný materiál</t>
  </si>
  <si>
    <t>-1859217463</t>
  </si>
  <si>
    <t>VRN - VRN VEDLEJŠÍ ROZPOČTOVÉ NÁKLADY</t>
  </si>
  <si>
    <t>VRN - Vedlejší rozpočtové náklady</t>
  </si>
  <si>
    <t xml:space="preserve">    VRN3 - Zařízení staveniště</t>
  </si>
  <si>
    <t xml:space="preserve">    VRN7 - Provozní vlivy</t>
  </si>
  <si>
    <t>Vedlejší rozpočtové náklady</t>
  </si>
  <si>
    <t>VRN3</t>
  </si>
  <si>
    <t>Zařízení staveniště</t>
  </si>
  <si>
    <t>032103000</t>
  </si>
  <si>
    <t>Náklady na stavební buňky</t>
  </si>
  <si>
    <t>kpl…</t>
  </si>
  <si>
    <t>1024</t>
  </si>
  <si>
    <t>1082970000</t>
  </si>
  <si>
    <t>"skladová,sociální a kancelářská buňka, pronájem 2 měsíce"3*2</t>
  </si>
  <si>
    <t>032903000</t>
  </si>
  <si>
    <t>Náklady na provoz a údržbu vybavení staveniště</t>
  </si>
  <si>
    <t>967044597</t>
  </si>
  <si>
    <t>033203000</t>
  </si>
  <si>
    <t>Energie pro zařízení staveniště</t>
  </si>
  <si>
    <t>-1379675472</t>
  </si>
  <si>
    <t>034103000</t>
  </si>
  <si>
    <t>Oplocení staveniště</t>
  </si>
  <si>
    <t>-1214622006</t>
  </si>
  <si>
    <t>"okolo štítu"20</t>
  </si>
  <si>
    <t>034203000</t>
  </si>
  <si>
    <t>Opatření na ochranu pozemků sousedních se staveništěm</t>
  </si>
  <si>
    <t>-69470176</t>
  </si>
  <si>
    <t>034503000</t>
  </si>
  <si>
    <t>Informační tabule na staveništi</t>
  </si>
  <si>
    <t>-841020198</t>
  </si>
  <si>
    <t>039103000</t>
  </si>
  <si>
    <t>Rozebrání, bourání a odvoz zařízení staveniště</t>
  </si>
  <si>
    <t>2141004846</t>
  </si>
  <si>
    <t>VRN7</t>
  </si>
  <si>
    <t>Provozní vlivy</t>
  </si>
  <si>
    <t>071203000</t>
  </si>
  <si>
    <t>Provoz dalšího subjektu</t>
  </si>
  <si>
    <t>-493006004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</si>
</sst>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51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41</v>
      </c>
      <c r="E29" s="46"/>
      <c r="F29" s="32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52</v>
      </c>
      <c r="AI60" s="41"/>
      <c r="AJ60" s="41"/>
      <c r="AK60" s="41"/>
      <c r="AL60" s="41"/>
      <c r="AM60" s="60" t="s">
        <v>53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54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55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52</v>
      </c>
      <c r="AI75" s="41"/>
      <c r="AJ75" s="41"/>
      <c r="AK75" s="41"/>
      <c r="AL75" s="41"/>
      <c r="AM75" s="60" t="s">
        <v>53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ZS-VRCHLICKEHO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OPRAVA ŠATEN TĚLOCVIČNY A SOCIÁLNÍHO ZAŘÍZENÍ DRUŽINY ZŠ VRCHLICKÉHO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LIBEREC, VRCHLICKÉHO 262/17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21. 11. 2018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STATUTÁRNÍ MĚSTO LIBEREC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30</v>
      </c>
      <c r="AJ89" s="39"/>
      <c r="AK89" s="39"/>
      <c r="AL89" s="39"/>
      <c r="AM89" s="75" t="str">
        <f>IF(E17="","",E17)</f>
        <v>PPS PATRMAN</v>
      </c>
      <c r="AN89" s="66"/>
      <c r="AO89" s="66"/>
      <c r="AP89" s="66"/>
      <c r="AQ89" s="39"/>
      <c r="AR89" s="43"/>
      <c r="AS89" s="76" t="s">
        <v>57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28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33</v>
      </c>
      <c r="AJ90" s="39"/>
      <c r="AK90" s="39"/>
      <c r="AL90" s="39"/>
      <c r="AM90" s="75" t="str">
        <f>IF(E20="","",E20)</f>
        <v>Jaroslav VALENTA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58</v>
      </c>
      <c r="D92" s="89"/>
      <c r="E92" s="89"/>
      <c r="F92" s="89"/>
      <c r="G92" s="89"/>
      <c r="H92" s="90"/>
      <c r="I92" s="91" t="s">
        <v>59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60</v>
      </c>
      <c r="AH92" s="89"/>
      <c r="AI92" s="89"/>
      <c r="AJ92" s="89"/>
      <c r="AK92" s="89"/>
      <c r="AL92" s="89"/>
      <c r="AM92" s="89"/>
      <c r="AN92" s="91" t="s">
        <v>61</v>
      </c>
      <c r="AO92" s="89"/>
      <c r="AP92" s="93"/>
      <c r="AQ92" s="94" t="s">
        <v>62</v>
      </c>
      <c r="AR92" s="43"/>
      <c r="AS92" s="95" t="s">
        <v>63</v>
      </c>
      <c r="AT92" s="96" t="s">
        <v>64</v>
      </c>
      <c r="AU92" s="96" t="s">
        <v>65</v>
      </c>
      <c r="AV92" s="96" t="s">
        <v>66</v>
      </c>
      <c r="AW92" s="96" t="s">
        <v>67</v>
      </c>
      <c r="AX92" s="96" t="s">
        <v>68</v>
      </c>
      <c r="AY92" s="96" t="s">
        <v>69</v>
      </c>
      <c r="AZ92" s="96" t="s">
        <v>70</v>
      </c>
      <c r="BA92" s="96" t="s">
        <v>71</v>
      </c>
      <c r="BB92" s="96" t="s">
        <v>72</v>
      </c>
      <c r="BC92" s="96" t="s">
        <v>73</v>
      </c>
      <c r="BD92" s="97" t="s">
        <v>74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75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ROUND(SUM(AG95:AG100),2)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ROUND(SUM(AS95:AS100),2)</f>
        <v>0</v>
      </c>
      <c r="AT94" s="109">
        <f>ROUND(SUM(AV94:AW94),2)</f>
        <v>0</v>
      </c>
      <c r="AU94" s="110">
        <f>ROUND(SUM(AU95:AU100),5)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ROUND(SUM(AZ95:AZ100),2)</f>
        <v>0</v>
      </c>
      <c r="BA94" s="109">
        <f>ROUND(SUM(BA95:BA100),2)</f>
        <v>0</v>
      </c>
      <c r="BB94" s="109">
        <f>ROUND(SUM(BB95:BB100),2)</f>
        <v>0</v>
      </c>
      <c r="BC94" s="109">
        <f>ROUND(SUM(BC95:BC100),2)</f>
        <v>0</v>
      </c>
      <c r="BD94" s="111">
        <f>ROUND(SUM(BD95:BD100),2)</f>
        <v>0</v>
      </c>
      <c r="BS94" s="112" t="s">
        <v>76</v>
      </c>
      <c r="BT94" s="112" t="s">
        <v>77</v>
      </c>
      <c r="BU94" s="113" t="s">
        <v>78</v>
      </c>
      <c r="BV94" s="112" t="s">
        <v>79</v>
      </c>
      <c r="BW94" s="112" t="s">
        <v>5</v>
      </c>
      <c r="BX94" s="112" t="s">
        <v>80</v>
      </c>
      <c r="CL94" s="112" t="s">
        <v>1</v>
      </c>
    </row>
    <row r="95" spans="1:91" s="6" customFormat="1" ht="27" customHeight="1">
      <c r="A95" s="114" t="s">
        <v>81</v>
      </c>
      <c r="B95" s="115"/>
      <c r="C95" s="116"/>
      <c r="D95" s="117" t="s">
        <v>82</v>
      </c>
      <c r="E95" s="117"/>
      <c r="F95" s="117"/>
      <c r="G95" s="117"/>
      <c r="H95" s="117"/>
      <c r="I95" s="118"/>
      <c r="J95" s="117" t="s">
        <v>83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'SO 01a - SO 01a ARCHITEKT...'!J30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84</v>
      </c>
      <c r="AR95" s="121"/>
      <c r="AS95" s="122">
        <v>0</v>
      </c>
      <c r="AT95" s="123">
        <f>ROUND(SUM(AV95:AW95),2)</f>
        <v>0</v>
      </c>
      <c r="AU95" s="124">
        <f>'SO 01a - SO 01a ARCHITEKT...'!P137</f>
        <v>0</v>
      </c>
      <c r="AV95" s="123">
        <f>'SO 01a - SO 01a ARCHITEKT...'!J33</f>
        <v>0</v>
      </c>
      <c r="AW95" s="123">
        <f>'SO 01a - SO 01a ARCHITEKT...'!J34</f>
        <v>0</v>
      </c>
      <c r="AX95" s="123">
        <f>'SO 01a - SO 01a ARCHITEKT...'!J35</f>
        <v>0</v>
      </c>
      <c r="AY95" s="123">
        <f>'SO 01a - SO 01a ARCHITEKT...'!J36</f>
        <v>0</v>
      </c>
      <c r="AZ95" s="123">
        <f>'SO 01a - SO 01a ARCHITEKT...'!F33</f>
        <v>0</v>
      </c>
      <c r="BA95" s="123">
        <f>'SO 01a - SO 01a ARCHITEKT...'!F34</f>
        <v>0</v>
      </c>
      <c r="BB95" s="123">
        <f>'SO 01a - SO 01a ARCHITEKT...'!F35</f>
        <v>0</v>
      </c>
      <c r="BC95" s="123">
        <f>'SO 01a - SO 01a ARCHITEKT...'!F36</f>
        <v>0</v>
      </c>
      <c r="BD95" s="125">
        <f>'SO 01a - SO 01a ARCHITEKT...'!F37</f>
        <v>0</v>
      </c>
      <c r="BT95" s="126" t="s">
        <v>85</v>
      </c>
      <c r="BV95" s="126" t="s">
        <v>79</v>
      </c>
      <c r="BW95" s="126" t="s">
        <v>86</v>
      </c>
      <c r="BX95" s="126" t="s">
        <v>5</v>
      </c>
      <c r="CL95" s="126" t="s">
        <v>1</v>
      </c>
      <c r="CM95" s="126" t="s">
        <v>87</v>
      </c>
    </row>
    <row r="96" spans="1:91" s="6" customFormat="1" ht="27" customHeight="1">
      <c r="A96" s="114" t="s">
        <v>81</v>
      </c>
      <c r="B96" s="115"/>
      <c r="C96" s="116"/>
      <c r="D96" s="117" t="s">
        <v>88</v>
      </c>
      <c r="E96" s="117"/>
      <c r="F96" s="117"/>
      <c r="G96" s="117"/>
      <c r="H96" s="117"/>
      <c r="I96" s="118"/>
      <c r="J96" s="117" t="s">
        <v>89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'SO 01b - SO 01b ZDRAVOTNĚ...'!J30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84</v>
      </c>
      <c r="AR96" s="121"/>
      <c r="AS96" s="122">
        <v>0</v>
      </c>
      <c r="AT96" s="123">
        <f>ROUND(SUM(AV96:AW96),2)</f>
        <v>0</v>
      </c>
      <c r="AU96" s="124">
        <f>'SO 01b - SO 01b ZDRAVOTNĚ...'!P125</f>
        <v>0</v>
      </c>
      <c r="AV96" s="123">
        <f>'SO 01b - SO 01b ZDRAVOTNĚ...'!J33</f>
        <v>0</v>
      </c>
      <c r="AW96" s="123">
        <f>'SO 01b - SO 01b ZDRAVOTNĚ...'!J34</f>
        <v>0</v>
      </c>
      <c r="AX96" s="123">
        <f>'SO 01b - SO 01b ZDRAVOTNĚ...'!J35</f>
        <v>0</v>
      </c>
      <c r="AY96" s="123">
        <f>'SO 01b - SO 01b ZDRAVOTNĚ...'!J36</f>
        <v>0</v>
      </c>
      <c r="AZ96" s="123">
        <f>'SO 01b - SO 01b ZDRAVOTNĚ...'!F33</f>
        <v>0</v>
      </c>
      <c r="BA96" s="123">
        <f>'SO 01b - SO 01b ZDRAVOTNĚ...'!F34</f>
        <v>0</v>
      </c>
      <c r="BB96" s="123">
        <f>'SO 01b - SO 01b ZDRAVOTNĚ...'!F35</f>
        <v>0</v>
      </c>
      <c r="BC96" s="123">
        <f>'SO 01b - SO 01b ZDRAVOTNĚ...'!F36</f>
        <v>0</v>
      </c>
      <c r="BD96" s="125">
        <f>'SO 01b - SO 01b ZDRAVOTNĚ...'!F37</f>
        <v>0</v>
      </c>
      <c r="BT96" s="126" t="s">
        <v>85</v>
      </c>
      <c r="BV96" s="126" t="s">
        <v>79</v>
      </c>
      <c r="BW96" s="126" t="s">
        <v>90</v>
      </c>
      <c r="BX96" s="126" t="s">
        <v>5</v>
      </c>
      <c r="CL96" s="126" t="s">
        <v>1</v>
      </c>
      <c r="CM96" s="126" t="s">
        <v>87</v>
      </c>
    </row>
    <row r="97" spans="1:91" s="6" customFormat="1" ht="16.5" customHeight="1">
      <c r="A97" s="114" t="s">
        <v>81</v>
      </c>
      <c r="B97" s="115"/>
      <c r="C97" s="116"/>
      <c r="D97" s="117" t="s">
        <v>91</v>
      </c>
      <c r="E97" s="117"/>
      <c r="F97" s="117"/>
      <c r="G97" s="117"/>
      <c r="H97" s="117"/>
      <c r="I97" s="118"/>
      <c r="J97" s="117" t="s">
        <v>92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'SO 01c - SO 01c ÚSTŘEDNÍ 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84</v>
      </c>
      <c r="AR97" s="121"/>
      <c r="AS97" s="122">
        <v>0</v>
      </c>
      <c r="AT97" s="123">
        <f>ROUND(SUM(AV97:AW97),2)</f>
        <v>0</v>
      </c>
      <c r="AU97" s="124">
        <f>'SO 01c - SO 01c ÚSTŘEDNÍ ...'!P127</f>
        <v>0</v>
      </c>
      <c r="AV97" s="123">
        <f>'SO 01c - SO 01c ÚSTŘEDNÍ ...'!J33</f>
        <v>0</v>
      </c>
      <c r="AW97" s="123">
        <f>'SO 01c - SO 01c ÚSTŘEDNÍ ...'!J34</f>
        <v>0</v>
      </c>
      <c r="AX97" s="123">
        <f>'SO 01c - SO 01c ÚSTŘEDNÍ ...'!J35</f>
        <v>0</v>
      </c>
      <c r="AY97" s="123">
        <f>'SO 01c - SO 01c ÚSTŘEDNÍ ...'!J36</f>
        <v>0</v>
      </c>
      <c r="AZ97" s="123">
        <f>'SO 01c - SO 01c ÚSTŘEDNÍ ...'!F33</f>
        <v>0</v>
      </c>
      <c r="BA97" s="123">
        <f>'SO 01c - SO 01c ÚSTŘEDNÍ ...'!F34</f>
        <v>0</v>
      </c>
      <c r="BB97" s="123">
        <f>'SO 01c - SO 01c ÚSTŘEDNÍ ...'!F35</f>
        <v>0</v>
      </c>
      <c r="BC97" s="123">
        <f>'SO 01c - SO 01c ÚSTŘEDNÍ ...'!F36</f>
        <v>0</v>
      </c>
      <c r="BD97" s="125">
        <f>'SO 01c - SO 01c ÚSTŘEDNÍ ...'!F37</f>
        <v>0</v>
      </c>
      <c r="BT97" s="126" t="s">
        <v>85</v>
      </c>
      <c r="BV97" s="126" t="s">
        <v>79</v>
      </c>
      <c r="BW97" s="126" t="s">
        <v>93</v>
      </c>
      <c r="BX97" s="126" t="s">
        <v>5</v>
      </c>
      <c r="CL97" s="126" t="s">
        <v>1</v>
      </c>
      <c r="CM97" s="126" t="s">
        <v>87</v>
      </c>
    </row>
    <row r="98" spans="1:91" s="6" customFormat="1" ht="16.5" customHeight="1">
      <c r="A98" s="114" t="s">
        <v>81</v>
      </c>
      <c r="B98" s="115"/>
      <c r="C98" s="116"/>
      <c r="D98" s="117" t="s">
        <v>94</v>
      </c>
      <c r="E98" s="117"/>
      <c r="F98" s="117"/>
      <c r="G98" s="117"/>
      <c r="H98" s="117"/>
      <c r="I98" s="118"/>
      <c r="J98" s="117" t="s">
        <v>95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'SO 01d - SO 01d VZDUCHOTE...'!J30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84</v>
      </c>
      <c r="AR98" s="121"/>
      <c r="AS98" s="122">
        <v>0</v>
      </c>
      <c r="AT98" s="123">
        <f>ROUND(SUM(AV98:AW98),2)</f>
        <v>0</v>
      </c>
      <c r="AU98" s="124">
        <f>'SO 01d - SO 01d VZDUCHOTE...'!P117</f>
        <v>0</v>
      </c>
      <c r="AV98" s="123">
        <f>'SO 01d - SO 01d VZDUCHOTE...'!J33</f>
        <v>0</v>
      </c>
      <c r="AW98" s="123">
        <f>'SO 01d - SO 01d VZDUCHOTE...'!J34</f>
        <v>0</v>
      </c>
      <c r="AX98" s="123">
        <f>'SO 01d - SO 01d VZDUCHOTE...'!J35</f>
        <v>0</v>
      </c>
      <c r="AY98" s="123">
        <f>'SO 01d - SO 01d VZDUCHOTE...'!J36</f>
        <v>0</v>
      </c>
      <c r="AZ98" s="123">
        <f>'SO 01d - SO 01d VZDUCHOTE...'!F33</f>
        <v>0</v>
      </c>
      <c r="BA98" s="123">
        <f>'SO 01d - SO 01d VZDUCHOTE...'!F34</f>
        <v>0</v>
      </c>
      <c r="BB98" s="123">
        <f>'SO 01d - SO 01d VZDUCHOTE...'!F35</f>
        <v>0</v>
      </c>
      <c r="BC98" s="123">
        <f>'SO 01d - SO 01d VZDUCHOTE...'!F36</f>
        <v>0</v>
      </c>
      <c r="BD98" s="125">
        <f>'SO 01d - SO 01d VZDUCHOTE...'!F37</f>
        <v>0</v>
      </c>
      <c r="BT98" s="126" t="s">
        <v>85</v>
      </c>
      <c r="BV98" s="126" t="s">
        <v>79</v>
      </c>
      <c r="BW98" s="126" t="s">
        <v>96</v>
      </c>
      <c r="BX98" s="126" t="s">
        <v>5</v>
      </c>
      <c r="CL98" s="126" t="s">
        <v>1</v>
      </c>
      <c r="CM98" s="126" t="s">
        <v>87</v>
      </c>
    </row>
    <row r="99" spans="1:91" s="6" customFormat="1" ht="16.5" customHeight="1">
      <c r="A99" s="114" t="s">
        <v>81</v>
      </c>
      <c r="B99" s="115"/>
      <c r="C99" s="116"/>
      <c r="D99" s="117" t="s">
        <v>97</v>
      </c>
      <c r="E99" s="117"/>
      <c r="F99" s="117"/>
      <c r="G99" s="117"/>
      <c r="H99" s="117"/>
      <c r="I99" s="118"/>
      <c r="J99" s="117" t="s">
        <v>98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'SO 01e - SO 01e ELEKTROIN...'!J30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84</v>
      </c>
      <c r="AR99" s="121"/>
      <c r="AS99" s="122">
        <v>0</v>
      </c>
      <c r="AT99" s="123">
        <f>ROUND(SUM(AV99:AW99),2)</f>
        <v>0</v>
      </c>
      <c r="AU99" s="124">
        <f>'SO 01e - SO 01e ELEKTROIN...'!P124</f>
        <v>0</v>
      </c>
      <c r="AV99" s="123">
        <f>'SO 01e - SO 01e ELEKTROIN...'!J33</f>
        <v>0</v>
      </c>
      <c r="AW99" s="123">
        <f>'SO 01e - SO 01e ELEKTROIN...'!J34</f>
        <v>0</v>
      </c>
      <c r="AX99" s="123">
        <f>'SO 01e - SO 01e ELEKTROIN...'!J35</f>
        <v>0</v>
      </c>
      <c r="AY99" s="123">
        <f>'SO 01e - SO 01e ELEKTROIN...'!J36</f>
        <v>0</v>
      </c>
      <c r="AZ99" s="123">
        <f>'SO 01e - SO 01e ELEKTROIN...'!F33</f>
        <v>0</v>
      </c>
      <c r="BA99" s="123">
        <f>'SO 01e - SO 01e ELEKTROIN...'!F34</f>
        <v>0</v>
      </c>
      <c r="BB99" s="123">
        <f>'SO 01e - SO 01e ELEKTROIN...'!F35</f>
        <v>0</v>
      </c>
      <c r="BC99" s="123">
        <f>'SO 01e - SO 01e ELEKTROIN...'!F36</f>
        <v>0</v>
      </c>
      <c r="BD99" s="125">
        <f>'SO 01e - SO 01e ELEKTROIN...'!F37</f>
        <v>0</v>
      </c>
      <c r="BT99" s="126" t="s">
        <v>85</v>
      </c>
      <c r="BV99" s="126" t="s">
        <v>79</v>
      </c>
      <c r="BW99" s="126" t="s">
        <v>99</v>
      </c>
      <c r="BX99" s="126" t="s">
        <v>5</v>
      </c>
      <c r="CL99" s="126" t="s">
        <v>1</v>
      </c>
      <c r="CM99" s="126" t="s">
        <v>87</v>
      </c>
    </row>
    <row r="100" spans="1:91" s="6" customFormat="1" ht="27" customHeight="1">
      <c r="A100" s="114" t="s">
        <v>81</v>
      </c>
      <c r="B100" s="115"/>
      <c r="C100" s="116"/>
      <c r="D100" s="117" t="s">
        <v>100</v>
      </c>
      <c r="E100" s="117"/>
      <c r="F100" s="117"/>
      <c r="G100" s="117"/>
      <c r="H100" s="117"/>
      <c r="I100" s="118"/>
      <c r="J100" s="117" t="s">
        <v>101</v>
      </c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9">
        <f>'VRN - VRN VEDLEJŠÍ ROZPOČ...'!J30</f>
        <v>0</v>
      </c>
      <c r="AH100" s="118"/>
      <c r="AI100" s="118"/>
      <c r="AJ100" s="118"/>
      <c r="AK100" s="118"/>
      <c r="AL100" s="118"/>
      <c r="AM100" s="118"/>
      <c r="AN100" s="119">
        <f>SUM(AG100,AT100)</f>
        <v>0</v>
      </c>
      <c r="AO100" s="118"/>
      <c r="AP100" s="118"/>
      <c r="AQ100" s="120" t="s">
        <v>84</v>
      </c>
      <c r="AR100" s="121"/>
      <c r="AS100" s="127">
        <v>0</v>
      </c>
      <c r="AT100" s="128">
        <f>ROUND(SUM(AV100:AW100),2)</f>
        <v>0</v>
      </c>
      <c r="AU100" s="129">
        <f>'VRN - VRN VEDLEJŠÍ ROZPOČ...'!P119</f>
        <v>0</v>
      </c>
      <c r="AV100" s="128">
        <f>'VRN - VRN VEDLEJŠÍ ROZPOČ...'!J33</f>
        <v>0</v>
      </c>
      <c r="AW100" s="128">
        <f>'VRN - VRN VEDLEJŠÍ ROZPOČ...'!J34</f>
        <v>0</v>
      </c>
      <c r="AX100" s="128">
        <f>'VRN - VRN VEDLEJŠÍ ROZPOČ...'!J35</f>
        <v>0</v>
      </c>
      <c r="AY100" s="128">
        <f>'VRN - VRN VEDLEJŠÍ ROZPOČ...'!J36</f>
        <v>0</v>
      </c>
      <c r="AZ100" s="128">
        <f>'VRN - VRN VEDLEJŠÍ ROZPOČ...'!F33</f>
        <v>0</v>
      </c>
      <c r="BA100" s="128">
        <f>'VRN - VRN VEDLEJŠÍ ROZPOČ...'!F34</f>
        <v>0</v>
      </c>
      <c r="BB100" s="128">
        <f>'VRN - VRN VEDLEJŠÍ ROZPOČ...'!F35</f>
        <v>0</v>
      </c>
      <c r="BC100" s="128">
        <f>'VRN - VRN VEDLEJŠÍ ROZPOČ...'!F36</f>
        <v>0</v>
      </c>
      <c r="BD100" s="130">
        <f>'VRN - VRN VEDLEJŠÍ ROZPOČ...'!F37</f>
        <v>0</v>
      </c>
      <c r="BT100" s="126" t="s">
        <v>85</v>
      </c>
      <c r="BV100" s="126" t="s">
        <v>79</v>
      </c>
      <c r="BW100" s="126" t="s">
        <v>102</v>
      </c>
      <c r="BX100" s="126" t="s">
        <v>5</v>
      </c>
      <c r="CL100" s="126" t="s">
        <v>1</v>
      </c>
      <c r="CM100" s="126" t="s">
        <v>87</v>
      </c>
    </row>
    <row r="101" spans="2:44" s="1" customFormat="1" ht="30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3"/>
    </row>
    <row r="102" spans="2:44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43"/>
    </row>
  </sheetData>
  <sheetProtection password="CC35" sheet="1" objects="1" scenarios="1" formatColumns="0" formatRows="0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</mergeCells>
  <hyperlinks>
    <hyperlink ref="A95" location="'SO 01a - SO 01a ARCHITEKT...'!C2" display="/"/>
    <hyperlink ref="A96" location="'SO 01b - SO 01b ZDRAVOTNĚ...'!C2" display="/"/>
    <hyperlink ref="A97" location="'SO 01c - SO 01c ÚSTŘEDNÍ ...'!C2" display="/"/>
    <hyperlink ref="A98" location="'SO 01d - SO 01d VZDUCHOTE...'!C2" display="/"/>
    <hyperlink ref="A99" location="'SO 01e - SO 01e ELEKTROIN...'!C2" display="/"/>
    <hyperlink ref="A100" location="'VRN - VRN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87</v>
      </c>
    </row>
    <row r="4" spans="2:46" ht="24.95" customHeight="1" hidden="1">
      <c r="B4" s="20"/>
      <c r="D4" s="135" t="s">
        <v>103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OPRAVA ŠATEN TĚLOCVIČNY A SOCIÁLNÍHO ZAŘÍZENÍ DRUŽINY ZŠ VRCHLICKÉHO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104</v>
      </c>
      <c r="I8" s="139"/>
      <c r="L8" s="43"/>
    </row>
    <row r="9" spans="2:12" s="1" customFormat="1" ht="36.95" customHeight="1" hidden="1">
      <c r="B9" s="43"/>
      <c r="E9" s="140" t="s">
        <v>105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 hidden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21. 11. 2018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 hidden="1">
      <c r="B15" s="43"/>
      <c r="E15" s="141" t="s">
        <v>26</v>
      </c>
      <c r="I15" s="142" t="s">
        <v>27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30</v>
      </c>
      <c r="I20" s="142" t="s">
        <v>25</v>
      </c>
      <c r="J20" s="141" t="s">
        <v>1</v>
      </c>
      <c r="L20" s="43"/>
    </row>
    <row r="21" spans="2:12" s="1" customFormat="1" ht="18" customHeight="1" hidden="1">
      <c r="B21" s="43"/>
      <c r="E21" s="141" t="s">
        <v>31</v>
      </c>
      <c r="I21" s="142" t="s">
        <v>27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33</v>
      </c>
      <c r="I23" s="142" t="s">
        <v>25</v>
      </c>
      <c r="J23" s="141" t="s">
        <v>1</v>
      </c>
      <c r="L23" s="43"/>
    </row>
    <row r="24" spans="2:12" s="1" customFormat="1" ht="18" customHeight="1" hidden="1">
      <c r="B24" s="43"/>
      <c r="E24" s="141" t="s">
        <v>34</v>
      </c>
      <c r="I24" s="142" t="s">
        <v>27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35</v>
      </c>
      <c r="I26" s="139"/>
      <c r="L26" s="43"/>
    </row>
    <row r="27" spans="2:12" s="7" customFormat="1" ht="89.25" customHeight="1" hidden="1">
      <c r="B27" s="144"/>
      <c r="E27" s="145" t="s">
        <v>36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37</v>
      </c>
      <c r="I30" s="139"/>
      <c r="J30" s="149">
        <f>ROUND(J137,2)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39</v>
      </c>
      <c r="I32" s="151" t="s">
        <v>38</v>
      </c>
      <c r="J32" s="150" t="s">
        <v>40</v>
      </c>
      <c r="L32" s="43"/>
    </row>
    <row r="33" spans="2:12" s="1" customFormat="1" ht="14.4" customHeight="1" hidden="1">
      <c r="B33" s="43"/>
      <c r="D33" s="152" t="s">
        <v>41</v>
      </c>
      <c r="E33" s="137" t="s">
        <v>42</v>
      </c>
      <c r="F33" s="153">
        <f>ROUND((SUM(BE137:BE831)),2)</f>
        <v>0</v>
      </c>
      <c r="I33" s="154">
        <v>0.21</v>
      </c>
      <c r="J33" s="153">
        <f>ROUND(((SUM(BE137:BE831))*I33),2)</f>
        <v>0</v>
      </c>
      <c r="L33" s="43"/>
    </row>
    <row r="34" spans="2:12" s="1" customFormat="1" ht="14.4" customHeight="1" hidden="1">
      <c r="B34" s="43"/>
      <c r="E34" s="137" t="s">
        <v>43</v>
      </c>
      <c r="F34" s="153">
        <f>ROUND((SUM(BF137:BF831)),2)</f>
        <v>0</v>
      </c>
      <c r="I34" s="154">
        <v>0.15</v>
      </c>
      <c r="J34" s="153">
        <f>ROUND(((SUM(BF137:BF831))*I34),2)</f>
        <v>0</v>
      </c>
      <c r="L34" s="43"/>
    </row>
    <row r="35" spans="2:12" s="1" customFormat="1" ht="14.4" customHeight="1" hidden="1">
      <c r="B35" s="43"/>
      <c r="E35" s="137" t="s">
        <v>44</v>
      </c>
      <c r="F35" s="153">
        <f>ROUND((SUM(BG137:BG831)),2)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45</v>
      </c>
      <c r="F36" s="153">
        <f>ROUND((SUM(BH137:BH831)),2)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46</v>
      </c>
      <c r="F37" s="153">
        <f>ROUND((SUM(BI137:BI831)),2)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50</v>
      </c>
      <c r="E50" s="164"/>
      <c r="F50" s="164"/>
      <c r="G50" s="163" t="s">
        <v>51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52</v>
      </c>
      <c r="E61" s="167"/>
      <c r="F61" s="168" t="s">
        <v>53</v>
      </c>
      <c r="G61" s="166" t="s">
        <v>52</v>
      </c>
      <c r="H61" s="167"/>
      <c r="I61" s="169"/>
      <c r="J61" s="170" t="s">
        <v>53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54</v>
      </c>
      <c r="E65" s="164"/>
      <c r="F65" s="164"/>
      <c r="G65" s="163" t="s">
        <v>55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52</v>
      </c>
      <c r="E76" s="167"/>
      <c r="F76" s="168" t="s">
        <v>53</v>
      </c>
      <c r="G76" s="166" t="s">
        <v>52</v>
      </c>
      <c r="H76" s="167"/>
      <c r="I76" s="169"/>
      <c r="J76" s="170" t="s">
        <v>53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OPRAVA ŠATEN TĚLOCVIČNY A SOCIÁLNÍHO ZAŘÍZENÍ DRUŽINY ZŠ VRCHLICKÉHO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104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01a - SO 01a ARCHITEKTONICKO STAVEBNÍ ČÁST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20</v>
      </c>
      <c r="D89" s="39"/>
      <c r="E89" s="39"/>
      <c r="F89" s="27" t="str">
        <f>F12</f>
        <v>LIBEREC, VRCHLICKÉHO 262/17</v>
      </c>
      <c r="G89" s="39"/>
      <c r="H89" s="39"/>
      <c r="I89" s="142" t="s">
        <v>22</v>
      </c>
      <c r="J89" s="74" t="str">
        <f>IF(J12="","",J12)</f>
        <v>21. 11. 2018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 hidden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30</v>
      </c>
      <c r="J91" s="36" t="str">
        <f>E21</f>
        <v>PPS PATRMAN</v>
      </c>
      <c r="K91" s="39"/>
      <c r="L91" s="43"/>
    </row>
    <row r="92" spans="2:12" s="1" customFormat="1" ht="15.15" customHeight="1" hidden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33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J137</f>
        <v>0</v>
      </c>
      <c r="K96" s="39"/>
      <c r="L96" s="43"/>
      <c r="AU96" s="17" t="s">
        <v>110</v>
      </c>
    </row>
    <row r="97" spans="2:12" s="8" customFormat="1" ht="24.95" customHeight="1" hidden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J138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J139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J162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114</v>
      </c>
      <c r="E100" s="193"/>
      <c r="F100" s="193"/>
      <c r="G100" s="193"/>
      <c r="H100" s="193"/>
      <c r="I100" s="194"/>
      <c r="J100" s="195">
        <f>J168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115</v>
      </c>
      <c r="E101" s="193"/>
      <c r="F101" s="193"/>
      <c r="G101" s="193"/>
      <c r="H101" s="193"/>
      <c r="I101" s="194"/>
      <c r="J101" s="195">
        <f>J316</f>
        <v>0</v>
      </c>
      <c r="K101" s="191"/>
      <c r="L101" s="196"/>
    </row>
    <row r="102" spans="2:12" s="9" customFormat="1" ht="19.9" customHeight="1" hidden="1">
      <c r="B102" s="190"/>
      <c r="C102" s="191"/>
      <c r="D102" s="192" t="s">
        <v>116</v>
      </c>
      <c r="E102" s="193"/>
      <c r="F102" s="193"/>
      <c r="G102" s="193"/>
      <c r="H102" s="193"/>
      <c r="I102" s="194"/>
      <c r="J102" s="195">
        <f>J432</f>
        <v>0</v>
      </c>
      <c r="K102" s="191"/>
      <c r="L102" s="196"/>
    </row>
    <row r="103" spans="2:12" s="9" customFormat="1" ht="19.9" customHeight="1" hidden="1">
      <c r="B103" s="190"/>
      <c r="C103" s="191"/>
      <c r="D103" s="192" t="s">
        <v>117</v>
      </c>
      <c r="E103" s="193"/>
      <c r="F103" s="193"/>
      <c r="G103" s="193"/>
      <c r="H103" s="193"/>
      <c r="I103" s="194"/>
      <c r="J103" s="195">
        <f>J452</f>
        <v>0</v>
      </c>
      <c r="K103" s="191"/>
      <c r="L103" s="196"/>
    </row>
    <row r="104" spans="2:12" s="9" customFormat="1" ht="19.9" customHeight="1" hidden="1">
      <c r="B104" s="190"/>
      <c r="C104" s="191"/>
      <c r="D104" s="192" t="s">
        <v>118</v>
      </c>
      <c r="E104" s="193"/>
      <c r="F104" s="193"/>
      <c r="G104" s="193"/>
      <c r="H104" s="193"/>
      <c r="I104" s="194"/>
      <c r="J104" s="195">
        <f>J461</f>
        <v>0</v>
      </c>
      <c r="K104" s="191"/>
      <c r="L104" s="196"/>
    </row>
    <row r="105" spans="2:12" s="8" customFormat="1" ht="24.95" customHeight="1" hidden="1">
      <c r="B105" s="183"/>
      <c r="C105" s="184"/>
      <c r="D105" s="185" t="s">
        <v>119</v>
      </c>
      <c r="E105" s="186"/>
      <c r="F105" s="186"/>
      <c r="G105" s="186"/>
      <c r="H105" s="186"/>
      <c r="I105" s="187"/>
      <c r="J105" s="188">
        <f>J463</f>
        <v>0</v>
      </c>
      <c r="K105" s="184"/>
      <c r="L105" s="189"/>
    </row>
    <row r="106" spans="2:12" s="9" customFormat="1" ht="19.9" customHeight="1" hidden="1">
      <c r="B106" s="190"/>
      <c r="C106" s="191"/>
      <c r="D106" s="192" t="s">
        <v>120</v>
      </c>
      <c r="E106" s="193"/>
      <c r="F106" s="193"/>
      <c r="G106" s="193"/>
      <c r="H106" s="193"/>
      <c r="I106" s="194"/>
      <c r="J106" s="195">
        <f>J464</f>
        <v>0</v>
      </c>
      <c r="K106" s="191"/>
      <c r="L106" s="196"/>
    </row>
    <row r="107" spans="2:12" s="9" customFormat="1" ht="19.9" customHeight="1" hidden="1">
      <c r="B107" s="190"/>
      <c r="C107" s="191"/>
      <c r="D107" s="192" t="s">
        <v>121</v>
      </c>
      <c r="E107" s="193"/>
      <c r="F107" s="193"/>
      <c r="G107" s="193"/>
      <c r="H107" s="193"/>
      <c r="I107" s="194"/>
      <c r="J107" s="195">
        <f>J489</f>
        <v>0</v>
      </c>
      <c r="K107" s="191"/>
      <c r="L107" s="196"/>
    </row>
    <row r="108" spans="2:12" s="9" customFormat="1" ht="19.9" customHeight="1" hidden="1">
      <c r="B108" s="190"/>
      <c r="C108" s="191"/>
      <c r="D108" s="192" t="s">
        <v>122</v>
      </c>
      <c r="E108" s="193"/>
      <c r="F108" s="193"/>
      <c r="G108" s="193"/>
      <c r="H108" s="193"/>
      <c r="I108" s="194"/>
      <c r="J108" s="195">
        <f>J495</f>
        <v>0</v>
      </c>
      <c r="K108" s="191"/>
      <c r="L108" s="196"/>
    </row>
    <row r="109" spans="2:12" s="9" customFormat="1" ht="19.9" customHeight="1" hidden="1">
      <c r="B109" s="190"/>
      <c r="C109" s="191"/>
      <c r="D109" s="192" t="s">
        <v>123</v>
      </c>
      <c r="E109" s="193"/>
      <c r="F109" s="193"/>
      <c r="G109" s="193"/>
      <c r="H109" s="193"/>
      <c r="I109" s="194"/>
      <c r="J109" s="195">
        <f>J511</f>
        <v>0</v>
      </c>
      <c r="K109" s="191"/>
      <c r="L109" s="196"/>
    </row>
    <row r="110" spans="2:12" s="9" customFormat="1" ht="19.9" customHeight="1" hidden="1">
      <c r="B110" s="190"/>
      <c r="C110" s="191"/>
      <c r="D110" s="192" t="s">
        <v>124</v>
      </c>
      <c r="E110" s="193"/>
      <c r="F110" s="193"/>
      <c r="G110" s="193"/>
      <c r="H110" s="193"/>
      <c r="I110" s="194"/>
      <c r="J110" s="195">
        <f>J540</f>
        <v>0</v>
      </c>
      <c r="K110" s="191"/>
      <c r="L110" s="196"/>
    </row>
    <row r="111" spans="2:12" s="9" customFormat="1" ht="19.9" customHeight="1" hidden="1">
      <c r="B111" s="190"/>
      <c r="C111" s="191"/>
      <c r="D111" s="192" t="s">
        <v>125</v>
      </c>
      <c r="E111" s="193"/>
      <c r="F111" s="193"/>
      <c r="G111" s="193"/>
      <c r="H111" s="193"/>
      <c r="I111" s="194"/>
      <c r="J111" s="195">
        <f>J576</f>
        <v>0</v>
      </c>
      <c r="K111" s="191"/>
      <c r="L111" s="196"/>
    </row>
    <row r="112" spans="2:12" s="9" customFormat="1" ht="19.9" customHeight="1" hidden="1">
      <c r="B112" s="190"/>
      <c r="C112" s="191"/>
      <c r="D112" s="192" t="s">
        <v>126</v>
      </c>
      <c r="E112" s="193"/>
      <c r="F112" s="193"/>
      <c r="G112" s="193"/>
      <c r="H112" s="193"/>
      <c r="I112" s="194"/>
      <c r="J112" s="195">
        <f>J626</f>
        <v>0</v>
      </c>
      <c r="K112" s="191"/>
      <c r="L112" s="196"/>
    </row>
    <row r="113" spans="2:12" s="9" customFormat="1" ht="19.9" customHeight="1" hidden="1">
      <c r="B113" s="190"/>
      <c r="C113" s="191"/>
      <c r="D113" s="192" t="s">
        <v>127</v>
      </c>
      <c r="E113" s="193"/>
      <c r="F113" s="193"/>
      <c r="G113" s="193"/>
      <c r="H113" s="193"/>
      <c r="I113" s="194"/>
      <c r="J113" s="195">
        <f>J639</f>
        <v>0</v>
      </c>
      <c r="K113" s="191"/>
      <c r="L113" s="196"/>
    </row>
    <row r="114" spans="2:12" s="9" customFormat="1" ht="19.9" customHeight="1" hidden="1">
      <c r="B114" s="190"/>
      <c r="C114" s="191"/>
      <c r="D114" s="192" t="s">
        <v>128</v>
      </c>
      <c r="E114" s="193"/>
      <c r="F114" s="193"/>
      <c r="G114" s="193"/>
      <c r="H114" s="193"/>
      <c r="I114" s="194"/>
      <c r="J114" s="195">
        <f>J653</f>
        <v>0</v>
      </c>
      <c r="K114" s="191"/>
      <c r="L114" s="196"/>
    </row>
    <row r="115" spans="2:12" s="9" customFormat="1" ht="19.9" customHeight="1" hidden="1">
      <c r="B115" s="190"/>
      <c r="C115" s="191"/>
      <c r="D115" s="192" t="s">
        <v>129</v>
      </c>
      <c r="E115" s="193"/>
      <c r="F115" s="193"/>
      <c r="G115" s="193"/>
      <c r="H115" s="193"/>
      <c r="I115" s="194"/>
      <c r="J115" s="195">
        <f>J684</f>
        <v>0</v>
      </c>
      <c r="K115" s="191"/>
      <c r="L115" s="196"/>
    </row>
    <row r="116" spans="2:12" s="9" customFormat="1" ht="19.9" customHeight="1" hidden="1">
      <c r="B116" s="190"/>
      <c r="C116" s="191"/>
      <c r="D116" s="192" t="s">
        <v>130</v>
      </c>
      <c r="E116" s="193"/>
      <c r="F116" s="193"/>
      <c r="G116" s="193"/>
      <c r="H116" s="193"/>
      <c r="I116" s="194"/>
      <c r="J116" s="195">
        <f>J704</f>
        <v>0</v>
      </c>
      <c r="K116" s="191"/>
      <c r="L116" s="196"/>
    </row>
    <row r="117" spans="2:12" s="9" customFormat="1" ht="19.9" customHeight="1" hidden="1">
      <c r="B117" s="190"/>
      <c r="C117" s="191"/>
      <c r="D117" s="192" t="s">
        <v>131</v>
      </c>
      <c r="E117" s="193"/>
      <c r="F117" s="193"/>
      <c r="G117" s="193"/>
      <c r="H117" s="193"/>
      <c r="I117" s="194"/>
      <c r="J117" s="195">
        <f>J761</f>
        <v>0</v>
      </c>
      <c r="K117" s="191"/>
      <c r="L117" s="196"/>
    </row>
    <row r="118" spans="2:12" s="1" customFormat="1" ht="21.8" customHeight="1" hidden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6.95" customHeight="1" hidden="1">
      <c r="B119" s="61"/>
      <c r="C119" s="62"/>
      <c r="D119" s="62"/>
      <c r="E119" s="62"/>
      <c r="F119" s="62"/>
      <c r="G119" s="62"/>
      <c r="H119" s="62"/>
      <c r="I119" s="173"/>
      <c r="J119" s="62"/>
      <c r="K119" s="62"/>
      <c r="L119" s="43"/>
    </row>
    <row r="120" ht="12" hidden="1"/>
    <row r="121" ht="12" hidden="1"/>
    <row r="122" ht="12" hidden="1"/>
    <row r="123" spans="2:12" s="1" customFormat="1" ht="6.95" customHeight="1">
      <c r="B123" s="63"/>
      <c r="C123" s="64"/>
      <c r="D123" s="64"/>
      <c r="E123" s="64"/>
      <c r="F123" s="64"/>
      <c r="G123" s="64"/>
      <c r="H123" s="64"/>
      <c r="I123" s="176"/>
      <c r="J123" s="64"/>
      <c r="K123" s="64"/>
      <c r="L123" s="43"/>
    </row>
    <row r="124" spans="2:12" s="1" customFormat="1" ht="24.95" customHeight="1">
      <c r="B124" s="38"/>
      <c r="C124" s="23" t="s">
        <v>132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2" customHeight="1">
      <c r="B126" s="38"/>
      <c r="C126" s="32" t="s">
        <v>16</v>
      </c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6.5" customHeight="1">
      <c r="B127" s="38"/>
      <c r="C127" s="39"/>
      <c r="D127" s="39"/>
      <c r="E127" s="177" t="str">
        <f>E7</f>
        <v>OPRAVA ŠATEN TĚLOCVIČNY A SOCIÁLNÍHO ZAŘÍZENÍ DRUŽINY ZŠ VRCHLICKÉHO</v>
      </c>
      <c r="F127" s="32"/>
      <c r="G127" s="32"/>
      <c r="H127" s="32"/>
      <c r="I127" s="139"/>
      <c r="J127" s="39"/>
      <c r="K127" s="39"/>
      <c r="L127" s="43"/>
    </row>
    <row r="128" spans="2:12" s="1" customFormat="1" ht="12" customHeight="1">
      <c r="B128" s="38"/>
      <c r="C128" s="32" t="s">
        <v>104</v>
      </c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6.5" customHeight="1">
      <c r="B129" s="38"/>
      <c r="C129" s="39"/>
      <c r="D129" s="39"/>
      <c r="E129" s="71" t="str">
        <f>E9</f>
        <v>SO 01a - SO 01a ARCHITEKTONICKO STAVEBNÍ ČÁST</v>
      </c>
      <c r="F129" s="39"/>
      <c r="G129" s="39"/>
      <c r="H129" s="39"/>
      <c r="I129" s="139"/>
      <c r="J129" s="39"/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39"/>
      <c r="J130" s="39"/>
      <c r="K130" s="39"/>
      <c r="L130" s="43"/>
    </row>
    <row r="131" spans="2:12" s="1" customFormat="1" ht="12" customHeight="1">
      <c r="B131" s="38"/>
      <c r="C131" s="32" t="s">
        <v>20</v>
      </c>
      <c r="D131" s="39"/>
      <c r="E131" s="39"/>
      <c r="F131" s="27" t="str">
        <f>F12</f>
        <v>LIBEREC, VRCHLICKÉHO 262/17</v>
      </c>
      <c r="G131" s="39"/>
      <c r="H131" s="39"/>
      <c r="I131" s="142" t="s">
        <v>22</v>
      </c>
      <c r="J131" s="74" t="str">
        <f>IF(J12="","",J12)</f>
        <v>21. 11. 2018</v>
      </c>
      <c r="K131" s="39"/>
      <c r="L131" s="43"/>
    </row>
    <row r="132" spans="2:12" s="1" customFormat="1" ht="6.95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12" s="1" customFormat="1" ht="15.15" customHeight="1">
      <c r="B133" s="38"/>
      <c r="C133" s="32" t="s">
        <v>24</v>
      </c>
      <c r="D133" s="39"/>
      <c r="E133" s="39"/>
      <c r="F133" s="27" t="str">
        <f>E15</f>
        <v>STATUTÁRNÍ MĚSTO LIBEREC</v>
      </c>
      <c r="G133" s="39"/>
      <c r="H133" s="39"/>
      <c r="I133" s="142" t="s">
        <v>30</v>
      </c>
      <c r="J133" s="36" t="str">
        <f>E21</f>
        <v>PPS PATRMAN</v>
      </c>
      <c r="K133" s="39"/>
      <c r="L133" s="43"/>
    </row>
    <row r="134" spans="2:12" s="1" customFormat="1" ht="15.15" customHeight="1">
      <c r="B134" s="38"/>
      <c r="C134" s="32" t="s">
        <v>28</v>
      </c>
      <c r="D134" s="39"/>
      <c r="E134" s="39"/>
      <c r="F134" s="27" t="str">
        <f>IF(E18="","",E18)</f>
        <v>Vyplň údaj</v>
      </c>
      <c r="G134" s="39"/>
      <c r="H134" s="39"/>
      <c r="I134" s="142" t="s">
        <v>33</v>
      </c>
      <c r="J134" s="36" t="str">
        <f>E24</f>
        <v>Jaroslav VALENTA</v>
      </c>
      <c r="K134" s="39"/>
      <c r="L134" s="43"/>
    </row>
    <row r="135" spans="2:12" s="1" customFormat="1" ht="10.3" customHeight="1">
      <c r="B135" s="38"/>
      <c r="C135" s="39"/>
      <c r="D135" s="39"/>
      <c r="E135" s="39"/>
      <c r="F135" s="39"/>
      <c r="G135" s="39"/>
      <c r="H135" s="39"/>
      <c r="I135" s="139"/>
      <c r="J135" s="39"/>
      <c r="K135" s="39"/>
      <c r="L135" s="43"/>
    </row>
    <row r="136" spans="2:20" s="10" customFormat="1" ht="29.25" customHeight="1">
      <c r="B136" s="197"/>
      <c r="C136" s="198" t="s">
        <v>133</v>
      </c>
      <c r="D136" s="199" t="s">
        <v>62</v>
      </c>
      <c r="E136" s="199" t="s">
        <v>58</v>
      </c>
      <c r="F136" s="199" t="s">
        <v>59</v>
      </c>
      <c r="G136" s="199" t="s">
        <v>134</v>
      </c>
      <c r="H136" s="199" t="s">
        <v>135</v>
      </c>
      <c r="I136" s="200" t="s">
        <v>136</v>
      </c>
      <c r="J136" s="199" t="s">
        <v>108</v>
      </c>
      <c r="K136" s="201" t="s">
        <v>137</v>
      </c>
      <c r="L136" s="202"/>
      <c r="M136" s="95" t="s">
        <v>1</v>
      </c>
      <c r="N136" s="96" t="s">
        <v>41</v>
      </c>
      <c r="O136" s="96" t="s">
        <v>138</v>
      </c>
      <c r="P136" s="96" t="s">
        <v>139</v>
      </c>
      <c r="Q136" s="96" t="s">
        <v>140</v>
      </c>
      <c r="R136" s="96" t="s">
        <v>141</v>
      </c>
      <c r="S136" s="96" t="s">
        <v>142</v>
      </c>
      <c r="T136" s="97" t="s">
        <v>143</v>
      </c>
    </row>
    <row r="137" spans="2:63" s="1" customFormat="1" ht="22.8" customHeight="1">
      <c r="B137" s="38"/>
      <c r="C137" s="102" t="s">
        <v>144</v>
      </c>
      <c r="D137" s="39"/>
      <c r="E137" s="39"/>
      <c r="F137" s="39"/>
      <c r="G137" s="39"/>
      <c r="H137" s="39"/>
      <c r="I137" s="139"/>
      <c r="J137" s="203">
        <f>BK137</f>
        <v>0</v>
      </c>
      <c r="K137" s="39"/>
      <c r="L137" s="43"/>
      <c r="M137" s="98"/>
      <c r="N137" s="99"/>
      <c r="O137" s="99"/>
      <c r="P137" s="204">
        <f>P138+P463</f>
        <v>0</v>
      </c>
      <c r="Q137" s="99"/>
      <c r="R137" s="204">
        <f>R138+R463</f>
        <v>84.93398965</v>
      </c>
      <c r="S137" s="99"/>
      <c r="T137" s="205">
        <f>T138+T463</f>
        <v>90.47143412999998</v>
      </c>
      <c r="AT137" s="17" t="s">
        <v>76</v>
      </c>
      <c r="AU137" s="17" t="s">
        <v>110</v>
      </c>
      <c r="BK137" s="206">
        <f>BK138+BK463</f>
        <v>0</v>
      </c>
    </row>
    <row r="138" spans="2:63" s="11" customFormat="1" ht="25.9" customHeight="1">
      <c r="B138" s="207"/>
      <c r="C138" s="208"/>
      <c r="D138" s="209" t="s">
        <v>76</v>
      </c>
      <c r="E138" s="210" t="s">
        <v>145</v>
      </c>
      <c r="F138" s="210" t="s">
        <v>146</v>
      </c>
      <c r="G138" s="208"/>
      <c r="H138" s="208"/>
      <c r="I138" s="211"/>
      <c r="J138" s="212">
        <f>BK138</f>
        <v>0</v>
      </c>
      <c r="K138" s="208"/>
      <c r="L138" s="213"/>
      <c r="M138" s="214"/>
      <c r="N138" s="215"/>
      <c r="O138" s="215"/>
      <c r="P138" s="216">
        <f>P139+P162+P168+P316+P432+P452+P461</f>
        <v>0</v>
      </c>
      <c r="Q138" s="215"/>
      <c r="R138" s="216">
        <f>R139+R162+R168+R316+R432+R452+R461</f>
        <v>73.65271128</v>
      </c>
      <c r="S138" s="215"/>
      <c r="T138" s="217">
        <f>T139+T162+T168+T316+T432+T452+T461</f>
        <v>89.22855299999998</v>
      </c>
      <c r="AR138" s="218" t="s">
        <v>85</v>
      </c>
      <c r="AT138" s="219" t="s">
        <v>76</v>
      </c>
      <c r="AU138" s="219" t="s">
        <v>77</v>
      </c>
      <c r="AY138" s="218" t="s">
        <v>147</v>
      </c>
      <c r="BK138" s="220">
        <f>BK139+BK162+BK168+BK316+BK432+BK452+BK461</f>
        <v>0</v>
      </c>
    </row>
    <row r="139" spans="2:63" s="11" customFormat="1" ht="22.8" customHeight="1">
      <c r="B139" s="207"/>
      <c r="C139" s="208"/>
      <c r="D139" s="209" t="s">
        <v>76</v>
      </c>
      <c r="E139" s="221" t="s">
        <v>148</v>
      </c>
      <c r="F139" s="221" t="s">
        <v>149</v>
      </c>
      <c r="G139" s="208"/>
      <c r="H139" s="208"/>
      <c r="I139" s="211"/>
      <c r="J139" s="222">
        <f>BK139</f>
        <v>0</v>
      </c>
      <c r="K139" s="208"/>
      <c r="L139" s="213"/>
      <c r="M139" s="214"/>
      <c r="N139" s="215"/>
      <c r="O139" s="215"/>
      <c r="P139" s="216">
        <f>SUM(P140:P161)</f>
        <v>0</v>
      </c>
      <c r="Q139" s="215"/>
      <c r="R139" s="216">
        <f>SUM(R140:R161)</f>
        <v>11.36503461</v>
      </c>
      <c r="S139" s="215"/>
      <c r="T139" s="217">
        <f>SUM(T140:T161)</f>
        <v>0</v>
      </c>
      <c r="AR139" s="218" t="s">
        <v>85</v>
      </c>
      <c r="AT139" s="219" t="s">
        <v>76</v>
      </c>
      <c r="AU139" s="219" t="s">
        <v>85</v>
      </c>
      <c r="AY139" s="218" t="s">
        <v>147</v>
      </c>
      <c r="BK139" s="220">
        <f>SUM(BK140:BK161)</f>
        <v>0</v>
      </c>
    </row>
    <row r="140" spans="2:65" s="1" customFormat="1" ht="24" customHeight="1">
      <c r="B140" s="38"/>
      <c r="C140" s="223" t="s">
        <v>85</v>
      </c>
      <c r="D140" s="223" t="s">
        <v>150</v>
      </c>
      <c r="E140" s="224" t="s">
        <v>151</v>
      </c>
      <c r="F140" s="225" t="s">
        <v>152</v>
      </c>
      <c r="G140" s="226" t="s">
        <v>153</v>
      </c>
      <c r="H140" s="227">
        <v>10</v>
      </c>
      <c r="I140" s="228"/>
      <c r="J140" s="229">
        <f>ROUND(I140*H140,2)</f>
        <v>0</v>
      </c>
      <c r="K140" s="225" t="s">
        <v>154</v>
      </c>
      <c r="L140" s="43"/>
      <c r="M140" s="230" t="s">
        <v>1</v>
      </c>
      <c r="N140" s="231" t="s">
        <v>42</v>
      </c>
      <c r="O140" s="86"/>
      <c r="P140" s="232">
        <f>O140*H140</f>
        <v>0</v>
      </c>
      <c r="Q140" s="232">
        <v>0.00488</v>
      </c>
      <c r="R140" s="232">
        <f>Q140*H140</f>
        <v>0.048799999999999996</v>
      </c>
      <c r="S140" s="232">
        <v>0</v>
      </c>
      <c r="T140" s="233">
        <f>S140*H140</f>
        <v>0</v>
      </c>
      <c r="AR140" s="234" t="s">
        <v>155</v>
      </c>
      <c r="AT140" s="234" t="s">
        <v>150</v>
      </c>
      <c r="AU140" s="234" t="s">
        <v>87</v>
      </c>
      <c r="AY140" s="17" t="s">
        <v>147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85</v>
      </c>
      <c r="BK140" s="235">
        <f>ROUND(I140*H140,2)</f>
        <v>0</v>
      </c>
      <c r="BL140" s="17" t="s">
        <v>155</v>
      </c>
      <c r="BM140" s="234" t="s">
        <v>156</v>
      </c>
    </row>
    <row r="141" spans="2:51" s="12" customFormat="1" ht="12">
      <c r="B141" s="236"/>
      <c r="C141" s="237"/>
      <c r="D141" s="238" t="s">
        <v>157</v>
      </c>
      <c r="E141" s="239" t="s">
        <v>1</v>
      </c>
      <c r="F141" s="240" t="s">
        <v>158</v>
      </c>
      <c r="G141" s="237"/>
      <c r="H141" s="241">
        <v>10</v>
      </c>
      <c r="I141" s="242"/>
      <c r="J141" s="237"/>
      <c r="K141" s="237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157</v>
      </c>
      <c r="AU141" s="247" t="s">
        <v>87</v>
      </c>
      <c r="AV141" s="12" t="s">
        <v>87</v>
      </c>
      <c r="AW141" s="12" t="s">
        <v>32</v>
      </c>
      <c r="AX141" s="12" t="s">
        <v>85</v>
      </c>
      <c r="AY141" s="247" t="s">
        <v>147</v>
      </c>
    </row>
    <row r="142" spans="2:65" s="1" customFormat="1" ht="16.5" customHeight="1">
      <c r="B142" s="38"/>
      <c r="C142" s="248" t="s">
        <v>87</v>
      </c>
      <c r="D142" s="248" t="s">
        <v>159</v>
      </c>
      <c r="E142" s="249" t="s">
        <v>160</v>
      </c>
      <c r="F142" s="250" t="s">
        <v>161</v>
      </c>
      <c r="G142" s="251" t="s">
        <v>162</v>
      </c>
      <c r="H142" s="252">
        <v>10</v>
      </c>
      <c r="I142" s="253"/>
      <c r="J142" s="254">
        <f>ROUND(I142*H142,2)</f>
        <v>0</v>
      </c>
      <c r="K142" s="250" t="s">
        <v>1</v>
      </c>
      <c r="L142" s="255"/>
      <c r="M142" s="256" t="s">
        <v>1</v>
      </c>
      <c r="N142" s="257" t="s">
        <v>42</v>
      </c>
      <c r="O142" s="86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AR142" s="234" t="s">
        <v>163</v>
      </c>
      <c r="AT142" s="234" t="s">
        <v>159</v>
      </c>
      <c r="AU142" s="234" t="s">
        <v>87</v>
      </c>
      <c r="AY142" s="17" t="s">
        <v>147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85</v>
      </c>
      <c r="BK142" s="235">
        <f>ROUND(I142*H142,2)</f>
        <v>0</v>
      </c>
      <c r="BL142" s="17" t="s">
        <v>155</v>
      </c>
      <c r="BM142" s="234" t="s">
        <v>164</v>
      </c>
    </row>
    <row r="143" spans="2:65" s="1" customFormat="1" ht="36" customHeight="1">
      <c r="B143" s="38"/>
      <c r="C143" s="223" t="s">
        <v>148</v>
      </c>
      <c r="D143" s="223" t="s">
        <v>150</v>
      </c>
      <c r="E143" s="224" t="s">
        <v>165</v>
      </c>
      <c r="F143" s="225" t="s">
        <v>166</v>
      </c>
      <c r="G143" s="226" t="s">
        <v>167</v>
      </c>
      <c r="H143" s="227">
        <v>5.61</v>
      </c>
      <c r="I143" s="228"/>
      <c r="J143" s="229">
        <f>ROUND(I143*H143,2)</f>
        <v>0</v>
      </c>
      <c r="K143" s="225" t="s">
        <v>154</v>
      </c>
      <c r="L143" s="43"/>
      <c r="M143" s="230" t="s">
        <v>1</v>
      </c>
      <c r="N143" s="231" t="s">
        <v>42</v>
      </c>
      <c r="O143" s="86"/>
      <c r="P143" s="232">
        <f>O143*H143</f>
        <v>0</v>
      </c>
      <c r="Q143" s="232">
        <v>0.14854</v>
      </c>
      <c r="R143" s="232">
        <f>Q143*H143</f>
        <v>0.8333094000000001</v>
      </c>
      <c r="S143" s="232">
        <v>0</v>
      </c>
      <c r="T143" s="233">
        <f>S143*H143</f>
        <v>0</v>
      </c>
      <c r="AR143" s="234" t="s">
        <v>155</v>
      </c>
      <c r="AT143" s="234" t="s">
        <v>150</v>
      </c>
      <c r="AU143" s="234" t="s">
        <v>87</v>
      </c>
      <c r="AY143" s="17" t="s">
        <v>147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85</v>
      </c>
      <c r="BK143" s="235">
        <f>ROUND(I143*H143,2)</f>
        <v>0</v>
      </c>
      <c r="BL143" s="17" t="s">
        <v>155</v>
      </c>
      <c r="BM143" s="234" t="s">
        <v>168</v>
      </c>
    </row>
    <row r="144" spans="2:51" s="12" customFormat="1" ht="12">
      <c r="B144" s="236"/>
      <c r="C144" s="237"/>
      <c r="D144" s="238" t="s">
        <v>157</v>
      </c>
      <c r="E144" s="239" t="s">
        <v>1</v>
      </c>
      <c r="F144" s="240" t="s">
        <v>169</v>
      </c>
      <c r="G144" s="237"/>
      <c r="H144" s="241">
        <v>5.61</v>
      </c>
      <c r="I144" s="242"/>
      <c r="J144" s="237"/>
      <c r="K144" s="237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157</v>
      </c>
      <c r="AU144" s="247" t="s">
        <v>87</v>
      </c>
      <c r="AV144" s="12" t="s">
        <v>87</v>
      </c>
      <c r="AW144" s="12" t="s">
        <v>32</v>
      </c>
      <c r="AX144" s="12" t="s">
        <v>85</v>
      </c>
      <c r="AY144" s="247" t="s">
        <v>147</v>
      </c>
    </row>
    <row r="145" spans="2:65" s="1" customFormat="1" ht="24" customHeight="1">
      <c r="B145" s="38"/>
      <c r="C145" s="223" t="s">
        <v>155</v>
      </c>
      <c r="D145" s="223" t="s">
        <v>150</v>
      </c>
      <c r="E145" s="224" t="s">
        <v>170</v>
      </c>
      <c r="F145" s="225" t="s">
        <v>171</v>
      </c>
      <c r="G145" s="226" t="s">
        <v>153</v>
      </c>
      <c r="H145" s="227">
        <v>5</v>
      </c>
      <c r="I145" s="228"/>
      <c r="J145" s="229">
        <f>ROUND(I145*H145,2)</f>
        <v>0</v>
      </c>
      <c r="K145" s="225" t="s">
        <v>1</v>
      </c>
      <c r="L145" s="43"/>
      <c r="M145" s="230" t="s">
        <v>1</v>
      </c>
      <c r="N145" s="231" t="s">
        <v>42</v>
      </c>
      <c r="O145" s="86"/>
      <c r="P145" s="232">
        <f>O145*H145</f>
        <v>0</v>
      </c>
      <c r="Q145" s="232">
        <v>0.03336</v>
      </c>
      <c r="R145" s="232">
        <f>Q145*H145</f>
        <v>0.1668</v>
      </c>
      <c r="S145" s="232">
        <v>0</v>
      </c>
      <c r="T145" s="233">
        <f>S145*H145</f>
        <v>0</v>
      </c>
      <c r="AR145" s="234" t="s">
        <v>155</v>
      </c>
      <c r="AT145" s="234" t="s">
        <v>150</v>
      </c>
      <c r="AU145" s="234" t="s">
        <v>87</v>
      </c>
      <c r="AY145" s="17" t="s">
        <v>147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85</v>
      </c>
      <c r="BK145" s="235">
        <f>ROUND(I145*H145,2)</f>
        <v>0</v>
      </c>
      <c r="BL145" s="17" t="s">
        <v>155</v>
      </c>
      <c r="BM145" s="234" t="s">
        <v>172</v>
      </c>
    </row>
    <row r="146" spans="2:65" s="1" customFormat="1" ht="24" customHeight="1">
      <c r="B146" s="38"/>
      <c r="C146" s="223" t="s">
        <v>173</v>
      </c>
      <c r="D146" s="223" t="s">
        <v>150</v>
      </c>
      <c r="E146" s="224" t="s">
        <v>174</v>
      </c>
      <c r="F146" s="225" t="s">
        <v>175</v>
      </c>
      <c r="G146" s="226" t="s">
        <v>167</v>
      </c>
      <c r="H146" s="227">
        <v>8.461</v>
      </c>
      <c r="I146" s="228"/>
      <c r="J146" s="229">
        <f>ROUND(I146*H146,2)</f>
        <v>0</v>
      </c>
      <c r="K146" s="225" t="s">
        <v>154</v>
      </c>
      <c r="L146" s="43"/>
      <c r="M146" s="230" t="s">
        <v>1</v>
      </c>
      <c r="N146" s="231" t="s">
        <v>42</v>
      </c>
      <c r="O146" s="86"/>
      <c r="P146" s="232">
        <f>O146*H146</f>
        <v>0</v>
      </c>
      <c r="Q146" s="232">
        <v>0.1094</v>
      </c>
      <c r="R146" s="232">
        <f>Q146*H146</f>
        <v>0.9256334</v>
      </c>
      <c r="S146" s="232">
        <v>0</v>
      </c>
      <c r="T146" s="233">
        <f>S146*H146</f>
        <v>0</v>
      </c>
      <c r="AR146" s="234" t="s">
        <v>155</v>
      </c>
      <c r="AT146" s="234" t="s">
        <v>150</v>
      </c>
      <c r="AU146" s="234" t="s">
        <v>87</v>
      </c>
      <c r="AY146" s="17" t="s">
        <v>147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85</v>
      </c>
      <c r="BK146" s="235">
        <f>ROUND(I146*H146,2)</f>
        <v>0</v>
      </c>
      <c r="BL146" s="17" t="s">
        <v>155</v>
      </c>
      <c r="BM146" s="234" t="s">
        <v>176</v>
      </c>
    </row>
    <row r="147" spans="2:51" s="12" customFormat="1" ht="12">
      <c r="B147" s="236"/>
      <c r="C147" s="237"/>
      <c r="D147" s="238" t="s">
        <v>157</v>
      </c>
      <c r="E147" s="239" t="s">
        <v>1</v>
      </c>
      <c r="F147" s="240" t="s">
        <v>177</v>
      </c>
      <c r="G147" s="237"/>
      <c r="H147" s="241">
        <v>8.461</v>
      </c>
      <c r="I147" s="242"/>
      <c r="J147" s="237"/>
      <c r="K147" s="237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157</v>
      </c>
      <c r="AU147" s="247" t="s">
        <v>87</v>
      </c>
      <c r="AV147" s="12" t="s">
        <v>87</v>
      </c>
      <c r="AW147" s="12" t="s">
        <v>32</v>
      </c>
      <c r="AX147" s="12" t="s">
        <v>85</v>
      </c>
      <c r="AY147" s="247" t="s">
        <v>147</v>
      </c>
    </row>
    <row r="148" spans="2:65" s="1" customFormat="1" ht="24" customHeight="1">
      <c r="B148" s="38"/>
      <c r="C148" s="223" t="s">
        <v>178</v>
      </c>
      <c r="D148" s="223" t="s">
        <v>150</v>
      </c>
      <c r="E148" s="224" t="s">
        <v>179</v>
      </c>
      <c r="F148" s="225" t="s">
        <v>180</v>
      </c>
      <c r="G148" s="226" t="s">
        <v>167</v>
      </c>
      <c r="H148" s="227">
        <v>40.393</v>
      </c>
      <c r="I148" s="228"/>
      <c r="J148" s="229">
        <f>ROUND(I148*H148,2)</f>
        <v>0</v>
      </c>
      <c r="K148" s="225" t="s">
        <v>154</v>
      </c>
      <c r="L148" s="43"/>
      <c r="M148" s="230" t="s">
        <v>1</v>
      </c>
      <c r="N148" s="231" t="s">
        <v>42</v>
      </c>
      <c r="O148" s="86"/>
      <c r="P148" s="232">
        <f>O148*H148</f>
        <v>0</v>
      </c>
      <c r="Q148" s="232">
        <v>0.10325</v>
      </c>
      <c r="R148" s="232">
        <f>Q148*H148</f>
        <v>4.17057725</v>
      </c>
      <c r="S148" s="232">
        <v>0</v>
      </c>
      <c r="T148" s="233">
        <f>S148*H148</f>
        <v>0</v>
      </c>
      <c r="AR148" s="234" t="s">
        <v>155</v>
      </c>
      <c r="AT148" s="234" t="s">
        <v>150</v>
      </c>
      <c r="AU148" s="234" t="s">
        <v>87</v>
      </c>
      <c r="AY148" s="17" t="s">
        <v>147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85</v>
      </c>
      <c r="BK148" s="235">
        <f>ROUND(I148*H148,2)</f>
        <v>0</v>
      </c>
      <c r="BL148" s="17" t="s">
        <v>155</v>
      </c>
      <c r="BM148" s="234" t="s">
        <v>181</v>
      </c>
    </row>
    <row r="149" spans="2:51" s="12" customFormat="1" ht="12">
      <c r="B149" s="236"/>
      <c r="C149" s="237"/>
      <c r="D149" s="238" t="s">
        <v>157</v>
      </c>
      <c r="E149" s="239" t="s">
        <v>1</v>
      </c>
      <c r="F149" s="240" t="s">
        <v>182</v>
      </c>
      <c r="G149" s="237"/>
      <c r="H149" s="241">
        <v>10.709</v>
      </c>
      <c r="I149" s="242"/>
      <c r="J149" s="237"/>
      <c r="K149" s="237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157</v>
      </c>
      <c r="AU149" s="247" t="s">
        <v>87</v>
      </c>
      <c r="AV149" s="12" t="s">
        <v>87</v>
      </c>
      <c r="AW149" s="12" t="s">
        <v>32</v>
      </c>
      <c r="AX149" s="12" t="s">
        <v>77</v>
      </c>
      <c r="AY149" s="247" t="s">
        <v>147</v>
      </c>
    </row>
    <row r="150" spans="2:51" s="12" customFormat="1" ht="12">
      <c r="B150" s="236"/>
      <c r="C150" s="237"/>
      <c r="D150" s="238" t="s">
        <v>157</v>
      </c>
      <c r="E150" s="239" t="s">
        <v>1</v>
      </c>
      <c r="F150" s="240" t="s">
        <v>183</v>
      </c>
      <c r="G150" s="237"/>
      <c r="H150" s="241">
        <v>29.684</v>
      </c>
      <c r="I150" s="242"/>
      <c r="J150" s="237"/>
      <c r="K150" s="237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157</v>
      </c>
      <c r="AU150" s="247" t="s">
        <v>87</v>
      </c>
      <c r="AV150" s="12" t="s">
        <v>87</v>
      </c>
      <c r="AW150" s="12" t="s">
        <v>32</v>
      </c>
      <c r="AX150" s="12" t="s">
        <v>77</v>
      </c>
      <c r="AY150" s="247" t="s">
        <v>147</v>
      </c>
    </row>
    <row r="151" spans="2:51" s="13" customFormat="1" ht="12">
      <c r="B151" s="258"/>
      <c r="C151" s="259"/>
      <c r="D151" s="238" t="s">
        <v>157</v>
      </c>
      <c r="E151" s="260" t="s">
        <v>1</v>
      </c>
      <c r="F151" s="261" t="s">
        <v>184</v>
      </c>
      <c r="G151" s="259"/>
      <c r="H151" s="262">
        <v>40.393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157</v>
      </c>
      <c r="AU151" s="268" t="s">
        <v>87</v>
      </c>
      <c r="AV151" s="13" t="s">
        <v>155</v>
      </c>
      <c r="AW151" s="13" t="s">
        <v>32</v>
      </c>
      <c r="AX151" s="13" t="s">
        <v>85</v>
      </c>
      <c r="AY151" s="268" t="s">
        <v>147</v>
      </c>
    </row>
    <row r="152" spans="2:65" s="1" customFormat="1" ht="16.5" customHeight="1">
      <c r="B152" s="38"/>
      <c r="C152" s="223" t="s">
        <v>185</v>
      </c>
      <c r="D152" s="223" t="s">
        <v>150</v>
      </c>
      <c r="E152" s="224" t="s">
        <v>186</v>
      </c>
      <c r="F152" s="225" t="s">
        <v>187</v>
      </c>
      <c r="G152" s="226" t="s">
        <v>167</v>
      </c>
      <c r="H152" s="227">
        <v>14.343</v>
      </c>
      <c r="I152" s="228"/>
      <c r="J152" s="229">
        <f>ROUND(I152*H152,2)</f>
        <v>0</v>
      </c>
      <c r="K152" s="225" t="s">
        <v>154</v>
      </c>
      <c r="L152" s="43"/>
      <c r="M152" s="230" t="s">
        <v>1</v>
      </c>
      <c r="N152" s="231" t="s">
        <v>42</v>
      </c>
      <c r="O152" s="86"/>
      <c r="P152" s="232">
        <f>O152*H152</f>
        <v>0</v>
      </c>
      <c r="Q152" s="232">
        <v>0.07197</v>
      </c>
      <c r="R152" s="232">
        <f>Q152*H152</f>
        <v>1.0322657100000001</v>
      </c>
      <c r="S152" s="232">
        <v>0</v>
      </c>
      <c r="T152" s="233">
        <f>S152*H152</f>
        <v>0</v>
      </c>
      <c r="AR152" s="234" t="s">
        <v>155</v>
      </c>
      <c r="AT152" s="234" t="s">
        <v>150</v>
      </c>
      <c r="AU152" s="234" t="s">
        <v>87</v>
      </c>
      <c r="AY152" s="17" t="s">
        <v>147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85</v>
      </c>
      <c r="BK152" s="235">
        <f>ROUND(I152*H152,2)</f>
        <v>0</v>
      </c>
      <c r="BL152" s="17" t="s">
        <v>155</v>
      </c>
      <c r="BM152" s="234" t="s">
        <v>188</v>
      </c>
    </row>
    <row r="153" spans="2:51" s="12" customFormat="1" ht="12">
      <c r="B153" s="236"/>
      <c r="C153" s="237"/>
      <c r="D153" s="238" t="s">
        <v>157</v>
      </c>
      <c r="E153" s="239" t="s">
        <v>1</v>
      </c>
      <c r="F153" s="240" t="s">
        <v>189</v>
      </c>
      <c r="G153" s="237"/>
      <c r="H153" s="241">
        <v>5.746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157</v>
      </c>
      <c r="AU153" s="247" t="s">
        <v>87</v>
      </c>
      <c r="AV153" s="12" t="s">
        <v>87</v>
      </c>
      <c r="AW153" s="12" t="s">
        <v>32</v>
      </c>
      <c r="AX153" s="12" t="s">
        <v>77</v>
      </c>
      <c r="AY153" s="247" t="s">
        <v>147</v>
      </c>
    </row>
    <row r="154" spans="2:51" s="12" customFormat="1" ht="12">
      <c r="B154" s="236"/>
      <c r="C154" s="237"/>
      <c r="D154" s="238" t="s">
        <v>157</v>
      </c>
      <c r="E154" s="239" t="s">
        <v>1</v>
      </c>
      <c r="F154" s="240" t="s">
        <v>190</v>
      </c>
      <c r="G154" s="237"/>
      <c r="H154" s="241">
        <v>1.98</v>
      </c>
      <c r="I154" s="242"/>
      <c r="J154" s="237"/>
      <c r="K154" s="237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157</v>
      </c>
      <c r="AU154" s="247" t="s">
        <v>87</v>
      </c>
      <c r="AV154" s="12" t="s">
        <v>87</v>
      </c>
      <c r="AW154" s="12" t="s">
        <v>32</v>
      </c>
      <c r="AX154" s="12" t="s">
        <v>77</v>
      </c>
      <c r="AY154" s="247" t="s">
        <v>147</v>
      </c>
    </row>
    <row r="155" spans="2:51" s="12" customFormat="1" ht="12">
      <c r="B155" s="236"/>
      <c r="C155" s="237"/>
      <c r="D155" s="238" t="s">
        <v>157</v>
      </c>
      <c r="E155" s="239" t="s">
        <v>1</v>
      </c>
      <c r="F155" s="240" t="s">
        <v>191</v>
      </c>
      <c r="G155" s="237"/>
      <c r="H155" s="241">
        <v>6.617</v>
      </c>
      <c r="I155" s="242"/>
      <c r="J155" s="237"/>
      <c r="K155" s="237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157</v>
      </c>
      <c r="AU155" s="247" t="s">
        <v>87</v>
      </c>
      <c r="AV155" s="12" t="s">
        <v>87</v>
      </c>
      <c r="AW155" s="12" t="s">
        <v>32</v>
      </c>
      <c r="AX155" s="12" t="s">
        <v>77</v>
      </c>
      <c r="AY155" s="247" t="s">
        <v>147</v>
      </c>
    </row>
    <row r="156" spans="2:51" s="13" customFormat="1" ht="12">
      <c r="B156" s="258"/>
      <c r="C156" s="259"/>
      <c r="D156" s="238" t="s">
        <v>157</v>
      </c>
      <c r="E156" s="260" t="s">
        <v>1</v>
      </c>
      <c r="F156" s="261" t="s">
        <v>184</v>
      </c>
      <c r="G156" s="259"/>
      <c r="H156" s="262">
        <v>14.343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157</v>
      </c>
      <c r="AU156" s="268" t="s">
        <v>87</v>
      </c>
      <c r="AV156" s="13" t="s">
        <v>155</v>
      </c>
      <c r="AW156" s="13" t="s">
        <v>32</v>
      </c>
      <c r="AX156" s="13" t="s">
        <v>85</v>
      </c>
      <c r="AY156" s="268" t="s">
        <v>147</v>
      </c>
    </row>
    <row r="157" spans="2:65" s="1" customFormat="1" ht="16.5" customHeight="1">
      <c r="B157" s="38"/>
      <c r="C157" s="223" t="s">
        <v>163</v>
      </c>
      <c r="D157" s="223" t="s">
        <v>150</v>
      </c>
      <c r="E157" s="224" t="s">
        <v>192</v>
      </c>
      <c r="F157" s="225" t="s">
        <v>193</v>
      </c>
      <c r="G157" s="226" t="s">
        <v>167</v>
      </c>
      <c r="H157" s="227">
        <v>38.973</v>
      </c>
      <c r="I157" s="228"/>
      <c r="J157" s="229">
        <f>ROUND(I157*H157,2)</f>
        <v>0</v>
      </c>
      <c r="K157" s="225" t="s">
        <v>154</v>
      </c>
      <c r="L157" s="43"/>
      <c r="M157" s="230" t="s">
        <v>1</v>
      </c>
      <c r="N157" s="231" t="s">
        <v>42</v>
      </c>
      <c r="O157" s="86"/>
      <c r="P157" s="232">
        <f>O157*H157</f>
        <v>0</v>
      </c>
      <c r="Q157" s="232">
        <v>0.10745</v>
      </c>
      <c r="R157" s="232">
        <f>Q157*H157</f>
        <v>4.18764885</v>
      </c>
      <c r="S157" s="232">
        <v>0</v>
      </c>
      <c r="T157" s="233">
        <f>S157*H157</f>
        <v>0</v>
      </c>
      <c r="AR157" s="234" t="s">
        <v>155</v>
      </c>
      <c r="AT157" s="234" t="s">
        <v>150</v>
      </c>
      <c r="AU157" s="234" t="s">
        <v>87</v>
      </c>
      <c r="AY157" s="17" t="s">
        <v>147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85</v>
      </c>
      <c r="BK157" s="235">
        <f>ROUND(I157*H157,2)</f>
        <v>0</v>
      </c>
      <c r="BL157" s="17" t="s">
        <v>155</v>
      </c>
      <c r="BM157" s="234" t="s">
        <v>194</v>
      </c>
    </row>
    <row r="158" spans="2:51" s="12" customFormat="1" ht="12">
      <c r="B158" s="236"/>
      <c r="C158" s="237"/>
      <c r="D158" s="238" t="s">
        <v>157</v>
      </c>
      <c r="E158" s="239" t="s">
        <v>1</v>
      </c>
      <c r="F158" s="240" t="s">
        <v>195</v>
      </c>
      <c r="G158" s="237"/>
      <c r="H158" s="241">
        <v>12.87</v>
      </c>
      <c r="I158" s="242"/>
      <c r="J158" s="237"/>
      <c r="K158" s="237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157</v>
      </c>
      <c r="AU158" s="247" t="s">
        <v>87</v>
      </c>
      <c r="AV158" s="12" t="s">
        <v>87</v>
      </c>
      <c r="AW158" s="12" t="s">
        <v>32</v>
      </c>
      <c r="AX158" s="12" t="s">
        <v>77</v>
      </c>
      <c r="AY158" s="247" t="s">
        <v>147</v>
      </c>
    </row>
    <row r="159" spans="2:51" s="12" customFormat="1" ht="12">
      <c r="B159" s="236"/>
      <c r="C159" s="237"/>
      <c r="D159" s="238" t="s">
        <v>157</v>
      </c>
      <c r="E159" s="239" t="s">
        <v>1</v>
      </c>
      <c r="F159" s="240" t="s">
        <v>196</v>
      </c>
      <c r="G159" s="237"/>
      <c r="H159" s="241">
        <v>10.692</v>
      </c>
      <c r="I159" s="242"/>
      <c r="J159" s="237"/>
      <c r="K159" s="237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157</v>
      </c>
      <c r="AU159" s="247" t="s">
        <v>87</v>
      </c>
      <c r="AV159" s="12" t="s">
        <v>87</v>
      </c>
      <c r="AW159" s="12" t="s">
        <v>32</v>
      </c>
      <c r="AX159" s="12" t="s">
        <v>77</v>
      </c>
      <c r="AY159" s="247" t="s">
        <v>147</v>
      </c>
    </row>
    <row r="160" spans="2:51" s="12" customFormat="1" ht="12">
      <c r="B160" s="236"/>
      <c r="C160" s="237"/>
      <c r="D160" s="238" t="s">
        <v>157</v>
      </c>
      <c r="E160" s="239" t="s">
        <v>1</v>
      </c>
      <c r="F160" s="240" t="s">
        <v>197</v>
      </c>
      <c r="G160" s="237"/>
      <c r="H160" s="241">
        <v>15.411</v>
      </c>
      <c r="I160" s="242"/>
      <c r="J160" s="237"/>
      <c r="K160" s="237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157</v>
      </c>
      <c r="AU160" s="247" t="s">
        <v>87</v>
      </c>
      <c r="AV160" s="12" t="s">
        <v>87</v>
      </c>
      <c r="AW160" s="12" t="s">
        <v>32</v>
      </c>
      <c r="AX160" s="12" t="s">
        <v>77</v>
      </c>
      <c r="AY160" s="247" t="s">
        <v>147</v>
      </c>
    </row>
    <row r="161" spans="2:51" s="13" customFormat="1" ht="12">
      <c r="B161" s="258"/>
      <c r="C161" s="259"/>
      <c r="D161" s="238" t="s">
        <v>157</v>
      </c>
      <c r="E161" s="260" t="s">
        <v>1</v>
      </c>
      <c r="F161" s="261" t="s">
        <v>184</v>
      </c>
      <c r="G161" s="259"/>
      <c r="H161" s="262">
        <v>38.973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157</v>
      </c>
      <c r="AU161" s="268" t="s">
        <v>87</v>
      </c>
      <c r="AV161" s="13" t="s">
        <v>155</v>
      </c>
      <c r="AW161" s="13" t="s">
        <v>32</v>
      </c>
      <c r="AX161" s="13" t="s">
        <v>85</v>
      </c>
      <c r="AY161" s="268" t="s">
        <v>147</v>
      </c>
    </row>
    <row r="162" spans="2:63" s="11" customFormat="1" ht="22.8" customHeight="1">
      <c r="B162" s="207"/>
      <c r="C162" s="208"/>
      <c r="D162" s="209" t="s">
        <v>76</v>
      </c>
      <c r="E162" s="221" t="s">
        <v>155</v>
      </c>
      <c r="F162" s="221" t="s">
        <v>198</v>
      </c>
      <c r="G162" s="208"/>
      <c r="H162" s="208"/>
      <c r="I162" s="211"/>
      <c r="J162" s="222">
        <f>BK162</f>
        <v>0</v>
      </c>
      <c r="K162" s="208"/>
      <c r="L162" s="213"/>
      <c r="M162" s="214"/>
      <c r="N162" s="215"/>
      <c r="O162" s="215"/>
      <c r="P162" s="216">
        <f>SUM(P163:P167)</f>
        <v>0</v>
      </c>
      <c r="Q162" s="215"/>
      <c r="R162" s="216">
        <f>SUM(R163:R167)</f>
        <v>0.47338452</v>
      </c>
      <c r="S162" s="215"/>
      <c r="T162" s="217">
        <f>SUM(T163:T167)</f>
        <v>0</v>
      </c>
      <c r="AR162" s="218" t="s">
        <v>85</v>
      </c>
      <c r="AT162" s="219" t="s">
        <v>76</v>
      </c>
      <c r="AU162" s="219" t="s">
        <v>85</v>
      </c>
      <c r="AY162" s="218" t="s">
        <v>147</v>
      </c>
      <c r="BK162" s="220">
        <f>SUM(BK163:BK167)</f>
        <v>0</v>
      </c>
    </row>
    <row r="163" spans="2:65" s="1" customFormat="1" ht="24" customHeight="1">
      <c r="B163" s="38"/>
      <c r="C163" s="223" t="s">
        <v>199</v>
      </c>
      <c r="D163" s="223" t="s">
        <v>150</v>
      </c>
      <c r="E163" s="224" t="s">
        <v>200</v>
      </c>
      <c r="F163" s="225" t="s">
        <v>201</v>
      </c>
      <c r="G163" s="226" t="s">
        <v>153</v>
      </c>
      <c r="H163" s="227">
        <v>7</v>
      </c>
      <c r="I163" s="228"/>
      <c r="J163" s="229">
        <f>ROUND(I163*H163,2)</f>
        <v>0</v>
      </c>
      <c r="K163" s="225" t="s">
        <v>154</v>
      </c>
      <c r="L163" s="43"/>
      <c r="M163" s="230" t="s">
        <v>1</v>
      </c>
      <c r="N163" s="231" t="s">
        <v>42</v>
      </c>
      <c r="O163" s="86"/>
      <c r="P163" s="232">
        <f>O163*H163</f>
        <v>0</v>
      </c>
      <c r="Q163" s="232">
        <v>0.00459</v>
      </c>
      <c r="R163" s="232">
        <f>Q163*H163</f>
        <v>0.032130000000000006</v>
      </c>
      <c r="S163" s="232">
        <v>0</v>
      </c>
      <c r="T163" s="233">
        <f>S163*H163</f>
        <v>0</v>
      </c>
      <c r="AR163" s="234" t="s">
        <v>155</v>
      </c>
      <c r="AT163" s="234" t="s">
        <v>150</v>
      </c>
      <c r="AU163" s="234" t="s">
        <v>87</v>
      </c>
      <c r="AY163" s="17" t="s">
        <v>147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85</v>
      </c>
      <c r="BK163" s="235">
        <f>ROUND(I163*H163,2)</f>
        <v>0</v>
      </c>
      <c r="BL163" s="17" t="s">
        <v>155</v>
      </c>
      <c r="BM163" s="234" t="s">
        <v>202</v>
      </c>
    </row>
    <row r="164" spans="2:51" s="12" customFormat="1" ht="12">
      <c r="B164" s="236"/>
      <c r="C164" s="237"/>
      <c r="D164" s="238" t="s">
        <v>157</v>
      </c>
      <c r="E164" s="239" t="s">
        <v>1</v>
      </c>
      <c r="F164" s="240" t="s">
        <v>203</v>
      </c>
      <c r="G164" s="237"/>
      <c r="H164" s="241">
        <v>7</v>
      </c>
      <c r="I164" s="242"/>
      <c r="J164" s="237"/>
      <c r="K164" s="237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157</v>
      </c>
      <c r="AU164" s="247" t="s">
        <v>87</v>
      </c>
      <c r="AV164" s="12" t="s">
        <v>87</v>
      </c>
      <c r="AW164" s="12" t="s">
        <v>32</v>
      </c>
      <c r="AX164" s="12" t="s">
        <v>85</v>
      </c>
      <c r="AY164" s="247" t="s">
        <v>147</v>
      </c>
    </row>
    <row r="165" spans="2:65" s="1" customFormat="1" ht="16.5" customHeight="1">
      <c r="B165" s="38"/>
      <c r="C165" s="248" t="s">
        <v>204</v>
      </c>
      <c r="D165" s="248" t="s">
        <v>159</v>
      </c>
      <c r="E165" s="249" t="s">
        <v>205</v>
      </c>
      <c r="F165" s="250" t="s">
        <v>206</v>
      </c>
      <c r="G165" s="251" t="s">
        <v>153</v>
      </c>
      <c r="H165" s="252">
        <v>7</v>
      </c>
      <c r="I165" s="253"/>
      <c r="J165" s="254">
        <f>ROUND(I165*H165,2)</f>
        <v>0</v>
      </c>
      <c r="K165" s="250" t="s">
        <v>154</v>
      </c>
      <c r="L165" s="255"/>
      <c r="M165" s="256" t="s">
        <v>1</v>
      </c>
      <c r="N165" s="257" t="s">
        <v>42</v>
      </c>
      <c r="O165" s="86"/>
      <c r="P165" s="232">
        <f>O165*H165</f>
        <v>0</v>
      </c>
      <c r="Q165" s="232">
        <v>0.054</v>
      </c>
      <c r="R165" s="232">
        <f>Q165*H165</f>
        <v>0.378</v>
      </c>
      <c r="S165" s="232">
        <v>0</v>
      </c>
      <c r="T165" s="233">
        <f>S165*H165</f>
        <v>0</v>
      </c>
      <c r="AR165" s="234" t="s">
        <v>163</v>
      </c>
      <c r="AT165" s="234" t="s">
        <v>159</v>
      </c>
      <c r="AU165" s="234" t="s">
        <v>87</v>
      </c>
      <c r="AY165" s="17" t="s">
        <v>147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85</v>
      </c>
      <c r="BK165" s="235">
        <f>ROUND(I165*H165,2)</f>
        <v>0</v>
      </c>
      <c r="BL165" s="17" t="s">
        <v>155</v>
      </c>
      <c r="BM165" s="234" t="s">
        <v>207</v>
      </c>
    </row>
    <row r="166" spans="2:65" s="1" customFormat="1" ht="16.5" customHeight="1">
      <c r="B166" s="38"/>
      <c r="C166" s="223" t="s">
        <v>208</v>
      </c>
      <c r="D166" s="223" t="s">
        <v>150</v>
      </c>
      <c r="E166" s="224" t="s">
        <v>209</v>
      </c>
      <c r="F166" s="225" t="s">
        <v>210</v>
      </c>
      <c r="G166" s="226" t="s">
        <v>211</v>
      </c>
      <c r="H166" s="227">
        <v>0.027</v>
      </c>
      <c r="I166" s="228"/>
      <c r="J166" s="229">
        <f>ROUND(I166*H166,2)</f>
        <v>0</v>
      </c>
      <c r="K166" s="225" t="s">
        <v>154</v>
      </c>
      <c r="L166" s="43"/>
      <c r="M166" s="230" t="s">
        <v>1</v>
      </c>
      <c r="N166" s="231" t="s">
        <v>42</v>
      </c>
      <c r="O166" s="86"/>
      <c r="P166" s="232">
        <f>O166*H166</f>
        <v>0</v>
      </c>
      <c r="Q166" s="232">
        <v>2.34276</v>
      </c>
      <c r="R166" s="232">
        <f>Q166*H166</f>
        <v>0.06325452000000001</v>
      </c>
      <c r="S166" s="232">
        <v>0</v>
      </c>
      <c r="T166" s="233">
        <f>S166*H166</f>
        <v>0</v>
      </c>
      <c r="AR166" s="234" t="s">
        <v>155</v>
      </c>
      <c r="AT166" s="234" t="s">
        <v>150</v>
      </c>
      <c r="AU166" s="234" t="s">
        <v>87</v>
      </c>
      <c r="AY166" s="17" t="s">
        <v>147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85</v>
      </c>
      <c r="BK166" s="235">
        <f>ROUND(I166*H166,2)</f>
        <v>0</v>
      </c>
      <c r="BL166" s="17" t="s">
        <v>155</v>
      </c>
      <c r="BM166" s="234" t="s">
        <v>212</v>
      </c>
    </row>
    <row r="167" spans="2:51" s="12" customFormat="1" ht="12">
      <c r="B167" s="236"/>
      <c r="C167" s="237"/>
      <c r="D167" s="238" t="s">
        <v>157</v>
      </c>
      <c r="E167" s="239" t="s">
        <v>1</v>
      </c>
      <c r="F167" s="240" t="s">
        <v>213</v>
      </c>
      <c r="G167" s="237"/>
      <c r="H167" s="241">
        <v>0.027</v>
      </c>
      <c r="I167" s="242"/>
      <c r="J167" s="237"/>
      <c r="K167" s="237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157</v>
      </c>
      <c r="AU167" s="247" t="s">
        <v>87</v>
      </c>
      <c r="AV167" s="12" t="s">
        <v>87</v>
      </c>
      <c r="AW167" s="12" t="s">
        <v>32</v>
      </c>
      <c r="AX167" s="12" t="s">
        <v>85</v>
      </c>
      <c r="AY167" s="247" t="s">
        <v>147</v>
      </c>
    </row>
    <row r="168" spans="2:63" s="11" customFormat="1" ht="22.8" customHeight="1">
      <c r="B168" s="207"/>
      <c r="C168" s="208"/>
      <c r="D168" s="209" t="s">
        <v>76</v>
      </c>
      <c r="E168" s="221" t="s">
        <v>178</v>
      </c>
      <c r="F168" s="221" t="s">
        <v>214</v>
      </c>
      <c r="G168" s="208"/>
      <c r="H168" s="208"/>
      <c r="I168" s="211"/>
      <c r="J168" s="222">
        <f>BK168</f>
        <v>0</v>
      </c>
      <c r="K168" s="208"/>
      <c r="L168" s="213"/>
      <c r="M168" s="214"/>
      <c r="N168" s="215"/>
      <c r="O168" s="215"/>
      <c r="P168" s="216">
        <f>SUM(P169:P315)</f>
        <v>0</v>
      </c>
      <c r="Q168" s="215"/>
      <c r="R168" s="216">
        <f>SUM(R169:R315)</f>
        <v>61.02626143</v>
      </c>
      <c r="S168" s="215"/>
      <c r="T168" s="217">
        <f>SUM(T169:T315)</f>
        <v>0</v>
      </c>
      <c r="AR168" s="218" t="s">
        <v>85</v>
      </c>
      <c r="AT168" s="219" t="s">
        <v>76</v>
      </c>
      <c r="AU168" s="219" t="s">
        <v>85</v>
      </c>
      <c r="AY168" s="218" t="s">
        <v>147</v>
      </c>
      <c r="BK168" s="220">
        <f>SUM(BK169:BK315)</f>
        <v>0</v>
      </c>
    </row>
    <row r="169" spans="2:65" s="1" customFormat="1" ht="16.5" customHeight="1">
      <c r="B169" s="38"/>
      <c r="C169" s="223" t="s">
        <v>215</v>
      </c>
      <c r="D169" s="223" t="s">
        <v>150</v>
      </c>
      <c r="E169" s="224" t="s">
        <v>216</v>
      </c>
      <c r="F169" s="225" t="s">
        <v>217</v>
      </c>
      <c r="G169" s="226" t="s">
        <v>167</v>
      </c>
      <c r="H169" s="227">
        <v>3.169</v>
      </c>
      <c r="I169" s="228"/>
      <c r="J169" s="229">
        <f>ROUND(I169*H169,2)</f>
        <v>0</v>
      </c>
      <c r="K169" s="225" t="s">
        <v>154</v>
      </c>
      <c r="L169" s="43"/>
      <c r="M169" s="230" t="s">
        <v>1</v>
      </c>
      <c r="N169" s="231" t="s">
        <v>42</v>
      </c>
      <c r="O169" s="86"/>
      <c r="P169" s="232">
        <f>O169*H169</f>
        <v>0</v>
      </c>
      <c r="Q169" s="232">
        <v>0.0065</v>
      </c>
      <c r="R169" s="232">
        <f>Q169*H169</f>
        <v>0.0205985</v>
      </c>
      <c r="S169" s="232">
        <v>0</v>
      </c>
      <c r="T169" s="233">
        <f>S169*H169</f>
        <v>0</v>
      </c>
      <c r="AR169" s="234" t="s">
        <v>155</v>
      </c>
      <c r="AT169" s="234" t="s">
        <v>150</v>
      </c>
      <c r="AU169" s="234" t="s">
        <v>87</v>
      </c>
      <c r="AY169" s="17" t="s">
        <v>147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85</v>
      </c>
      <c r="BK169" s="235">
        <f>ROUND(I169*H169,2)</f>
        <v>0</v>
      </c>
      <c r="BL169" s="17" t="s">
        <v>155</v>
      </c>
      <c r="BM169" s="234" t="s">
        <v>218</v>
      </c>
    </row>
    <row r="170" spans="2:51" s="12" customFormat="1" ht="12">
      <c r="B170" s="236"/>
      <c r="C170" s="237"/>
      <c r="D170" s="238" t="s">
        <v>157</v>
      </c>
      <c r="E170" s="239" t="s">
        <v>1</v>
      </c>
      <c r="F170" s="240" t="s">
        <v>219</v>
      </c>
      <c r="G170" s="237"/>
      <c r="H170" s="241">
        <v>3.169</v>
      </c>
      <c r="I170" s="242"/>
      <c r="J170" s="237"/>
      <c r="K170" s="237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157</v>
      </c>
      <c r="AU170" s="247" t="s">
        <v>87</v>
      </c>
      <c r="AV170" s="12" t="s">
        <v>87</v>
      </c>
      <c r="AW170" s="12" t="s">
        <v>32</v>
      </c>
      <c r="AX170" s="12" t="s">
        <v>85</v>
      </c>
      <c r="AY170" s="247" t="s">
        <v>147</v>
      </c>
    </row>
    <row r="171" spans="2:65" s="1" customFormat="1" ht="24" customHeight="1">
      <c r="B171" s="38"/>
      <c r="C171" s="223" t="s">
        <v>220</v>
      </c>
      <c r="D171" s="223" t="s">
        <v>150</v>
      </c>
      <c r="E171" s="224" t="s">
        <v>221</v>
      </c>
      <c r="F171" s="225" t="s">
        <v>222</v>
      </c>
      <c r="G171" s="226" t="s">
        <v>167</v>
      </c>
      <c r="H171" s="227">
        <v>3.169</v>
      </c>
      <c r="I171" s="228"/>
      <c r="J171" s="229">
        <f>ROUND(I171*H171,2)</f>
        <v>0</v>
      </c>
      <c r="K171" s="225" t="s">
        <v>154</v>
      </c>
      <c r="L171" s="43"/>
      <c r="M171" s="230" t="s">
        <v>1</v>
      </c>
      <c r="N171" s="231" t="s">
        <v>42</v>
      </c>
      <c r="O171" s="86"/>
      <c r="P171" s="232">
        <f>O171*H171</f>
        <v>0</v>
      </c>
      <c r="Q171" s="232">
        <v>0.01838</v>
      </c>
      <c r="R171" s="232">
        <f>Q171*H171</f>
        <v>0.05824622</v>
      </c>
      <c r="S171" s="232">
        <v>0</v>
      </c>
      <c r="T171" s="233">
        <f>S171*H171</f>
        <v>0</v>
      </c>
      <c r="AR171" s="234" t="s">
        <v>155</v>
      </c>
      <c r="AT171" s="234" t="s">
        <v>150</v>
      </c>
      <c r="AU171" s="234" t="s">
        <v>87</v>
      </c>
      <c r="AY171" s="17" t="s">
        <v>147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7" t="s">
        <v>85</v>
      </c>
      <c r="BK171" s="235">
        <f>ROUND(I171*H171,2)</f>
        <v>0</v>
      </c>
      <c r="BL171" s="17" t="s">
        <v>155</v>
      </c>
      <c r="BM171" s="234" t="s">
        <v>223</v>
      </c>
    </row>
    <row r="172" spans="2:51" s="12" customFormat="1" ht="12">
      <c r="B172" s="236"/>
      <c r="C172" s="237"/>
      <c r="D172" s="238" t="s">
        <v>157</v>
      </c>
      <c r="E172" s="239" t="s">
        <v>1</v>
      </c>
      <c r="F172" s="240" t="s">
        <v>219</v>
      </c>
      <c r="G172" s="237"/>
      <c r="H172" s="241">
        <v>3.169</v>
      </c>
      <c r="I172" s="242"/>
      <c r="J172" s="237"/>
      <c r="K172" s="237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157</v>
      </c>
      <c r="AU172" s="247" t="s">
        <v>87</v>
      </c>
      <c r="AV172" s="12" t="s">
        <v>87</v>
      </c>
      <c r="AW172" s="12" t="s">
        <v>32</v>
      </c>
      <c r="AX172" s="12" t="s">
        <v>85</v>
      </c>
      <c r="AY172" s="247" t="s">
        <v>147</v>
      </c>
    </row>
    <row r="173" spans="2:65" s="1" customFormat="1" ht="24" customHeight="1">
      <c r="B173" s="38"/>
      <c r="C173" s="223" t="s">
        <v>224</v>
      </c>
      <c r="D173" s="223" t="s">
        <v>150</v>
      </c>
      <c r="E173" s="224" t="s">
        <v>225</v>
      </c>
      <c r="F173" s="225" t="s">
        <v>226</v>
      </c>
      <c r="G173" s="226" t="s">
        <v>167</v>
      </c>
      <c r="H173" s="227">
        <v>39.18</v>
      </c>
      <c r="I173" s="228"/>
      <c r="J173" s="229">
        <f>ROUND(I173*H173,2)</f>
        <v>0</v>
      </c>
      <c r="K173" s="225" t="s">
        <v>154</v>
      </c>
      <c r="L173" s="43"/>
      <c r="M173" s="230" t="s">
        <v>1</v>
      </c>
      <c r="N173" s="231" t="s">
        <v>42</v>
      </c>
      <c r="O173" s="86"/>
      <c r="P173" s="232">
        <f>O173*H173</f>
        <v>0</v>
      </c>
      <c r="Q173" s="232">
        <v>0.0284</v>
      </c>
      <c r="R173" s="232">
        <f>Q173*H173</f>
        <v>1.1127120000000001</v>
      </c>
      <c r="S173" s="232">
        <v>0</v>
      </c>
      <c r="T173" s="233">
        <f>S173*H173</f>
        <v>0</v>
      </c>
      <c r="AR173" s="234" t="s">
        <v>155</v>
      </c>
      <c r="AT173" s="234" t="s">
        <v>150</v>
      </c>
      <c r="AU173" s="234" t="s">
        <v>87</v>
      </c>
      <c r="AY173" s="17" t="s">
        <v>147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7" t="s">
        <v>85</v>
      </c>
      <c r="BK173" s="235">
        <f>ROUND(I173*H173,2)</f>
        <v>0</v>
      </c>
      <c r="BL173" s="17" t="s">
        <v>155</v>
      </c>
      <c r="BM173" s="234" t="s">
        <v>227</v>
      </c>
    </row>
    <row r="174" spans="2:51" s="12" customFormat="1" ht="12">
      <c r="B174" s="236"/>
      <c r="C174" s="237"/>
      <c r="D174" s="238" t="s">
        <v>157</v>
      </c>
      <c r="E174" s="239" t="s">
        <v>1</v>
      </c>
      <c r="F174" s="240" t="s">
        <v>228</v>
      </c>
      <c r="G174" s="237"/>
      <c r="H174" s="241">
        <v>8</v>
      </c>
      <c r="I174" s="242"/>
      <c r="J174" s="237"/>
      <c r="K174" s="237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157</v>
      </c>
      <c r="AU174" s="247" t="s">
        <v>87</v>
      </c>
      <c r="AV174" s="12" t="s">
        <v>87</v>
      </c>
      <c r="AW174" s="12" t="s">
        <v>32</v>
      </c>
      <c r="AX174" s="12" t="s">
        <v>77</v>
      </c>
      <c r="AY174" s="247" t="s">
        <v>147</v>
      </c>
    </row>
    <row r="175" spans="2:51" s="12" customFormat="1" ht="12">
      <c r="B175" s="236"/>
      <c r="C175" s="237"/>
      <c r="D175" s="238" t="s">
        <v>157</v>
      </c>
      <c r="E175" s="239" t="s">
        <v>1</v>
      </c>
      <c r="F175" s="240" t="s">
        <v>229</v>
      </c>
      <c r="G175" s="237"/>
      <c r="H175" s="241">
        <v>24.18</v>
      </c>
      <c r="I175" s="242"/>
      <c r="J175" s="237"/>
      <c r="K175" s="237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157</v>
      </c>
      <c r="AU175" s="247" t="s">
        <v>87</v>
      </c>
      <c r="AV175" s="12" t="s">
        <v>87</v>
      </c>
      <c r="AW175" s="12" t="s">
        <v>32</v>
      </c>
      <c r="AX175" s="12" t="s">
        <v>77</v>
      </c>
      <c r="AY175" s="247" t="s">
        <v>147</v>
      </c>
    </row>
    <row r="176" spans="2:51" s="12" customFormat="1" ht="12">
      <c r="B176" s="236"/>
      <c r="C176" s="237"/>
      <c r="D176" s="238" t="s">
        <v>157</v>
      </c>
      <c r="E176" s="239" t="s">
        <v>1</v>
      </c>
      <c r="F176" s="240" t="s">
        <v>230</v>
      </c>
      <c r="G176" s="237"/>
      <c r="H176" s="241">
        <v>7</v>
      </c>
      <c r="I176" s="242"/>
      <c r="J176" s="237"/>
      <c r="K176" s="237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157</v>
      </c>
      <c r="AU176" s="247" t="s">
        <v>87</v>
      </c>
      <c r="AV176" s="12" t="s">
        <v>87</v>
      </c>
      <c r="AW176" s="12" t="s">
        <v>32</v>
      </c>
      <c r="AX176" s="12" t="s">
        <v>77</v>
      </c>
      <c r="AY176" s="247" t="s">
        <v>147</v>
      </c>
    </row>
    <row r="177" spans="2:51" s="13" customFormat="1" ht="12">
      <c r="B177" s="258"/>
      <c r="C177" s="259"/>
      <c r="D177" s="238" t="s">
        <v>157</v>
      </c>
      <c r="E177" s="260" t="s">
        <v>1</v>
      </c>
      <c r="F177" s="261" t="s">
        <v>184</v>
      </c>
      <c r="G177" s="259"/>
      <c r="H177" s="262">
        <v>39.18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AT177" s="268" t="s">
        <v>157</v>
      </c>
      <c r="AU177" s="268" t="s">
        <v>87</v>
      </c>
      <c r="AV177" s="13" t="s">
        <v>155</v>
      </c>
      <c r="AW177" s="13" t="s">
        <v>32</v>
      </c>
      <c r="AX177" s="13" t="s">
        <v>85</v>
      </c>
      <c r="AY177" s="268" t="s">
        <v>147</v>
      </c>
    </row>
    <row r="178" spans="2:65" s="1" customFormat="1" ht="16.5" customHeight="1">
      <c r="B178" s="38"/>
      <c r="C178" s="223" t="s">
        <v>8</v>
      </c>
      <c r="D178" s="223" t="s">
        <v>150</v>
      </c>
      <c r="E178" s="224" t="s">
        <v>231</v>
      </c>
      <c r="F178" s="225" t="s">
        <v>232</v>
      </c>
      <c r="G178" s="226" t="s">
        <v>167</v>
      </c>
      <c r="H178" s="227">
        <v>157.798</v>
      </c>
      <c r="I178" s="228"/>
      <c r="J178" s="229">
        <f>ROUND(I178*H178,2)</f>
        <v>0</v>
      </c>
      <c r="K178" s="225" t="s">
        <v>154</v>
      </c>
      <c r="L178" s="43"/>
      <c r="M178" s="230" t="s">
        <v>1</v>
      </c>
      <c r="N178" s="231" t="s">
        <v>42</v>
      </c>
      <c r="O178" s="86"/>
      <c r="P178" s="232">
        <f>O178*H178</f>
        <v>0</v>
      </c>
      <c r="Q178" s="232">
        <v>0.0065</v>
      </c>
      <c r="R178" s="232">
        <f>Q178*H178</f>
        <v>1.025687</v>
      </c>
      <c r="S178" s="232">
        <v>0</v>
      </c>
      <c r="T178" s="233">
        <f>S178*H178</f>
        <v>0</v>
      </c>
      <c r="AR178" s="234" t="s">
        <v>155</v>
      </c>
      <c r="AT178" s="234" t="s">
        <v>150</v>
      </c>
      <c r="AU178" s="234" t="s">
        <v>87</v>
      </c>
      <c r="AY178" s="17" t="s">
        <v>147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85</v>
      </c>
      <c r="BK178" s="235">
        <f>ROUND(I178*H178,2)</f>
        <v>0</v>
      </c>
      <c r="BL178" s="17" t="s">
        <v>155</v>
      </c>
      <c r="BM178" s="234" t="s">
        <v>233</v>
      </c>
    </row>
    <row r="179" spans="2:51" s="12" customFormat="1" ht="12">
      <c r="B179" s="236"/>
      <c r="C179" s="237"/>
      <c r="D179" s="238" t="s">
        <v>157</v>
      </c>
      <c r="E179" s="239" t="s">
        <v>1</v>
      </c>
      <c r="F179" s="240" t="s">
        <v>234</v>
      </c>
      <c r="G179" s="237"/>
      <c r="H179" s="241">
        <v>25.677</v>
      </c>
      <c r="I179" s="242"/>
      <c r="J179" s="237"/>
      <c r="K179" s="237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157</v>
      </c>
      <c r="AU179" s="247" t="s">
        <v>87</v>
      </c>
      <c r="AV179" s="12" t="s">
        <v>87</v>
      </c>
      <c r="AW179" s="12" t="s">
        <v>32</v>
      </c>
      <c r="AX179" s="12" t="s">
        <v>77</v>
      </c>
      <c r="AY179" s="247" t="s">
        <v>147</v>
      </c>
    </row>
    <row r="180" spans="2:51" s="12" customFormat="1" ht="12">
      <c r="B180" s="236"/>
      <c r="C180" s="237"/>
      <c r="D180" s="238" t="s">
        <v>157</v>
      </c>
      <c r="E180" s="239" t="s">
        <v>1</v>
      </c>
      <c r="F180" s="240" t="s">
        <v>235</v>
      </c>
      <c r="G180" s="237"/>
      <c r="H180" s="241">
        <v>29.623</v>
      </c>
      <c r="I180" s="242"/>
      <c r="J180" s="237"/>
      <c r="K180" s="237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157</v>
      </c>
      <c r="AU180" s="247" t="s">
        <v>87</v>
      </c>
      <c r="AV180" s="12" t="s">
        <v>87</v>
      </c>
      <c r="AW180" s="12" t="s">
        <v>32</v>
      </c>
      <c r="AX180" s="12" t="s">
        <v>77</v>
      </c>
      <c r="AY180" s="247" t="s">
        <v>147</v>
      </c>
    </row>
    <row r="181" spans="2:51" s="12" customFormat="1" ht="12">
      <c r="B181" s="236"/>
      <c r="C181" s="237"/>
      <c r="D181" s="238" t="s">
        <v>157</v>
      </c>
      <c r="E181" s="239" t="s">
        <v>1</v>
      </c>
      <c r="F181" s="240" t="s">
        <v>236</v>
      </c>
      <c r="G181" s="237"/>
      <c r="H181" s="241">
        <v>58.548</v>
      </c>
      <c r="I181" s="242"/>
      <c r="J181" s="237"/>
      <c r="K181" s="237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157</v>
      </c>
      <c r="AU181" s="247" t="s">
        <v>87</v>
      </c>
      <c r="AV181" s="12" t="s">
        <v>87</v>
      </c>
      <c r="AW181" s="12" t="s">
        <v>32</v>
      </c>
      <c r="AX181" s="12" t="s">
        <v>77</v>
      </c>
      <c r="AY181" s="247" t="s">
        <v>147</v>
      </c>
    </row>
    <row r="182" spans="2:51" s="12" customFormat="1" ht="12">
      <c r="B182" s="236"/>
      <c r="C182" s="237"/>
      <c r="D182" s="238" t="s">
        <v>157</v>
      </c>
      <c r="E182" s="239" t="s">
        <v>1</v>
      </c>
      <c r="F182" s="240" t="s">
        <v>237</v>
      </c>
      <c r="G182" s="237"/>
      <c r="H182" s="241">
        <v>26.608</v>
      </c>
      <c r="I182" s="242"/>
      <c r="J182" s="237"/>
      <c r="K182" s="237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157</v>
      </c>
      <c r="AU182" s="247" t="s">
        <v>87</v>
      </c>
      <c r="AV182" s="12" t="s">
        <v>87</v>
      </c>
      <c r="AW182" s="12" t="s">
        <v>32</v>
      </c>
      <c r="AX182" s="12" t="s">
        <v>77</v>
      </c>
      <c r="AY182" s="247" t="s">
        <v>147</v>
      </c>
    </row>
    <row r="183" spans="2:51" s="12" customFormat="1" ht="12">
      <c r="B183" s="236"/>
      <c r="C183" s="237"/>
      <c r="D183" s="238" t="s">
        <v>157</v>
      </c>
      <c r="E183" s="239" t="s">
        <v>1</v>
      </c>
      <c r="F183" s="240" t="s">
        <v>238</v>
      </c>
      <c r="G183" s="237"/>
      <c r="H183" s="241">
        <v>17.342</v>
      </c>
      <c r="I183" s="242"/>
      <c r="J183" s="237"/>
      <c r="K183" s="237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157</v>
      </c>
      <c r="AU183" s="247" t="s">
        <v>87</v>
      </c>
      <c r="AV183" s="12" t="s">
        <v>87</v>
      </c>
      <c r="AW183" s="12" t="s">
        <v>32</v>
      </c>
      <c r="AX183" s="12" t="s">
        <v>77</v>
      </c>
      <c r="AY183" s="247" t="s">
        <v>147</v>
      </c>
    </row>
    <row r="184" spans="2:51" s="13" customFormat="1" ht="12">
      <c r="B184" s="258"/>
      <c r="C184" s="259"/>
      <c r="D184" s="238" t="s">
        <v>157</v>
      </c>
      <c r="E184" s="260" t="s">
        <v>1</v>
      </c>
      <c r="F184" s="261" t="s">
        <v>184</v>
      </c>
      <c r="G184" s="259"/>
      <c r="H184" s="262">
        <v>157.798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AT184" s="268" t="s">
        <v>157</v>
      </c>
      <c r="AU184" s="268" t="s">
        <v>87</v>
      </c>
      <c r="AV184" s="13" t="s">
        <v>155</v>
      </c>
      <c r="AW184" s="13" t="s">
        <v>32</v>
      </c>
      <c r="AX184" s="13" t="s">
        <v>85</v>
      </c>
      <c r="AY184" s="268" t="s">
        <v>147</v>
      </c>
    </row>
    <row r="185" spans="2:65" s="1" customFormat="1" ht="24" customHeight="1">
      <c r="B185" s="38"/>
      <c r="C185" s="223" t="s">
        <v>239</v>
      </c>
      <c r="D185" s="223" t="s">
        <v>150</v>
      </c>
      <c r="E185" s="224" t="s">
        <v>240</v>
      </c>
      <c r="F185" s="225" t="s">
        <v>241</v>
      </c>
      <c r="G185" s="226" t="s">
        <v>167</v>
      </c>
      <c r="H185" s="227">
        <v>27.89</v>
      </c>
      <c r="I185" s="228"/>
      <c r="J185" s="229">
        <f>ROUND(I185*H185,2)</f>
        <v>0</v>
      </c>
      <c r="K185" s="225" t="s">
        <v>154</v>
      </c>
      <c r="L185" s="43"/>
      <c r="M185" s="230" t="s">
        <v>1</v>
      </c>
      <c r="N185" s="231" t="s">
        <v>42</v>
      </c>
      <c r="O185" s="86"/>
      <c r="P185" s="232">
        <f>O185*H185</f>
        <v>0</v>
      </c>
      <c r="Q185" s="232">
        <v>0.00735</v>
      </c>
      <c r="R185" s="232">
        <f>Q185*H185</f>
        <v>0.2049915</v>
      </c>
      <c r="S185" s="232">
        <v>0</v>
      </c>
      <c r="T185" s="233">
        <f>S185*H185</f>
        <v>0</v>
      </c>
      <c r="AR185" s="234" t="s">
        <v>155</v>
      </c>
      <c r="AT185" s="234" t="s">
        <v>150</v>
      </c>
      <c r="AU185" s="234" t="s">
        <v>87</v>
      </c>
      <c r="AY185" s="17" t="s">
        <v>147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7" t="s">
        <v>85</v>
      </c>
      <c r="BK185" s="235">
        <f>ROUND(I185*H185,2)</f>
        <v>0</v>
      </c>
      <c r="BL185" s="17" t="s">
        <v>155</v>
      </c>
      <c r="BM185" s="234" t="s">
        <v>242</v>
      </c>
    </row>
    <row r="186" spans="2:51" s="12" customFormat="1" ht="12">
      <c r="B186" s="236"/>
      <c r="C186" s="237"/>
      <c r="D186" s="238" t="s">
        <v>157</v>
      </c>
      <c r="E186" s="239" t="s">
        <v>1</v>
      </c>
      <c r="F186" s="240" t="s">
        <v>243</v>
      </c>
      <c r="G186" s="237"/>
      <c r="H186" s="241">
        <v>27.89</v>
      </c>
      <c r="I186" s="242"/>
      <c r="J186" s="237"/>
      <c r="K186" s="237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157</v>
      </c>
      <c r="AU186" s="247" t="s">
        <v>87</v>
      </c>
      <c r="AV186" s="12" t="s">
        <v>87</v>
      </c>
      <c r="AW186" s="12" t="s">
        <v>32</v>
      </c>
      <c r="AX186" s="12" t="s">
        <v>85</v>
      </c>
      <c r="AY186" s="247" t="s">
        <v>147</v>
      </c>
    </row>
    <row r="187" spans="2:65" s="1" customFormat="1" ht="24" customHeight="1">
      <c r="B187" s="38"/>
      <c r="C187" s="223" t="s">
        <v>244</v>
      </c>
      <c r="D187" s="223" t="s">
        <v>150</v>
      </c>
      <c r="E187" s="224" t="s">
        <v>245</v>
      </c>
      <c r="F187" s="225" t="s">
        <v>246</v>
      </c>
      <c r="G187" s="226" t="s">
        <v>167</v>
      </c>
      <c r="H187" s="227">
        <v>614.723</v>
      </c>
      <c r="I187" s="228"/>
      <c r="J187" s="229">
        <f>ROUND(I187*H187,2)</f>
        <v>0</v>
      </c>
      <c r="K187" s="225" t="s">
        <v>154</v>
      </c>
      <c r="L187" s="43"/>
      <c r="M187" s="230" t="s">
        <v>1</v>
      </c>
      <c r="N187" s="231" t="s">
        <v>42</v>
      </c>
      <c r="O187" s="86"/>
      <c r="P187" s="232">
        <f>O187*H187</f>
        <v>0</v>
      </c>
      <c r="Q187" s="232">
        <v>0.00438</v>
      </c>
      <c r="R187" s="232">
        <f>Q187*H187</f>
        <v>2.69248674</v>
      </c>
      <c r="S187" s="232">
        <v>0</v>
      </c>
      <c r="T187" s="233">
        <f>S187*H187</f>
        <v>0</v>
      </c>
      <c r="AR187" s="234" t="s">
        <v>155</v>
      </c>
      <c r="AT187" s="234" t="s">
        <v>150</v>
      </c>
      <c r="AU187" s="234" t="s">
        <v>87</v>
      </c>
      <c r="AY187" s="17" t="s">
        <v>147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7" t="s">
        <v>85</v>
      </c>
      <c r="BK187" s="235">
        <f>ROUND(I187*H187,2)</f>
        <v>0</v>
      </c>
      <c r="BL187" s="17" t="s">
        <v>155</v>
      </c>
      <c r="BM187" s="234" t="s">
        <v>247</v>
      </c>
    </row>
    <row r="188" spans="2:51" s="12" customFormat="1" ht="12">
      <c r="B188" s="236"/>
      <c r="C188" s="237"/>
      <c r="D188" s="238" t="s">
        <v>157</v>
      </c>
      <c r="E188" s="239" t="s">
        <v>1</v>
      </c>
      <c r="F188" s="240" t="s">
        <v>248</v>
      </c>
      <c r="G188" s="237"/>
      <c r="H188" s="241">
        <v>23.995</v>
      </c>
      <c r="I188" s="242"/>
      <c r="J188" s="237"/>
      <c r="K188" s="237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157</v>
      </c>
      <c r="AU188" s="247" t="s">
        <v>87</v>
      </c>
      <c r="AV188" s="12" t="s">
        <v>87</v>
      </c>
      <c r="AW188" s="12" t="s">
        <v>32</v>
      </c>
      <c r="AX188" s="12" t="s">
        <v>77</v>
      </c>
      <c r="AY188" s="247" t="s">
        <v>147</v>
      </c>
    </row>
    <row r="189" spans="2:51" s="12" customFormat="1" ht="12">
      <c r="B189" s="236"/>
      <c r="C189" s="237"/>
      <c r="D189" s="238" t="s">
        <v>157</v>
      </c>
      <c r="E189" s="239" t="s">
        <v>1</v>
      </c>
      <c r="F189" s="240" t="s">
        <v>249</v>
      </c>
      <c r="G189" s="237"/>
      <c r="H189" s="241">
        <v>62.483</v>
      </c>
      <c r="I189" s="242"/>
      <c r="J189" s="237"/>
      <c r="K189" s="237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157</v>
      </c>
      <c r="AU189" s="247" t="s">
        <v>87</v>
      </c>
      <c r="AV189" s="12" t="s">
        <v>87</v>
      </c>
      <c r="AW189" s="12" t="s">
        <v>32</v>
      </c>
      <c r="AX189" s="12" t="s">
        <v>77</v>
      </c>
      <c r="AY189" s="247" t="s">
        <v>147</v>
      </c>
    </row>
    <row r="190" spans="2:51" s="12" customFormat="1" ht="12">
      <c r="B190" s="236"/>
      <c r="C190" s="237"/>
      <c r="D190" s="238" t="s">
        <v>157</v>
      </c>
      <c r="E190" s="239" t="s">
        <v>1</v>
      </c>
      <c r="F190" s="240" t="s">
        <v>250</v>
      </c>
      <c r="G190" s="237"/>
      <c r="H190" s="241">
        <v>29.55</v>
      </c>
      <c r="I190" s="242"/>
      <c r="J190" s="237"/>
      <c r="K190" s="237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157</v>
      </c>
      <c r="AU190" s="247" t="s">
        <v>87</v>
      </c>
      <c r="AV190" s="12" t="s">
        <v>87</v>
      </c>
      <c r="AW190" s="12" t="s">
        <v>32</v>
      </c>
      <c r="AX190" s="12" t="s">
        <v>77</v>
      </c>
      <c r="AY190" s="247" t="s">
        <v>147</v>
      </c>
    </row>
    <row r="191" spans="2:51" s="12" customFormat="1" ht="12">
      <c r="B191" s="236"/>
      <c r="C191" s="237"/>
      <c r="D191" s="238" t="s">
        <v>157</v>
      </c>
      <c r="E191" s="239" t="s">
        <v>1</v>
      </c>
      <c r="F191" s="240" t="s">
        <v>251</v>
      </c>
      <c r="G191" s="237"/>
      <c r="H191" s="241">
        <v>24.099</v>
      </c>
      <c r="I191" s="242"/>
      <c r="J191" s="237"/>
      <c r="K191" s="237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157</v>
      </c>
      <c r="AU191" s="247" t="s">
        <v>87</v>
      </c>
      <c r="AV191" s="12" t="s">
        <v>87</v>
      </c>
      <c r="AW191" s="12" t="s">
        <v>32</v>
      </c>
      <c r="AX191" s="12" t="s">
        <v>77</v>
      </c>
      <c r="AY191" s="247" t="s">
        <v>147</v>
      </c>
    </row>
    <row r="192" spans="2:51" s="12" customFormat="1" ht="12">
      <c r="B192" s="236"/>
      <c r="C192" s="237"/>
      <c r="D192" s="238" t="s">
        <v>157</v>
      </c>
      <c r="E192" s="239" t="s">
        <v>1</v>
      </c>
      <c r="F192" s="240" t="s">
        <v>252</v>
      </c>
      <c r="G192" s="237"/>
      <c r="H192" s="241">
        <v>44.93</v>
      </c>
      <c r="I192" s="242"/>
      <c r="J192" s="237"/>
      <c r="K192" s="237"/>
      <c r="L192" s="243"/>
      <c r="M192" s="244"/>
      <c r="N192" s="245"/>
      <c r="O192" s="245"/>
      <c r="P192" s="245"/>
      <c r="Q192" s="245"/>
      <c r="R192" s="245"/>
      <c r="S192" s="245"/>
      <c r="T192" s="246"/>
      <c r="AT192" s="247" t="s">
        <v>157</v>
      </c>
      <c r="AU192" s="247" t="s">
        <v>87</v>
      </c>
      <c r="AV192" s="12" t="s">
        <v>87</v>
      </c>
      <c r="AW192" s="12" t="s">
        <v>32</v>
      </c>
      <c r="AX192" s="12" t="s">
        <v>77</v>
      </c>
      <c r="AY192" s="247" t="s">
        <v>147</v>
      </c>
    </row>
    <row r="193" spans="2:51" s="12" customFormat="1" ht="12">
      <c r="B193" s="236"/>
      <c r="C193" s="237"/>
      <c r="D193" s="238" t="s">
        <v>157</v>
      </c>
      <c r="E193" s="239" t="s">
        <v>1</v>
      </c>
      <c r="F193" s="240" t="s">
        <v>253</v>
      </c>
      <c r="G193" s="237"/>
      <c r="H193" s="241">
        <v>25.558</v>
      </c>
      <c r="I193" s="242"/>
      <c r="J193" s="237"/>
      <c r="K193" s="237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157</v>
      </c>
      <c r="AU193" s="247" t="s">
        <v>87</v>
      </c>
      <c r="AV193" s="12" t="s">
        <v>87</v>
      </c>
      <c r="AW193" s="12" t="s">
        <v>32</v>
      </c>
      <c r="AX193" s="12" t="s">
        <v>77</v>
      </c>
      <c r="AY193" s="247" t="s">
        <v>147</v>
      </c>
    </row>
    <row r="194" spans="2:51" s="12" customFormat="1" ht="12">
      <c r="B194" s="236"/>
      <c r="C194" s="237"/>
      <c r="D194" s="238" t="s">
        <v>157</v>
      </c>
      <c r="E194" s="239" t="s">
        <v>1</v>
      </c>
      <c r="F194" s="240" t="s">
        <v>254</v>
      </c>
      <c r="G194" s="237"/>
      <c r="H194" s="241">
        <v>53.922</v>
      </c>
      <c r="I194" s="242"/>
      <c r="J194" s="237"/>
      <c r="K194" s="237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157</v>
      </c>
      <c r="AU194" s="247" t="s">
        <v>87</v>
      </c>
      <c r="AV194" s="12" t="s">
        <v>87</v>
      </c>
      <c r="AW194" s="12" t="s">
        <v>32</v>
      </c>
      <c r="AX194" s="12" t="s">
        <v>77</v>
      </c>
      <c r="AY194" s="247" t="s">
        <v>147</v>
      </c>
    </row>
    <row r="195" spans="2:51" s="12" customFormat="1" ht="12">
      <c r="B195" s="236"/>
      <c r="C195" s="237"/>
      <c r="D195" s="238" t="s">
        <v>157</v>
      </c>
      <c r="E195" s="239" t="s">
        <v>1</v>
      </c>
      <c r="F195" s="240" t="s">
        <v>255</v>
      </c>
      <c r="G195" s="237"/>
      <c r="H195" s="241">
        <v>62.502</v>
      </c>
      <c r="I195" s="242"/>
      <c r="J195" s="237"/>
      <c r="K195" s="237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157</v>
      </c>
      <c r="AU195" s="247" t="s">
        <v>87</v>
      </c>
      <c r="AV195" s="12" t="s">
        <v>87</v>
      </c>
      <c r="AW195" s="12" t="s">
        <v>32</v>
      </c>
      <c r="AX195" s="12" t="s">
        <v>77</v>
      </c>
      <c r="AY195" s="247" t="s">
        <v>147</v>
      </c>
    </row>
    <row r="196" spans="2:51" s="12" customFormat="1" ht="12">
      <c r="B196" s="236"/>
      <c r="C196" s="237"/>
      <c r="D196" s="238" t="s">
        <v>157</v>
      </c>
      <c r="E196" s="239" t="s">
        <v>1</v>
      </c>
      <c r="F196" s="240" t="s">
        <v>256</v>
      </c>
      <c r="G196" s="237"/>
      <c r="H196" s="241">
        <v>121.29</v>
      </c>
      <c r="I196" s="242"/>
      <c r="J196" s="237"/>
      <c r="K196" s="237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157</v>
      </c>
      <c r="AU196" s="247" t="s">
        <v>87</v>
      </c>
      <c r="AV196" s="12" t="s">
        <v>87</v>
      </c>
      <c r="AW196" s="12" t="s">
        <v>32</v>
      </c>
      <c r="AX196" s="12" t="s">
        <v>77</v>
      </c>
      <c r="AY196" s="247" t="s">
        <v>147</v>
      </c>
    </row>
    <row r="197" spans="2:51" s="12" customFormat="1" ht="12">
      <c r="B197" s="236"/>
      <c r="C197" s="237"/>
      <c r="D197" s="238" t="s">
        <v>157</v>
      </c>
      <c r="E197" s="239" t="s">
        <v>1</v>
      </c>
      <c r="F197" s="240" t="s">
        <v>257</v>
      </c>
      <c r="G197" s="237"/>
      <c r="H197" s="241">
        <v>28.33</v>
      </c>
      <c r="I197" s="242"/>
      <c r="J197" s="237"/>
      <c r="K197" s="237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157</v>
      </c>
      <c r="AU197" s="247" t="s">
        <v>87</v>
      </c>
      <c r="AV197" s="12" t="s">
        <v>87</v>
      </c>
      <c r="AW197" s="12" t="s">
        <v>32</v>
      </c>
      <c r="AX197" s="12" t="s">
        <v>77</v>
      </c>
      <c r="AY197" s="247" t="s">
        <v>147</v>
      </c>
    </row>
    <row r="198" spans="2:51" s="12" customFormat="1" ht="12">
      <c r="B198" s="236"/>
      <c r="C198" s="237"/>
      <c r="D198" s="238" t="s">
        <v>157</v>
      </c>
      <c r="E198" s="239" t="s">
        <v>1</v>
      </c>
      <c r="F198" s="240" t="s">
        <v>258</v>
      </c>
      <c r="G198" s="237"/>
      <c r="H198" s="241">
        <v>37.76</v>
      </c>
      <c r="I198" s="242"/>
      <c r="J198" s="237"/>
      <c r="K198" s="237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157</v>
      </c>
      <c r="AU198" s="247" t="s">
        <v>87</v>
      </c>
      <c r="AV198" s="12" t="s">
        <v>87</v>
      </c>
      <c r="AW198" s="12" t="s">
        <v>32</v>
      </c>
      <c r="AX198" s="12" t="s">
        <v>77</v>
      </c>
      <c r="AY198" s="247" t="s">
        <v>147</v>
      </c>
    </row>
    <row r="199" spans="2:51" s="12" customFormat="1" ht="12">
      <c r="B199" s="236"/>
      <c r="C199" s="237"/>
      <c r="D199" s="238" t="s">
        <v>157</v>
      </c>
      <c r="E199" s="239" t="s">
        <v>1</v>
      </c>
      <c r="F199" s="240" t="s">
        <v>259</v>
      </c>
      <c r="G199" s="237"/>
      <c r="H199" s="241">
        <v>48.02</v>
      </c>
      <c r="I199" s="242"/>
      <c r="J199" s="237"/>
      <c r="K199" s="237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157</v>
      </c>
      <c r="AU199" s="247" t="s">
        <v>87</v>
      </c>
      <c r="AV199" s="12" t="s">
        <v>87</v>
      </c>
      <c r="AW199" s="12" t="s">
        <v>32</v>
      </c>
      <c r="AX199" s="12" t="s">
        <v>77</v>
      </c>
      <c r="AY199" s="247" t="s">
        <v>147</v>
      </c>
    </row>
    <row r="200" spans="2:51" s="12" customFormat="1" ht="12">
      <c r="B200" s="236"/>
      <c r="C200" s="237"/>
      <c r="D200" s="238" t="s">
        <v>157</v>
      </c>
      <c r="E200" s="239" t="s">
        <v>1</v>
      </c>
      <c r="F200" s="240" t="s">
        <v>260</v>
      </c>
      <c r="G200" s="237"/>
      <c r="H200" s="241">
        <v>52.284</v>
      </c>
      <c r="I200" s="242"/>
      <c r="J200" s="237"/>
      <c r="K200" s="237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157</v>
      </c>
      <c r="AU200" s="247" t="s">
        <v>87</v>
      </c>
      <c r="AV200" s="12" t="s">
        <v>87</v>
      </c>
      <c r="AW200" s="12" t="s">
        <v>32</v>
      </c>
      <c r="AX200" s="12" t="s">
        <v>77</v>
      </c>
      <c r="AY200" s="247" t="s">
        <v>147</v>
      </c>
    </row>
    <row r="201" spans="2:51" s="13" customFormat="1" ht="12">
      <c r="B201" s="258"/>
      <c r="C201" s="259"/>
      <c r="D201" s="238" t="s">
        <v>157</v>
      </c>
      <c r="E201" s="260" t="s">
        <v>1</v>
      </c>
      <c r="F201" s="261" t="s">
        <v>184</v>
      </c>
      <c r="G201" s="259"/>
      <c r="H201" s="262">
        <v>614.723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157</v>
      </c>
      <c r="AU201" s="268" t="s">
        <v>87</v>
      </c>
      <c r="AV201" s="13" t="s">
        <v>155</v>
      </c>
      <c r="AW201" s="13" t="s">
        <v>32</v>
      </c>
      <c r="AX201" s="13" t="s">
        <v>85</v>
      </c>
      <c r="AY201" s="268" t="s">
        <v>147</v>
      </c>
    </row>
    <row r="202" spans="2:65" s="1" customFormat="1" ht="24" customHeight="1">
      <c r="B202" s="38"/>
      <c r="C202" s="223" t="s">
        <v>261</v>
      </c>
      <c r="D202" s="223" t="s">
        <v>150</v>
      </c>
      <c r="E202" s="224" t="s">
        <v>262</v>
      </c>
      <c r="F202" s="225" t="s">
        <v>263</v>
      </c>
      <c r="G202" s="226" t="s">
        <v>167</v>
      </c>
      <c r="H202" s="227">
        <v>446.388</v>
      </c>
      <c r="I202" s="228"/>
      <c r="J202" s="229">
        <f>ROUND(I202*H202,2)</f>
        <v>0</v>
      </c>
      <c r="K202" s="225" t="s">
        <v>154</v>
      </c>
      <c r="L202" s="43"/>
      <c r="M202" s="230" t="s">
        <v>1</v>
      </c>
      <c r="N202" s="231" t="s">
        <v>42</v>
      </c>
      <c r="O202" s="86"/>
      <c r="P202" s="232">
        <f>O202*H202</f>
        <v>0</v>
      </c>
      <c r="Q202" s="232">
        <v>0.01838</v>
      </c>
      <c r="R202" s="232">
        <f>Q202*H202</f>
        <v>8.204611439999999</v>
      </c>
      <c r="S202" s="232">
        <v>0</v>
      </c>
      <c r="T202" s="233">
        <f>S202*H202</f>
        <v>0</v>
      </c>
      <c r="AR202" s="234" t="s">
        <v>155</v>
      </c>
      <c r="AT202" s="234" t="s">
        <v>150</v>
      </c>
      <c r="AU202" s="234" t="s">
        <v>87</v>
      </c>
      <c r="AY202" s="17" t="s">
        <v>147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7" t="s">
        <v>85</v>
      </c>
      <c r="BK202" s="235">
        <f>ROUND(I202*H202,2)</f>
        <v>0</v>
      </c>
      <c r="BL202" s="17" t="s">
        <v>155</v>
      </c>
      <c r="BM202" s="234" t="s">
        <v>264</v>
      </c>
    </row>
    <row r="203" spans="2:51" s="12" customFormat="1" ht="12">
      <c r="B203" s="236"/>
      <c r="C203" s="237"/>
      <c r="D203" s="238" t="s">
        <v>157</v>
      </c>
      <c r="E203" s="239" t="s">
        <v>1</v>
      </c>
      <c r="F203" s="240" t="s">
        <v>265</v>
      </c>
      <c r="G203" s="237"/>
      <c r="H203" s="241">
        <v>23.995</v>
      </c>
      <c r="I203" s="242"/>
      <c r="J203" s="237"/>
      <c r="K203" s="237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157</v>
      </c>
      <c r="AU203" s="247" t="s">
        <v>87</v>
      </c>
      <c r="AV203" s="12" t="s">
        <v>87</v>
      </c>
      <c r="AW203" s="12" t="s">
        <v>32</v>
      </c>
      <c r="AX203" s="12" t="s">
        <v>77</v>
      </c>
      <c r="AY203" s="247" t="s">
        <v>147</v>
      </c>
    </row>
    <row r="204" spans="2:51" s="12" customFormat="1" ht="12">
      <c r="B204" s="236"/>
      <c r="C204" s="237"/>
      <c r="D204" s="238" t="s">
        <v>157</v>
      </c>
      <c r="E204" s="239" t="s">
        <v>1</v>
      </c>
      <c r="F204" s="240" t="s">
        <v>249</v>
      </c>
      <c r="G204" s="237"/>
      <c r="H204" s="241">
        <v>62.483</v>
      </c>
      <c r="I204" s="242"/>
      <c r="J204" s="237"/>
      <c r="K204" s="237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157</v>
      </c>
      <c r="AU204" s="247" t="s">
        <v>87</v>
      </c>
      <c r="AV204" s="12" t="s">
        <v>87</v>
      </c>
      <c r="AW204" s="12" t="s">
        <v>32</v>
      </c>
      <c r="AX204" s="12" t="s">
        <v>77</v>
      </c>
      <c r="AY204" s="247" t="s">
        <v>147</v>
      </c>
    </row>
    <row r="205" spans="2:51" s="12" customFormat="1" ht="12">
      <c r="B205" s="236"/>
      <c r="C205" s="237"/>
      <c r="D205" s="238" t="s">
        <v>157</v>
      </c>
      <c r="E205" s="239" t="s">
        <v>1</v>
      </c>
      <c r="F205" s="240" t="s">
        <v>250</v>
      </c>
      <c r="G205" s="237"/>
      <c r="H205" s="241">
        <v>29.55</v>
      </c>
      <c r="I205" s="242"/>
      <c r="J205" s="237"/>
      <c r="K205" s="237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157</v>
      </c>
      <c r="AU205" s="247" t="s">
        <v>87</v>
      </c>
      <c r="AV205" s="12" t="s">
        <v>87</v>
      </c>
      <c r="AW205" s="12" t="s">
        <v>32</v>
      </c>
      <c r="AX205" s="12" t="s">
        <v>77</v>
      </c>
      <c r="AY205" s="247" t="s">
        <v>147</v>
      </c>
    </row>
    <row r="206" spans="2:51" s="12" customFormat="1" ht="12">
      <c r="B206" s="236"/>
      <c r="C206" s="237"/>
      <c r="D206" s="238" t="s">
        <v>157</v>
      </c>
      <c r="E206" s="239" t="s">
        <v>1</v>
      </c>
      <c r="F206" s="240" t="s">
        <v>251</v>
      </c>
      <c r="G206" s="237"/>
      <c r="H206" s="241">
        <v>24.099</v>
      </c>
      <c r="I206" s="242"/>
      <c r="J206" s="237"/>
      <c r="K206" s="237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157</v>
      </c>
      <c r="AU206" s="247" t="s">
        <v>87</v>
      </c>
      <c r="AV206" s="12" t="s">
        <v>87</v>
      </c>
      <c r="AW206" s="12" t="s">
        <v>32</v>
      </c>
      <c r="AX206" s="12" t="s">
        <v>77</v>
      </c>
      <c r="AY206" s="247" t="s">
        <v>147</v>
      </c>
    </row>
    <row r="207" spans="2:51" s="12" customFormat="1" ht="12">
      <c r="B207" s="236"/>
      <c r="C207" s="237"/>
      <c r="D207" s="238" t="s">
        <v>157</v>
      </c>
      <c r="E207" s="239" t="s">
        <v>1</v>
      </c>
      <c r="F207" s="240" t="s">
        <v>252</v>
      </c>
      <c r="G207" s="237"/>
      <c r="H207" s="241">
        <v>44.93</v>
      </c>
      <c r="I207" s="242"/>
      <c r="J207" s="237"/>
      <c r="K207" s="237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157</v>
      </c>
      <c r="AU207" s="247" t="s">
        <v>87</v>
      </c>
      <c r="AV207" s="12" t="s">
        <v>87</v>
      </c>
      <c r="AW207" s="12" t="s">
        <v>32</v>
      </c>
      <c r="AX207" s="12" t="s">
        <v>77</v>
      </c>
      <c r="AY207" s="247" t="s">
        <v>147</v>
      </c>
    </row>
    <row r="208" spans="2:51" s="12" customFormat="1" ht="12">
      <c r="B208" s="236"/>
      <c r="C208" s="237"/>
      <c r="D208" s="238" t="s">
        <v>157</v>
      </c>
      <c r="E208" s="239" t="s">
        <v>1</v>
      </c>
      <c r="F208" s="240" t="s">
        <v>253</v>
      </c>
      <c r="G208" s="237"/>
      <c r="H208" s="241">
        <v>25.558</v>
      </c>
      <c r="I208" s="242"/>
      <c r="J208" s="237"/>
      <c r="K208" s="237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157</v>
      </c>
      <c r="AU208" s="247" t="s">
        <v>87</v>
      </c>
      <c r="AV208" s="12" t="s">
        <v>87</v>
      </c>
      <c r="AW208" s="12" t="s">
        <v>32</v>
      </c>
      <c r="AX208" s="12" t="s">
        <v>77</v>
      </c>
      <c r="AY208" s="247" t="s">
        <v>147</v>
      </c>
    </row>
    <row r="209" spans="2:51" s="12" customFormat="1" ht="12">
      <c r="B209" s="236"/>
      <c r="C209" s="237"/>
      <c r="D209" s="238" t="s">
        <v>157</v>
      </c>
      <c r="E209" s="239" t="s">
        <v>1</v>
      </c>
      <c r="F209" s="240" t="s">
        <v>254</v>
      </c>
      <c r="G209" s="237"/>
      <c r="H209" s="241">
        <v>53.922</v>
      </c>
      <c r="I209" s="242"/>
      <c r="J209" s="237"/>
      <c r="K209" s="237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157</v>
      </c>
      <c r="AU209" s="247" t="s">
        <v>87</v>
      </c>
      <c r="AV209" s="12" t="s">
        <v>87</v>
      </c>
      <c r="AW209" s="12" t="s">
        <v>32</v>
      </c>
      <c r="AX209" s="12" t="s">
        <v>77</v>
      </c>
      <c r="AY209" s="247" t="s">
        <v>147</v>
      </c>
    </row>
    <row r="210" spans="2:51" s="12" customFormat="1" ht="12">
      <c r="B210" s="236"/>
      <c r="C210" s="237"/>
      <c r="D210" s="238" t="s">
        <v>157</v>
      </c>
      <c r="E210" s="239" t="s">
        <v>1</v>
      </c>
      <c r="F210" s="240" t="s">
        <v>255</v>
      </c>
      <c r="G210" s="237"/>
      <c r="H210" s="241">
        <v>62.502</v>
      </c>
      <c r="I210" s="242"/>
      <c r="J210" s="237"/>
      <c r="K210" s="237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157</v>
      </c>
      <c r="AU210" s="247" t="s">
        <v>87</v>
      </c>
      <c r="AV210" s="12" t="s">
        <v>87</v>
      </c>
      <c r="AW210" s="12" t="s">
        <v>32</v>
      </c>
      <c r="AX210" s="12" t="s">
        <v>77</v>
      </c>
      <c r="AY210" s="247" t="s">
        <v>147</v>
      </c>
    </row>
    <row r="211" spans="2:51" s="12" customFormat="1" ht="12">
      <c r="B211" s="236"/>
      <c r="C211" s="237"/>
      <c r="D211" s="238" t="s">
        <v>157</v>
      </c>
      <c r="E211" s="239" t="s">
        <v>1</v>
      </c>
      <c r="F211" s="240" t="s">
        <v>256</v>
      </c>
      <c r="G211" s="237"/>
      <c r="H211" s="241">
        <v>121.29</v>
      </c>
      <c r="I211" s="242"/>
      <c r="J211" s="237"/>
      <c r="K211" s="237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157</v>
      </c>
      <c r="AU211" s="247" t="s">
        <v>87</v>
      </c>
      <c r="AV211" s="12" t="s">
        <v>87</v>
      </c>
      <c r="AW211" s="12" t="s">
        <v>32</v>
      </c>
      <c r="AX211" s="12" t="s">
        <v>77</v>
      </c>
      <c r="AY211" s="247" t="s">
        <v>147</v>
      </c>
    </row>
    <row r="212" spans="2:51" s="12" customFormat="1" ht="12">
      <c r="B212" s="236"/>
      <c r="C212" s="237"/>
      <c r="D212" s="238" t="s">
        <v>157</v>
      </c>
      <c r="E212" s="239" t="s">
        <v>1</v>
      </c>
      <c r="F212" s="240" t="s">
        <v>257</v>
      </c>
      <c r="G212" s="237"/>
      <c r="H212" s="241">
        <v>28.33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157</v>
      </c>
      <c r="AU212" s="247" t="s">
        <v>87</v>
      </c>
      <c r="AV212" s="12" t="s">
        <v>87</v>
      </c>
      <c r="AW212" s="12" t="s">
        <v>32</v>
      </c>
      <c r="AX212" s="12" t="s">
        <v>77</v>
      </c>
      <c r="AY212" s="247" t="s">
        <v>147</v>
      </c>
    </row>
    <row r="213" spans="2:51" s="12" customFormat="1" ht="12">
      <c r="B213" s="236"/>
      <c r="C213" s="237"/>
      <c r="D213" s="238" t="s">
        <v>157</v>
      </c>
      <c r="E213" s="239" t="s">
        <v>1</v>
      </c>
      <c r="F213" s="240" t="s">
        <v>258</v>
      </c>
      <c r="G213" s="237"/>
      <c r="H213" s="241">
        <v>37.76</v>
      </c>
      <c r="I213" s="242"/>
      <c r="J213" s="237"/>
      <c r="K213" s="237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157</v>
      </c>
      <c r="AU213" s="247" t="s">
        <v>87</v>
      </c>
      <c r="AV213" s="12" t="s">
        <v>87</v>
      </c>
      <c r="AW213" s="12" t="s">
        <v>32</v>
      </c>
      <c r="AX213" s="12" t="s">
        <v>77</v>
      </c>
      <c r="AY213" s="247" t="s">
        <v>147</v>
      </c>
    </row>
    <row r="214" spans="2:51" s="12" customFormat="1" ht="12">
      <c r="B214" s="236"/>
      <c r="C214" s="237"/>
      <c r="D214" s="238" t="s">
        <v>157</v>
      </c>
      <c r="E214" s="239" t="s">
        <v>1</v>
      </c>
      <c r="F214" s="240" t="s">
        <v>259</v>
      </c>
      <c r="G214" s="237"/>
      <c r="H214" s="241">
        <v>48.02</v>
      </c>
      <c r="I214" s="242"/>
      <c r="J214" s="237"/>
      <c r="K214" s="237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157</v>
      </c>
      <c r="AU214" s="247" t="s">
        <v>87</v>
      </c>
      <c r="AV214" s="12" t="s">
        <v>87</v>
      </c>
      <c r="AW214" s="12" t="s">
        <v>32</v>
      </c>
      <c r="AX214" s="12" t="s">
        <v>77</v>
      </c>
      <c r="AY214" s="247" t="s">
        <v>147</v>
      </c>
    </row>
    <row r="215" spans="2:51" s="12" customFormat="1" ht="12">
      <c r="B215" s="236"/>
      <c r="C215" s="237"/>
      <c r="D215" s="238" t="s">
        <v>157</v>
      </c>
      <c r="E215" s="239" t="s">
        <v>1</v>
      </c>
      <c r="F215" s="240" t="s">
        <v>260</v>
      </c>
      <c r="G215" s="237"/>
      <c r="H215" s="241">
        <v>52.284</v>
      </c>
      <c r="I215" s="242"/>
      <c r="J215" s="237"/>
      <c r="K215" s="237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157</v>
      </c>
      <c r="AU215" s="247" t="s">
        <v>87</v>
      </c>
      <c r="AV215" s="12" t="s">
        <v>87</v>
      </c>
      <c r="AW215" s="12" t="s">
        <v>32</v>
      </c>
      <c r="AX215" s="12" t="s">
        <v>77</v>
      </c>
      <c r="AY215" s="247" t="s">
        <v>147</v>
      </c>
    </row>
    <row r="216" spans="2:51" s="12" customFormat="1" ht="12">
      <c r="B216" s="236"/>
      <c r="C216" s="237"/>
      <c r="D216" s="238" t="s">
        <v>157</v>
      </c>
      <c r="E216" s="239" t="s">
        <v>1</v>
      </c>
      <c r="F216" s="240" t="s">
        <v>266</v>
      </c>
      <c r="G216" s="237"/>
      <c r="H216" s="241">
        <v>-168.335</v>
      </c>
      <c r="I216" s="242"/>
      <c r="J216" s="237"/>
      <c r="K216" s="237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157</v>
      </c>
      <c r="AU216" s="247" t="s">
        <v>87</v>
      </c>
      <c r="AV216" s="12" t="s">
        <v>87</v>
      </c>
      <c r="AW216" s="12" t="s">
        <v>32</v>
      </c>
      <c r="AX216" s="12" t="s">
        <v>77</v>
      </c>
      <c r="AY216" s="247" t="s">
        <v>147</v>
      </c>
    </row>
    <row r="217" spans="2:51" s="13" customFormat="1" ht="12">
      <c r="B217" s="258"/>
      <c r="C217" s="259"/>
      <c r="D217" s="238" t="s">
        <v>157</v>
      </c>
      <c r="E217" s="260" t="s">
        <v>1</v>
      </c>
      <c r="F217" s="261" t="s">
        <v>184</v>
      </c>
      <c r="G217" s="259"/>
      <c r="H217" s="262">
        <v>446.3879999999999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AT217" s="268" t="s">
        <v>157</v>
      </c>
      <c r="AU217" s="268" t="s">
        <v>87</v>
      </c>
      <c r="AV217" s="13" t="s">
        <v>155</v>
      </c>
      <c r="AW217" s="13" t="s">
        <v>32</v>
      </c>
      <c r="AX217" s="13" t="s">
        <v>85</v>
      </c>
      <c r="AY217" s="268" t="s">
        <v>147</v>
      </c>
    </row>
    <row r="218" spans="2:65" s="1" customFormat="1" ht="24" customHeight="1">
      <c r="B218" s="38"/>
      <c r="C218" s="223" t="s">
        <v>267</v>
      </c>
      <c r="D218" s="223" t="s">
        <v>150</v>
      </c>
      <c r="E218" s="224" t="s">
        <v>268</v>
      </c>
      <c r="F218" s="225" t="s">
        <v>269</v>
      </c>
      <c r="G218" s="226" t="s">
        <v>167</v>
      </c>
      <c r="H218" s="227">
        <v>18.287</v>
      </c>
      <c r="I218" s="228"/>
      <c r="J218" s="229">
        <f>ROUND(I218*H218,2)</f>
        <v>0</v>
      </c>
      <c r="K218" s="225" t="s">
        <v>154</v>
      </c>
      <c r="L218" s="43"/>
      <c r="M218" s="230" t="s">
        <v>1</v>
      </c>
      <c r="N218" s="231" t="s">
        <v>42</v>
      </c>
      <c r="O218" s="86"/>
      <c r="P218" s="232">
        <f>O218*H218</f>
        <v>0</v>
      </c>
      <c r="Q218" s="232">
        <v>0.03358</v>
      </c>
      <c r="R218" s="232">
        <f>Q218*H218</f>
        <v>0.61407746</v>
      </c>
      <c r="S218" s="232">
        <v>0</v>
      </c>
      <c r="T218" s="233">
        <f>S218*H218</f>
        <v>0</v>
      </c>
      <c r="AR218" s="234" t="s">
        <v>155</v>
      </c>
      <c r="AT218" s="234" t="s">
        <v>150</v>
      </c>
      <c r="AU218" s="234" t="s">
        <v>87</v>
      </c>
      <c r="AY218" s="17" t="s">
        <v>147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7" t="s">
        <v>85</v>
      </c>
      <c r="BK218" s="235">
        <f>ROUND(I218*H218,2)</f>
        <v>0</v>
      </c>
      <c r="BL218" s="17" t="s">
        <v>155</v>
      </c>
      <c r="BM218" s="234" t="s">
        <v>270</v>
      </c>
    </row>
    <row r="219" spans="2:51" s="12" customFormat="1" ht="12">
      <c r="B219" s="236"/>
      <c r="C219" s="237"/>
      <c r="D219" s="238" t="s">
        <v>157</v>
      </c>
      <c r="E219" s="239" t="s">
        <v>1</v>
      </c>
      <c r="F219" s="240" t="s">
        <v>271</v>
      </c>
      <c r="G219" s="237"/>
      <c r="H219" s="241">
        <v>9.743</v>
      </c>
      <c r="I219" s="242"/>
      <c r="J219" s="237"/>
      <c r="K219" s="237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157</v>
      </c>
      <c r="AU219" s="247" t="s">
        <v>87</v>
      </c>
      <c r="AV219" s="12" t="s">
        <v>87</v>
      </c>
      <c r="AW219" s="12" t="s">
        <v>32</v>
      </c>
      <c r="AX219" s="12" t="s">
        <v>77</v>
      </c>
      <c r="AY219" s="247" t="s">
        <v>147</v>
      </c>
    </row>
    <row r="220" spans="2:51" s="12" customFormat="1" ht="12">
      <c r="B220" s="236"/>
      <c r="C220" s="237"/>
      <c r="D220" s="238" t="s">
        <v>157</v>
      </c>
      <c r="E220" s="239" t="s">
        <v>1</v>
      </c>
      <c r="F220" s="240" t="s">
        <v>272</v>
      </c>
      <c r="G220" s="237"/>
      <c r="H220" s="241">
        <v>8.544</v>
      </c>
      <c r="I220" s="242"/>
      <c r="J220" s="237"/>
      <c r="K220" s="237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157</v>
      </c>
      <c r="AU220" s="247" t="s">
        <v>87</v>
      </c>
      <c r="AV220" s="12" t="s">
        <v>87</v>
      </c>
      <c r="AW220" s="12" t="s">
        <v>32</v>
      </c>
      <c r="AX220" s="12" t="s">
        <v>77</v>
      </c>
      <c r="AY220" s="247" t="s">
        <v>147</v>
      </c>
    </row>
    <row r="221" spans="2:51" s="13" customFormat="1" ht="12">
      <c r="B221" s="258"/>
      <c r="C221" s="259"/>
      <c r="D221" s="238" t="s">
        <v>157</v>
      </c>
      <c r="E221" s="260" t="s">
        <v>1</v>
      </c>
      <c r="F221" s="261" t="s">
        <v>184</v>
      </c>
      <c r="G221" s="259"/>
      <c r="H221" s="262">
        <v>18.287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157</v>
      </c>
      <c r="AU221" s="268" t="s">
        <v>87</v>
      </c>
      <c r="AV221" s="13" t="s">
        <v>155</v>
      </c>
      <c r="AW221" s="13" t="s">
        <v>32</v>
      </c>
      <c r="AX221" s="13" t="s">
        <v>85</v>
      </c>
      <c r="AY221" s="268" t="s">
        <v>147</v>
      </c>
    </row>
    <row r="222" spans="2:65" s="1" customFormat="1" ht="24" customHeight="1">
      <c r="B222" s="38"/>
      <c r="C222" s="223" t="s">
        <v>273</v>
      </c>
      <c r="D222" s="223" t="s">
        <v>150</v>
      </c>
      <c r="E222" s="224" t="s">
        <v>274</v>
      </c>
      <c r="F222" s="225" t="s">
        <v>275</v>
      </c>
      <c r="G222" s="226" t="s">
        <v>167</v>
      </c>
      <c r="H222" s="227">
        <v>168.335</v>
      </c>
      <c r="I222" s="228"/>
      <c r="J222" s="229">
        <f>ROUND(I222*H222,2)</f>
        <v>0</v>
      </c>
      <c r="K222" s="225" t="s">
        <v>154</v>
      </c>
      <c r="L222" s="43"/>
      <c r="M222" s="230" t="s">
        <v>1</v>
      </c>
      <c r="N222" s="231" t="s">
        <v>42</v>
      </c>
      <c r="O222" s="86"/>
      <c r="P222" s="232">
        <f>O222*H222</f>
        <v>0</v>
      </c>
      <c r="Q222" s="232">
        <v>0.021</v>
      </c>
      <c r="R222" s="232">
        <f>Q222*H222</f>
        <v>3.5350350000000006</v>
      </c>
      <c r="S222" s="232">
        <v>0</v>
      </c>
      <c r="T222" s="233">
        <f>S222*H222</f>
        <v>0</v>
      </c>
      <c r="AR222" s="234" t="s">
        <v>155</v>
      </c>
      <c r="AT222" s="234" t="s">
        <v>150</v>
      </c>
      <c r="AU222" s="234" t="s">
        <v>87</v>
      </c>
      <c r="AY222" s="17" t="s">
        <v>147</v>
      </c>
      <c r="BE222" s="235">
        <f>IF(N222="základní",J222,0)</f>
        <v>0</v>
      </c>
      <c r="BF222" s="235">
        <f>IF(N222="snížená",J222,0)</f>
        <v>0</v>
      </c>
      <c r="BG222" s="235">
        <f>IF(N222="zákl. přenesená",J222,0)</f>
        <v>0</v>
      </c>
      <c r="BH222" s="235">
        <f>IF(N222="sníž. přenesená",J222,0)</f>
        <v>0</v>
      </c>
      <c r="BI222" s="235">
        <f>IF(N222="nulová",J222,0)</f>
        <v>0</v>
      </c>
      <c r="BJ222" s="17" t="s">
        <v>85</v>
      </c>
      <c r="BK222" s="235">
        <f>ROUND(I222*H222,2)</f>
        <v>0</v>
      </c>
      <c r="BL222" s="17" t="s">
        <v>155</v>
      </c>
      <c r="BM222" s="234" t="s">
        <v>276</v>
      </c>
    </row>
    <row r="223" spans="2:51" s="14" customFormat="1" ht="12">
      <c r="B223" s="269"/>
      <c r="C223" s="270"/>
      <c r="D223" s="238" t="s">
        <v>157</v>
      </c>
      <c r="E223" s="271" t="s">
        <v>1</v>
      </c>
      <c r="F223" s="272" t="s">
        <v>277</v>
      </c>
      <c r="G223" s="270"/>
      <c r="H223" s="271" t="s">
        <v>1</v>
      </c>
      <c r="I223" s="273"/>
      <c r="J223" s="270"/>
      <c r="K223" s="270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157</v>
      </c>
      <c r="AU223" s="278" t="s">
        <v>87</v>
      </c>
      <c r="AV223" s="14" t="s">
        <v>85</v>
      </c>
      <c r="AW223" s="14" t="s">
        <v>32</v>
      </c>
      <c r="AX223" s="14" t="s">
        <v>77</v>
      </c>
      <c r="AY223" s="278" t="s">
        <v>147</v>
      </c>
    </row>
    <row r="224" spans="2:51" s="12" customFormat="1" ht="12">
      <c r="B224" s="236"/>
      <c r="C224" s="237"/>
      <c r="D224" s="238" t="s">
        <v>157</v>
      </c>
      <c r="E224" s="239" t="s">
        <v>1</v>
      </c>
      <c r="F224" s="240" t="s">
        <v>278</v>
      </c>
      <c r="G224" s="237"/>
      <c r="H224" s="241">
        <v>27.89</v>
      </c>
      <c r="I224" s="242"/>
      <c r="J224" s="237"/>
      <c r="K224" s="237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157</v>
      </c>
      <c r="AU224" s="247" t="s">
        <v>87</v>
      </c>
      <c r="AV224" s="12" t="s">
        <v>87</v>
      </c>
      <c r="AW224" s="12" t="s">
        <v>32</v>
      </c>
      <c r="AX224" s="12" t="s">
        <v>77</v>
      </c>
      <c r="AY224" s="247" t="s">
        <v>147</v>
      </c>
    </row>
    <row r="225" spans="2:51" s="12" customFormat="1" ht="12">
      <c r="B225" s="236"/>
      <c r="C225" s="237"/>
      <c r="D225" s="238" t="s">
        <v>157</v>
      </c>
      <c r="E225" s="239" t="s">
        <v>1</v>
      </c>
      <c r="F225" s="240" t="s">
        <v>279</v>
      </c>
      <c r="G225" s="237"/>
      <c r="H225" s="241">
        <v>12.2</v>
      </c>
      <c r="I225" s="242"/>
      <c r="J225" s="237"/>
      <c r="K225" s="237"/>
      <c r="L225" s="243"/>
      <c r="M225" s="244"/>
      <c r="N225" s="245"/>
      <c r="O225" s="245"/>
      <c r="P225" s="245"/>
      <c r="Q225" s="245"/>
      <c r="R225" s="245"/>
      <c r="S225" s="245"/>
      <c r="T225" s="246"/>
      <c r="AT225" s="247" t="s">
        <v>157</v>
      </c>
      <c r="AU225" s="247" t="s">
        <v>87</v>
      </c>
      <c r="AV225" s="12" t="s">
        <v>87</v>
      </c>
      <c r="AW225" s="12" t="s">
        <v>32</v>
      </c>
      <c r="AX225" s="12" t="s">
        <v>77</v>
      </c>
      <c r="AY225" s="247" t="s">
        <v>147</v>
      </c>
    </row>
    <row r="226" spans="2:51" s="12" customFormat="1" ht="12">
      <c r="B226" s="236"/>
      <c r="C226" s="237"/>
      <c r="D226" s="238" t="s">
        <v>157</v>
      </c>
      <c r="E226" s="239" t="s">
        <v>1</v>
      </c>
      <c r="F226" s="240" t="s">
        <v>280</v>
      </c>
      <c r="G226" s="237"/>
      <c r="H226" s="241">
        <v>23.51</v>
      </c>
      <c r="I226" s="242"/>
      <c r="J226" s="237"/>
      <c r="K226" s="237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157</v>
      </c>
      <c r="AU226" s="247" t="s">
        <v>87</v>
      </c>
      <c r="AV226" s="12" t="s">
        <v>87</v>
      </c>
      <c r="AW226" s="12" t="s">
        <v>32</v>
      </c>
      <c r="AX226" s="12" t="s">
        <v>77</v>
      </c>
      <c r="AY226" s="247" t="s">
        <v>147</v>
      </c>
    </row>
    <row r="227" spans="2:51" s="12" customFormat="1" ht="12">
      <c r="B227" s="236"/>
      <c r="C227" s="237"/>
      <c r="D227" s="238" t="s">
        <v>157</v>
      </c>
      <c r="E227" s="239" t="s">
        <v>1</v>
      </c>
      <c r="F227" s="240" t="s">
        <v>281</v>
      </c>
      <c r="G227" s="237"/>
      <c r="H227" s="241">
        <v>47.415</v>
      </c>
      <c r="I227" s="242"/>
      <c r="J227" s="237"/>
      <c r="K227" s="237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157</v>
      </c>
      <c r="AU227" s="247" t="s">
        <v>87</v>
      </c>
      <c r="AV227" s="12" t="s">
        <v>87</v>
      </c>
      <c r="AW227" s="12" t="s">
        <v>32</v>
      </c>
      <c r="AX227" s="12" t="s">
        <v>77</v>
      </c>
      <c r="AY227" s="247" t="s">
        <v>147</v>
      </c>
    </row>
    <row r="228" spans="2:51" s="12" customFormat="1" ht="12">
      <c r="B228" s="236"/>
      <c r="C228" s="237"/>
      <c r="D228" s="238" t="s">
        <v>157</v>
      </c>
      <c r="E228" s="239" t="s">
        <v>1</v>
      </c>
      <c r="F228" s="240" t="s">
        <v>282</v>
      </c>
      <c r="G228" s="237"/>
      <c r="H228" s="241">
        <v>25.47</v>
      </c>
      <c r="I228" s="242"/>
      <c r="J228" s="237"/>
      <c r="K228" s="237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157</v>
      </c>
      <c r="AU228" s="247" t="s">
        <v>87</v>
      </c>
      <c r="AV228" s="12" t="s">
        <v>87</v>
      </c>
      <c r="AW228" s="12" t="s">
        <v>32</v>
      </c>
      <c r="AX228" s="12" t="s">
        <v>77</v>
      </c>
      <c r="AY228" s="247" t="s">
        <v>147</v>
      </c>
    </row>
    <row r="229" spans="2:51" s="12" customFormat="1" ht="12">
      <c r="B229" s="236"/>
      <c r="C229" s="237"/>
      <c r="D229" s="238" t="s">
        <v>157</v>
      </c>
      <c r="E229" s="239" t="s">
        <v>1</v>
      </c>
      <c r="F229" s="240" t="s">
        <v>283</v>
      </c>
      <c r="G229" s="237"/>
      <c r="H229" s="241">
        <v>31.85</v>
      </c>
      <c r="I229" s="242"/>
      <c r="J229" s="237"/>
      <c r="K229" s="237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157</v>
      </c>
      <c r="AU229" s="247" t="s">
        <v>87</v>
      </c>
      <c r="AV229" s="12" t="s">
        <v>87</v>
      </c>
      <c r="AW229" s="12" t="s">
        <v>32</v>
      </c>
      <c r="AX229" s="12" t="s">
        <v>77</v>
      </c>
      <c r="AY229" s="247" t="s">
        <v>147</v>
      </c>
    </row>
    <row r="230" spans="2:51" s="13" customFormat="1" ht="12">
      <c r="B230" s="258"/>
      <c r="C230" s="259"/>
      <c r="D230" s="238" t="s">
        <v>157</v>
      </c>
      <c r="E230" s="260" t="s">
        <v>1</v>
      </c>
      <c r="F230" s="261" t="s">
        <v>184</v>
      </c>
      <c r="G230" s="259"/>
      <c r="H230" s="262">
        <v>168.335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AT230" s="268" t="s">
        <v>157</v>
      </c>
      <c r="AU230" s="268" t="s">
        <v>87</v>
      </c>
      <c r="AV230" s="13" t="s">
        <v>155</v>
      </c>
      <c r="AW230" s="13" t="s">
        <v>32</v>
      </c>
      <c r="AX230" s="13" t="s">
        <v>85</v>
      </c>
      <c r="AY230" s="268" t="s">
        <v>147</v>
      </c>
    </row>
    <row r="231" spans="2:65" s="1" customFormat="1" ht="24" customHeight="1">
      <c r="B231" s="38"/>
      <c r="C231" s="223" t="s">
        <v>7</v>
      </c>
      <c r="D231" s="223" t="s">
        <v>150</v>
      </c>
      <c r="E231" s="224" t="s">
        <v>284</v>
      </c>
      <c r="F231" s="225" t="s">
        <v>285</v>
      </c>
      <c r="G231" s="226" t="s">
        <v>153</v>
      </c>
      <c r="H231" s="227">
        <v>2</v>
      </c>
      <c r="I231" s="228"/>
      <c r="J231" s="229">
        <f>ROUND(I231*H231,2)</f>
        <v>0</v>
      </c>
      <c r="K231" s="225" t="s">
        <v>154</v>
      </c>
      <c r="L231" s="43"/>
      <c r="M231" s="230" t="s">
        <v>1</v>
      </c>
      <c r="N231" s="231" t="s">
        <v>42</v>
      </c>
      <c r="O231" s="86"/>
      <c r="P231" s="232">
        <f>O231*H231</f>
        <v>0</v>
      </c>
      <c r="Q231" s="232">
        <v>0.01292</v>
      </c>
      <c r="R231" s="232">
        <f>Q231*H231</f>
        <v>0.02584</v>
      </c>
      <c r="S231" s="232">
        <v>0</v>
      </c>
      <c r="T231" s="233">
        <f>S231*H231</f>
        <v>0</v>
      </c>
      <c r="AR231" s="234" t="s">
        <v>155</v>
      </c>
      <c r="AT231" s="234" t="s">
        <v>150</v>
      </c>
      <c r="AU231" s="234" t="s">
        <v>87</v>
      </c>
      <c r="AY231" s="17" t="s">
        <v>147</v>
      </c>
      <c r="BE231" s="235">
        <f>IF(N231="základní",J231,0)</f>
        <v>0</v>
      </c>
      <c r="BF231" s="235">
        <f>IF(N231="snížená",J231,0)</f>
        <v>0</v>
      </c>
      <c r="BG231" s="235">
        <f>IF(N231="zákl. přenesená",J231,0)</f>
        <v>0</v>
      </c>
      <c r="BH231" s="235">
        <f>IF(N231="sníž. přenesená",J231,0)</f>
        <v>0</v>
      </c>
      <c r="BI231" s="235">
        <f>IF(N231="nulová",J231,0)</f>
        <v>0</v>
      </c>
      <c r="BJ231" s="17" t="s">
        <v>85</v>
      </c>
      <c r="BK231" s="235">
        <f>ROUND(I231*H231,2)</f>
        <v>0</v>
      </c>
      <c r="BL231" s="17" t="s">
        <v>155</v>
      </c>
      <c r="BM231" s="234" t="s">
        <v>286</v>
      </c>
    </row>
    <row r="232" spans="2:51" s="12" customFormat="1" ht="12">
      <c r="B232" s="236"/>
      <c r="C232" s="237"/>
      <c r="D232" s="238" t="s">
        <v>157</v>
      </c>
      <c r="E232" s="239" t="s">
        <v>1</v>
      </c>
      <c r="F232" s="240" t="s">
        <v>287</v>
      </c>
      <c r="G232" s="237"/>
      <c r="H232" s="241">
        <v>2</v>
      </c>
      <c r="I232" s="242"/>
      <c r="J232" s="237"/>
      <c r="K232" s="237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157</v>
      </c>
      <c r="AU232" s="247" t="s">
        <v>87</v>
      </c>
      <c r="AV232" s="12" t="s">
        <v>87</v>
      </c>
      <c r="AW232" s="12" t="s">
        <v>32</v>
      </c>
      <c r="AX232" s="12" t="s">
        <v>85</v>
      </c>
      <c r="AY232" s="247" t="s">
        <v>147</v>
      </c>
    </row>
    <row r="233" spans="2:65" s="1" customFormat="1" ht="16.5" customHeight="1">
      <c r="B233" s="38"/>
      <c r="C233" s="223" t="s">
        <v>288</v>
      </c>
      <c r="D233" s="223" t="s">
        <v>150</v>
      </c>
      <c r="E233" s="224" t="s">
        <v>289</v>
      </c>
      <c r="F233" s="225" t="s">
        <v>290</v>
      </c>
      <c r="G233" s="226" t="s">
        <v>167</v>
      </c>
      <c r="H233" s="227">
        <v>75.6</v>
      </c>
      <c r="I233" s="228"/>
      <c r="J233" s="229">
        <f>ROUND(I233*H233,2)</f>
        <v>0</v>
      </c>
      <c r="K233" s="225" t="s">
        <v>154</v>
      </c>
      <c r="L233" s="43"/>
      <c r="M233" s="230" t="s">
        <v>1</v>
      </c>
      <c r="N233" s="231" t="s">
        <v>42</v>
      </c>
      <c r="O233" s="86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AR233" s="234" t="s">
        <v>155</v>
      </c>
      <c r="AT233" s="234" t="s">
        <v>150</v>
      </c>
      <c r="AU233" s="234" t="s">
        <v>87</v>
      </c>
      <c r="AY233" s="17" t="s">
        <v>147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7" t="s">
        <v>85</v>
      </c>
      <c r="BK233" s="235">
        <f>ROUND(I233*H233,2)</f>
        <v>0</v>
      </c>
      <c r="BL233" s="17" t="s">
        <v>155</v>
      </c>
      <c r="BM233" s="234" t="s">
        <v>291</v>
      </c>
    </row>
    <row r="234" spans="2:51" s="12" customFormat="1" ht="12">
      <c r="B234" s="236"/>
      <c r="C234" s="237"/>
      <c r="D234" s="238" t="s">
        <v>157</v>
      </c>
      <c r="E234" s="239" t="s">
        <v>1</v>
      </c>
      <c r="F234" s="240" t="s">
        <v>292</v>
      </c>
      <c r="G234" s="237"/>
      <c r="H234" s="241">
        <v>75.6</v>
      </c>
      <c r="I234" s="242"/>
      <c r="J234" s="237"/>
      <c r="K234" s="237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157</v>
      </c>
      <c r="AU234" s="247" t="s">
        <v>87</v>
      </c>
      <c r="AV234" s="12" t="s">
        <v>87</v>
      </c>
      <c r="AW234" s="12" t="s">
        <v>32</v>
      </c>
      <c r="AX234" s="12" t="s">
        <v>85</v>
      </c>
      <c r="AY234" s="247" t="s">
        <v>147</v>
      </c>
    </row>
    <row r="235" spans="2:65" s="1" customFormat="1" ht="24" customHeight="1">
      <c r="B235" s="38"/>
      <c r="C235" s="223" t="s">
        <v>293</v>
      </c>
      <c r="D235" s="223" t="s">
        <v>150</v>
      </c>
      <c r="E235" s="224" t="s">
        <v>294</v>
      </c>
      <c r="F235" s="225" t="s">
        <v>295</v>
      </c>
      <c r="G235" s="226" t="s">
        <v>211</v>
      </c>
      <c r="H235" s="227">
        <v>6.439</v>
      </c>
      <c r="I235" s="228"/>
      <c r="J235" s="229">
        <f>ROUND(I235*H235,2)</f>
        <v>0</v>
      </c>
      <c r="K235" s="225" t="s">
        <v>154</v>
      </c>
      <c r="L235" s="43"/>
      <c r="M235" s="230" t="s">
        <v>1</v>
      </c>
      <c r="N235" s="231" t="s">
        <v>42</v>
      </c>
      <c r="O235" s="86"/>
      <c r="P235" s="232">
        <f>O235*H235</f>
        <v>0</v>
      </c>
      <c r="Q235" s="232">
        <v>2.45329</v>
      </c>
      <c r="R235" s="232">
        <f>Q235*H235</f>
        <v>15.79673431</v>
      </c>
      <c r="S235" s="232">
        <v>0</v>
      </c>
      <c r="T235" s="233">
        <f>S235*H235</f>
        <v>0</v>
      </c>
      <c r="AR235" s="234" t="s">
        <v>155</v>
      </c>
      <c r="AT235" s="234" t="s">
        <v>150</v>
      </c>
      <c r="AU235" s="234" t="s">
        <v>87</v>
      </c>
      <c r="AY235" s="17" t="s">
        <v>147</v>
      </c>
      <c r="BE235" s="235">
        <f>IF(N235="základní",J235,0)</f>
        <v>0</v>
      </c>
      <c r="BF235" s="235">
        <f>IF(N235="snížená",J235,0)</f>
        <v>0</v>
      </c>
      <c r="BG235" s="235">
        <f>IF(N235="zákl. přenesená",J235,0)</f>
        <v>0</v>
      </c>
      <c r="BH235" s="235">
        <f>IF(N235="sníž. přenesená",J235,0)</f>
        <v>0</v>
      </c>
      <c r="BI235" s="235">
        <f>IF(N235="nulová",J235,0)</f>
        <v>0</v>
      </c>
      <c r="BJ235" s="17" t="s">
        <v>85</v>
      </c>
      <c r="BK235" s="235">
        <f>ROUND(I235*H235,2)</f>
        <v>0</v>
      </c>
      <c r="BL235" s="17" t="s">
        <v>155</v>
      </c>
      <c r="BM235" s="234" t="s">
        <v>296</v>
      </c>
    </row>
    <row r="236" spans="2:51" s="12" customFormat="1" ht="12">
      <c r="B236" s="236"/>
      <c r="C236" s="237"/>
      <c r="D236" s="238" t="s">
        <v>157</v>
      </c>
      <c r="E236" s="239" t="s">
        <v>1</v>
      </c>
      <c r="F236" s="240" t="s">
        <v>297</v>
      </c>
      <c r="G236" s="237"/>
      <c r="H236" s="241">
        <v>0.199</v>
      </c>
      <c r="I236" s="242"/>
      <c r="J236" s="237"/>
      <c r="K236" s="237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157</v>
      </c>
      <c r="AU236" s="247" t="s">
        <v>87</v>
      </c>
      <c r="AV236" s="12" t="s">
        <v>87</v>
      </c>
      <c r="AW236" s="12" t="s">
        <v>32</v>
      </c>
      <c r="AX236" s="12" t="s">
        <v>77</v>
      </c>
      <c r="AY236" s="247" t="s">
        <v>147</v>
      </c>
    </row>
    <row r="237" spans="2:51" s="12" customFormat="1" ht="12">
      <c r="B237" s="236"/>
      <c r="C237" s="237"/>
      <c r="D237" s="238" t="s">
        <v>157</v>
      </c>
      <c r="E237" s="239" t="s">
        <v>1</v>
      </c>
      <c r="F237" s="240" t="s">
        <v>298</v>
      </c>
      <c r="G237" s="237"/>
      <c r="H237" s="241">
        <v>1.302</v>
      </c>
      <c r="I237" s="242"/>
      <c r="J237" s="237"/>
      <c r="K237" s="237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157</v>
      </c>
      <c r="AU237" s="247" t="s">
        <v>87</v>
      </c>
      <c r="AV237" s="12" t="s">
        <v>87</v>
      </c>
      <c r="AW237" s="12" t="s">
        <v>32</v>
      </c>
      <c r="AX237" s="12" t="s">
        <v>77</v>
      </c>
      <c r="AY237" s="247" t="s">
        <v>147</v>
      </c>
    </row>
    <row r="238" spans="2:51" s="12" customFormat="1" ht="12">
      <c r="B238" s="236"/>
      <c r="C238" s="237"/>
      <c r="D238" s="238" t="s">
        <v>157</v>
      </c>
      <c r="E238" s="239" t="s">
        <v>1</v>
      </c>
      <c r="F238" s="240" t="s">
        <v>299</v>
      </c>
      <c r="G238" s="237"/>
      <c r="H238" s="241">
        <v>0.961</v>
      </c>
      <c r="I238" s="242"/>
      <c r="J238" s="237"/>
      <c r="K238" s="237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157</v>
      </c>
      <c r="AU238" s="247" t="s">
        <v>87</v>
      </c>
      <c r="AV238" s="12" t="s">
        <v>87</v>
      </c>
      <c r="AW238" s="12" t="s">
        <v>32</v>
      </c>
      <c r="AX238" s="12" t="s">
        <v>77</v>
      </c>
      <c r="AY238" s="247" t="s">
        <v>147</v>
      </c>
    </row>
    <row r="239" spans="2:51" s="12" customFormat="1" ht="12">
      <c r="B239" s="236"/>
      <c r="C239" s="237"/>
      <c r="D239" s="238" t="s">
        <v>157</v>
      </c>
      <c r="E239" s="239" t="s">
        <v>1</v>
      </c>
      <c r="F239" s="240" t="s">
        <v>300</v>
      </c>
      <c r="G239" s="237"/>
      <c r="H239" s="241">
        <v>0.144</v>
      </c>
      <c r="I239" s="242"/>
      <c r="J239" s="237"/>
      <c r="K239" s="237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157</v>
      </c>
      <c r="AU239" s="247" t="s">
        <v>87</v>
      </c>
      <c r="AV239" s="12" t="s">
        <v>87</v>
      </c>
      <c r="AW239" s="12" t="s">
        <v>32</v>
      </c>
      <c r="AX239" s="12" t="s">
        <v>77</v>
      </c>
      <c r="AY239" s="247" t="s">
        <v>147</v>
      </c>
    </row>
    <row r="240" spans="2:51" s="12" customFormat="1" ht="12">
      <c r="B240" s="236"/>
      <c r="C240" s="237"/>
      <c r="D240" s="238" t="s">
        <v>157</v>
      </c>
      <c r="E240" s="239" t="s">
        <v>1</v>
      </c>
      <c r="F240" s="240" t="s">
        <v>301</v>
      </c>
      <c r="G240" s="237"/>
      <c r="H240" s="241">
        <v>0.524</v>
      </c>
      <c r="I240" s="242"/>
      <c r="J240" s="237"/>
      <c r="K240" s="237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157</v>
      </c>
      <c r="AU240" s="247" t="s">
        <v>87</v>
      </c>
      <c r="AV240" s="12" t="s">
        <v>87</v>
      </c>
      <c r="AW240" s="12" t="s">
        <v>32</v>
      </c>
      <c r="AX240" s="12" t="s">
        <v>77</v>
      </c>
      <c r="AY240" s="247" t="s">
        <v>147</v>
      </c>
    </row>
    <row r="241" spans="2:51" s="12" customFormat="1" ht="12">
      <c r="B241" s="236"/>
      <c r="C241" s="237"/>
      <c r="D241" s="238" t="s">
        <v>157</v>
      </c>
      <c r="E241" s="239" t="s">
        <v>1</v>
      </c>
      <c r="F241" s="240" t="s">
        <v>302</v>
      </c>
      <c r="G241" s="237"/>
      <c r="H241" s="241">
        <v>0.453</v>
      </c>
      <c r="I241" s="242"/>
      <c r="J241" s="237"/>
      <c r="K241" s="237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157</v>
      </c>
      <c r="AU241" s="247" t="s">
        <v>87</v>
      </c>
      <c r="AV241" s="12" t="s">
        <v>87</v>
      </c>
      <c r="AW241" s="12" t="s">
        <v>32</v>
      </c>
      <c r="AX241" s="12" t="s">
        <v>77</v>
      </c>
      <c r="AY241" s="247" t="s">
        <v>147</v>
      </c>
    </row>
    <row r="242" spans="2:51" s="12" customFormat="1" ht="12">
      <c r="B242" s="236"/>
      <c r="C242" s="237"/>
      <c r="D242" s="238" t="s">
        <v>157</v>
      </c>
      <c r="E242" s="239" t="s">
        <v>1</v>
      </c>
      <c r="F242" s="240" t="s">
        <v>303</v>
      </c>
      <c r="G242" s="237"/>
      <c r="H242" s="241">
        <v>0.33</v>
      </c>
      <c r="I242" s="242"/>
      <c r="J242" s="237"/>
      <c r="K242" s="237"/>
      <c r="L242" s="243"/>
      <c r="M242" s="244"/>
      <c r="N242" s="245"/>
      <c r="O242" s="245"/>
      <c r="P242" s="245"/>
      <c r="Q242" s="245"/>
      <c r="R242" s="245"/>
      <c r="S242" s="245"/>
      <c r="T242" s="246"/>
      <c r="AT242" s="247" t="s">
        <v>157</v>
      </c>
      <c r="AU242" s="247" t="s">
        <v>87</v>
      </c>
      <c r="AV242" s="12" t="s">
        <v>87</v>
      </c>
      <c r="AW242" s="12" t="s">
        <v>32</v>
      </c>
      <c r="AX242" s="12" t="s">
        <v>77</v>
      </c>
      <c r="AY242" s="247" t="s">
        <v>147</v>
      </c>
    </row>
    <row r="243" spans="2:51" s="12" customFormat="1" ht="12">
      <c r="B243" s="236"/>
      <c r="C243" s="237"/>
      <c r="D243" s="238" t="s">
        <v>157</v>
      </c>
      <c r="E243" s="239" t="s">
        <v>1</v>
      </c>
      <c r="F243" s="240" t="s">
        <v>304</v>
      </c>
      <c r="G243" s="237"/>
      <c r="H243" s="241">
        <v>2.286</v>
      </c>
      <c r="I243" s="242"/>
      <c r="J243" s="237"/>
      <c r="K243" s="237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157</v>
      </c>
      <c r="AU243" s="247" t="s">
        <v>87</v>
      </c>
      <c r="AV243" s="12" t="s">
        <v>87</v>
      </c>
      <c r="AW243" s="12" t="s">
        <v>32</v>
      </c>
      <c r="AX243" s="12" t="s">
        <v>77</v>
      </c>
      <c r="AY243" s="247" t="s">
        <v>147</v>
      </c>
    </row>
    <row r="244" spans="2:51" s="12" customFormat="1" ht="12">
      <c r="B244" s="236"/>
      <c r="C244" s="237"/>
      <c r="D244" s="238" t="s">
        <v>157</v>
      </c>
      <c r="E244" s="239" t="s">
        <v>1</v>
      </c>
      <c r="F244" s="240" t="s">
        <v>305</v>
      </c>
      <c r="G244" s="237"/>
      <c r="H244" s="241">
        <v>0.24</v>
      </c>
      <c r="I244" s="242"/>
      <c r="J244" s="237"/>
      <c r="K244" s="237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157</v>
      </c>
      <c r="AU244" s="247" t="s">
        <v>87</v>
      </c>
      <c r="AV244" s="12" t="s">
        <v>87</v>
      </c>
      <c r="AW244" s="12" t="s">
        <v>32</v>
      </c>
      <c r="AX244" s="12" t="s">
        <v>77</v>
      </c>
      <c r="AY244" s="247" t="s">
        <v>147</v>
      </c>
    </row>
    <row r="245" spans="2:51" s="13" customFormat="1" ht="12">
      <c r="B245" s="258"/>
      <c r="C245" s="259"/>
      <c r="D245" s="238" t="s">
        <v>157</v>
      </c>
      <c r="E245" s="260" t="s">
        <v>1</v>
      </c>
      <c r="F245" s="261" t="s">
        <v>184</v>
      </c>
      <c r="G245" s="259"/>
      <c r="H245" s="262">
        <v>6.439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AT245" s="268" t="s">
        <v>157</v>
      </c>
      <c r="AU245" s="268" t="s">
        <v>87</v>
      </c>
      <c r="AV245" s="13" t="s">
        <v>155</v>
      </c>
      <c r="AW245" s="13" t="s">
        <v>32</v>
      </c>
      <c r="AX245" s="13" t="s">
        <v>85</v>
      </c>
      <c r="AY245" s="268" t="s">
        <v>147</v>
      </c>
    </row>
    <row r="246" spans="2:65" s="1" customFormat="1" ht="24" customHeight="1">
      <c r="B246" s="38"/>
      <c r="C246" s="223" t="s">
        <v>306</v>
      </c>
      <c r="D246" s="223" t="s">
        <v>150</v>
      </c>
      <c r="E246" s="224" t="s">
        <v>307</v>
      </c>
      <c r="F246" s="225" t="s">
        <v>308</v>
      </c>
      <c r="G246" s="226" t="s">
        <v>211</v>
      </c>
      <c r="H246" s="227">
        <v>5.106</v>
      </c>
      <c r="I246" s="228"/>
      <c r="J246" s="229">
        <f>ROUND(I246*H246,2)</f>
        <v>0</v>
      </c>
      <c r="K246" s="225" t="s">
        <v>154</v>
      </c>
      <c r="L246" s="43"/>
      <c r="M246" s="230" t="s">
        <v>1</v>
      </c>
      <c r="N246" s="231" t="s">
        <v>42</v>
      </c>
      <c r="O246" s="86"/>
      <c r="P246" s="232">
        <f>O246*H246</f>
        <v>0</v>
      </c>
      <c r="Q246" s="232">
        <v>2.45329</v>
      </c>
      <c r="R246" s="232">
        <f>Q246*H246</f>
        <v>12.52649874</v>
      </c>
      <c r="S246" s="232">
        <v>0</v>
      </c>
      <c r="T246" s="233">
        <f>S246*H246</f>
        <v>0</v>
      </c>
      <c r="AR246" s="234" t="s">
        <v>155</v>
      </c>
      <c r="AT246" s="234" t="s">
        <v>150</v>
      </c>
      <c r="AU246" s="234" t="s">
        <v>87</v>
      </c>
      <c r="AY246" s="17" t="s">
        <v>147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7" t="s">
        <v>85</v>
      </c>
      <c r="BK246" s="235">
        <f>ROUND(I246*H246,2)</f>
        <v>0</v>
      </c>
      <c r="BL246" s="17" t="s">
        <v>155</v>
      </c>
      <c r="BM246" s="234" t="s">
        <v>309</v>
      </c>
    </row>
    <row r="247" spans="2:51" s="12" customFormat="1" ht="12">
      <c r="B247" s="236"/>
      <c r="C247" s="237"/>
      <c r="D247" s="238" t="s">
        <v>157</v>
      </c>
      <c r="E247" s="239" t="s">
        <v>1</v>
      </c>
      <c r="F247" s="240" t="s">
        <v>310</v>
      </c>
      <c r="G247" s="237"/>
      <c r="H247" s="241">
        <v>4.156</v>
      </c>
      <c r="I247" s="242"/>
      <c r="J247" s="237"/>
      <c r="K247" s="237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157</v>
      </c>
      <c r="AU247" s="247" t="s">
        <v>87</v>
      </c>
      <c r="AV247" s="12" t="s">
        <v>87</v>
      </c>
      <c r="AW247" s="12" t="s">
        <v>32</v>
      </c>
      <c r="AX247" s="12" t="s">
        <v>77</v>
      </c>
      <c r="AY247" s="247" t="s">
        <v>147</v>
      </c>
    </row>
    <row r="248" spans="2:51" s="12" customFormat="1" ht="12">
      <c r="B248" s="236"/>
      <c r="C248" s="237"/>
      <c r="D248" s="238" t="s">
        <v>157</v>
      </c>
      <c r="E248" s="239" t="s">
        <v>1</v>
      </c>
      <c r="F248" s="240" t="s">
        <v>311</v>
      </c>
      <c r="G248" s="237"/>
      <c r="H248" s="241">
        <v>0.55</v>
      </c>
      <c r="I248" s="242"/>
      <c r="J248" s="237"/>
      <c r="K248" s="237"/>
      <c r="L248" s="243"/>
      <c r="M248" s="244"/>
      <c r="N248" s="245"/>
      <c r="O248" s="245"/>
      <c r="P248" s="245"/>
      <c r="Q248" s="245"/>
      <c r="R248" s="245"/>
      <c r="S248" s="245"/>
      <c r="T248" s="246"/>
      <c r="AT248" s="247" t="s">
        <v>157</v>
      </c>
      <c r="AU248" s="247" t="s">
        <v>87</v>
      </c>
      <c r="AV248" s="12" t="s">
        <v>87</v>
      </c>
      <c r="AW248" s="12" t="s">
        <v>32</v>
      </c>
      <c r="AX248" s="12" t="s">
        <v>77</v>
      </c>
      <c r="AY248" s="247" t="s">
        <v>147</v>
      </c>
    </row>
    <row r="249" spans="2:51" s="12" customFormat="1" ht="12">
      <c r="B249" s="236"/>
      <c r="C249" s="237"/>
      <c r="D249" s="238" t="s">
        <v>157</v>
      </c>
      <c r="E249" s="239" t="s">
        <v>1</v>
      </c>
      <c r="F249" s="240" t="s">
        <v>312</v>
      </c>
      <c r="G249" s="237"/>
      <c r="H249" s="241">
        <v>0.4</v>
      </c>
      <c r="I249" s="242"/>
      <c r="J249" s="237"/>
      <c r="K249" s="237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157</v>
      </c>
      <c r="AU249" s="247" t="s">
        <v>87</v>
      </c>
      <c r="AV249" s="12" t="s">
        <v>87</v>
      </c>
      <c r="AW249" s="12" t="s">
        <v>32</v>
      </c>
      <c r="AX249" s="12" t="s">
        <v>77</v>
      </c>
      <c r="AY249" s="247" t="s">
        <v>147</v>
      </c>
    </row>
    <row r="250" spans="2:51" s="13" customFormat="1" ht="12">
      <c r="B250" s="258"/>
      <c r="C250" s="259"/>
      <c r="D250" s="238" t="s">
        <v>157</v>
      </c>
      <c r="E250" s="260" t="s">
        <v>1</v>
      </c>
      <c r="F250" s="261" t="s">
        <v>184</v>
      </c>
      <c r="G250" s="259"/>
      <c r="H250" s="262">
        <v>5.106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AT250" s="268" t="s">
        <v>157</v>
      </c>
      <c r="AU250" s="268" t="s">
        <v>87</v>
      </c>
      <c r="AV250" s="13" t="s">
        <v>155</v>
      </c>
      <c r="AW250" s="13" t="s">
        <v>32</v>
      </c>
      <c r="AX250" s="13" t="s">
        <v>85</v>
      </c>
      <c r="AY250" s="268" t="s">
        <v>147</v>
      </c>
    </row>
    <row r="251" spans="2:65" s="1" customFormat="1" ht="24" customHeight="1">
      <c r="B251" s="38"/>
      <c r="C251" s="223" t="s">
        <v>313</v>
      </c>
      <c r="D251" s="223" t="s">
        <v>150</v>
      </c>
      <c r="E251" s="224" t="s">
        <v>314</v>
      </c>
      <c r="F251" s="225" t="s">
        <v>315</v>
      </c>
      <c r="G251" s="226" t="s">
        <v>211</v>
      </c>
      <c r="H251" s="227">
        <v>6.439</v>
      </c>
      <c r="I251" s="228"/>
      <c r="J251" s="229">
        <f>ROUND(I251*H251,2)</f>
        <v>0</v>
      </c>
      <c r="K251" s="225" t="s">
        <v>154</v>
      </c>
      <c r="L251" s="43"/>
      <c r="M251" s="230" t="s">
        <v>1</v>
      </c>
      <c r="N251" s="231" t="s">
        <v>42</v>
      </c>
      <c r="O251" s="86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AR251" s="234" t="s">
        <v>155</v>
      </c>
      <c r="AT251" s="234" t="s">
        <v>150</v>
      </c>
      <c r="AU251" s="234" t="s">
        <v>87</v>
      </c>
      <c r="AY251" s="17" t="s">
        <v>147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7" t="s">
        <v>85</v>
      </c>
      <c r="BK251" s="235">
        <f>ROUND(I251*H251,2)</f>
        <v>0</v>
      </c>
      <c r="BL251" s="17" t="s">
        <v>155</v>
      </c>
      <c r="BM251" s="234" t="s">
        <v>316</v>
      </c>
    </row>
    <row r="252" spans="2:65" s="1" customFormat="1" ht="24" customHeight="1">
      <c r="B252" s="38"/>
      <c r="C252" s="223" t="s">
        <v>317</v>
      </c>
      <c r="D252" s="223" t="s">
        <v>150</v>
      </c>
      <c r="E252" s="224" t="s">
        <v>318</v>
      </c>
      <c r="F252" s="225" t="s">
        <v>319</v>
      </c>
      <c r="G252" s="226" t="s">
        <v>211</v>
      </c>
      <c r="H252" s="227">
        <v>5.106</v>
      </c>
      <c r="I252" s="228"/>
      <c r="J252" s="229">
        <f>ROUND(I252*H252,2)</f>
        <v>0</v>
      </c>
      <c r="K252" s="225" t="s">
        <v>154</v>
      </c>
      <c r="L252" s="43"/>
      <c r="M252" s="230" t="s">
        <v>1</v>
      </c>
      <c r="N252" s="231" t="s">
        <v>42</v>
      </c>
      <c r="O252" s="86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AR252" s="234" t="s">
        <v>155</v>
      </c>
      <c r="AT252" s="234" t="s">
        <v>150</v>
      </c>
      <c r="AU252" s="234" t="s">
        <v>87</v>
      </c>
      <c r="AY252" s="17" t="s">
        <v>147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7" t="s">
        <v>85</v>
      </c>
      <c r="BK252" s="235">
        <f>ROUND(I252*H252,2)</f>
        <v>0</v>
      </c>
      <c r="BL252" s="17" t="s">
        <v>155</v>
      </c>
      <c r="BM252" s="234" t="s">
        <v>320</v>
      </c>
    </row>
    <row r="253" spans="2:51" s="12" customFormat="1" ht="12">
      <c r="B253" s="236"/>
      <c r="C253" s="237"/>
      <c r="D253" s="238" t="s">
        <v>157</v>
      </c>
      <c r="E253" s="239" t="s">
        <v>1</v>
      </c>
      <c r="F253" s="240" t="s">
        <v>310</v>
      </c>
      <c r="G253" s="237"/>
      <c r="H253" s="241">
        <v>4.156</v>
      </c>
      <c r="I253" s="242"/>
      <c r="J253" s="237"/>
      <c r="K253" s="237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157</v>
      </c>
      <c r="AU253" s="247" t="s">
        <v>87</v>
      </c>
      <c r="AV253" s="12" t="s">
        <v>87</v>
      </c>
      <c r="AW253" s="12" t="s">
        <v>32</v>
      </c>
      <c r="AX253" s="12" t="s">
        <v>77</v>
      </c>
      <c r="AY253" s="247" t="s">
        <v>147</v>
      </c>
    </row>
    <row r="254" spans="2:51" s="12" customFormat="1" ht="12">
      <c r="B254" s="236"/>
      <c r="C254" s="237"/>
      <c r="D254" s="238" t="s">
        <v>157</v>
      </c>
      <c r="E254" s="239" t="s">
        <v>1</v>
      </c>
      <c r="F254" s="240" t="s">
        <v>311</v>
      </c>
      <c r="G254" s="237"/>
      <c r="H254" s="241">
        <v>0.55</v>
      </c>
      <c r="I254" s="242"/>
      <c r="J254" s="237"/>
      <c r="K254" s="237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157</v>
      </c>
      <c r="AU254" s="247" t="s">
        <v>87</v>
      </c>
      <c r="AV254" s="12" t="s">
        <v>87</v>
      </c>
      <c r="AW254" s="12" t="s">
        <v>32</v>
      </c>
      <c r="AX254" s="12" t="s">
        <v>77</v>
      </c>
      <c r="AY254" s="247" t="s">
        <v>147</v>
      </c>
    </row>
    <row r="255" spans="2:51" s="12" customFormat="1" ht="12">
      <c r="B255" s="236"/>
      <c r="C255" s="237"/>
      <c r="D255" s="238" t="s">
        <v>157</v>
      </c>
      <c r="E255" s="239" t="s">
        <v>1</v>
      </c>
      <c r="F255" s="240" t="s">
        <v>312</v>
      </c>
      <c r="G255" s="237"/>
      <c r="H255" s="241">
        <v>0.4</v>
      </c>
      <c r="I255" s="242"/>
      <c r="J255" s="237"/>
      <c r="K255" s="237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157</v>
      </c>
      <c r="AU255" s="247" t="s">
        <v>87</v>
      </c>
      <c r="AV255" s="12" t="s">
        <v>87</v>
      </c>
      <c r="AW255" s="12" t="s">
        <v>32</v>
      </c>
      <c r="AX255" s="12" t="s">
        <v>77</v>
      </c>
      <c r="AY255" s="247" t="s">
        <v>147</v>
      </c>
    </row>
    <row r="256" spans="2:51" s="13" customFormat="1" ht="12">
      <c r="B256" s="258"/>
      <c r="C256" s="259"/>
      <c r="D256" s="238" t="s">
        <v>157</v>
      </c>
      <c r="E256" s="260" t="s">
        <v>1</v>
      </c>
      <c r="F256" s="261" t="s">
        <v>184</v>
      </c>
      <c r="G256" s="259"/>
      <c r="H256" s="262">
        <v>5.106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AT256" s="268" t="s">
        <v>157</v>
      </c>
      <c r="AU256" s="268" t="s">
        <v>87</v>
      </c>
      <c r="AV256" s="13" t="s">
        <v>155</v>
      </c>
      <c r="AW256" s="13" t="s">
        <v>32</v>
      </c>
      <c r="AX256" s="13" t="s">
        <v>85</v>
      </c>
      <c r="AY256" s="268" t="s">
        <v>147</v>
      </c>
    </row>
    <row r="257" spans="2:65" s="1" customFormat="1" ht="24" customHeight="1">
      <c r="B257" s="38"/>
      <c r="C257" s="223" t="s">
        <v>321</v>
      </c>
      <c r="D257" s="223" t="s">
        <v>150</v>
      </c>
      <c r="E257" s="224" t="s">
        <v>322</v>
      </c>
      <c r="F257" s="225" t="s">
        <v>323</v>
      </c>
      <c r="G257" s="226" t="s">
        <v>211</v>
      </c>
      <c r="H257" s="227">
        <v>6.439</v>
      </c>
      <c r="I257" s="228"/>
      <c r="J257" s="229">
        <f>ROUND(I257*H257,2)</f>
        <v>0</v>
      </c>
      <c r="K257" s="225" t="s">
        <v>154</v>
      </c>
      <c r="L257" s="43"/>
      <c r="M257" s="230" t="s">
        <v>1</v>
      </c>
      <c r="N257" s="231" t="s">
        <v>42</v>
      </c>
      <c r="O257" s="86"/>
      <c r="P257" s="232">
        <f>O257*H257</f>
        <v>0</v>
      </c>
      <c r="Q257" s="232">
        <v>0</v>
      </c>
      <c r="R257" s="232">
        <f>Q257*H257</f>
        <v>0</v>
      </c>
      <c r="S257" s="232">
        <v>0</v>
      </c>
      <c r="T257" s="233">
        <f>S257*H257</f>
        <v>0</v>
      </c>
      <c r="AR257" s="234" t="s">
        <v>155</v>
      </c>
      <c r="AT257" s="234" t="s">
        <v>150</v>
      </c>
      <c r="AU257" s="234" t="s">
        <v>87</v>
      </c>
      <c r="AY257" s="17" t="s">
        <v>147</v>
      </c>
      <c r="BE257" s="235">
        <f>IF(N257="základní",J257,0)</f>
        <v>0</v>
      </c>
      <c r="BF257" s="235">
        <f>IF(N257="snížená",J257,0)</f>
        <v>0</v>
      </c>
      <c r="BG257" s="235">
        <f>IF(N257="zákl. přenesená",J257,0)</f>
        <v>0</v>
      </c>
      <c r="BH257" s="235">
        <f>IF(N257="sníž. přenesená",J257,0)</f>
        <v>0</v>
      </c>
      <c r="BI257" s="235">
        <f>IF(N257="nulová",J257,0)</f>
        <v>0</v>
      </c>
      <c r="BJ257" s="17" t="s">
        <v>85</v>
      </c>
      <c r="BK257" s="235">
        <f>ROUND(I257*H257,2)</f>
        <v>0</v>
      </c>
      <c r="BL257" s="17" t="s">
        <v>155</v>
      </c>
      <c r="BM257" s="234" t="s">
        <v>324</v>
      </c>
    </row>
    <row r="258" spans="2:51" s="12" customFormat="1" ht="12">
      <c r="B258" s="236"/>
      <c r="C258" s="237"/>
      <c r="D258" s="238" t="s">
        <v>157</v>
      </c>
      <c r="E258" s="239" t="s">
        <v>1</v>
      </c>
      <c r="F258" s="240" t="s">
        <v>297</v>
      </c>
      <c r="G258" s="237"/>
      <c r="H258" s="241">
        <v>0.199</v>
      </c>
      <c r="I258" s="242"/>
      <c r="J258" s="237"/>
      <c r="K258" s="237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157</v>
      </c>
      <c r="AU258" s="247" t="s">
        <v>87</v>
      </c>
      <c r="AV258" s="12" t="s">
        <v>87</v>
      </c>
      <c r="AW258" s="12" t="s">
        <v>32</v>
      </c>
      <c r="AX258" s="12" t="s">
        <v>77</v>
      </c>
      <c r="AY258" s="247" t="s">
        <v>147</v>
      </c>
    </row>
    <row r="259" spans="2:51" s="12" customFormat="1" ht="12">
      <c r="B259" s="236"/>
      <c r="C259" s="237"/>
      <c r="D259" s="238" t="s">
        <v>157</v>
      </c>
      <c r="E259" s="239" t="s">
        <v>1</v>
      </c>
      <c r="F259" s="240" t="s">
        <v>298</v>
      </c>
      <c r="G259" s="237"/>
      <c r="H259" s="241">
        <v>1.302</v>
      </c>
      <c r="I259" s="242"/>
      <c r="J259" s="237"/>
      <c r="K259" s="237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157</v>
      </c>
      <c r="AU259" s="247" t="s">
        <v>87</v>
      </c>
      <c r="AV259" s="12" t="s">
        <v>87</v>
      </c>
      <c r="AW259" s="12" t="s">
        <v>32</v>
      </c>
      <c r="AX259" s="12" t="s">
        <v>77</v>
      </c>
      <c r="AY259" s="247" t="s">
        <v>147</v>
      </c>
    </row>
    <row r="260" spans="2:51" s="12" customFormat="1" ht="12">
      <c r="B260" s="236"/>
      <c r="C260" s="237"/>
      <c r="D260" s="238" t="s">
        <v>157</v>
      </c>
      <c r="E260" s="239" t="s">
        <v>1</v>
      </c>
      <c r="F260" s="240" t="s">
        <v>299</v>
      </c>
      <c r="G260" s="237"/>
      <c r="H260" s="241">
        <v>0.961</v>
      </c>
      <c r="I260" s="242"/>
      <c r="J260" s="237"/>
      <c r="K260" s="237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157</v>
      </c>
      <c r="AU260" s="247" t="s">
        <v>87</v>
      </c>
      <c r="AV260" s="12" t="s">
        <v>87</v>
      </c>
      <c r="AW260" s="12" t="s">
        <v>32</v>
      </c>
      <c r="AX260" s="12" t="s">
        <v>77</v>
      </c>
      <c r="AY260" s="247" t="s">
        <v>147</v>
      </c>
    </row>
    <row r="261" spans="2:51" s="12" customFormat="1" ht="12">
      <c r="B261" s="236"/>
      <c r="C261" s="237"/>
      <c r="D261" s="238" t="s">
        <v>157</v>
      </c>
      <c r="E261" s="239" t="s">
        <v>1</v>
      </c>
      <c r="F261" s="240" t="s">
        <v>300</v>
      </c>
      <c r="G261" s="237"/>
      <c r="H261" s="241">
        <v>0.144</v>
      </c>
      <c r="I261" s="242"/>
      <c r="J261" s="237"/>
      <c r="K261" s="237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157</v>
      </c>
      <c r="AU261" s="247" t="s">
        <v>87</v>
      </c>
      <c r="AV261" s="12" t="s">
        <v>87</v>
      </c>
      <c r="AW261" s="12" t="s">
        <v>32</v>
      </c>
      <c r="AX261" s="12" t="s">
        <v>77</v>
      </c>
      <c r="AY261" s="247" t="s">
        <v>147</v>
      </c>
    </row>
    <row r="262" spans="2:51" s="12" customFormat="1" ht="12">
      <c r="B262" s="236"/>
      <c r="C262" s="237"/>
      <c r="D262" s="238" t="s">
        <v>157</v>
      </c>
      <c r="E262" s="239" t="s">
        <v>1</v>
      </c>
      <c r="F262" s="240" t="s">
        <v>301</v>
      </c>
      <c r="G262" s="237"/>
      <c r="H262" s="241">
        <v>0.524</v>
      </c>
      <c r="I262" s="242"/>
      <c r="J262" s="237"/>
      <c r="K262" s="237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157</v>
      </c>
      <c r="AU262" s="247" t="s">
        <v>87</v>
      </c>
      <c r="AV262" s="12" t="s">
        <v>87</v>
      </c>
      <c r="AW262" s="12" t="s">
        <v>32</v>
      </c>
      <c r="AX262" s="12" t="s">
        <v>77</v>
      </c>
      <c r="AY262" s="247" t="s">
        <v>147</v>
      </c>
    </row>
    <row r="263" spans="2:51" s="12" customFormat="1" ht="12">
      <c r="B263" s="236"/>
      <c r="C263" s="237"/>
      <c r="D263" s="238" t="s">
        <v>157</v>
      </c>
      <c r="E263" s="239" t="s">
        <v>1</v>
      </c>
      <c r="F263" s="240" t="s">
        <v>302</v>
      </c>
      <c r="G263" s="237"/>
      <c r="H263" s="241">
        <v>0.453</v>
      </c>
      <c r="I263" s="242"/>
      <c r="J263" s="237"/>
      <c r="K263" s="237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157</v>
      </c>
      <c r="AU263" s="247" t="s">
        <v>87</v>
      </c>
      <c r="AV263" s="12" t="s">
        <v>87</v>
      </c>
      <c r="AW263" s="12" t="s">
        <v>32</v>
      </c>
      <c r="AX263" s="12" t="s">
        <v>77</v>
      </c>
      <c r="AY263" s="247" t="s">
        <v>147</v>
      </c>
    </row>
    <row r="264" spans="2:51" s="12" customFormat="1" ht="12">
      <c r="B264" s="236"/>
      <c r="C264" s="237"/>
      <c r="D264" s="238" t="s">
        <v>157</v>
      </c>
      <c r="E264" s="239" t="s">
        <v>1</v>
      </c>
      <c r="F264" s="240" t="s">
        <v>303</v>
      </c>
      <c r="G264" s="237"/>
      <c r="H264" s="241">
        <v>0.33</v>
      </c>
      <c r="I264" s="242"/>
      <c r="J264" s="237"/>
      <c r="K264" s="237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157</v>
      </c>
      <c r="AU264" s="247" t="s">
        <v>87</v>
      </c>
      <c r="AV264" s="12" t="s">
        <v>87</v>
      </c>
      <c r="AW264" s="12" t="s">
        <v>32</v>
      </c>
      <c r="AX264" s="12" t="s">
        <v>77</v>
      </c>
      <c r="AY264" s="247" t="s">
        <v>147</v>
      </c>
    </row>
    <row r="265" spans="2:51" s="12" customFormat="1" ht="12">
      <c r="B265" s="236"/>
      <c r="C265" s="237"/>
      <c r="D265" s="238" t="s">
        <v>157</v>
      </c>
      <c r="E265" s="239" t="s">
        <v>1</v>
      </c>
      <c r="F265" s="240" t="s">
        <v>304</v>
      </c>
      <c r="G265" s="237"/>
      <c r="H265" s="241">
        <v>2.286</v>
      </c>
      <c r="I265" s="242"/>
      <c r="J265" s="237"/>
      <c r="K265" s="237"/>
      <c r="L265" s="243"/>
      <c r="M265" s="244"/>
      <c r="N265" s="245"/>
      <c r="O265" s="245"/>
      <c r="P265" s="245"/>
      <c r="Q265" s="245"/>
      <c r="R265" s="245"/>
      <c r="S265" s="245"/>
      <c r="T265" s="246"/>
      <c r="AT265" s="247" t="s">
        <v>157</v>
      </c>
      <c r="AU265" s="247" t="s">
        <v>87</v>
      </c>
      <c r="AV265" s="12" t="s">
        <v>87</v>
      </c>
      <c r="AW265" s="12" t="s">
        <v>32</v>
      </c>
      <c r="AX265" s="12" t="s">
        <v>77</v>
      </c>
      <c r="AY265" s="247" t="s">
        <v>147</v>
      </c>
    </row>
    <row r="266" spans="2:51" s="12" customFormat="1" ht="12">
      <c r="B266" s="236"/>
      <c r="C266" s="237"/>
      <c r="D266" s="238" t="s">
        <v>157</v>
      </c>
      <c r="E266" s="239" t="s">
        <v>1</v>
      </c>
      <c r="F266" s="240" t="s">
        <v>305</v>
      </c>
      <c r="G266" s="237"/>
      <c r="H266" s="241">
        <v>0.24</v>
      </c>
      <c r="I266" s="242"/>
      <c r="J266" s="237"/>
      <c r="K266" s="237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157</v>
      </c>
      <c r="AU266" s="247" t="s">
        <v>87</v>
      </c>
      <c r="AV266" s="12" t="s">
        <v>87</v>
      </c>
      <c r="AW266" s="12" t="s">
        <v>32</v>
      </c>
      <c r="AX266" s="12" t="s">
        <v>77</v>
      </c>
      <c r="AY266" s="247" t="s">
        <v>147</v>
      </c>
    </row>
    <row r="267" spans="2:51" s="13" customFormat="1" ht="12">
      <c r="B267" s="258"/>
      <c r="C267" s="259"/>
      <c r="D267" s="238" t="s">
        <v>157</v>
      </c>
      <c r="E267" s="260" t="s">
        <v>1</v>
      </c>
      <c r="F267" s="261" t="s">
        <v>184</v>
      </c>
      <c r="G267" s="259"/>
      <c r="H267" s="262">
        <v>6.439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AT267" s="268" t="s">
        <v>157</v>
      </c>
      <c r="AU267" s="268" t="s">
        <v>87</v>
      </c>
      <c r="AV267" s="13" t="s">
        <v>155</v>
      </c>
      <c r="AW267" s="13" t="s">
        <v>32</v>
      </c>
      <c r="AX267" s="13" t="s">
        <v>85</v>
      </c>
      <c r="AY267" s="268" t="s">
        <v>147</v>
      </c>
    </row>
    <row r="268" spans="2:65" s="1" customFormat="1" ht="24" customHeight="1">
      <c r="B268" s="38"/>
      <c r="C268" s="223" t="s">
        <v>325</v>
      </c>
      <c r="D268" s="223" t="s">
        <v>150</v>
      </c>
      <c r="E268" s="224" t="s">
        <v>326</v>
      </c>
      <c r="F268" s="225" t="s">
        <v>327</v>
      </c>
      <c r="G268" s="226" t="s">
        <v>211</v>
      </c>
      <c r="H268" s="227">
        <v>4.706</v>
      </c>
      <c r="I268" s="228"/>
      <c r="J268" s="229">
        <f>ROUND(I268*H268,2)</f>
        <v>0</v>
      </c>
      <c r="K268" s="225" t="s">
        <v>154</v>
      </c>
      <c r="L268" s="43"/>
      <c r="M268" s="230" t="s">
        <v>1</v>
      </c>
      <c r="N268" s="231" t="s">
        <v>42</v>
      </c>
      <c r="O268" s="86"/>
      <c r="P268" s="232">
        <f>O268*H268</f>
        <v>0</v>
      </c>
      <c r="Q268" s="232">
        <v>0</v>
      </c>
      <c r="R268" s="232">
        <f>Q268*H268</f>
        <v>0</v>
      </c>
      <c r="S268" s="232">
        <v>0</v>
      </c>
      <c r="T268" s="233">
        <f>S268*H268</f>
        <v>0</v>
      </c>
      <c r="AR268" s="234" t="s">
        <v>155</v>
      </c>
      <c r="AT268" s="234" t="s">
        <v>150</v>
      </c>
      <c r="AU268" s="234" t="s">
        <v>87</v>
      </c>
      <c r="AY268" s="17" t="s">
        <v>147</v>
      </c>
      <c r="BE268" s="235">
        <f>IF(N268="základní",J268,0)</f>
        <v>0</v>
      </c>
      <c r="BF268" s="235">
        <f>IF(N268="snížená",J268,0)</f>
        <v>0</v>
      </c>
      <c r="BG268" s="235">
        <f>IF(N268="zákl. přenesená",J268,0)</f>
        <v>0</v>
      </c>
      <c r="BH268" s="235">
        <f>IF(N268="sníž. přenesená",J268,0)</f>
        <v>0</v>
      </c>
      <c r="BI268" s="235">
        <f>IF(N268="nulová",J268,0)</f>
        <v>0</v>
      </c>
      <c r="BJ268" s="17" t="s">
        <v>85</v>
      </c>
      <c r="BK268" s="235">
        <f>ROUND(I268*H268,2)</f>
        <v>0</v>
      </c>
      <c r="BL268" s="17" t="s">
        <v>155</v>
      </c>
      <c r="BM268" s="234" t="s">
        <v>328</v>
      </c>
    </row>
    <row r="269" spans="2:51" s="12" customFormat="1" ht="12">
      <c r="B269" s="236"/>
      <c r="C269" s="237"/>
      <c r="D269" s="238" t="s">
        <v>157</v>
      </c>
      <c r="E269" s="239" t="s">
        <v>1</v>
      </c>
      <c r="F269" s="240" t="s">
        <v>310</v>
      </c>
      <c r="G269" s="237"/>
      <c r="H269" s="241">
        <v>4.156</v>
      </c>
      <c r="I269" s="242"/>
      <c r="J269" s="237"/>
      <c r="K269" s="237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157</v>
      </c>
      <c r="AU269" s="247" t="s">
        <v>87</v>
      </c>
      <c r="AV269" s="12" t="s">
        <v>87</v>
      </c>
      <c r="AW269" s="12" t="s">
        <v>32</v>
      </c>
      <c r="AX269" s="12" t="s">
        <v>77</v>
      </c>
      <c r="AY269" s="247" t="s">
        <v>147</v>
      </c>
    </row>
    <row r="270" spans="2:51" s="12" customFormat="1" ht="12">
      <c r="B270" s="236"/>
      <c r="C270" s="237"/>
      <c r="D270" s="238" t="s">
        <v>157</v>
      </c>
      <c r="E270" s="239" t="s">
        <v>1</v>
      </c>
      <c r="F270" s="240" t="s">
        <v>311</v>
      </c>
      <c r="G270" s="237"/>
      <c r="H270" s="241">
        <v>0.55</v>
      </c>
      <c r="I270" s="242"/>
      <c r="J270" s="237"/>
      <c r="K270" s="237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157</v>
      </c>
      <c r="AU270" s="247" t="s">
        <v>87</v>
      </c>
      <c r="AV270" s="12" t="s">
        <v>87</v>
      </c>
      <c r="AW270" s="12" t="s">
        <v>32</v>
      </c>
      <c r="AX270" s="12" t="s">
        <v>77</v>
      </c>
      <c r="AY270" s="247" t="s">
        <v>147</v>
      </c>
    </row>
    <row r="271" spans="2:51" s="13" customFormat="1" ht="12">
      <c r="B271" s="258"/>
      <c r="C271" s="259"/>
      <c r="D271" s="238" t="s">
        <v>157</v>
      </c>
      <c r="E271" s="260" t="s">
        <v>1</v>
      </c>
      <c r="F271" s="261" t="s">
        <v>184</v>
      </c>
      <c r="G271" s="259"/>
      <c r="H271" s="262">
        <v>4.7059999999999995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AT271" s="268" t="s">
        <v>157</v>
      </c>
      <c r="AU271" s="268" t="s">
        <v>87</v>
      </c>
      <c r="AV271" s="13" t="s">
        <v>155</v>
      </c>
      <c r="AW271" s="13" t="s">
        <v>32</v>
      </c>
      <c r="AX271" s="13" t="s">
        <v>85</v>
      </c>
      <c r="AY271" s="268" t="s">
        <v>147</v>
      </c>
    </row>
    <row r="272" spans="2:65" s="1" customFormat="1" ht="16.5" customHeight="1">
      <c r="B272" s="38"/>
      <c r="C272" s="223" t="s">
        <v>329</v>
      </c>
      <c r="D272" s="223" t="s">
        <v>150</v>
      </c>
      <c r="E272" s="224" t="s">
        <v>330</v>
      </c>
      <c r="F272" s="225" t="s">
        <v>331</v>
      </c>
      <c r="G272" s="226" t="s">
        <v>332</v>
      </c>
      <c r="H272" s="227">
        <v>0.676</v>
      </c>
      <c r="I272" s="228"/>
      <c r="J272" s="229">
        <f>ROUND(I272*H272,2)</f>
        <v>0</v>
      </c>
      <c r="K272" s="225" t="s">
        <v>154</v>
      </c>
      <c r="L272" s="43"/>
      <c r="M272" s="230" t="s">
        <v>1</v>
      </c>
      <c r="N272" s="231" t="s">
        <v>42</v>
      </c>
      <c r="O272" s="86"/>
      <c r="P272" s="232">
        <f>O272*H272</f>
        <v>0</v>
      </c>
      <c r="Q272" s="232">
        <v>1.06277</v>
      </c>
      <c r="R272" s="232">
        <f>Q272*H272</f>
        <v>0.71843252</v>
      </c>
      <c r="S272" s="232">
        <v>0</v>
      </c>
      <c r="T272" s="233">
        <f>S272*H272</f>
        <v>0</v>
      </c>
      <c r="AR272" s="234" t="s">
        <v>155</v>
      </c>
      <c r="AT272" s="234" t="s">
        <v>150</v>
      </c>
      <c r="AU272" s="234" t="s">
        <v>87</v>
      </c>
      <c r="AY272" s="17" t="s">
        <v>147</v>
      </c>
      <c r="BE272" s="235">
        <f>IF(N272="základní",J272,0)</f>
        <v>0</v>
      </c>
      <c r="BF272" s="235">
        <f>IF(N272="snížená",J272,0)</f>
        <v>0</v>
      </c>
      <c r="BG272" s="235">
        <f>IF(N272="zákl. přenesená",J272,0)</f>
        <v>0</v>
      </c>
      <c r="BH272" s="235">
        <f>IF(N272="sníž. přenesená",J272,0)</f>
        <v>0</v>
      </c>
      <c r="BI272" s="235">
        <f>IF(N272="nulová",J272,0)</f>
        <v>0</v>
      </c>
      <c r="BJ272" s="17" t="s">
        <v>85</v>
      </c>
      <c r="BK272" s="235">
        <f>ROUND(I272*H272,2)</f>
        <v>0</v>
      </c>
      <c r="BL272" s="17" t="s">
        <v>155</v>
      </c>
      <c r="BM272" s="234" t="s">
        <v>333</v>
      </c>
    </row>
    <row r="273" spans="2:51" s="12" customFormat="1" ht="12">
      <c r="B273" s="236"/>
      <c r="C273" s="237"/>
      <c r="D273" s="238" t="s">
        <v>157</v>
      </c>
      <c r="E273" s="239" t="s">
        <v>1</v>
      </c>
      <c r="F273" s="240" t="s">
        <v>334</v>
      </c>
      <c r="G273" s="237"/>
      <c r="H273" s="241">
        <v>0.247</v>
      </c>
      <c r="I273" s="242"/>
      <c r="J273" s="237"/>
      <c r="K273" s="237"/>
      <c r="L273" s="243"/>
      <c r="M273" s="244"/>
      <c r="N273" s="245"/>
      <c r="O273" s="245"/>
      <c r="P273" s="245"/>
      <c r="Q273" s="245"/>
      <c r="R273" s="245"/>
      <c r="S273" s="245"/>
      <c r="T273" s="246"/>
      <c r="AT273" s="247" t="s">
        <v>157</v>
      </c>
      <c r="AU273" s="247" t="s">
        <v>87</v>
      </c>
      <c r="AV273" s="12" t="s">
        <v>87</v>
      </c>
      <c r="AW273" s="12" t="s">
        <v>32</v>
      </c>
      <c r="AX273" s="12" t="s">
        <v>77</v>
      </c>
      <c r="AY273" s="247" t="s">
        <v>147</v>
      </c>
    </row>
    <row r="274" spans="2:51" s="12" customFormat="1" ht="12">
      <c r="B274" s="236"/>
      <c r="C274" s="237"/>
      <c r="D274" s="238" t="s">
        <v>157</v>
      </c>
      <c r="E274" s="239" t="s">
        <v>1</v>
      </c>
      <c r="F274" s="240" t="s">
        <v>335</v>
      </c>
      <c r="G274" s="237"/>
      <c r="H274" s="241">
        <v>0.024</v>
      </c>
      <c r="I274" s="242"/>
      <c r="J274" s="237"/>
      <c r="K274" s="237"/>
      <c r="L274" s="243"/>
      <c r="M274" s="244"/>
      <c r="N274" s="245"/>
      <c r="O274" s="245"/>
      <c r="P274" s="245"/>
      <c r="Q274" s="245"/>
      <c r="R274" s="245"/>
      <c r="S274" s="245"/>
      <c r="T274" s="246"/>
      <c r="AT274" s="247" t="s">
        <v>157</v>
      </c>
      <c r="AU274" s="247" t="s">
        <v>87</v>
      </c>
      <c r="AV274" s="12" t="s">
        <v>87</v>
      </c>
      <c r="AW274" s="12" t="s">
        <v>32</v>
      </c>
      <c r="AX274" s="12" t="s">
        <v>77</v>
      </c>
      <c r="AY274" s="247" t="s">
        <v>147</v>
      </c>
    </row>
    <row r="275" spans="2:51" s="12" customFormat="1" ht="12">
      <c r="B275" s="236"/>
      <c r="C275" s="237"/>
      <c r="D275" s="238" t="s">
        <v>157</v>
      </c>
      <c r="E275" s="239" t="s">
        <v>1</v>
      </c>
      <c r="F275" s="240" t="s">
        <v>336</v>
      </c>
      <c r="G275" s="237"/>
      <c r="H275" s="241">
        <v>0.155</v>
      </c>
      <c r="I275" s="242"/>
      <c r="J275" s="237"/>
      <c r="K275" s="237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157</v>
      </c>
      <c r="AU275" s="247" t="s">
        <v>87</v>
      </c>
      <c r="AV275" s="12" t="s">
        <v>87</v>
      </c>
      <c r="AW275" s="12" t="s">
        <v>32</v>
      </c>
      <c r="AX275" s="12" t="s">
        <v>77</v>
      </c>
      <c r="AY275" s="247" t="s">
        <v>147</v>
      </c>
    </row>
    <row r="276" spans="2:51" s="12" customFormat="1" ht="12">
      <c r="B276" s="236"/>
      <c r="C276" s="237"/>
      <c r="D276" s="238" t="s">
        <v>157</v>
      </c>
      <c r="E276" s="239" t="s">
        <v>1</v>
      </c>
      <c r="F276" s="240" t="s">
        <v>337</v>
      </c>
      <c r="G276" s="237"/>
      <c r="H276" s="241">
        <v>0.114</v>
      </c>
      <c r="I276" s="242"/>
      <c r="J276" s="237"/>
      <c r="K276" s="237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157</v>
      </c>
      <c r="AU276" s="247" t="s">
        <v>87</v>
      </c>
      <c r="AV276" s="12" t="s">
        <v>87</v>
      </c>
      <c r="AW276" s="12" t="s">
        <v>32</v>
      </c>
      <c r="AX276" s="12" t="s">
        <v>77</v>
      </c>
      <c r="AY276" s="247" t="s">
        <v>147</v>
      </c>
    </row>
    <row r="277" spans="2:51" s="12" customFormat="1" ht="12">
      <c r="B277" s="236"/>
      <c r="C277" s="237"/>
      <c r="D277" s="238" t="s">
        <v>157</v>
      </c>
      <c r="E277" s="239" t="s">
        <v>1</v>
      </c>
      <c r="F277" s="240" t="s">
        <v>338</v>
      </c>
      <c r="G277" s="237"/>
      <c r="H277" s="241">
        <v>0.017</v>
      </c>
      <c r="I277" s="242"/>
      <c r="J277" s="237"/>
      <c r="K277" s="237"/>
      <c r="L277" s="243"/>
      <c r="M277" s="244"/>
      <c r="N277" s="245"/>
      <c r="O277" s="245"/>
      <c r="P277" s="245"/>
      <c r="Q277" s="245"/>
      <c r="R277" s="245"/>
      <c r="S277" s="245"/>
      <c r="T277" s="246"/>
      <c r="AT277" s="247" t="s">
        <v>157</v>
      </c>
      <c r="AU277" s="247" t="s">
        <v>87</v>
      </c>
      <c r="AV277" s="12" t="s">
        <v>87</v>
      </c>
      <c r="AW277" s="12" t="s">
        <v>32</v>
      </c>
      <c r="AX277" s="12" t="s">
        <v>77</v>
      </c>
      <c r="AY277" s="247" t="s">
        <v>147</v>
      </c>
    </row>
    <row r="278" spans="2:51" s="12" customFormat="1" ht="12">
      <c r="B278" s="236"/>
      <c r="C278" s="237"/>
      <c r="D278" s="238" t="s">
        <v>157</v>
      </c>
      <c r="E278" s="239" t="s">
        <v>1</v>
      </c>
      <c r="F278" s="240" t="s">
        <v>339</v>
      </c>
      <c r="G278" s="237"/>
      <c r="H278" s="241">
        <v>0.062</v>
      </c>
      <c r="I278" s="242"/>
      <c r="J278" s="237"/>
      <c r="K278" s="237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157</v>
      </c>
      <c r="AU278" s="247" t="s">
        <v>87</v>
      </c>
      <c r="AV278" s="12" t="s">
        <v>87</v>
      </c>
      <c r="AW278" s="12" t="s">
        <v>32</v>
      </c>
      <c r="AX278" s="12" t="s">
        <v>77</v>
      </c>
      <c r="AY278" s="247" t="s">
        <v>147</v>
      </c>
    </row>
    <row r="279" spans="2:51" s="12" customFormat="1" ht="12">
      <c r="B279" s="236"/>
      <c r="C279" s="237"/>
      <c r="D279" s="238" t="s">
        <v>157</v>
      </c>
      <c r="E279" s="239" t="s">
        <v>1</v>
      </c>
      <c r="F279" s="240" t="s">
        <v>340</v>
      </c>
      <c r="G279" s="237"/>
      <c r="H279" s="241">
        <v>0.033</v>
      </c>
      <c r="I279" s="242"/>
      <c r="J279" s="237"/>
      <c r="K279" s="237"/>
      <c r="L279" s="243"/>
      <c r="M279" s="244"/>
      <c r="N279" s="245"/>
      <c r="O279" s="245"/>
      <c r="P279" s="245"/>
      <c r="Q279" s="245"/>
      <c r="R279" s="245"/>
      <c r="S279" s="245"/>
      <c r="T279" s="246"/>
      <c r="AT279" s="247" t="s">
        <v>157</v>
      </c>
      <c r="AU279" s="247" t="s">
        <v>87</v>
      </c>
      <c r="AV279" s="12" t="s">
        <v>87</v>
      </c>
      <c r="AW279" s="12" t="s">
        <v>32</v>
      </c>
      <c r="AX279" s="12" t="s">
        <v>77</v>
      </c>
      <c r="AY279" s="247" t="s">
        <v>147</v>
      </c>
    </row>
    <row r="280" spans="2:51" s="12" customFormat="1" ht="12">
      <c r="B280" s="236"/>
      <c r="C280" s="237"/>
      <c r="D280" s="238" t="s">
        <v>157</v>
      </c>
      <c r="E280" s="239" t="s">
        <v>1</v>
      </c>
      <c r="F280" s="240" t="s">
        <v>341</v>
      </c>
      <c r="G280" s="237"/>
      <c r="H280" s="241">
        <v>0.024</v>
      </c>
      <c r="I280" s="242"/>
      <c r="J280" s="237"/>
      <c r="K280" s="237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157</v>
      </c>
      <c r="AU280" s="247" t="s">
        <v>87</v>
      </c>
      <c r="AV280" s="12" t="s">
        <v>87</v>
      </c>
      <c r="AW280" s="12" t="s">
        <v>32</v>
      </c>
      <c r="AX280" s="12" t="s">
        <v>77</v>
      </c>
      <c r="AY280" s="247" t="s">
        <v>147</v>
      </c>
    </row>
    <row r="281" spans="2:51" s="13" customFormat="1" ht="12">
      <c r="B281" s="258"/>
      <c r="C281" s="259"/>
      <c r="D281" s="238" t="s">
        <v>157</v>
      </c>
      <c r="E281" s="260" t="s">
        <v>1</v>
      </c>
      <c r="F281" s="261" t="s">
        <v>184</v>
      </c>
      <c r="G281" s="259"/>
      <c r="H281" s="262">
        <v>0.676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AT281" s="268" t="s">
        <v>157</v>
      </c>
      <c r="AU281" s="268" t="s">
        <v>87</v>
      </c>
      <c r="AV281" s="13" t="s">
        <v>155</v>
      </c>
      <c r="AW281" s="13" t="s">
        <v>32</v>
      </c>
      <c r="AX281" s="13" t="s">
        <v>85</v>
      </c>
      <c r="AY281" s="268" t="s">
        <v>147</v>
      </c>
    </row>
    <row r="282" spans="2:65" s="1" customFormat="1" ht="24" customHeight="1">
      <c r="B282" s="38"/>
      <c r="C282" s="223" t="s">
        <v>342</v>
      </c>
      <c r="D282" s="223" t="s">
        <v>150</v>
      </c>
      <c r="E282" s="224" t="s">
        <v>343</v>
      </c>
      <c r="F282" s="225" t="s">
        <v>344</v>
      </c>
      <c r="G282" s="226" t="s">
        <v>167</v>
      </c>
      <c r="H282" s="227">
        <v>28.18</v>
      </c>
      <c r="I282" s="228"/>
      <c r="J282" s="229">
        <f>ROUND(I282*H282,2)</f>
        <v>0</v>
      </c>
      <c r="K282" s="225" t="s">
        <v>154</v>
      </c>
      <c r="L282" s="43"/>
      <c r="M282" s="230" t="s">
        <v>1</v>
      </c>
      <c r="N282" s="231" t="s">
        <v>42</v>
      </c>
      <c r="O282" s="86"/>
      <c r="P282" s="232">
        <f>O282*H282</f>
        <v>0</v>
      </c>
      <c r="Q282" s="232">
        <v>0</v>
      </c>
      <c r="R282" s="232">
        <f>Q282*H282</f>
        <v>0</v>
      </c>
      <c r="S282" s="232">
        <v>0</v>
      </c>
      <c r="T282" s="233">
        <f>S282*H282</f>
        <v>0</v>
      </c>
      <c r="AR282" s="234" t="s">
        <v>155</v>
      </c>
      <c r="AT282" s="234" t="s">
        <v>150</v>
      </c>
      <c r="AU282" s="234" t="s">
        <v>87</v>
      </c>
      <c r="AY282" s="17" t="s">
        <v>147</v>
      </c>
      <c r="BE282" s="235">
        <f>IF(N282="základní",J282,0)</f>
        <v>0</v>
      </c>
      <c r="BF282" s="235">
        <f>IF(N282="snížená",J282,0)</f>
        <v>0</v>
      </c>
      <c r="BG282" s="235">
        <f>IF(N282="zákl. přenesená",J282,0)</f>
        <v>0</v>
      </c>
      <c r="BH282" s="235">
        <f>IF(N282="sníž. přenesená",J282,0)</f>
        <v>0</v>
      </c>
      <c r="BI282" s="235">
        <f>IF(N282="nulová",J282,0)</f>
        <v>0</v>
      </c>
      <c r="BJ282" s="17" t="s">
        <v>85</v>
      </c>
      <c r="BK282" s="235">
        <f>ROUND(I282*H282,2)</f>
        <v>0</v>
      </c>
      <c r="BL282" s="17" t="s">
        <v>155</v>
      </c>
      <c r="BM282" s="234" t="s">
        <v>345</v>
      </c>
    </row>
    <row r="283" spans="2:51" s="12" customFormat="1" ht="12">
      <c r="B283" s="236"/>
      <c r="C283" s="237"/>
      <c r="D283" s="238" t="s">
        <v>157</v>
      </c>
      <c r="E283" s="239" t="s">
        <v>1</v>
      </c>
      <c r="F283" s="240" t="s">
        <v>346</v>
      </c>
      <c r="G283" s="237"/>
      <c r="H283" s="241">
        <v>24.18</v>
      </c>
      <c r="I283" s="242"/>
      <c r="J283" s="237"/>
      <c r="K283" s="237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157</v>
      </c>
      <c r="AU283" s="247" t="s">
        <v>87</v>
      </c>
      <c r="AV283" s="12" t="s">
        <v>87</v>
      </c>
      <c r="AW283" s="12" t="s">
        <v>32</v>
      </c>
      <c r="AX283" s="12" t="s">
        <v>77</v>
      </c>
      <c r="AY283" s="247" t="s">
        <v>147</v>
      </c>
    </row>
    <row r="284" spans="2:51" s="12" customFormat="1" ht="12">
      <c r="B284" s="236"/>
      <c r="C284" s="237"/>
      <c r="D284" s="238" t="s">
        <v>157</v>
      </c>
      <c r="E284" s="239" t="s">
        <v>1</v>
      </c>
      <c r="F284" s="240" t="s">
        <v>347</v>
      </c>
      <c r="G284" s="237"/>
      <c r="H284" s="241">
        <v>4</v>
      </c>
      <c r="I284" s="242"/>
      <c r="J284" s="237"/>
      <c r="K284" s="237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157</v>
      </c>
      <c r="AU284" s="247" t="s">
        <v>87</v>
      </c>
      <c r="AV284" s="12" t="s">
        <v>87</v>
      </c>
      <c r="AW284" s="12" t="s">
        <v>32</v>
      </c>
      <c r="AX284" s="12" t="s">
        <v>77</v>
      </c>
      <c r="AY284" s="247" t="s">
        <v>147</v>
      </c>
    </row>
    <row r="285" spans="2:51" s="13" customFormat="1" ht="12">
      <c r="B285" s="258"/>
      <c r="C285" s="259"/>
      <c r="D285" s="238" t="s">
        <v>157</v>
      </c>
      <c r="E285" s="260" t="s">
        <v>1</v>
      </c>
      <c r="F285" s="261" t="s">
        <v>184</v>
      </c>
      <c r="G285" s="259"/>
      <c r="H285" s="262">
        <v>28.18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AT285" s="268" t="s">
        <v>157</v>
      </c>
      <c r="AU285" s="268" t="s">
        <v>87</v>
      </c>
      <c r="AV285" s="13" t="s">
        <v>155</v>
      </c>
      <c r="AW285" s="13" t="s">
        <v>32</v>
      </c>
      <c r="AX285" s="13" t="s">
        <v>85</v>
      </c>
      <c r="AY285" s="268" t="s">
        <v>147</v>
      </c>
    </row>
    <row r="286" spans="2:65" s="1" customFormat="1" ht="24" customHeight="1">
      <c r="B286" s="38"/>
      <c r="C286" s="223" t="s">
        <v>348</v>
      </c>
      <c r="D286" s="223" t="s">
        <v>150</v>
      </c>
      <c r="E286" s="224" t="s">
        <v>349</v>
      </c>
      <c r="F286" s="225" t="s">
        <v>350</v>
      </c>
      <c r="G286" s="226" t="s">
        <v>167</v>
      </c>
      <c r="H286" s="227">
        <v>24.18</v>
      </c>
      <c r="I286" s="228"/>
      <c r="J286" s="229">
        <f>ROUND(I286*H286,2)</f>
        <v>0</v>
      </c>
      <c r="K286" s="225" t="s">
        <v>154</v>
      </c>
      <c r="L286" s="43"/>
      <c r="M286" s="230" t="s">
        <v>1</v>
      </c>
      <c r="N286" s="231" t="s">
        <v>42</v>
      </c>
      <c r="O286" s="86"/>
      <c r="P286" s="232">
        <f>O286*H286</f>
        <v>0</v>
      </c>
      <c r="Q286" s="232">
        <v>0</v>
      </c>
      <c r="R286" s="232">
        <f>Q286*H286</f>
        <v>0</v>
      </c>
      <c r="S286" s="232">
        <v>0</v>
      </c>
      <c r="T286" s="233">
        <f>S286*H286</f>
        <v>0</v>
      </c>
      <c r="AR286" s="234" t="s">
        <v>155</v>
      </c>
      <c r="AT286" s="234" t="s">
        <v>150</v>
      </c>
      <c r="AU286" s="234" t="s">
        <v>87</v>
      </c>
      <c r="AY286" s="17" t="s">
        <v>147</v>
      </c>
      <c r="BE286" s="235">
        <f>IF(N286="základní",J286,0)</f>
        <v>0</v>
      </c>
      <c r="BF286" s="235">
        <f>IF(N286="snížená",J286,0)</f>
        <v>0</v>
      </c>
      <c r="BG286" s="235">
        <f>IF(N286="zákl. přenesená",J286,0)</f>
        <v>0</v>
      </c>
      <c r="BH286" s="235">
        <f>IF(N286="sníž. přenesená",J286,0)</f>
        <v>0</v>
      </c>
      <c r="BI286" s="235">
        <f>IF(N286="nulová",J286,0)</f>
        <v>0</v>
      </c>
      <c r="BJ286" s="17" t="s">
        <v>85</v>
      </c>
      <c r="BK286" s="235">
        <f>ROUND(I286*H286,2)</f>
        <v>0</v>
      </c>
      <c r="BL286" s="17" t="s">
        <v>155</v>
      </c>
      <c r="BM286" s="234" t="s">
        <v>351</v>
      </c>
    </row>
    <row r="287" spans="2:65" s="1" customFormat="1" ht="16.5" customHeight="1">
      <c r="B287" s="38"/>
      <c r="C287" s="223" t="s">
        <v>352</v>
      </c>
      <c r="D287" s="223" t="s">
        <v>150</v>
      </c>
      <c r="E287" s="224" t="s">
        <v>353</v>
      </c>
      <c r="F287" s="225" t="s">
        <v>354</v>
      </c>
      <c r="G287" s="226" t="s">
        <v>211</v>
      </c>
      <c r="H287" s="227">
        <v>7.059</v>
      </c>
      <c r="I287" s="228"/>
      <c r="J287" s="229">
        <f>ROUND(I287*H287,2)</f>
        <v>0</v>
      </c>
      <c r="K287" s="225" t="s">
        <v>154</v>
      </c>
      <c r="L287" s="43"/>
      <c r="M287" s="230" t="s">
        <v>1</v>
      </c>
      <c r="N287" s="231" t="s">
        <v>42</v>
      </c>
      <c r="O287" s="86"/>
      <c r="P287" s="232">
        <f>O287*H287</f>
        <v>0</v>
      </c>
      <c r="Q287" s="232">
        <v>1.98</v>
      </c>
      <c r="R287" s="232">
        <f>Q287*H287</f>
        <v>13.97682</v>
      </c>
      <c r="S287" s="232">
        <v>0</v>
      </c>
      <c r="T287" s="233">
        <f>S287*H287</f>
        <v>0</v>
      </c>
      <c r="AR287" s="234" t="s">
        <v>155</v>
      </c>
      <c r="AT287" s="234" t="s">
        <v>150</v>
      </c>
      <c r="AU287" s="234" t="s">
        <v>87</v>
      </c>
      <c r="AY287" s="17" t="s">
        <v>147</v>
      </c>
      <c r="BE287" s="235">
        <f>IF(N287="základní",J287,0)</f>
        <v>0</v>
      </c>
      <c r="BF287" s="235">
        <f>IF(N287="snížená",J287,0)</f>
        <v>0</v>
      </c>
      <c r="BG287" s="235">
        <f>IF(N287="zákl. přenesená",J287,0)</f>
        <v>0</v>
      </c>
      <c r="BH287" s="235">
        <f>IF(N287="sníž. přenesená",J287,0)</f>
        <v>0</v>
      </c>
      <c r="BI287" s="235">
        <f>IF(N287="nulová",J287,0)</f>
        <v>0</v>
      </c>
      <c r="BJ287" s="17" t="s">
        <v>85</v>
      </c>
      <c r="BK287" s="235">
        <f>ROUND(I287*H287,2)</f>
        <v>0</v>
      </c>
      <c r="BL287" s="17" t="s">
        <v>155</v>
      </c>
      <c r="BM287" s="234" t="s">
        <v>355</v>
      </c>
    </row>
    <row r="288" spans="2:51" s="12" customFormat="1" ht="12">
      <c r="B288" s="236"/>
      <c r="C288" s="237"/>
      <c r="D288" s="238" t="s">
        <v>157</v>
      </c>
      <c r="E288" s="239" t="s">
        <v>1</v>
      </c>
      <c r="F288" s="240" t="s">
        <v>356</v>
      </c>
      <c r="G288" s="237"/>
      <c r="H288" s="241">
        <v>6.234</v>
      </c>
      <c r="I288" s="242"/>
      <c r="J288" s="237"/>
      <c r="K288" s="237"/>
      <c r="L288" s="243"/>
      <c r="M288" s="244"/>
      <c r="N288" s="245"/>
      <c r="O288" s="245"/>
      <c r="P288" s="245"/>
      <c r="Q288" s="245"/>
      <c r="R288" s="245"/>
      <c r="S288" s="245"/>
      <c r="T288" s="246"/>
      <c r="AT288" s="247" t="s">
        <v>157</v>
      </c>
      <c r="AU288" s="247" t="s">
        <v>87</v>
      </c>
      <c r="AV288" s="12" t="s">
        <v>87</v>
      </c>
      <c r="AW288" s="12" t="s">
        <v>32</v>
      </c>
      <c r="AX288" s="12" t="s">
        <v>77</v>
      </c>
      <c r="AY288" s="247" t="s">
        <v>147</v>
      </c>
    </row>
    <row r="289" spans="2:51" s="12" customFormat="1" ht="12">
      <c r="B289" s="236"/>
      <c r="C289" s="237"/>
      <c r="D289" s="238" t="s">
        <v>157</v>
      </c>
      <c r="E289" s="239" t="s">
        <v>1</v>
      </c>
      <c r="F289" s="240" t="s">
        <v>357</v>
      </c>
      <c r="G289" s="237"/>
      <c r="H289" s="241">
        <v>0.825</v>
      </c>
      <c r="I289" s="242"/>
      <c r="J289" s="237"/>
      <c r="K289" s="237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157</v>
      </c>
      <c r="AU289" s="247" t="s">
        <v>87</v>
      </c>
      <c r="AV289" s="12" t="s">
        <v>87</v>
      </c>
      <c r="AW289" s="12" t="s">
        <v>32</v>
      </c>
      <c r="AX289" s="12" t="s">
        <v>77</v>
      </c>
      <c r="AY289" s="247" t="s">
        <v>147</v>
      </c>
    </row>
    <row r="290" spans="2:51" s="13" customFormat="1" ht="12">
      <c r="B290" s="258"/>
      <c r="C290" s="259"/>
      <c r="D290" s="238" t="s">
        <v>157</v>
      </c>
      <c r="E290" s="260" t="s">
        <v>1</v>
      </c>
      <c r="F290" s="261" t="s">
        <v>184</v>
      </c>
      <c r="G290" s="259"/>
      <c r="H290" s="262">
        <v>7.059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AT290" s="268" t="s">
        <v>157</v>
      </c>
      <c r="AU290" s="268" t="s">
        <v>87</v>
      </c>
      <c r="AV290" s="13" t="s">
        <v>155</v>
      </c>
      <c r="AW290" s="13" t="s">
        <v>32</v>
      </c>
      <c r="AX290" s="13" t="s">
        <v>85</v>
      </c>
      <c r="AY290" s="268" t="s">
        <v>147</v>
      </c>
    </row>
    <row r="291" spans="2:65" s="1" customFormat="1" ht="24" customHeight="1">
      <c r="B291" s="38"/>
      <c r="C291" s="223" t="s">
        <v>358</v>
      </c>
      <c r="D291" s="223" t="s">
        <v>150</v>
      </c>
      <c r="E291" s="224" t="s">
        <v>359</v>
      </c>
      <c r="F291" s="225" t="s">
        <v>360</v>
      </c>
      <c r="G291" s="226" t="s">
        <v>153</v>
      </c>
      <c r="H291" s="227">
        <v>13</v>
      </c>
      <c r="I291" s="228"/>
      <c r="J291" s="229">
        <f>ROUND(I291*H291,2)</f>
        <v>0</v>
      </c>
      <c r="K291" s="225" t="s">
        <v>154</v>
      </c>
      <c r="L291" s="43"/>
      <c r="M291" s="230" t="s">
        <v>1</v>
      </c>
      <c r="N291" s="231" t="s">
        <v>42</v>
      </c>
      <c r="O291" s="86"/>
      <c r="P291" s="232">
        <f>O291*H291</f>
        <v>0</v>
      </c>
      <c r="Q291" s="232">
        <v>0.01698</v>
      </c>
      <c r="R291" s="232">
        <f>Q291*H291</f>
        <v>0.22074</v>
      </c>
      <c r="S291" s="232">
        <v>0</v>
      </c>
      <c r="T291" s="233">
        <f>S291*H291</f>
        <v>0</v>
      </c>
      <c r="AR291" s="234" t="s">
        <v>155</v>
      </c>
      <c r="AT291" s="234" t="s">
        <v>150</v>
      </c>
      <c r="AU291" s="234" t="s">
        <v>87</v>
      </c>
      <c r="AY291" s="17" t="s">
        <v>147</v>
      </c>
      <c r="BE291" s="235">
        <f>IF(N291="základní",J291,0)</f>
        <v>0</v>
      </c>
      <c r="BF291" s="235">
        <f>IF(N291="snížená",J291,0)</f>
        <v>0</v>
      </c>
      <c r="BG291" s="235">
        <f>IF(N291="zákl. přenesená",J291,0)</f>
        <v>0</v>
      </c>
      <c r="BH291" s="235">
        <f>IF(N291="sníž. přenesená",J291,0)</f>
        <v>0</v>
      </c>
      <c r="BI291" s="235">
        <f>IF(N291="nulová",J291,0)</f>
        <v>0</v>
      </c>
      <c r="BJ291" s="17" t="s">
        <v>85</v>
      </c>
      <c r="BK291" s="235">
        <f>ROUND(I291*H291,2)</f>
        <v>0</v>
      </c>
      <c r="BL291" s="17" t="s">
        <v>155</v>
      </c>
      <c r="BM291" s="234" t="s">
        <v>361</v>
      </c>
    </row>
    <row r="292" spans="2:51" s="12" customFormat="1" ht="12">
      <c r="B292" s="236"/>
      <c r="C292" s="237"/>
      <c r="D292" s="238" t="s">
        <v>157</v>
      </c>
      <c r="E292" s="239" t="s">
        <v>1</v>
      </c>
      <c r="F292" s="240" t="s">
        <v>362</v>
      </c>
      <c r="G292" s="237"/>
      <c r="H292" s="241">
        <v>1</v>
      </c>
      <c r="I292" s="242"/>
      <c r="J292" s="237"/>
      <c r="K292" s="237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157</v>
      </c>
      <c r="AU292" s="247" t="s">
        <v>87</v>
      </c>
      <c r="AV292" s="12" t="s">
        <v>87</v>
      </c>
      <c r="AW292" s="12" t="s">
        <v>32</v>
      </c>
      <c r="AX292" s="12" t="s">
        <v>77</v>
      </c>
      <c r="AY292" s="247" t="s">
        <v>147</v>
      </c>
    </row>
    <row r="293" spans="2:51" s="12" customFormat="1" ht="12">
      <c r="B293" s="236"/>
      <c r="C293" s="237"/>
      <c r="D293" s="238" t="s">
        <v>157</v>
      </c>
      <c r="E293" s="239" t="s">
        <v>1</v>
      </c>
      <c r="F293" s="240" t="s">
        <v>363</v>
      </c>
      <c r="G293" s="237"/>
      <c r="H293" s="241">
        <v>4</v>
      </c>
      <c r="I293" s="242"/>
      <c r="J293" s="237"/>
      <c r="K293" s="237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157</v>
      </c>
      <c r="AU293" s="247" t="s">
        <v>87</v>
      </c>
      <c r="AV293" s="12" t="s">
        <v>87</v>
      </c>
      <c r="AW293" s="12" t="s">
        <v>32</v>
      </c>
      <c r="AX293" s="12" t="s">
        <v>77</v>
      </c>
      <c r="AY293" s="247" t="s">
        <v>147</v>
      </c>
    </row>
    <row r="294" spans="2:51" s="12" customFormat="1" ht="12">
      <c r="B294" s="236"/>
      <c r="C294" s="237"/>
      <c r="D294" s="238" t="s">
        <v>157</v>
      </c>
      <c r="E294" s="239" t="s">
        <v>1</v>
      </c>
      <c r="F294" s="240" t="s">
        <v>364</v>
      </c>
      <c r="G294" s="237"/>
      <c r="H294" s="241">
        <v>1</v>
      </c>
      <c r="I294" s="242"/>
      <c r="J294" s="237"/>
      <c r="K294" s="237"/>
      <c r="L294" s="243"/>
      <c r="M294" s="244"/>
      <c r="N294" s="245"/>
      <c r="O294" s="245"/>
      <c r="P294" s="245"/>
      <c r="Q294" s="245"/>
      <c r="R294" s="245"/>
      <c r="S294" s="245"/>
      <c r="T294" s="246"/>
      <c r="AT294" s="247" t="s">
        <v>157</v>
      </c>
      <c r="AU294" s="247" t="s">
        <v>87</v>
      </c>
      <c r="AV294" s="12" t="s">
        <v>87</v>
      </c>
      <c r="AW294" s="12" t="s">
        <v>32</v>
      </c>
      <c r="AX294" s="12" t="s">
        <v>77</v>
      </c>
      <c r="AY294" s="247" t="s">
        <v>147</v>
      </c>
    </row>
    <row r="295" spans="2:51" s="12" customFormat="1" ht="12">
      <c r="B295" s="236"/>
      <c r="C295" s="237"/>
      <c r="D295" s="238" t="s">
        <v>157</v>
      </c>
      <c r="E295" s="239" t="s">
        <v>1</v>
      </c>
      <c r="F295" s="240" t="s">
        <v>365</v>
      </c>
      <c r="G295" s="237"/>
      <c r="H295" s="241">
        <v>1</v>
      </c>
      <c r="I295" s="242"/>
      <c r="J295" s="237"/>
      <c r="K295" s="237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157</v>
      </c>
      <c r="AU295" s="247" t="s">
        <v>87</v>
      </c>
      <c r="AV295" s="12" t="s">
        <v>87</v>
      </c>
      <c r="AW295" s="12" t="s">
        <v>32</v>
      </c>
      <c r="AX295" s="12" t="s">
        <v>77</v>
      </c>
      <c r="AY295" s="247" t="s">
        <v>147</v>
      </c>
    </row>
    <row r="296" spans="2:51" s="12" customFormat="1" ht="12">
      <c r="B296" s="236"/>
      <c r="C296" s="237"/>
      <c r="D296" s="238" t="s">
        <v>157</v>
      </c>
      <c r="E296" s="239" t="s">
        <v>1</v>
      </c>
      <c r="F296" s="240" t="s">
        <v>366</v>
      </c>
      <c r="G296" s="237"/>
      <c r="H296" s="241">
        <v>2</v>
      </c>
      <c r="I296" s="242"/>
      <c r="J296" s="237"/>
      <c r="K296" s="237"/>
      <c r="L296" s="243"/>
      <c r="M296" s="244"/>
      <c r="N296" s="245"/>
      <c r="O296" s="245"/>
      <c r="P296" s="245"/>
      <c r="Q296" s="245"/>
      <c r="R296" s="245"/>
      <c r="S296" s="245"/>
      <c r="T296" s="246"/>
      <c r="AT296" s="247" t="s">
        <v>157</v>
      </c>
      <c r="AU296" s="247" t="s">
        <v>87</v>
      </c>
      <c r="AV296" s="12" t="s">
        <v>87</v>
      </c>
      <c r="AW296" s="12" t="s">
        <v>32</v>
      </c>
      <c r="AX296" s="12" t="s">
        <v>77</v>
      </c>
      <c r="AY296" s="247" t="s">
        <v>147</v>
      </c>
    </row>
    <row r="297" spans="2:51" s="12" customFormat="1" ht="12">
      <c r="B297" s="236"/>
      <c r="C297" s="237"/>
      <c r="D297" s="238" t="s">
        <v>157</v>
      </c>
      <c r="E297" s="239" t="s">
        <v>1</v>
      </c>
      <c r="F297" s="240" t="s">
        <v>367</v>
      </c>
      <c r="G297" s="237"/>
      <c r="H297" s="241">
        <v>3</v>
      </c>
      <c r="I297" s="242"/>
      <c r="J297" s="237"/>
      <c r="K297" s="237"/>
      <c r="L297" s="243"/>
      <c r="M297" s="244"/>
      <c r="N297" s="245"/>
      <c r="O297" s="245"/>
      <c r="P297" s="245"/>
      <c r="Q297" s="245"/>
      <c r="R297" s="245"/>
      <c r="S297" s="245"/>
      <c r="T297" s="246"/>
      <c r="AT297" s="247" t="s">
        <v>157</v>
      </c>
      <c r="AU297" s="247" t="s">
        <v>87</v>
      </c>
      <c r="AV297" s="12" t="s">
        <v>87</v>
      </c>
      <c r="AW297" s="12" t="s">
        <v>32</v>
      </c>
      <c r="AX297" s="12" t="s">
        <v>77</v>
      </c>
      <c r="AY297" s="247" t="s">
        <v>147</v>
      </c>
    </row>
    <row r="298" spans="2:51" s="12" customFormat="1" ht="12">
      <c r="B298" s="236"/>
      <c r="C298" s="237"/>
      <c r="D298" s="238" t="s">
        <v>157</v>
      </c>
      <c r="E298" s="239" t="s">
        <v>1</v>
      </c>
      <c r="F298" s="240" t="s">
        <v>368</v>
      </c>
      <c r="G298" s="237"/>
      <c r="H298" s="241">
        <v>1</v>
      </c>
      <c r="I298" s="242"/>
      <c r="J298" s="237"/>
      <c r="K298" s="237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157</v>
      </c>
      <c r="AU298" s="247" t="s">
        <v>87</v>
      </c>
      <c r="AV298" s="12" t="s">
        <v>87</v>
      </c>
      <c r="AW298" s="12" t="s">
        <v>32</v>
      </c>
      <c r="AX298" s="12" t="s">
        <v>77</v>
      </c>
      <c r="AY298" s="247" t="s">
        <v>147</v>
      </c>
    </row>
    <row r="299" spans="2:51" s="13" customFormat="1" ht="12">
      <c r="B299" s="258"/>
      <c r="C299" s="259"/>
      <c r="D299" s="238" t="s">
        <v>157</v>
      </c>
      <c r="E299" s="260" t="s">
        <v>1</v>
      </c>
      <c r="F299" s="261" t="s">
        <v>184</v>
      </c>
      <c r="G299" s="259"/>
      <c r="H299" s="262">
        <v>13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AT299" s="268" t="s">
        <v>157</v>
      </c>
      <c r="AU299" s="268" t="s">
        <v>87</v>
      </c>
      <c r="AV299" s="13" t="s">
        <v>155</v>
      </c>
      <c r="AW299" s="13" t="s">
        <v>32</v>
      </c>
      <c r="AX299" s="13" t="s">
        <v>85</v>
      </c>
      <c r="AY299" s="268" t="s">
        <v>147</v>
      </c>
    </row>
    <row r="300" spans="2:65" s="1" customFormat="1" ht="24" customHeight="1">
      <c r="B300" s="38"/>
      <c r="C300" s="248" t="s">
        <v>369</v>
      </c>
      <c r="D300" s="248" t="s">
        <v>159</v>
      </c>
      <c r="E300" s="249" t="s">
        <v>370</v>
      </c>
      <c r="F300" s="250" t="s">
        <v>371</v>
      </c>
      <c r="G300" s="251" t="s">
        <v>153</v>
      </c>
      <c r="H300" s="252">
        <v>2</v>
      </c>
      <c r="I300" s="253"/>
      <c r="J300" s="254">
        <f>ROUND(I300*H300,2)</f>
        <v>0</v>
      </c>
      <c r="K300" s="250" t="s">
        <v>154</v>
      </c>
      <c r="L300" s="255"/>
      <c r="M300" s="256" t="s">
        <v>1</v>
      </c>
      <c r="N300" s="257" t="s">
        <v>42</v>
      </c>
      <c r="O300" s="86"/>
      <c r="P300" s="232">
        <f>O300*H300</f>
        <v>0</v>
      </c>
      <c r="Q300" s="232">
        <v>0.01802</v>
      </c>
      <c r="R300" s="232">
        <f>Q300*H300</f>
        <v>0.03604</v>
      </c>
      <c r="S300" s="232">
        <v>0</v>
      </c>
      <c r="T300" s="233">
        <f>S300*H300</f>
        <v>0</v>
      </c>
      <c r="AR300" s="234" t="s">
        <v>163</v>
      </c>
      <c r="AT300" s="234" t="s">
        <v>159</v>
      </c>
      <c r="AU300" s="234" t="s">
        <v>87</v>
      </c>
      <c r="AY300" s="17" t="s">
        <v>147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7" t="s">
        <v>85</v>
      </c>
      <c r="BK300" s="235">
        <f>ROUND(I300*H300,2)</f>
        <v>0</v>
      </c>
      <c r="BL300" s="17" t="s">
        <v>155</v>
      </c>
      <c r="BM300" s="234" t="s">
        <v>372</v>
      </c>
    </row>
    <row r="301" spans="2:51" s="12" customFormat="1" ht="12">
      <c r="B301" s="236"/>
      <c r="C301" s="237"/>
      <c r="D301" s="238" t="s">
        <v>157</v>
      </c>
      <c r="E301" s="239" t="s">
        <v>1</v>
      </c>
      <c r="F301" s="240" t="s">
        <v>362</v>
      </c>
      <c r="G301" s="237"/>
      <c r="H301" s="241">
        <v>1</v>
      </c>
      <c r="I301" s="242"/>
      <c r="J301" s="237"/>
      <c r="K301" s="237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157</v>
      </c>
      <c r="AU301" s="247" t="s">
        <v>87</v>
      </c>
      <c r="AV301" s="12" t="s">
        <v>87</v>
      </c>
      <c r="AW301" s="12" t="s">
        <v>32</v>
      </c>
      <c r="AX301" s="12" t="s">
        <v>77</v>
      </c>
      <c r="AY301" s="247" t="s">
        <v>147</v>
      </c>
    </row>
    <row r="302" spans="2:51" s="12" customFormat="1" ht="12">
      <c r="B302" s="236"/>
      <c r="C302" s="237"/>
      <c r="D302" s="238" t="s">
        <v>157</v>
      </c>
      <c r="E302" s="239" t="s">
        <v>1</v>
      </c>
      <c r="F302" s="240" t="s">
        <v>365</v>
      </c>
      <c r="G302" s="237"/>
      <c r="H302" s="241">
        <v>1</v>
      </c>
      <c r="I302" s="242"/>
      <c r="J302" s="237"/>
      <c r="K302" s="237"/>
      <c r="L302" s="243"/>
      <c r="M302" s="244"/>
      <c r="N302" s="245"/>
      <c r="O302" s="245"/>
      <c r="P302" s="245"/>
      <c r="Q302" s="245"/>
      <c r="R302" s="245"/>
      <c r="S302" s="245"/>
      <c r="T302" s="246"/>
      <c r="AT302" s="247" t="s">
        <v>157</v>
      </c>
      <c r="AU302" s="247" t="s">
        <v>87</v>
      </c>
      <c r="AV302" s="12" t="s">
        <v>87</v>
      </c>
      <c r="AW302" s="12" t="s">
        <v>32</v>
      </c>
      <c r="AX302" s="12" t="s">
        <v>77</v>
      </c>
      <c r="AY302" s="247" t="s">
        <v>147</v>
      </c>
    </row>
    <row r="303" spans="2:51" s="13" customFormat="1" ht="12">
      <c r="B303" s="258"/>
      <c r="C303" s="259"/>
      <c r="D303" s="238" t="s">
        <v>157</v>
      </c>
      <c r="E303" s="260" t="s">
        <v>1</v>
      </c>
      <c r="F303" s="261" t="s">
        <v>184</v>
      </c>
      <c r="G303" s="259"/>
      <c r="H303" s="262">
        <v>2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AT303" s="268" t="s">
        <v>157</v>
      </c>
      <c r="AU303" s="268" t="s">
        <v>87</v>
      </c>
      <c r="AV303" s="13" t="s">
        <v>155</v>
      </c>
      <c r="AW303" s="13" t="s">
        <v>32</v>
      </c>
      <c r="AX303" s="13" t="s">
        <v>85</v>
      </c>
      <c r="AY303" s="268" t="s">
        <v>147</v>
      </c>
    </row>
    <row r="304" spans="2:65" s="1" customFormat="1" ht="24" customHeight="1">
      <c r="B304" s="38"/>
      <c r="C304" s="248" t="s">
        <v>373</v>
      </c>
      <c r="D304" s="248" t="s">
        <v>159</v>
      </c>
      <c r="E304" s="249" t="s">
        <v>374</v>
      </c>
      <c r="F304" s="250" t="s">
        <v>375</v>
      </c>
      <c r="G304" s="251" t="s">
        <v>153</v>
      </c>
      <c r="H304" s="252">
        <v>5</v>
      </c>
      <c r="I304" s="253"/>
      <c r="J304" s="254">
        <f>ROUND(I304*H304,2)</f>
        <v>0</v>
      </c>
      <c r="K304" s="250" t="s">
        <v>154</v>
      </c>
      <c r="L304" s="255"/>
      <c r="M304" s="256" t="s">
        <v>1</v>
      </c>
      <c r="N304" s="257" t="s">
        <v>42</v>
      </c>
      <c r="O304" s="86"/>
      <c r="P304" s="232">
        <f>O304*H304</f>
        <v>0</v>
      </c>
      <c r="Q304" s="232">
        <v>0.02333</v>
      </c>
      <c r="R304" s="232">
        <f>Q304*H304</f>
        <v>0.11665</v>
      </c>
      <c r="S304" s="232">
        <v>0</v>
      </c>
      <c r="T304" s="233">
        <f>S304*H304</f>
        <v>0</v>
      </c>
      <c r="AR304" s="234" t="s">
        <v>163</v>
      </c>
      <c r="AT304" s="234" t="s">
        <v>159</v>
      </c>
      <c r="AU304" s="234" t="s">
        <v>87</v>
      </c>
      <c r="AY304" s="17" t="s">
        <v>147</v>
      </c>
      <c r="BE304" s="235">
        <f>IF(N304="základní",J304,0)</f>
        <v>0</v>
      </c>
      <c r="BF304" s="235">
        <f>IF(N304="snížená",J304,0)</f>
        <v>0</v>
      </c>
      <c r="BG304" s="235">
        <f>IF(N304="zákl. přenesená",J304,0)</f>
        <v>0</v>
      </c>
      <c r="BH304" s="235">
        <f>IF(N304="sníž. přenesená",J304,0)</f>
        <v>0</v>
      </c>
      <c r="BI304" s="235">
        <f>IF(N304="nulová",J304,0)</f>
        <v>0</v>
      </c>
      <c r="BJ304" s="17" t="s">
        <v>85</v>
      </c>
      <c r="BK304" s="235">
        <f>ROUND(I304*H304,2)</f>
        <v>0</v>
      </c>
      <c r="BL304" s="17" t="s">
        <v>155</v>
      </c>
      <c r="BM304" s="234" t="s">
        <v>376</v>
      </c>
    </row>
    <row r="305" spans="2:51" s="12" customFormat="1" ht="12">
      <c r="B305" s="236"/>
      <c r="C305" s="237"/>
      <c r="D305" s="238" t="s">
        <v>157</v>
      </c>
      <c r="E305" s="239" t="s">
        <v>1</v>
      </c>
      <c r="F305" s="240" t="s">
        <v>363</v>
      </c>
      <c r="G305" s="237"/>
      <c r="H305" s="241">
        <v>4</v>
      </c>
      <c r="I305" s="242"/>
      <c r="J305" s="237"/>
      <c r="K305" s="237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157</v>
      </c>
      <c r="AU305" s="247" t="s">
        <v>87</v>
      </c>
      <c r="AV305" s="12" t="s">
        <v>87</v>
      </c>
      <c r="AW305" s="12" t="s">
        <v>32</v>
      </c>
      <c r="AX305" s="12" t="s">
        <v>77</v>
      </c>
      <c r="AY305" s="247" t="s">
        <v>147</v>
      </c>
    </row>
    <row r="306" spans="2:51" s="12" customFormat="1" ht="12">
      <c r="B306" s="236"/>
      <c r="C306" s="237"/>
      <c r="D306" s="238" t="s">
        <v>157</v>
      </c>
      <c r="E306" s="239" t="s">
        <v>1</v>
      </c>
      <c r="F306" s="240" t="s">
        <v>368</v>
      </c>
      <c r="G306" s="237"/>
      <c r="H306" s="241">
        <v>1</v>
      </c>
      <c r="I306" s="242"/>
      <c r="J306" s="237"/>
      <c r="K306" s="237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157</v>
      </c>
      <c r="AU306" s="247" t="s">
        <v>87</v>
      </c>
      <c r="AV306" s="12" t="s">
        <v>87</v>
      </c>
      <c r="AW306" s="12" t="s">
        <v>32</v>
      </c>
      <c r="AX306" s="12" t="s">
        <v>77</v>
      </c>
      <c r="AY306" s="247" t="s">
        <v>147</v>
      </c>
    </row>
    <row r="307" spans="2:51" s="13" customFormat="1" ht="12">
      <c r="B307" s="258"/>
      <c r="C307" s="259"/>
      <c r="D307" s="238" t="s">
        <v>157</v>
      </c>
      <c r="E307" s="260" t="s">
        <v>1</v>
      </c>
      <c r="F307" s="261" t="s">
        <v>184</v>
      </c>
      <c r="G307" s="259"/>
      <c r="H307" s="262">
        <v>5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AT307" s="268" t="s">
        <v>157</v>
      </c>
      <c r="AU307" s="268" t="s">
        <v>87</v>
      </c>
      <c r="AV307" s="13" t="s">
        <v>155</v>
      </c>
      <c r="AW307" s="13" t="s">
        <v>32</v>
      </c>
      <c r="AX307" s="13" t="s">
        <v>85</v>
      </c>
      <c r="AY307" s="268" t="s">
        <v>147</v>
      </c>
    </row>
    <row r="308" spans="2:65" s="1" customFormat="1" ht="24" customHeight="1">
      <c r="B308" s="38"/>
      <c r="C308" s="248" t="s">
        <v>377</v>
      </c>
      <c r="D308" s="248" t="s">
        <v>159</v>
      </c>
      <c r="E308" s="249" t="s">
        <v>378</v>
      </c>
      <c r="F308" s="250" t="s">
        <v>379</v>
      </c>
      <c r="G308" s="251" t="s">
        <v>153</v>
      </c>
      <c r="H308" s="252">
        <v>3</v>
      </c>
      <c r="I308" s="253"/>
      <c r="J308" s="254">
        <f>ROUND(I308*H308,2)</f>
        <v>0</v>
      </c>
      <c r="K308" s="250" t="s">
        <v>154</v>
      </c>
      <c r="L308" s="255"/>
      <c r="M308" s="256" t="s">
        <v>1</v>
      </c>
      <c r="N308" s="257" t="s">
        <v>42</v>
      </c>
      <c r="O308" s="86"/>
      <c r="P308" s="232">
        <f>O308*H308</f>
        <v>0</v>
      </c>
      <c r="Q308" s="232">
        <v>0.02381</v>
      </c>
      <c r="R308" s="232">
        <f>Q308*H308</f>
        <v>0.07143000000000001</v>
      </c>
      <c r="S308" s="232">
        <v>0</v>
      </c>
      <c r="T308" s="233">
        <f>S308*H308</f>
        <v>0</v>
      </c>
      <c r="AR308" s="234" t="s">
        <v>163</v>
      </c>
      <c r="AT308" s="234" t="s">
        <v>159</v>
      </c>
      <c r="AU308" s="234" t="s">
        <v>87</v>
      </c>
      <c r="AY308" s="17" t="s">
        <v>147</v>
      </c>
      <c r="BE308" s="235">
        <f>IF(N308="základní",J308,0)</f>
        <v>0</v>
      </c>
      <c r="BF308" s="235">
        <f>IF(N308="snížená",J308,0)</f>
        <v>0</v>
      </c>
      <c r="BG308" s="235">
        <f>IF(N308="zákl. přenesená",J308,0)</f>
        <v>0</v>
      </c>
      <c r="BH308" s="235">
        <f>IF(N308="sníž. přenesená",J308,0)</f>
        <v>0</v>
      </c>
      <c r="BI308" s="235">
        <f>IF(N308="nulová",J308,0)</f>
        <v>0</v>
      </c>
      <c r="BJ308" s="17" t="s">
        <v>85</v>
      </c>
      <c r="BK308" s="235">
        <f>ROUND(I308*H308,2)</f>
        <v>0</v>
      </c>
      <c r="BL308" s="17" t="s">
        <v>155</v>
      </c>
      <c r="BM308" s="234" t="s">
        <v>380</v>
      </c>
    </row>
    <row r="309" spans="2:51" s="12" customFormat="1" ht="12">
      <c r="B309" s="236"/>
      <c r="C309" s="237"/>
      <c r="D309" s="238" t="s">
        <v>157</v>
      </c>
      <c r="E309" s="239" t="s">
        <v>1</v>
      </c>
      <c r="F309" s="240" t="s">
        <v>364</v>
      </c>
      <c r="G309" s="237"/>
      <c r="H309" s="241">
        <v>1</v>
      </c>
      <c r="I309" s="242"/>
      <c r="J309" s="237"/>
      <c r="K309" s="237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157</v>
      </c>
      <c r="AU309" s="247" t="s">
        <v>87</v>
      </c>
      <c r="AV309" s="12" t="s">
        <v>87</v>
      </c>
      <c r="AW309" s="12" t="s">
        <v>32</v>
      </c>
      <c r="AX309" s="12" t="s">
        <v>77</v>
      </c>
      <c r="AY309" s="247" t="s">
        <v>147</v>
      </c>
    </row>
    <row r="310" spans="2:51" s="12" customFormat="1" ht="12">
      <c r="B310" s="236"/>
      <c r="C310" s="237"/>
      <c r="D310" s="238" t="s">
        <v>157</v>
      </c>
      <c r="E310" s="239" t="s">
        <v>1</v>
      </c>
      <c r="F310" s="240" t="s">
        <v>366</v>
      </c>
      <c r="G310" s="237"/>
      <c r="H310" s="241">
        <v>2</v>
      </c>
      <c r="I310" s="242"/>
      <c r="J310" s="237"/>
      <c r="K310" s="237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157</v>
      </c>
      <c r="AU310" s="247" t="s">
        <v>87</v>
      </c>
      <c r="AV310" s="12" t="s">
        <v>87</v>
      </c>
      <c r="AW310" s="12" t="s">
        <v>32</v>
      </c>
      <c r="AX310" s="12" t="s">
        <v>77</v>
      </c>
      <c r="AY310" s="247" t="s">
        <v>147</v>
      </c>
    </row>
    <row r="311" spans="2:51" s="13" customFormat="1" ht="12">
      <c r="B311" s="258"/>
      <c r="C311" s="259"/>
      <c r="D311" s="238" t="s">
        <v>157</v>
      </c>
      <c r="E311" s="260" t="s">
        <v>1</v>
      </c>
      <c r="F311" s="261" t="s">
        <v>184</v>
      </c>
      <c r="G311" s="259"/>
      <c r="H311" s="262">
        <v>3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AT311" s="268" t="s">
        <v>157</v>
      </c>
      <c r="AU311" s="268" t="s">
        <v>87</v>
      </c>
      <c r="AV311" s="13" t="s">
        <v>155</v>
      </c>
      <c r="AW311" s="13" t="s">
        <v>32</v>
      </c>
      <c r="AX311" s="13" t="s">
        <v>85</v>
      </c>
      <c r="AY311" s="268" t="s">
        <v>147</v>
      </c>
    </row>
    <row r="312" spans="2:65" s="1" customFormat="1" ht="24" customHeight="1">
      <c r="B312" s="38"/>
      <c r="C312" s="248" t="s">
        <v>381</v>
      </c>
      <c r="D312" s="248" t="s">
        <v>159</v>
      </c>
      <c r="E312" s="249" t="s">
        <v>382</v>
      </c>
      <c r="F312" s="250" t="s">
        <v>383</v>
      </c>
      <c r="G312" s="251" t="s">
        <v>153</v>
      </c>
      <c r="H312" s="252">
        <v>3</v>
      </c>
      <c r="I312" s="253"/>
      <c r="J312" s="254">
        <f>ROUND(I312*H312,2)</f>
        <v>0</v>
      </c>
      <c r="K312" s="250" t="s">
        <v>154</v>
      </c>
      <c r="L312" s="255"/>
      <c r="M312" s="256" t="s">
        <v>1</v>
      </c>
      <c r="N312" s="257" t="s">
        <v>42</v>
      </c>
      <c r="O312" s="86"/>
      <c r="P312" s="232">
        <f>O312*H312</f>
        <v>0</v>
      </c>
      <c r="Q312" s="232">
        <v>0.02241</v>
      </c>
      <c r="R312" s="232">
        <f>Q312*H312</f>
        <v>0.06723</v>
      </c>
      <c r="S312" s="232">
        <v>0</v>
      </c>
      <c r="T312" s="233">
        <f>S312*H312</f>
        <v>0</v>
      </c>
      <c r="AR312" s="234" t="s">
        <v>163</v>
      </c>
      <c r="AT312" s="234" t="s">
        <v>159</v>
      </c>
      <c r="AU312" s="234" t="s">
        <v>87</v>
      </c>
      <c r="AY312" s="17" t="s">
        <v>147</v>
      </c>
      <c r="BE312" s="235">
        <f>IF(N312="základní",J312,0)</f>
        <v>0</v>
      </c>
      <c r="BF312" s="235">
        <f>IF(N312="snížená",J312,0)</f>
        <v>0</v>
      </c>
      <c r="BG312" s="235">
        <f>IF(N312="zákl. přenesená",J312,0)</f>
        <v>0</v>
      </c>
      <c r="BH312" s="235">
        <f>IF(N312="sníž. přenesená",J312,0)</f>
        <v>0</v>
      </c>
      <c r="BI312" s="235">
        <f>IF(N312="nulová",J312,0)</f>
        <v>0</v>
      </c>
      <c r="BJ312" s="17" t="s">
        <v>85</v>
      </c>
      <c r="BK312" s="235">
        <f>ROUND(I312*H312,2)</f>
        <v>0</v>
      </c>
      <c r="BL312" s="17" t="s">
        <v>155</v>
      </c>
      <c r="BM312" s="234" t="s">
        <v>384</v>
      </c>
    </row>
    <row r="313" spans="2:51" s="12" customFormat="1" ht="12">
      <c r="B313" s="236"/>
      <c r="C313" s="237"/>
      <c r="D313" s="238" t="s">
        <v>157</v>
      </c>
      <c r="E313" s="239" t="s">
        <v>1</v>
      </c>
      <c r="F313" s="240" t="s">
        <v>367</v>
      </c>
      <c r="G313" s="237"/>
      <c r="H313" s="241">
        <v>3</v>
      </c>
      <c r="I313" s="242"/>
      <c r="J313" s="237"/>
      <c r="K313" s="237"/>
      <c r="L313" s="243"/>
      <c r="M313" s="244"/>
      <c r="N313" s="245"/>
      <c r="O313" s="245"/>
      <c r="P313" s="245"/>
      <c r="Q313" s="245"/>
      <c r="R313" s="245"/>
      <c r="S313" s="245"/>
      <c r="T313" s="246"/>
      <c r="AT313" s="247" t="s">
        <v>157</v>
      </c>
      <c r="AU313" s="247" t="s">
        <v>87</v>
      </c>
      <c r="AV313" s="12" t="s">
        <v>87</v>
      </c>
      <c r="AW313" s="12" t="s">
        <v>32</v>
      </c>
      <c r="AX313" s="12" t="s">
        <v>85</v>
      </c>
      <c r="AY313" s="247" t="s">
        <v>147</v>
      </c>
    </row>
    <row r="314" spans="2:65" s="1" customFormat="1" ht="24" customHeight="1">
      <c r="B314" s="38"/>
      <c r="C314" s="223" t="s">
        <v>385</v>
      </c>
      <c r="D314" s="223" t="s">
        <v>150</v>
      </c>
      <c r="E314" s="224" t="s">
        <v>386</v>
      </c>
      <c r="F314" s="225" t="s">
        <v>387</v>
      </c>
      <c r="G314" s="226" t="s">
        <v>153</v>
      </c>
      <c r="H314" s="227">
        <v>4</v>
      </c>
      <c r="I314" s="228"/>
      <c r="J314" s="229">
        <f>ROUND(I314*H314,2)</f>
        <v>0</v>
      </c>
      <c r="K314" s="225" t="s">
        <v>154</v>
      </c>
      <c r="L314" s="43"/>
      <c r="M314" s="230" t="s">
        <v>1</v>
      </c>
      <c r="N314" s="231" t="s">
        <v>42</v>
      </c>
      <c r="O314" s="86"/>
      <c r="P314" s="232">
        <f>O314*H314</f>
        <v>0</v>
      </c>
      <c r="Q314" s="232">
        <v>0</v>
      </c>
      <c r="R314" s="232">
        <f>Q314*H314</f>
        <v>0</v>
      </c>
      <c r="S314" s="232">
        <v>0</v>
      </c>
      <c r="T314" s="233">
        <f>S314*H314</f>
        <v>0</v>
      </c>
      <c r="AR314" s="234" t="s">
        <v>155</v>
      </c>
      <c r="AT314" s="234" t="s">
        <v>150</v>
      </c>
      <c r="AU314" s="234" t="s">
        <v>87</v>
      </c>
      <c r="AY314" s="17" t="s">
        <v>147</v>
      </c>
      <c r="BE314" s="235">
        <f>IF(N314="základní",J314,0)</f>
        <v>0</v>
      </c>
      <c r="BF314" s="235">
        <f>IF(N314="snížená",J314,0)</f>
        <v>0</v>
      </c>
      <c r="BG314" s="235">
        <f>IF(N314="zákl. přenesená",J314,0)</f>
        <v>0</v>
      </c>
      <c r="BH314" s="235">
        <f>IF(N314="sníž. přenesená",J314,0)</f>
        <v>0</v>
      </c>
      <c r="BI314" s="235">
        <f>IF(N314="nulová",J314,0)</f>
        <v>0</v>
      </c>
      <c r="BJ314" s="17" t="s">
        <v>85</v>
      </c>
      <c r="BK314" s="235">
        <f>ROUND(I314*H314,2)</f>
        <v>0</v>
      </c>
      <c r="BL314" s="17" t="s">
        <v>155</v>
      </c>
      <c r="BM314" s="234" t="s">
        <v>388</v>
      </c>
    </row>
    <row r="315" spans="2:65" s="1" customFormat="1" ht="16.5" customHeight="1">
      <c r="B315" s="38"/>
      <c r="C315" s="248" t="s">
        <v>389</v>
      </c>
      <c r="D315" s="248" t="s">
        <v>159</v>
      </c>
      <c r="E315" s="249" t="s">
        <v>390</v>
      </c>
      <c r="F315" s="250" t="s">
        <v>391</v>
      </c>
      <c r="G315" s="251" t="s">
        <v>153</v>
      </c>
      <c r="H315" s="252">
        <v>4</v>
      </c>
      <c r="I315" s="253"/>
      <c r="J315" s="254">
        <f>ROUND(I315*H315,2)</f>
        <v>0</v>
      </c>
      <c r="K315" s="250" t="s">
        <v>154</v>
      </c>
      <c r="L315" s="255"/>
      <c r="M315" s="256" t="s">
        <v>1</v>
      </c>
      <c r="N315" s="257" t="s">
        <v>42</v>
      </c>
      <c r="O315" s="86"/>
      <c r="P315" s="232">
        <f>O315*H315</f>
        <v>0</v>
      </c>
      <c r="Q315" s="232">
        <v>0.00035</v>
      </c>
      <c r="R315" s="232">
        <f>Q315*H315</f>
        <v>0.0014</v>
      </c>
      <c r="S315" s="232">
        <v>0</v>
      </c>
      <c r="T315" s="233">
        <f>S315*H315</f>
        <v>0</v>
      </c>
      <c r="AR315" s="234" t="s">
        <v>163</v>
      </c>
      <c r="AT315" s="234" t="s">
        <v>159</v>
      </c>
      <c r="AU315" s="234" t="s">
        <v>87</v>
      </c>
      <c r="AY315" s="17" t="s">
        <v>147</v>
      </c>
      <c r="BE315" s="235">
        <f>IF(N315="základní",J315,0)</f>
        <v>0</v>
      </c>
      <c r="BF315" s="235">
        <f>IF(N315="snížená",J315,0)</f>
        <v>0</v>
      </c>
      <c r="BG315" s="235">
        <f>IF(N315="zákl. přenesená",J315,0)</f>
        <v>0</v>
      </c>
      <c r="BH315" s="235">
        <f>IF(N315="sníž. přenesená",J315,0)</f>
        <v>0</v>
      </c>
      <c r="BI315" s="235">
        <f>IF(N315="nulová",J315,0)</f>
        <v>0</v>
      </c>
      <c r="BJ315" s="17" t="s">
        <v>85</v>
      </c>
      <c r="BK315" s="235">
        <f>ROUND(I315*H315,2)</f>
        <v>0</v>
      </c>
      <c r="BL315" s="17" t="s">
        <v>155</v>
      </c>
      <c r="BM315" s="234" t="s">
        <v>392</v>
      </c>
    </row>
    <row r="316" spans="2:63" s="11" customFormat="1" ht="22.8" customHeight="1">
      <c r="B316" s="207"/>
      <c r="C316" s="208"/>
      <c r="D316" s="209" t="s">
        <v>76</v>
      </c>
      <c r="E316" s="221" t="s">
        <v>199</v>
      </c>
      <c r="F316" s="221" t="s">
        <v>393</v>
      </c>
      <c r="G316" s="208"/>
      <c r="H316" s="208"/>
      <c r="I316" s="211"/>
      <c r="J316" s="222">
        <f>BK316</f>
        <v>0</v>
      </c>
      <c r="K316" s="208"/>
      <c r="L316" s="213"/>
      <c r="M316" s="214"/>
      <c r="N316" s="215"/>
      <c r="O316" s="215"/>
      <c r="P316" s="216">
        <f>SUM(P317:P431)</f>
        <v>0</v>
      </c>
      <c r="Q316" s="215"/>
      <c r="R316" s="216">
        <f>SUM(R317:R431)</f>
        <v>0.7798932399999999</v>
      </c>
      <c r="S316" s="215"/>
      <c r="T316" s="217">
        <f>SUM(T317:T431)</f>
        <v>89.22855299999998</v>
      </c>
      <c r="AR316" s="218" t="s">
        <v>85</v>
      </c>
      <c r="AT316" s="219" t="s">
        <v>76</v>
      </c>
      <c r="AU316" s="219" t="s">
        <v>85</v>
      </c>
      <c r="AY316" s="218" t="s">
        <v>147</v>
      </c>
      <c r="BK316" s="220">
        <f>SUM(BK317:BK431)</f>
        <v>0</v>
      </c>
    </row>
    <row r="317" spans="2:65" s="1" customFormat="1" ht="16.5" customHeight="1">
      <c r="B317" s="38"/>
      <c r="C317" s="223" t="s">
        <v>394</v>
      </c>
      <c r="D317" s="223" t="s">
        <v>150</v>
      </c>
      <c r="E317" s="224" t="s">
        <v>395</v>
      </c>
      <c r="F317" s="225" t="s">
        <v>396</v>
      </c>
      <c r="G317" s="226" t="s">
        <v>397</v>
      </c>
      <c r="H317" s="227">
        <v>64</v>
      </c>
      <c r="I317" s="228"/>
      <c r="J317" s="229">
        <f>ROUND(I317*H317,2)</f>
        <v>0</v>
      </c>
      <c r="K317" s="225" t="s">
        <v>1</v>
      </c>
      <c r="L317" s="43"/>
      <c r="M317" s="230" t="s">
        <v>1</v>
      </c>
      <c r="N317" s="231" t="s">
        <v>42</v>
      </c>
      <c r="O317" s="86"/>
      <c r="P317" s="232">
        <f>O317*H317</f>
        <v>0</v>
      </c>
      <c r="Q317" s="232">
        <v>0</v>
      </c>
      <c r="R317" s="232">
        <f>Q317*H317</f>
        <v>0</v>
      </c>
      <c r="S317" s="232">
        <v>0</v>
      </c>
      <c r="T317" s="233">
        <f>S317*H317</f>
        <v>0</v>
      </c>
      <c r="AR317" s="234" t="s">
        <v>155</v>
      </c>
      <c r="AT317" s="234" t="s">
        <v>150</v>
      </c>
      <c r="AU317" s="234" t="s">
        <v>87</v>
      </c>
      <c r="AY317" s="17" t="s">
        <v>147</v>
      </c>
      <c r="BE317" s="235">
        <f>IF(N317="základní",J317,0)</f>
        <v>0</v>
      </c>
      <c r="BF317" s="235">
        <f>IF(N317="snížená",J317,0)</f>
        <v>0</v>
      </c>
      <c r="BG317" s="235">
        <f>IF(N317="zákl. přenesená",J317,0)</f>
        <v>0</v>
      </c>
      <c r="BH317" s="235">
        <f>IF(N317="sníž. přenesená",J317,0)</f>
        <v>0</v>
      </c>
      <c r="BI317" s="235">
        <f>IF(N317="nulová",J317,0)</f>
        <v>0</v>
      </c>
      <c r="BJ317" s="17" t="s">
        <v>85</v>
      </c>
      <c r="BK317" s="235">
        <f>ROUND(I317*H317,2)</f>
        <v>0</v>
      </c>
      <c r="BL317" s="17" t="s">
        <v>155</v>
      </c>
      <c r="BM317" s="234" t="s">
        <v>398</v>
      </c>
    </row>
    <row r="318" spans="2:51" s="12" customFormat="1" ht="12">
      <c r="B318" s="236"/>
      <c r="C318" s="237"/>
      <c r="D318" s="238" t="s">
        <v>157</v>
      </c>
      <c r="E318" s="239" t="s">
        <v>1</v>
      </c>
      <c r="F318" s="240" t="s">
        <v>399</v>
      </c>
      <c r="G318" s="237"/>
      <c r="H318" s="241">
        <v>64</v>
      </c>
      <c r="I318" s="242"/>
      <c r="J318" s="237"/>
      <c r="K318" s="237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157</v>
      </c>
      <c r="AU318" s="247" t="s">
        <v>87</v>
      </c>
      <c r="AV318" s="12" t="s">
        <v>87</v>
      </c>
      <c r="AW318" s="12" t="s">
        <v>32</v>
      </c>
      <c r="AX318" s="12" t="s">
        <v>85</v>
      </c>
      <c r="AY318" s="247" t="s">
        <v>147</v>
      </c>
    </row>
    <row r="319" spans="2:65" s="1" customFormat="1" ht="16.5" customHeight="1">
      <c r="B319" s="38"/>
      <c r="C319" s="223" t="s">
        <v>400</v>
      </c>
      <c r="D319" s="223" t="s">
        <v>150</v>
      </c>
      <c r="E319" s="224" t="s">
        <v>401</v>
      </c>
      <c r="F319" s="225" t="s">
        <v>402</v>
      </c>
      <c r="G319" s="226" t="s">
        <v>397</v>
      </c>
      <c r="H319" s="227">
        <v>80</v>
      </c>
      <c r="I319" s="228"/>
      <c r="J319" s="229">
        <f>ROUND(I319*H319,2)</f>
        <v>0</v>
      </c>
      <c r="K319" s="225" t="s">
        <v>1</v>
      </c>
      <c r="L319" s="43"/>
      <c r="M319" s="230" t="s">
        <v>1</v>
      </c>
      <c r="N319" s="231" t="s">
        <v>42</v>
      </c>
      <c r="O319" s="86"/>
      <c r="P319" s="232">
        <f>O319*H319</f>
        <v>0</v>
      </c>
      <c r="Q319" s="232">
        <v>0</v>
      </c>
      <c r="R319" s="232">
        <f>Q319*H319</f>
        <v>0</v>
      </c>
      <c r="S319" s="232">
        <v>0</v>
      </c>
      <c r="T319" s="233">
        <f>S319*H319</f>
        <v>0</v>
      </c>
      <c r="AR319" s="234" t="s">
        <v>155</v>
      </c>
      <c r="AT319" s="234" t="s">
        <v>150</v>
      </c>
      <c r="AU319" s="234" t="s">
        <v>87</v>
      </c>
      <c r="AY319" s="17" t="s">
        <v>147</v>
      </c>
      <c r="BE319" s="235">
        <f>IF(N319="základní",J319,0)</f>
        <v>0</v>
      </c>
      <c r="BF319" s="235">
        <f>IF(N319="snížená",J319,0)</f>
        <v>0</v>
      </c>
      <c r="BG319" s="235">
        <f>IF(N319="zákl. přenesená",J319,0)</f>
        <v>0</v>
      </c>
      <c r="BH319" s="235">
        <f>IF(N319="sníž. přenesená",J319,0)</f>
        <v>0</v>
      </c>
      <c r="BI319" s="235">
        <f>IF(N319="nulová",J319,0)</f>
        <v>0</v>
      </c>
      <c r="BJ319" s="17" t="s">
        <v>85</v>
      </c>
      <c r="BK319" s="235">
        <f>ROUND(I319*H319,2)</f>
        <v>0</v>
      </c>
      <c r="BL319" s="17" t="s">
        <v>155</v>
      </c>
      <c r="BM319" s="234" t="s">
        <v>403</v>
      </c>
    </row>
    <row r="320" spans="2:51" s="12" customFormat="1" ht="12">
      <c r="B320" s="236"/>
      <c r="C320" s="237"/>
      <c r="D320" s="238" t="s">
        <v>157</v>
      </c>
      <c r="E320" s="239" t="s">
        <v>1</v>
      </c>
      <c r="F320" s="240" t="s">
        <v>404</v>
      </c>
      <c r="G320" s="237"/>
      <c r="H320" s="241">
        <v>80</v>
      </c>
      <c r="I320" s="242"/>
      <c r="J320" s="237"/>
      <c r="K320" s="237"/>
      <c r="L320" s="243"/>
      <c r="M320" s="244"/>
      <c r="N320" s="245"/>
      <c r="O320" s="245"/>
      <c r="P320" s="245"/>
      <c r="Q320" s="245"/>
      <c r="R320" s="245"/>
      <c r="S320" s="245"/>
      <c r="T320" s="246"/>
      <c r="AT320" s="247" t="s">
        <v>157</v>
      </c>
      <c r="AU320" s="247" t="s">
        <v>87</v>
      </c>
      <c r="AV320" s="12" t="s">
        <v>87</v>
      </c>
      <c r="AW320" s="12" t="s">
        <v>32</v>
      </c>
      <c r="AX320" s="12" t="s">
        <v>85</v>
      </c>
      <c r="AY320" s="247" t="s">
        <v>147</v>
      </c>
    </row>
    <row r="321" spans="2:65" s="1" customFormat="1" ht="24" customHeight="1">
      <c r="B321" s="38"/>
      <c r="C321" s="223" t="s">
        <v>405</v>
      </c>
      <c r="D321" s="223" t="s">
        <v>150</v>
      </c>
      <c r="E321" s="224" t="s">
        <v>406</v>
      </c>
      <c r="F321" s="225" t="s">
        <v>407</v>
      </c>
      <c r="G321" s="226" t="s">
        <v>167</v>
      </c>
      <c r="H321" s="227">
        <v>318.281</v>
      </c>
      <c r="I321" s="228"/>
      <c r="J321" s="229">
        <f>ROUND(I321*H321,2)</f>
        <v>0</v>
      </c>
      <c r="K321" s="225" t="s">
        <v>154</v>
      </c>
      <c r="L321" s="43"/>
      <c r="M321" s="230" t="s">
        <v>1</v>
      </c>
      <c r="N321" s="231" t="s">
        <v>42</v>
      </c>
      <c r="O321" s="86"/>
      <c r="P321" s="232">
        <f>O321*H321</f>
        <v>0</v>
      </c>
      <c r="Q321" s="232">
        <v>4E-05</v>
      </c>
      <c r="R321" s="232">
        <f>Q321*H321</f>
        <v>0.012731240000000001</v>
      </c>
      <c r="S321" s="232">
        <v>0</v>
      </c>
      <c r="T321" s="233">
        <f>S321*H321</f>
        <v>0</v>
      </c>
      <c r="AR321" s="234" t="s">
        <v>155</v>
      </c>
      <c r="AT321" s="234" t="s">
        <v>150</v>
      </c>
      <c r="AU321" s="234" t="s">
        <v>87</v>
      </c>
      <c r="AY321" s="17" t="s">
        <v>147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7" t="s">
        <v>85</v>
      </c>
      <c r="BK321" s="235">
        <f>ROUND(I321*H321,2)</f>
        <v>0</v>
      </c>
      <c r="BL321" s="17" t="s">
        <v>155</v>
      </c>
      <c r="BM321" s="234" t="s">
        <v>408</v>
      </c>
    </row>
    <row r="322" spans="2:51" s="12" customFormat="1" ht="12">
      <c r="B322" s="236"/>
      <c r="C322" s="237"/>
      <c r="D322" s="238" t="s">
        <v>157</v>
      </c>
      <c r="E322" s="239" t="s">
        <v>1</v>
      </c>
      <c r="F322" s="240" t="s">
        <v>409</v>
      </c>
      <c r="G322" s="237"/>
      <c r="H322" s="241">
        <v>136.029</v>
      </c>
      <c r="I322" s="242"/>
      <c r="J322" s="237"/>
      <c r="K322" s="237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157</v>
      </c>
      <c r="AU322" s="247" t="s">
        <v>87</v>
      </c>
      <c r="AV322" s="12" t="s">
        <v>87</v>
      </c>
      <c r="AW322" s="12" t="s">
        <v>32</v>
      </c>
      <c r="AX322" s="12" t="s">
        <v>77</v>
      </c>
      <c r="AY322" s="247" t="s">
        <v>147</v>
      </c>
    </row>
    <row r="323" spans="2:51" s="12" customFormat="1" ht="12">
      <c r="B323" s="236"/>
      <c r="C323" s="237"/>
      <c r="D323" s="238" t="s">
        <v>157</v>
      </c>
      <c r="E323" s="239" t="s">
        <v>1</v>
      </c>
      <c r="F323" s="240" t="s">
        <v>410</v>
      </c>
      <c r="G323" s="237"/>
      <c r="H323" s="241">
        <v>119.656</v>
      </c>
      <c r="I323" s="242"/>
      <c r="J323" s="237"/>
      <c r="K323" s="237"/>
      <c r="L323" s="243"/>
      <c r="M323" s="244"/>
      <c r="N323" s="245"/>
      <c r="O323" s="245"/>
      <c r="P323" s="245"/>
      <c r="Q323" s="245"/>
      <c r="R323" s="245"/>
      <c r="S323" s="245"/>
      <c r="T323" s="246"/>
      <c r="AT323" s="247" t="s">
        <v>157</v>
      </c>
      <c r="AU323" s="247" t="s">
        <v>87</v>
      </c>
      <c r="AV323" s="12" t="s">
        <v>87</v>
      </c>
      <c r="AW323" s="12" t="s">
        <v>32</v>
      </c>
      <c r="AX323" s="12" t="s">
        <v>77</v>
      </c>
      <c r="AY323" s="247" t="s">
        <v>147</v>
      </c>
    </row>
    <row r="324" spans="2:51" s="15" customFormat="1" ht="12">
      <c r="B324" s="279"/>
      <c r="C324" s="280"/>
      <c r="D324" s="238" t="s">
        <v>157</v>
      </c>
      <c r="E324" s="281" t="s">
        <v>1</v>
      </c>
      <c r="F324" s="282" t="s">
        <v>411</v>
      </c>
      <c r="G324" s="280"/>
      <c r="H324" s="283">
        <v>255.685</v>
      </c>
      <c r="I324" s="284"/>
      <c r="J324" s="280"/>
      <c r="K324" s="280"/>
      <c r="L324" s="285"/>
      <c r="M324" s="286"/>
      <c r="N324" s="287"/>
      <c r="O324" s="287"/>
      <c r="P324" s="287"/>
      <c r="Q324" s="287"/>
      <c r="R324" s="287"/>
      <c r="S324" s="287"/>
      <c r="T324" s="288"/>
      <c r="AT324" s="289" t="s">
        <v>157</v>
      </c>
      <c r="AU324" s="289" t="s">
        <v>87</v>
      </c>
      <c r="AV324" s="15" t="s">
        <v>148</v>
      </c>
      <c r="AW324" s="15" t="s">
        <v>32</v>
      </c>
      <c r="AX324" s="15" t="s">
        <v>77</v>
      </c>
      <c r="AY324" s="289" t="s">
        <v>147</v>
      </c>
    </row>
    <row r="325" spans="2:51" s="12" customFormat="1" ht="12">
      <c r="B325" s="236"/>
      <c r="C325" s="237"/>
      <c r="D325" s="238" t="s">
        <v>157</v>
      </c>
      <c r="E325" s="239" t="s">
        <v>1</v>
      </c>
      <c r="F325" s="240" t="s">
        <v>412</v>
      </c>
      <c r="G325" s="237"/>
      <c r="H325" s="241">
        <v>3.97</v>
      </c>
      <c r="I325" s="242"/>
      <c r="J325" s="237"/>
      <c r="K325" s="237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157</v>
      </c>
      <c r="AU325" s="247" t="s">
        <v>87</v>
      </c>
      <c r="AV325" s="12" t="s">
        <v>87</v>
      </c>
      <c r="AW325" s="12" t="s">
        <v>32</v>
      </c>
      <c r="AX325" s="12" t="s">
        <v>77</v>
      </c>
      <c r="AY325" s="247" t="s">
        <v>147</v>
      </c>
    </row>
    <row r="326" spans="2:51" s="12" customFormat="1" ht="12">
      <c r="B326" s="236"/>
      <c r="C326" s="237"/>
      <c r="D326" s="238" t="s">
        <v>157</v>
      </c>
      <c r="E326" s="239" t="s">
        <v>1</v>
      </c>
      <c r="F326" s="240" t="s">
        <v>413</v>
      </c>
      <c r="G326" s="237"/>
      <c r="H326" s="241">
        <v>26.046</v>
      </c>
      <c r="I326" s="242"/>
      <c r="J326" s="237"/>
      <c r="K326" s="237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157</v>
      </c>
      <c r="AU326" s="247" t="s">
        <v>87</v>
      </c>
      <c r="AV326" s="12" t="s">
        <v>87</v>
      </c>
      <c r="AW326" s="12" t="s">
        <v>32</v>
      </c>
      <c r="AX326" s="12" t="s">
        <v>77</v>
      </c>
      <c r="AY326" s="247" t="s">
        <v>147</v>
      </c>
    </row>
    <row r="327" spans="2:51" s="12" customFormat="1" ht="12">
      <c r="B327" s="236"/>
      <c r="C327" s="237"/>
      <c r="D327" s="238" t="s">
        <v>157</v>
      </c>
      <c r="E327" s="239" t="s">
        <v>1</v>
      </c>
      <c r="F327" s="240" t="s">
        <v>414</v>
      </c>
      <c r="G327" s="237"/>
      <c r="H327" s="241">
        <v>19.224</v>
      </c>
      <c r="I327" s="242"/>
      <c r="J327" s="237"/>
      <c r="K327" s="237"/>
      <c r="L327" s="243"/>
      <c r="M327" s="244"/>
      <c r="N327" s="245"/>
      <c r="O327" s="245"/>
      <c r="P327" s="245"/>
      <c r="Q327" s="245"/>
      <c r="R327" s="245"/>
      <c r="S327" s="245"/>
      <c r="T327" s="246"/>
      <c r="AT327" s="247" t="s">
        <v>157</v>
      </c>
      <c r="AU327" s="247" t="s">
        <v>87</v>
      </c>
      <c r="AV327" s="12" t="s">
        <v>87</v>
      </c>
      <c r="AW327" s="12" t="s">
        <v>32</v>
      </c>
      <c r="AX327" s="12" t="s">
        <v>77</v>
      </c>
      <c r="AY327" s="247" t="s">
        <v>147</v>
      </c>
    </row>
    <row r="328" spans="2:51" s="12" customFormat="1" ht="12">
      <c r="B328" s="236"/>
      <c r="C328" s="237"/>
      <c r="D328" s="238" t="s">
        <v>157</v>
      </c>
      <c r="E328" s="239" t="s">
        <v>1</v>
      </c>
      <c r="F328" s="240" t="s">
        <v>415</v>
      </c>
      <c r="G328" s="237"/>
      <c r="H328" s="241">
        <v>2.884</v>
      </c>
      <c r="I328" s="242"/>
      <c r="J328" s="237"/>
      <c r="K328" s="237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157</v>
      </c>
      <c r="AU328" s="247" t="s">
        <v>87</v>
      </c>
      <c r="AV328" s="12" t="s">
        <v>87</v>
      </c>
      <c r="AW328" s="12" t="s">
        <v>32</v>
      </c>
      <c r="AX328" s="12" t="s">
        <v>77</v>
      </c>
      <c r="AY328" s="247" t="s">
        <v>147</v>
      </c>
    </row>
    <row r="329" spans="2:51" s="12" customFormat="1" ht="12">
      <c r="B329" s="236"/>
      <c r="C329" s="237"/>
      <c r="D329" s="238" t="s">
        <v>157</v>
      </c>
      <c r="E329" s="239" t="s">
        <v>1</v>
      </c>
      <c r="F329" s="240" t="s">
        <v>416</v>
      </c>
      <c r="G329" s="237"/>
      <c r="H329" s="241">
        <v>10.472</v>
      </c>
      <c r="I329" s="242"/>
      <c r="J329" s="237"/>
      <c r="K329" s="237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157</v>
      </c>
      <c r="AU329" s="247" t="s">
        <v>87</v>
      </c>
      <c r="AV329" s="12" t="s">
        <v>87</v>
      </c>
      <c r="AW329" s="12" t="s">
        <v>32</v>
      </c>
      <c r="AX329" s="12" t="s">
        <v>77</v>
      </c>
      <c r="AY329" s="247" t="s">
        <v>147</v>
      </c>
    </row>
    <row r="330" spans="2:51" s="15" customFormat="1" ht="12">
      <c r="B330" s="279"/>
      <c r="C330" s="280"/>
      <c r="D330" s="238" t="s">
        <v>157</v>
      </c>
      <c r="E330" s="281" t="s">
        <v>1</v>
      </c>
      <c r="F330" s="282" t="s">
        <v>417</v>
      </c>
      <c r="G330" s="280"/>
      <c r="H330" s="283">
        <v>62.596</v>
      </c>
      <c r="I330" s="284"/>
      <c r="J330" s="280"/>
      <c r="K330" s="280"/>
      <c r="L330" s="285"/>
      <c r="M330" s="286"/>
      <c r="N330" s="287"/>
      <c r="O330" s="287"/>
      <c r="P330" s="287"/>
      <c r="Q330" s="287"/>
      <c r="R330" s="287"/>
      <c r="S330" s="287"/>
      <c r="T330" s="288"/>
      <c r="AT330" s="289" t="s">
        <v>157</v>
      </c>
      <c r="AU330" s="289" t="s">
        <v>87</v>
      </c>
      <c r="AV330" s="15" t="s">
        <v>148</v>
      </c>
      <c r="AW330" s="15" t="s">
        <v>32</v>
      </c>
      <c r="AX330" s="15" t="s">
        <v>77</v>
      </c>
      <c r="AY330" s="289" t="s">
        <v>147</v>
      </c>
    </row>
    <row r="331" spans="2:51" s="13" customFormat="1" ht="12">
      <c r="B331" s="258"/>
      <c r="C331" s="259"/>
      <c r="D331" s="238" t="s">
        <v>157</v>
      </c>
      <c r="E331" s="260" t="s">
        <v>1</v>
      </c>
      <c r="F331" s="261" t="s">
        <v>184</v>
      </c>
      <c r="G331" s="259"/>
      <c r="H331" s="262">
        <v>318.281</v>
      </c>
      <c r="I331" s="263"/>
      <c r="J331" s="259"/>
      <c r="K331" s="259"/>
      <c r="L331" s="264"/>
      <c r="M331" s="265"/>
      <c r="N331" s="266"/>
      <c r="O331" s="266"/>
      <c r="P331" s="266"/>
      <c r="Q331" s="266"/>
      <c r="R331" s="266"/>
      <c r="S331" s="266"/>
      <c r="T331" s="267"/>
      <c r="AT331" s="268" t="s">
        <v>157</v>
      </c>
      <c r="AU331" s="268" t="s">
        <v>87</v>
      </c>
      <c r="AV331" s="13" t="s">
        <v>155</v>
      </c>
      <c r="AW331" s="13" t="s">
        <v>32</v>
      </c>
      <c r="AX331" s="13" t="s">
        <v>85</v>
      </c>
      <c r="AY331" s="268" t="s">
        <v>147</v>
      </c>
    </row>
    <row r="332" spans="2:65" s="1" customFormat="1" ht="16.5" customHeight="1">
      <c r="B332" s="38"/>
      <c r="C332" s="223" t="s">
        <v>418</v>
      </c>
      <c r="D332" s="223" t="s">
        <v>150</v>
      </c>
      <c r="E332" s="224" t="s">
        <v>419</v>
      </c>
      <c r="F332" s="225" t="s">
        <v>420</v>
      </c>
      <c r="G332" s="226" t="s">
        <v>211</v>
      </c>
      <c r="H332" s="227">
        <v>0.612</v>
      </c>
      <c r="I332" s="228"/>
      <c r="J332" s="229">
        <f>ROUND(I332*H332,2)</f>
        <v>0</v>
      </c>
      <c r="K332" s="225" t="s">
        <v>154</v>
      </c>
      <c r="L332" s="43"/>
      <c r="M332" s="230" t="s">
        <v>1</v>
      </c>
      <c r="N332" s="231" t="s">
        <v>42</v>
      </c>
      <c r="O332" s="86"/>
      <c r="P332" s="232">
        <f>O332*H332</f>
        <v>0</v>
      </c>
      <c r="Q332" s="232">
        <v>0</v>
      </c>
      <c r="R332" s="232">
        <f>Q332*H332</f>
        <v>0</v>
      </c>
      <c r="S332" s="232">
        <v>2</v>
      </c>
      <c r="T332" s="233">
        <f>S332*H332</f>
        <v>1.224</v>
      </c>
      <c r="AR332" s="234" t="s">
        <v>155</v>
      </c>
      <c r="AT332" s="234" t="s">
        <v>150</v>
      </c>
      <c r="AU332" s="234" t="s">
        <v>87</v>
      </c>
      <c r="AY332" s="17" t="s">
        <v>147</v>
      </c>
      <c r="BE332" s="235">
        <f>IF(N332="základní",J332,0)</f>
        <v>0</v>
      </c>
      <c r="BF332" s="235">
        <f>IF(N332="snížená",J332,0)</f>
        <v>0</v>
      </c>
      <c r="BG332" s="235">
        <f>IF(N332="zákl. přenesená",J332,0)</f>
        <v>0</v>
      </c>
      <c r="BH332" s="235">
        <f>IF(N332="sníž. přenesená",J332,0)</f>
        <v>0</v>
      </c>
      <c r="BI332" s="235">
        <f>IF(N332="nulová",J332,0)</f>
        <v>0</v>
      </c>
      <c r="BJ332" s="17" t="s">
        <v>85</v>
      </c>
      <c r="BK332" s="235">
        <f>ROUND(I332*H332,2)</f>
        <v>0</v>
      </c>
      <c r="BL332" s="17" t="s">
        <v>155</v>
      </c>
      <c r="BM332" s="234" t="s">
        <v>421</v>
      </c>
    </row>
    <row r="333" spans="2:51" s="12" customFormat="1" ht="12">
      <c r="B333" s="236"/>
      <c r="C333" s="237"/>
      <c r="D333" s="238" t="s">
        <v>157</v>
      </c>
      <c r="E333" s="239" t="s">
        <v>1</v>
      </c>
      <c r="F333" s="240" t="s">
        <v>422</v>
      </c>
      <c r="G333" s="237"/>
      <c r="H333" s="241">
        <v>0.612</v>
      </c>
      <c r="I333" s="242"/>
      <c r="J333" s="237"/>
      <c r="K333" s="237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157</v>
      </c>
      <c r="AU333" s="247" t="s">
        <v>87</v>
      </c>
      <c r="AV333" s="12" t="s">
        <v>87</v>
      </c>
      <c r="AW333" s="12" t="s">
        <v>32</v>
      </c>
      <c r="AX333" s="12" t="s">
        <v>85</v>
      </c>
      <c r="AY333" s="247" t="s">
        <v>147</v>
      </c>
    </row>
    <row r="334" spans="2:65" s="1" customFormat="1" ht="24" customHeight="1">
      <c r="B334" s="38"/>
      <c r="C334" s="223" t="s">
        <v>423</v>
      </c>
      <c r="D334" s="223" t="s">
        <v>150</v>
      </c>
      <c r="E334" s="224" t="s">
        <v>424</v>
      </c>
      <c r="F334" s="225" t="s">
        <v>425</v>
      </c>
      <c r="G334" s="226" t="s">
        <v>167</v>
      </c>
      <c r="H334" s="227">
        <v>123.539</v>
      </c>
      <c r="I334" s="228"/>
      <c r="J334" s="229">
        <f>ROUND(I334*H334,2)</f>
        <v>0</v>
      </c>
      <c r="K334" s="225" t="s">
        <v>154</v>
      </c>
      <c r="L334" s="43"/>
      <c r="M334" s="230" t="s">
        <v>1</v>
      </c>
      <c r="N334" s="231" t="s">
        <v>42</v>
      </c>
      <c r="O334" s="86"/>
      <c r="P334" s="232">
        <f>O334*H334</f>
        <v>0</v>
      </c>
      <c r="Q334" s="232">
        <v>0</v>
      </c>
      <c r="R334" s="232">
        <f>Q334*H334</f>
        <v>0</v>
      </c>
      <c r="S334" s="232">
        <v>0.131</v>
      </c>
      <c r="T334" s="233">
        <f>S334*H334</f>
        <v>16.183609</v>
      </c>
      <c r="AR334" s="234" t="s">
        <v>155</v>
      </c>
      <c r="AT334" s="234" t="s">
        <v>150</v>
      </c>
      <c r="AU334" s="234" t="s">
        <v>87</v>
      </c>
      <c r="AY334" s="17" t="s">
        <v>147</v>
      </c>
      <c r="BE334" s="235">
        <f>IF(N334="základní",J334,0)</f>
        <v>0</v>
      </c>
      <c r="BF334" s="235">
        <f>IF(N334="snížená",J334,0)</f>
        <v>0</v>
      </c>
      <c r="BG334" s="235">
        <f>IF(N334="zákl. přenesená",J334,0)</f>
        <v>0</v>
      </c>
      <c r="BH334" s="235">
        <f>IF(N334="sníž. přenesená",J334,0)</f>
        <v>0</v>
      </c>
      <c r="BI334" s="235">
        <f>IF(N334="nulová",J334,0)</f>
        <v>0</v>
      </c>
      <c r="BJ334" s="17" t="s">
        <v>85</v>
      </c>
      <c r="BK334" s="235">
        <f>ROUND(I334*H334,2)</f>
        <v>0</v>
      </c>
      <c r="BL334" s="17" t="s">
        <v>155</v>
      </c>
      <c r="BM334" s="234" t="s">
        <v>426</v>
      </c>
    </row>
    <row r="335" spans="2:51" s="12" customFormat="1" ht="12">
      <c r="B335" s="236"/>
      <c r="C335" s="237"/>
      <c r="D335" s="238" t="s">
        <v>157</v>
      </c>
      <c r="E335" s="239" t="s">
        <v>1</v>
      </c>
      <c r="F335" s="240" t="s">
        <v>177</v>
      </c>
      <c r="G335" s="237"/>
      <c r="H335" s="241">
        <v>8.461</v>
      </c>
      <c r="I335" s="242"/>
      <c r="J335" s="237"/>
      <c r="K335" s="237"/>
      <c r="L335" s="243"/>
      <c r="M335" s="244"/>
      <c r="N335" s="245"/>
      <c r="O335" s="245"/>
      <c r="P335" s="245"/>
      <c r="Q335" s="245"/>
      <c r="R335" s="245"/>
      <c r="S335" s="245"/>
      <c r="T335" s="246"/>
      <c r="AT335" s="247" t="s">
        <v>157</v>
      </c>
      <c r="AU335" s="247" t="s">
        <v>87</v>
      </c>
      <c r="AV335" s="12" t="s">
        <v>87</v>
      </c>
      <c r="AW335" s="12" t="s">
        <v>32</v>
      </c>
      <c r="AX335" s="12" t="s">
        <v>77</v>
      </c>
      <c r="AY335" s="247" t="s">
        <v>147</v>
      </c>
    </row>
    <row r="336" spans="2:51" s="12" customFormat="1" ht="12">
      <c r="B336" s="236"/>
      <c r="C336" s="237"/>
      <c r="D336" s="238" t="s">
        <v>157</v>
      </c>
      <c r="E336" s="239" t="s">
        <v>1</v>
      </c>
      <c r="F336" s="240" t="s">
        <v>427</v>
      </c>
      <c r="G336" s="237"/>
      <c r="H336" s="241">
        <v>39.52</v>
      </c>
      <c r="I336" s="242"/>
      <c r="J336" s="237"/>
      <c r="K336" s="237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157</v>
      </c>
      <c r="AU336" s="247" t="s">
        <v>87</v>
      </c>
      <c r="AV336" s="12" t="s">
        <v>87</v>
      </c>
      <c r="AW336" s="12" t="s">
        <v>32</v>
      </c>
      <c r="AX336" s="12" t="s">
        <v>77</v>
      </c>
      <c r="AY336" s="247" t="s">
        <v>147</v>
      </c>
    </row>
    <row r="337" spans="2:51" s="12" customFormat="1" ht="12">
      <c r="B337" s="236"/>
      <c r="C337" s="237"/>
      <c r="D337" s="238" t="s">
        <v>157</v>
      </c>
      <c r="E337" s="239" t="s">
        <v>1</v>
      </c>
      <c r="F337" s="240" t="s">
        <v>428</v>
      </c>
      <c r="G337" s="237"/>
      <c r="H337" s="241">
        <v>9.57</v>
      </c>
      <c r="I337" s="242"/>
      <c r="J337" s="237"/>
      <c r="K337" s="237"/>
      <c r="L337" s="243"/>
      <c r="M337" s="244"/>
      <c r="N337" s="245"/>
      <c r="O337" s="245"/>
      <c r="P337" s="245"/>
      <c r="Q337" s="245"/>
      <c r="R337" s="245"/>
      <c r="S337" s="245"/>
      <c r="T337" s="246"/>
      <c r="AT337" s="247" t="s">
        <v>157</v>
      </c>
      <c r="AU337" s="247" t="s">
        <v>87</v>
      </c>
      <c r="AV337" s="12" t="s">
        <v>87</v>
      </c>
      <c r="AW337" s="12" t="s">
        <v>32</v>
      </c>
      <c r="AX337" s="12" t="s">
        <v>77</v>
      </c>
      <c r="AY337" s="247" t="s">
        <v>147</v>
      </c>
    </row>
    <row r="338" spans="2:51" s="12" customFormat="1" ht="12">
      <c r="B338" s="236"/>
      <c r="C338" s="237"/>
      <c r="D338" s="238" t="s">
        <v>157</v>
      </c>
      <c r="E338" s="239" t="s">
        <v>1</v>
      </c>
      <c r="F338" s="240" t="s">
        <v>429</v>
      </c>
      <c r="G338" s="237"/>
      <c r="H338" s="241">
        <v>53.43</v>
      </c>
      <c r="I338" s="242"/>
      <c r="J338" s="237"/>
      <c r="K338" s="237"/>
      <c r="L338" s="243"/>
      <c r="M338" s="244"/>
      <c r="N338" s="245"/>
      <c r="O338" s="245"/>
      <c r="P338" s="245"/>
      <c r="Q338" s="245"/>
      <c r="R338" s="245"/>
      <c r="S338" s="245"/>
      <c r="T338" s="246"/>
      <c r="AT338" s="247" t="s">
        <v>157</v>
      </c>
      <c r="AU338" s="247" t="s">
        <v>87</v>
      </c>
      <c r="AV338" s="12" t="s">
        <v>87</v>
      </c>
      <c r="AW338" s="12" t="s">
        <v>32</v>
      </c>
      <c r="AX338" s="12" t="s">
        <v>77</v>
      </c>
      <c r="AY338" s="247" t="s">
        <v>147</v>
      </c>
    </row>
    <row r="339" spans="2:51" s="12" customFormat="1" ht="12">
      <c r="B339" s="236"/>
      <c r="C339" s="237"/>
      <c r="D339" s="238" t="s">
        <v>157</v>
      </c>
      <c r="E339" s="239" t="s">
        <v>1</v>
      </c>
      <c r="F339" s="240" t="s">
        <v>430</v>
      </c>
      <c r="G339" s="237"/>
      <c r="H339" s="241">
        <v>12.558</v>
      </c>
      <c r="I339" s="242"/>
      <c r="J339" s="237"/>
      <c r="K339" s="237"/>
      <c r="L339" s="243"/>
      <c r="M339" s="244"/>
      <c r="N339" s="245"/>
      <c r="O339" s="245"/>
      <c r="P339" s="245"/>
      <c r="Q339" s="245"/>
      <c r="R339" s="245"/>
      <c r="S339" s="245"/>
      <c r="T339" s="246"/>
      <c r="AT339" s="247" t="s">
        <v>157</v>
      </c>
      <c r="AU339" s="247" t="s">
        <v>87</v>
      </c>
      <c r="AV339" s="12" t="s">
        <v>87</v>
      </c>
      <c r="AW339" s="12" t="s">
        <v>32</v>
      </c>
      <c r="AX339" s="12" t="s">
        <v>77</v>
      </c>
      <c r="AY339" s="247" t="s">
        <v>147</v>
      </c>
    </row>
    <row r="340" spans="2:51" s="13" customFormat="1" ht="12">
      <c r="B340" s="258"/>
      <c r="C340" s="259"/>
      <c r="D340" s="238" t="s">
        <v>157</v>
      </c>
      <c r="E340" s="260" t="s">
        <v>1</v>
      </c>
      <c r="F340" s="261" t="s">
        <v>184</v>
      </c>
      <c r="G340" s="259"/>
      <c r="H340" s="262">
        <v>123.53899999999999</v>
      </c>
      <c r="I340" s="263"/>
      <c r="J340" s="259"/>
      <c r="K340" s="259"/>
      <c r="L340" s="264"/>
      <c r="M340" s="265"/>
      <c r="N340" s="266"/>
      <c r="O340" s="266"/>
      <c r="P340" s="266"/>
      <c r="Q340" s="266"/>
      <c r="R340" s="266"/>
      <c r="S340" s="266"/>
      <c r="T340" s="267"/>
      <c r="AT340" s="268" t="s">
        <v>157</v>
      </c>
      <c r="AU340" s="268" t="s">
        <v>87</v>
      </c>
      <c r="AV340" s="13" t="s">
        <v>155</v>
      </c>
      <c r="AW340" s="13" t="s">
        <v>32</v>
      </c>
      <c r="AX340" s="13" t="s">
        <v>85</v>
      </c>
      <c r="AY340" s="268" t="s">
        <v>147</v>
      </c>
    </row>
    <row r="341" spans="2:65" s="1" customFormat="1" ht="16.5" customHeight="1">
      <c r="B341" s="38"/>
      <c r="C341" s="223" t="s">
        <v>431</v>
      </c>
      <c r="D341" s="223" t="s">
        <v>150</v>
      </c>
      <c r="E341" s="224" t="s">
        <v>432</v>
      </c>
      <c r="F341" s="225" t="s">
        <v>433</v>
      </c>
      <c r="G341" s="226" t="s">
        <v>167</v>
      </c>
      <c r="H341" s="227">
        <v>2.94</v>
      </c>
      <c r="I341" s="228"/>
      <c r="J341" s="229">
        <f>ROUND(I341*H341,2)</f>
        <v>0</v>
      </c>
      <c r="K341" s="225" t="s">
        <v>154</v>
      </c>
      <c r="L341" s="43"/>
      <c r="M341" s="230" t="s">
        <v>1</v>
      </c>
      <c r="N341" s="231" t="s">
        <v>42</v>
      </c>
      <c r="O341" s="86"/>
      <c r="P341" s="232">
        <f>O341*H341</f>
        <v>0</v>
      </c>
      <c r="Q341" s="232">
        <v>0</v>
      </c>
      <c r="R341" s="232">
        <f>Q341*H341</f>
        <v>0</v>
      </c>
      <c r="S341" s="232">
        <v>0.055</v>
      </c>
      <c r="T341" s="233">
        <f>S341*H341</f>
        <v>0.1617</v>
      </c>
      <c r="AR341" s="234" t="s">
        <v>155</v>
      </c>
      <c r="AT341" s="234" t="s">
        <v>150</v>
      </c>
      <c r="AU341" s="234" t="s">
        <v>87</v>
      </c>
      <c r="AY341" s="17" t="s">
        <v>147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7" t="s">
        <v>85</v>
      </c>
      <c r="BK341" s="235">
        <f>ROUND(I341*H341,2)</f>
        <v>0</v>
      </c>
      <c r="BL341" s="17" t="s">
        <v>155</v>
      </c>
      <c r="BM341" s="234" t="s">
        <v>434</v>
      </c>
    </row>
    <row r="342" spans="2:51" s="12" customFormat="1" ht="12">
      <c r="B342" s="236"/>
      <c r="C342" s="237"/>
      <c r="D342" s="238" t="s">
        <v>157</v>
      </c>
      <c r="E342" s="239" t="s">
        <v>1</v>
      </c>
      <c r="F342" s="240" t="s">
        <v>435</v>
      </c>
      <c r="G342" s="237"/>
      <c r="H342" s="241">
        <v>1.47</v>
      </c>
      <c r="I342" s="242"/>
      <c r="J342" s="237"/>
      <c r="K342" s="237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157</v>
      </c>
      <c r="AU342" s="247" t="s">
        <v>87</v>
      </c>
      <c r="AV342" s="12" t="s">
        <v>87</v>
      </c>
      <c r="AW342" s="12" t="s">
        <v>32</v>
      </c>
      <c r="AX342" s="12" t="s">
        <v>77</v>
      </c>
      <c r="AY342" s="247" t="s">
        <v>147</v>
      </c>
    </row>
    <row r="343" spans="2:51" s="12" customFormat="1" ht="12">
      <c r="B343" s="236"/>
      <c r="C343" s="237"/>
      <c r="D343" s="238" t="s">
        <v>157</v>
      </c>
      <c r="E343" s="239" t="s">
        <v>1</v>
      </c>
      <c r="F343" s="240" t="s">
        <v>436</v>
      </c>
      <c r="G343" s="237"/>
      <c r="H343" s="241">
        <v>1.47</v>
      </c>
      <c r="I343" s="242"/>
      <c r="J343" s="237"/>
      <c r="K343" s="237"/>
      <c r="L343" s="243"/>
      <c r="M343" s="244"/>
      <c r="N343" s="245"/>
      <c r="O343" s="245"/>
      <c r="P343" s="245"/>
      <c r="Q343" s="245"/>
      <c r="R343" s="245"/>
      <c r="S343" s="245"/>
      <c r="T343" s="246"/>
      <c r="AT343" s="247" t="s">
        <v>157</v>
      </c>
      <c r="AU343" s="247" t="s">
        <v>87</v>
      </c>
      <c r="AV343" s="12" t="s">
        <v>87</v>
      </c>
      <c r="AW343" s="12" t="s">
        <v>32</v>
      </c>
      <c r="AX343" s="12" t="s">
        <v>77</v>
      </c>
      <c r="AY343" s="247" t="s">
        <v>147</v>
      </c>
    </row>
    <row r="344" spans="2:51" s="13" customFormat="1" ht="12">
      <c r="B344" s="258"/>
      <c r="C344" s="259"/>
      <c r="D344" s="238" t="s">
        <v>157</v>
      </c>
      <c r="E344" s="260" t="s">
        <v>1</v>
      </c>
      <c r="F344" s="261" t="s">
        <v>184</v>
      </c>
      <c r="G344" s="259"/>
      <c r="H344" s="262">
        <v>2.94</v>
      </c>
      <c r="I344" s="263"/>
      <c r="J344" s="259"/>
      <c r="K344" s="259"/>
      <c r="L344" s="264"/>
      <c r="M344" s="265"/>
      <c r="N344" s="266"/>
      <c r="O344" s="266"/>
      <c r="P344" s="266"/>
      <c r="Q344" s="266"/>
      <c r="R344" s="266"/>
      <c r="S344" s="266"/>
      <c r="T344" s="267"/>
      <c r="AT344" s="268" t="s">
        <v>157</v>
      </c>
      <c r="AU344" s="268" t="s">
        <v>87</v>
      </c>
      <c r="AV344" s="13" t="s">
        <v>155</v>
      </c>
      <c r="AW344" s="13" t="s">
        <v>32</v>
      </c>
      <c r="AX344" s="13" t="s">
        <v>85</v>
      </c>
      <c r="AY344" s="268" t="s">
        <v>147</v>
      </c>
    </row>
    <row r="345" spans="2:65" s="1" customFormat="1" ht="24" customHeight="1">
      <c r="B345" s="38"/>
      <c r="C345" s="223" t="s">
        <v>437</v>
      </c>
      <c r="D345" s="223" t="s">
        <v>150</v>
      </c>
      <c r="E345" s="224" t="s">
        <v>438</v>
      </c>
      <c r="F345" s="225" t="s">
        <v>439</v>
      </c>
      <c r="G345" s="226" t="s">
        <v>153</v>
      </c>
      <c r="H345" s="227">
        <v>7</v>
      </c>
      <c r="I345" s="228"/>
      <c r="J345" s="229">
        <f>ROUND(I345*H345,2)</f>
        <v>0</v>
      </c>
      <c r="K345" s="225" t="s">
        <v>154</v>
      </c>
      <c r="L345" s="43"/>
      <c r="M345" s="230" t="s">
        <v>1</v>
      </c>
      <c r="N345" s="231" t="s">
        <v>42</v>
      </c>
      <c r="O345" s="86"/>
      <c r="P345" s="232">
        <f>O345*H345</f>
        <v>0</v>
      </c>
      <c r="Q345" s="232">
        <v>0</v>
      </c>
      <c r="R345" s="232">
        <f>Q345*H345</f>
        <v>0</v>
      </c>
      <c r="S345" s="232">
        <v>0.054</v>
      </c>
      <c r="T345" s="233">
        <f>S345*H345</f>
        <v>0.378</v>
      </c>
      <c r="AR345" s="234" t="s">
        <v>155</v>
      </c>
      <c r="AT345" s="234" t="s">
        <v>150</v>
      </c>
      <c r="AU345" s="234" t="s">
        <v>87</v>
      </c>
      <c r="AY345" s="17" t="s">
        <v>147</v>
      </c>
      <c r="BE345" s="235">
        <f>IF(N345="základní",J345,0)</f>
        <v>0</v>
      </c>
      <c r="BF345" s="235">
        <f>IF(N345="snížená",J345,0)</f>
        <v>0</v>
      </c>
      <c r="BG345" s="235">
        <f>IF(N345="zákl. přenesená",J345,0)</f>
        <v>0</v>
      </c>
      <c r="BH345" s="235">
        <f>IF(N345="sníž. přenesená",J345,0)</f>
        <v>0</v>
      </c>
      <c r="BI345" s="235">
        <f>IF(N345="nulová",J345,0)</f>
        <v>0</v>
      </c>
      <c r="BJ345" s="17" t="s">
        <v>85</v>
      </c>
      <c r="BK345" s="235">
        <f>ROUND(I345*H345,2)</f>
        <v>0</v>
      </c>
      <c r="BL345" s="17" t="s">
        <v>155</v>
      </c>
      <c r="BM345" s="234" t="s">
        <v>440</v>
      </c>
    </row>
    <row r="346" spans="2:51" s="12" customFormat="1" ht="12">
      <c r="B346" s="236"/>
      <c r="C346" s="237"/>
      <c r="D346" s="238" t="s">
        <v>157</v>
      </c>
      <c r="E346" s="239" t="s">
        <v>1</v>
      </c>
      <c r="F346" s="240" t="s">
        <v>441</v>
      </c>
      <c r="G346" s="237"/>
      <c r="H346" s="241">
        <v>7</v>
      </c>
      <c r="I346" s="242"/>
      <c r="J346" s="237"/>
      <c r="K346" s="237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157</v>
      </c>
      <c r="AU346" s="247" t="s">
        <v>87</v>
      </c>
      <c r="AV346" s="12" t="s">
        <v>87</v>
      </c>
      <c r="AW346" s="12" t="s">
        <v>32</v>
      </c>
      <c r="AX346" s="12" t="s">
        <v>85</v>
      </c>
      <c r="AY346" s="247" t="s">
        <v>147</v>
      </c>
    </row>
    <row r="347" spans="2:65" s="1" customFormat="1" ht="36" customHeight="1">
      <c r="B347" s="38"/>
      <c r="C347" s="223" t="s">
        <v>442</v>
      </c>
      <c r="D347" s="223" t="s">
        <v>150</v>
      </c>
      <c r="E347" s="224" t="s">
        <v>443</v>
      </c>
      <c r="F347" s="225" t="s">
        <v>444</v>
      </c>
      <c r="G347" s="226" t="s">
        <v>211</v>
      </c>
      <c r="H347" s="227">
        <v>2.266</v>
      </c>
      <c r="I347" s="228"/>
      <c r="J347" s="229">
        <f>ROUND(I347*H347,2)</f>
        <v>0</v>
      </c>
      <c r="K347" s="225" t="s">
        <v>154</v>
      </c>
      <c r="L347" s="43"/>
      <c r="M347" s="230" t="s">
        <v>1</v>
      </c>
      <c r="N347" s="231" t="s">
        <v>42</v>
      </c>
      <c r="O347" s="86"/>
      <c r="P347" s="232">
        <f>O347*H347</f>
        <v>0</v>
      </c>
      <c r="Q347" s="232">
        <v>0</v>
      </c>
      <c r="R347" s="232">
        <f>Q347*H347</f>
        <v>0</v>
      </c>
      <c r="S347" s="232">
        <v>2.2</v>
      </c>
      <c r="T347" s="233">
        <f>S347*H347</f>
        <v>4.985200000000001</v>
      </c>
      <c r="AR347" s="234" t="s">
        <v>155</v>
      </c>
      <c r="AT347" s="234" t="s">
        <v>150</v>
      </c>
      <c r="AU347" s="234" t="s">
        <v>87</v>
      </c>
      <c r="AY347" s="17" t="s">
        <v>147</v>
      </c>
      <c r="BE347" s="235">
        <f>IF(N347="základní",J347,0)</f>
        <v>0</v>
      </c>
      <c r="BF347" s="235">
        <f>IF(N347="snížená",J347,0)</f>
        <v>0</v>
      </c>
      <c r="BG347" s="235">
        <f>IF(N347="zákl. přenesená",J347,0)</f>
        <v>0</v>
      </c>
      <c r="BH347" s="235">
        <f>IF(N347="sníž. přenesená",J347,0)</f>
        <v>0</v>
      </c>
      <c r="BI347" s="235">
        <f>IF(N347="nulová",J347,0)</f>
        <v>0</v>
      </c>
      <c r="BJ347" s="17" t="s">
        <v>85</v>
      </c>
      <c r="BK347" s="235">
        <f>ROUND(I347*H347,2)</f>
        <v>0</v>
      </c>
      <c r="BL347" s="17" t="s">
        <v>155</v>
      </c>
      <c r="BM347" s="234" t="s">
        <v>445</v>
      </c>
    </row>
    <row r="348" spans="2:51" s="12" customFormat="1" ht="12">
      <c r="B348" s="236"/>
      <c r="C348" s="237"/>
      <c r="D348" s="238" t="s">
        <v>157</v>
      </c>
      <c r="E348" s="239" t="s">
        <v>1</v>
      </c>
      <c r="F348" s="240" t="s">
        <v>412</v>
      </c>
      <c r="G348" s="237"/>
      <c r="H348" s="241">
        <v>3.97</v>
      </c>
      <c r="I348" s="242"/>
      <c r="J348" s="237"/>
      <c r="K348" s="237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157</v>
      </c>
      <c r="AU348" s="247" t="s">
        <v>87</v>
      </c>
      <c r="AV348" s="12" t="s">
        <v>87</v>
      </c>
      <c r="AW348" s="12" t="s">
        <v>32</v>
      </c>
      <c r="AX348" s="12" t="s">
        <v>77</v>
      </c>
      <c r="AY348" s="247" t="s">
        <v>147</v>
      </c>
    </row>
    <row r="349" spans="2:51" s="12" customFormat="1" ht="12">
      <c r="B349" s="236"/>
      <c r="C349" s="237"/>
      <c r="D349" s="238" t="s">
        <v>157</v>
      </c>
      <c r="E349" s="239" t="s">
        <v>1</v>
      </c>
      <c r="F349" s="240" t="s">
        <v>413</v>
      </c>
      <c r="G349" s="237"/>
      <c r="H349" s="241">
        <v>26.046</v>
      </c>
      <c r="I349" s="242"/>
      <c r="J349" s="237"/>
      <c r="K349" s="237"/>
      <c r="L349" s="243"/>
      <c r="M349" s="244"/>
      <c r="N349" s="245"/>
      <c r="O349" s="245"/>
      <c r="P349" s="245"/>
      <c r="Q349" s="245"/>
      <c r="R349" s="245"/>
      <c r="S349" s="245"/>
      <c r="T349" s="246"/>
      <c r="AT349" s="247" t="s">
        <v>157</v>
      </c>
      <c r="AU349" s="247" t="s">
        <v>87</v>
      </c>
      <c r="AV349" s="12" t="s">
        <v>87</v>
      </c>
      <c r="AW349" s="12" t="s">
        <v>32</v>
      </c>
      <c r="AX349" s="12" t="s">
        <v>77</v>
      </c>
      <c r="AY349" s="247" t="s">
        <v>147</v>
      </c>
    </row>
    <row r="350" spans="2:51" s="12" customFormat="1" ht="12">
      <c r="B350" s="236"/>
      <c r="C350" s="237"/>
      <c r="D350" s="238" t="s">
        <v>157</v>
      </c>
      <c r="E350" s="239" t="s">
        <v>1</v>
      </c>
      <c r="F350" s="240" t="s">
        <v>414</v>
      </c>
      <c r="G350" s="237"/>
      <c r="H350" s="241">
        <v>19.224</v>
      </c>
      <c r="I350" s="242"/>
      <c r="J350" s="237"/>
      <c r="K350" s="237"/>
      <c r="L350" s="243"/>
      <c r="M350" s="244"/>
      <c r="N350" s="245"/>
      <c r="O350" s="245"/>
      <c r="P350" s="245"/>
      <c r="Q350" s="245"/>
      <c r="R350" s="245"/>
      <c r="S350" s="245"/>
      <c r="T350" s="246"/>
      <c r="AT350" s="247" t="s">
        <v>157</v>
      </c>
      <c r="AU350" s="247" t="s">
        <v>87</v>
      </c>
      <c r="AV350" s="12" t="s">
        <v>87</v>
      </c>
      <c r="AW350" s="12" t="s">
        <v>32</v>
      </c>
      <c r="AX350" s="12" t="s">
        <v>77</v>
      </c>
      <c r="AY350" s="247" t="s">
        <v>147</v>
      </c>
    </row>
    <row r="351" spans="2:51" s="12" customFormat="1" ht="12">
      <c r="B351" s="236"/>
      <c r="C351" s="237"/>
      <c r="D351" s="238" t="s">
        <v>157</v>
      </c>
      <c r="E351" s="239" t="s">
        <v>1</v>
      </c>
      <c r="F351" s="240" t="s">
        <v>415</v>
      </c>
      <c r="G351" s="237"/>
      <c r="H351" s="241">
        <v>2.884</v>
      </c>
      <c r="I351" s="242"/>
      <c r="J351" s="237"/>
      <c r="K351" s="237"/>
      <c r="L351" s="243"/>
      <c r="M351" s="244"/>
      <c r="N351" s="245"/>
      <c r="O351" s="245"/>
      <c r="P351" s="245"/>
      <c r="Q351" s="245"/>
      <c r="R351" s="245"/>
      <c r="S351" s="245"/>
      <c r="T351" s="246"/>
      <c r="AT351" s="247" t="s">
        <v>157</v>
      </c>
      <c r="AU351" s="247" t="s">
        <v>87</v>
      </c>
      <c r="AV351" s="12" t="s">
        <v>87</v>
      </c>
      <c r="AW351" s="12" t="s">
        <v>32</v>
      </c>
      <c r="AX351" s="12" t="s">
        <v>77</v>
      </c>
      <c r="AY351" s="247" t="s">
        <v>147</v>
      </c>
    </row>
    <row r="352" spans="2:51" s="12" customFormat="1" ht="12">
      <c r="B352" s="236"/>
      <c r="C352" s="237"/>
      <c r="D352" s="238" t="s">
        <v>157</v>
      </c>
      <c r="E352" s="239" t="s">
        <v>1</v>
      </c>
      <c r="F352" s="240" t="s">
        <v>416</v>
      </c>
      <c r="G352" s="237"/>
      <c r="H352" s="241">
        <v>10.472</v>
      </c>
      <c r="I352" s="242"/>
      <c r="J352" s="237"/>
      <c r="K352" s="237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157</v>
      </c>
      <c r="AU352" s="247" t="s">
        <v>87</v>
      </c>
      <c r="AV352" s="12" t="s">
        <v>87</v>
      </c>
      <c r="AW352" s="12" t="s">
        <v>32</v>
      </c>
      <c r="AX352" s="12" t="s">
        <v>77</v>
      </c>
      <c r="AY352" s="247" t="s">
        <v>147</v>
      </c>
    </row>
    <row r="353" spans="2:51" s="12" customFormat="1" ht="12">
      <c r="B353" s="236"/>
      <c r="C353" s="237"/>
      <c r="D353" s="238" t="s">
        <v>157</v>
      </c>
      <c r="E353" s="239" t="s">
        <v>1</v>
      </c>
      <c r="F353" s="240" t="s">
        <v>446</v>
      </c>
      <c r="G353" s="237"/>
      <c r="H353" s="241">
        <v>12.94</v>
      </c>
      <c r="I353" s="242"/>
      <c r="J353" s="237"/>
      <c r="K353" s="237"/>
      <c r="L353" s="243"/>
      <c r="M353" s="244"/>
      <c r="N353" s="245"/>
      <c r="O353" s="245"/>
      <c r="P353" s="245"/>
      <c r="Q353" s="245"/>
      <c r="R353" s="245"/>
      <c r="S353" s="245"/>
      <c r="T353" s="246"/>
      <c r="AT353" s="247" t="s">
        <v>157</v>
      </c>
      <c r="AU353" s="247" t="s">
        <v>87</v>
      </c>
      <c r="AV353" s="12" t="s">
        <v>87</v>
      </c>
      <c r="AW353" s="12" t="s">
        <v>32</v>
      </c>
      <c r="AX353" s="12" t="s">
        <v>77</v>
      </c>
      <c r="AY353" s="247" t="s">
        <v>147</v>
      </c>
    </row>
    <row r="354" spans="2:51" s="15" customFormat="1" ht="12">
      <c r="B354" s="279"/>
      <c r="C354" s="280"/>
      <c r="D354" s="238" t="s">
        <v>157</v>
      </c>
      <c r="E354" s="281" t="s">
        <v>1</v>
      </c>
      <c r="F354" s="282" t="s">
        <v>447</v>
      </c>
      <c r="G354" s="280"/>
      <c r="H354" s="283">
        <v>75.536</v>
      </c>
      <c r="I354" s="284"/>
      <c r="J354" s="280"/>
      <c r="K354" s="280"/>
      <c r="L354" s="285"/>
      <c r="M354" s="286"/>
      <c r="N354" s="287"/>
      <c r="O354" s="287"/>
      <c r="P354" s="287"/>
      <c r="Q354" s="287"/>
      <c r="R354" s="287"/>
      <c r="S354" s="287"/>
      <c r="T354" s="288"/>
      <c r="AT354" s="289" t="s">
        <v>157</v>
      </c>
      <c r="AU354" s="289" t="s">
        <v>87</v>
      </c>
      <c r="AV354" s="15" t="s">
        <v>148</v>
      </c>
      <c r="AW354" s="15" t="s">
        <v>32</v>
      </c>
      <c r="AX354" s="15" t="s">
        <v>77</v>
      </c>
      <c r="AY354" s="289" t="s">
        <v>147</v>
      </c>
    </row>
    <row r="355" spans="2:51" s="12" customFormat="1" ht="12">
      <c r="B355" s="236"/>
      <c r="C355" s="237"/>
      <c r="D355" s="238" t="s">
        <v>157</v>
      </c>
      <c r="E355" s="239" t="s">
        <v>1</v>
      </c>
      <c r="F355" s="240" t="s">
        <v>448</v>
      </c>
      <c r="G355" s="237"/>
      <c r="H355" s="241">
        <v>2.266</v>
      </c>
      <c r="I355" s="242"/>
      <c r="J355" s="237"/>
      <c r="K355" s="237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157</v>
      </c>
      <c r="AU355" s="247" t="s">
        <v>87</v>
      </c>
      <c r="AV355" s="12" t="s">
        <v>87</v>
      </c>
      <c r="AW355" s="12" t="s">
        <v>32</v>
      </c>
      <c r="AX355" s="12" t="s">
        <v>85</v>
      </c>
      <c r="AY355" s="247" t="s">
        <v>147</v>
      </c>
    </row>
    <row r="356" spans="2:65" s="1" customFormat="1" ht="36" customHeight="1">
      <c r="B356" s="38"/>
      <c r="C356" s="223" t="s">
        <v>449</v>
      </c>
      <c r="D356" s="223" t="s">
        <v>150</v>
      </c>
      <c r="E356" s="224" t="s">
        <v>450</v>
      </c>
      <c r="F356" s="225" t="s">
        <v>451</v>
      </c>
      <c r="G356" s="226" t="s">
        <v>211</v>
      </c>
      <c r="H356" s="227">
        <v>11.612</v>
      </c>
      <c r="I356" s="228"/>
      <c r="J356" s="229">
        <f>ROUND(I356*H356,2)</f>
        <v>0</v>
      </c>
      <c r="K356" s="225" t="s">
        <v>154</v>
      </c>
      <c r="L356" s="43"/>
      <c r="M356" s="230" t="s">
        <v>1</v>
      </c>
      <c r="N356" s="231" t="s">
        <v>42</v>
      </c>
      <c r="O356" s="86"/>
      <c r="P356" s="232">
        <f>O356*H356</f>
        <v>0</v>
      </c>
      <c r="Q356" s="232">
        <v>0</v>
      </c>
      <c r="R356" s="232">
        <f>Q356*H356</f>
        <v>0</v>
      </c>
      <c r="S356" s="232">
        <v>2.2</v>
      </c>
      <c r="T356" s="233">
        <f>S356*H356</f>
        <v>25.546400000000002</v>
      </c>
      <c r="AR356" s="234" t="s">
        <v>155</v>
      </c>
      <c r="AT356" s="234" t="s">
        <v>150</v>
      </c>
      <c r="AU356" s="234" t="s">
        <v>87</v>
      </c>
      <c r="AY356" s="17" t="s">
        <v>147</v>
      </c>
      <c r="BE356" s="235">
        <f>IF(N356="základní",J356,0)</f>
        <v>0</v>
      </c>
      <c r="BF356" s="235">
        <f>IF(N356="snížená",J356,0)</f>
        <v>0</v>
      </c>
      <c r="BG356" s="235">
        <f>IF(N356="zákl. přenesená",J356,0)</f>
        <v>0</v>
      </c>
      <c r="BH356" s="235">
        <f>IF(N356="sníž. přenesená",J356,0)</f>
        <v>0</v>
      </c>
      <c r="BI356" s="235">
        <f>IF(N356="nulová",J356,0)</f>
        <v>0</v>
      </c>
      <c r="BJ356" s="17" t="s">
        <v>85</v>
      </c>
      <c r="BK356" s="235">
        <f>ROUND(I356*H356,2)</f>
        <v>0</v>
      </c>
      <c r="BL356" s="17" t="s">
        <v>155</v>
      </c>
      <c r="BM356" s="234" t="s">
        <v>452</v>
      </c>
    </row>
    <row r="357" spans="2:51" s="12" customFormat="1" ht="12">
      <c r="B357" s="236"/>
      <c r="C357" s="237"/>
      <c r="D357" s="238" t="s">
        <v>157</v>
      </c>
      <c r="E357" s="239" t="s">
        <v>1</v>
      </c>
      <c r="F357" s="240" t="s">
        <v>453</v>
      </c>
      <c r="G357" s="237"/>
      <c r="H357" s="241">
        <v>9.712</v>
      </c>
      <c r="I357" s="242"/>
      <c r="J357" s="237"/>
      <c r="K357" s="237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157</v>
      </c>
      <c r="AU357" s="247" t="s">
        <v>87</v>
      </c>
      <c r="AV357" s="12" t="s">
        <v>87</v>
      </c>
      <c r="AW357" s="12" t="s">
        <v>32</v>
      </c>
      <c r="AX357" s="12" t="s">
        <v>77</v>
      </c>
      <c r="AY357" s="247" t="s">
        <v>147</v>
      </c>
    </row>
    <row r="358" spans="2:51" s="12" customFormat="1" ht="12">
      <c r="B358" s="236"/>
      <c r="C358" s="237"/>
      <c r="D358" s="238" t="s">
        <v>157</v>
      </c>
      <c r="E358" s="239" t="s">
        <v>1</v>
      </c>
      <c r="F358" s="240" t="s">
        <v>454</v>
      </c>
      <c r="G358" s="237"/>
      <c r="H358" s="241">
        <v>1.1</v>
      </c>
      <c r="I358" s="242"/>
      <c r="J358" s="237"/>
      <c r="K358" s="237"/>
      <c r="L358" s="243"/>
      <c r="M358" s="244"/>
      <c r="N358" s="245"/>
      <c r="O358" s="245"/>
      <c r="P358" s="245"/>
      <c r="Q358" s="245"/>
      <c r="R358" s="245"/>
      <c r="S358" s="245"/>
      <c r="T358" s="246"/>
      <c r="AT358" s="247" t="s">
        <v>157</v>
      </c>
      <c r="AU358" s="247" t="s">
        <v>87</v>
      </c>
      <c r="AV358" s="12" t="s">
        <v>87</v>
      </c>
      <c r="AW358" s="12" t="s">
        <v>32</v>
      </c>
      <c r="AX358" s="12" t="s">
        <v>77</v>
      </c>
      <c r="AY358" s="247" t="s">
        <v>147</v>
      </c>
    </row>
    <row r="359" spans="2:51" s="12" customFormat="1" ht="12">
      <c r="B359" s="236"/>
      <c r="C359" s="237"/>
      <c r="D359" s="238" t="s">
        <v>157</v>
      </c>
      <c r="E359" s="239" t="s">
        <v>1</v>
      </c>
      <c r="F359" s="240" t="s">
        <v>455</v>
      </c>
      <c r="G359" s="237"/>
      <c r="H359" s="241">
        <v>0.8</v>
      </c>
      <c r="I359" s="242"/>
      <c r="J359" s="237"/>
      <c r="K359" s="237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157</v>
      </c>
      <c r="AU359" s="247" t="s">
        <v>87</v>
      </c>
      <c r="AV359" s="12" t="s">
        <v>87</v>
      </c>
      <c r="AW359" s="12" t="s">
        <v>32</v>
      </c>
      <c r="AX359" s="12" t="s">
        <v>77</v>
      </c>
      <c r="AY359" s="247" t="s">
        <v>147</v>
      </c>
    </row>
    <row r="360" spans="2:51" s="13" customFormat="1" ht="12">
      <c r="B360" s="258"/>
      <c r="C360" s="259"/>
      <c r="D360" s="238" t="s">
        <v>157</v>
      </c>
      <c r="E360" s="260" t="s">
        <v>1</v>
      </c>
      <c r="F360" s="261" t="s">
        <v>184</v>
      </c>
      <c r="G360" s="259"/>
      <c r="H360" s="262">
        <v>11.612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AT360" s="268" t="s">
        <v>157</v>
      </c>
      <c r="AU360" s="268" t="s">
        <v>87</v>
      </c>
      <c r="AV360" s="13" t="s">
        <v>155</v>
      </c>
      <c r="AW360" s="13" t="s">
        <v>32</v>
      </c>
      <c r="AX360" s="13" t="s">
        <v>85</v>
      </c>
      <c r="AY360" s="268" t="s">
        <v>147</v>
      </c>
    </row>
    <row r="361" spans="2:65" s="1" customFormat="1" ht="24" customHeight="1">
      <c r="B361" s="38"/>
      <c r="C361" s="223" t="s">
        <v>456</v>
      </c>
      <c r="D361" s="223" t="s">
        <v>150</v>
      </c>
      <c r="E361" s="224" t="s">
        <v>457</v>
      </c>
      <c r="F361" s="225" t="s">
        <v>458</v>
      </c>
      <c r="G361" s="226" t="s">
        <v>211</v>
      </c>
      <c r="H361" s="227">
        <v>11.612</v>
      </c>
      <c r="I361" s="228"/>
      <c r="J361" s="229">
        <f>ROUND(I361*H361,2)</f>
        <v>0</v>
      </c>
      <c r="K361" s="225" t="s">
        <v>154</v>
      </c>
      <c r="L361" s="43"/>
      <c r="M361" s="230" t="s">
        <v>1</v>
      </c>
      <c r="N361" s="231" t="s">
        <v>42</v>
      </c>
      <c r="O361" s="86"/>
      <c r="P361" s="232">
        <f>O361*H361</f>
        <v>0</v>
      </c>
      <c r="Q361" s="232">
        <v>0</v>
      </c>
      <c r="R361" s="232">
        <f>Q361*H361</f>
        <v>0</v>
      </c>
      <c r="S361" s="232">
        <v>0.029</v>
      </c>
      <c r="T361" s="233">
        <f>S361*H361</f>
        <v>0.33674800000000005</v>
      </c>
      <c r="AR361" s="234" t="s">
        <v>155</v>
      </c>
      <c r="AT361" s="234" t="s">
        <v>150</v>
      </c>
      <c r="AU361" s="234" t="s">
        <v>87</v>
      </c>
      <c r="AY361" s="17" t="s">
        <v>147</v>
      </c>
      <c r="BE361" s="235">
        <f>IF(N361="základní",J361,0)</f>
        <v>0</v>
      </c>
      <c r="BF361" s="235">
        <f>IF(N361="snížená",J361,0)</f>
        <v>0</v>
      </c>
      <c r="BG361" s="235">
        <f>IF(N361="zákl. přenesená",J361,0)</f>
        <v>0</v>
      </c>
      <c r="BH361" s="235">
        <f>IF(N361="sníž. přenesená",J361,0)</f>
        <v>0</v>
      </c>
      <c r="BI361" s="235">
        <f>IF(N361="nulová",J361,0)</f>
        <v>0</v>
      </c>
      <c r="BJ361" s="17" t="s">
        <v>85</v>
      </c>
      <c r="BK361" s="235">
        <f>ROUND(I361*H361,2)</f>
        <v>0</v>
      </c>
      <c r="BL361" s="17" t="s">
        <v>155</v>
      </c>
      <c r="BM361" s="234" t="s">
        <v>459</v>
      </c>
    </row>
    <row r="362" spans="2:65" s="1" customFormat="1" ht="24" customHeight="1">
      <c r="B362" s="38"/>
      <c r="C362" s="223" t="s">
        <v>460</v>
      </c>
      <c r="D362" s="223" t="s">
        <v>150</v>
      </c>
      <c r="E362" s="224" t="s">
        <v>461</v>
      </c>
      <c r="F362" s="225" t="s">
        <v>462</v>
      </c>
      <c r="G362" s="226" t="s">
        <v>167</v>
      </c>
      <c r="H362" s="227">
        <v>54.5</v>
      </c>
      <c r="I362" s="228"/>
      <c r="J362" s="229">
        <f>ROUND(I362*H362,2)</f>
        <v>0</v>
      </c>
      <c r="K362" s="225" t="s">
        <v>154</v>
      </c>
      <c r="L362" s="43"/>
      <c r="M362" s="230" t="s">
        <v>1</v>
      </c>
      <c r="N362" s="231" t="s">
        <v>42</v>
      </c>
      <c r="O362" s="86"/>
      <c r="P362" s="232">
        <f>O362*H362</f>
        <v>0</v>
      </c>
      <c r="Q362" s="232">
        <v>0</v>
      </c>
      <c r="R362" s="232">
        <f>Q362*H362</f>
        <v>0</v>
      </c>
      <c r="S362" s="232">
        <v>0.035</v>
      </c>
      <c r="T362" s="233">
        <f>S362*H362</f>
        <v>1.9075000000000002</v>
      </c>
      <c r="AR362" s="234" t="s">
        <v>155</v>
      </c>
      <c r="AT362" s="234" t="s">
        <v>150</v>
      </c>
      <c r="AU362" s="234" t="s">
        <v>87</v>
      </c>
      <c r="AY362" s="17" t="s">
        <v>147</v>
      </c>
      <c r="BE362" s="235">
        <f>IF(N362="základní",J362,0)</f>
        <v>0</v>
      </c>
      <c r="BF362" s="235">
        <f>IF(N362="snížená",J362,0)</f>
        <v>0</v>
      </c>
      <c r="BG362" s="235">
        <f>IF(N362="zákl. přenesená",J362,0)</f>
        <v>0</v>
      </c>
      <c r="BH362" s="235">
        <f>IF(N362="sníž. přenesená",J362,0)</f>
        <v>0</v>
      </c>
      <c r="BI362" s="235">
        <f>IF(N362="nulová",J362,0)</f>
        <v>0</v>
      </c>
      <c r="BJ362" s="17" t="s">
        <v>85</v>
      </c>
      <c r="BK362" s="235">
        <f>ROUND(I362*H362,2)</f>
        <v>0</v>
      </c>
      <c r="BL362" s="17" t="s">
        <v>155</v>
      </c>
      <c r="BM362" s="234" t="s">
        <v>463</v>
      </c>
    </row>
    <row r="363" spans="2:51" s="12" customFormat="1" ht="12">
      <c r="B363" s="236"/>
      <c r="C363" s="237"/>
      <c r="D363" s="238" t="s">
        <v>157</v>
      </c>
      <c r="E363" s="239" t="s">
        <v>1</v>
      </c>
      <c r="F363" s="240" t="s">
        <v>464</v>
      </c>
      <c r="G363" s="237"/>
      <c r="H363" s="241">
        <v>41.56</v>
      </c>
      <c r="I363" s="242"/>
      <c r="J363" s="237"/>
      <c r="K363" s="237"/>
      <c r="L363" s="243"/>
      <c r="M363" s="244"/>
      <c r="N363" s="245"/>
      <c r="O363" s="245"/>
      <c r="P363" s="245"/>
      <c r="Q363" s="245"/>
      <c r="R363" s="245"/>
      <c r="S363" s="245"/>
      <c r="T363" s="246"/>
      <c r="AT363" s="247" t="s">
        <v>157</v>
      </c>
      <c r="AU363" s="247" t="s">
        <v>87</v>
      </c>
      <c r="AV363" s="12" t="s">
        <v>87</v>
      </c>
      <c r="AW363" s="12" t="s">
        <v>32</v>
      </c>
      <c r="AX363" s="12" t="s">
        <v>77</v>
      </c>
      <c r="AY363" s="247" t="s">
        <v>147</v>
      </c>
    </row>
    <row r="364" spans="2:51" s="12" customFormat="1" ht="12">
      <c r="B364" s="236"/>
      <c r="C364" s="237"/>
      <c r="D364" s="238" t="s">
        <v>157</v>
      </c>
      <c r="E364" s="239" t="s">
        <v>1</v>
      </c>
      <c r="F364" s="240" t="s">
        <v>465</v>
      </c>
      <c r="G364" s="237"/>
      <c r="H364" s="241">
        <v>12.94</v>
      </c>
      <c r="I364" s="242"/>
      <c r="J364" s="237"/>
      <c r="K364" s="237"/>
      <c r="L364" s="243"/>
      <c r="M364" s="244"/>
      <c r="N364" s="245"/>
      <c r="O364" s="245"/>
      <c r="P364" s="245"/>
      <c r="Q364" s="245"/>
      <c r="R364" s="245"/>
      <c r="S364" s="245"/>
      <c r="T364" s="246"/>
      <c r="AT364" s="247" t="s">
        <v>157</v>
      </c>
      <c r="AU364" s="247" t="s">
        <v>87</v>
      </c>
      <c r="AV364" s="12" t="s">
        <v>87</v>
      </c>
      <c r="AW364" s="12" t="s">
        <v>32</v>
      </c>
      <c r="AX364" s="12" t="s">
        <v>77</v>
      </c>
      <c r="AY364" s="247" t="s">
        <v>147</v>
      </c>
    </row>
    <row r="365" spans="2:51" s="13" customFormat="1" ht="12">
      <c r="B365" s="258"/>
      <c r="C365" s="259"/>
      <c r="D365" s="238" t="s">
        <v>157</v>
      </c>
      <c r="E365" s="260" t="s">
        <v>1</v>
      </c>
      <c r="F365" s="261" t="s">
        <v>184</v>
      </c>
      <c r="G365" s="259"/>
      <c r="H365" s="262">
        <v>54.5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AT365" s="268" t="s">
        <v>157</v>
      </c>
      <c r="AU365" s="268" t="s">
        <v>87</v>
      </c>
      <c r="AV365" s="13" t="s">
        <v>155</v>
      </c>
      <c r="AW365" s="13" t="s">
        <v>32</v>
      </c>
      <c r="AX365" s="13" t="s">
        <v>85</v>
      </c>
      <c r="AY365" s="268" t="s">
        <v>147</v>
      </c>
    </row>
    <row r="366" spans="2:65" s="1" customFormat="1" ht="24" customHeight="1">
      <c r="B366" s="38"/>
      <c r="C366" s="223" t="s">
        <v>466</v>
      </c>
      <c r="D366" s="223" t="s">
        <v>150</v>
      </c>
      <c r="E366" s="224" t="s">
        <v>467</v>
      </c>
      <c r="F366" s="225" t="s">
        <v>468</v>
      </c>
      <c r="G366" s="226" t="s">
        <v>167</v>
      </c>
      <c r="H366" s="227">
        <v>75.536</v>
      </c>
      <c r="I366" s="228"/>
      <c r="J366" s="229">
        <f>ROUND(I366*H366,2)</f>
        <v>0</v>
      </c>
      <c r="K366" s="225" t="s">
        <v>154</v>
      </c>
      <c r="L366" s="43"/>
      <c r="M366" s="230" t="s">
        <v>1</v>
      </c>
      <c r="N366" s="231" t="s">
        <v>42</v>
      </c>
      <c r="O366" s="86"/>
      <c r="P366" s="232">
        <f>O366*H366</f>
        <v>0</v>
      </c>
      <c r="Q366" s="232">
        <v>0</v>
      </c>
      <c r="R366" s="232">
        <f>Q366*H366</f>
        <v>0</v>
      </c>
      <c r="S366" s="232">
        <v>0.19</v>
      </c>
      <c r="T366" s="233">
        <f>S366*H366</f>
        <v>14.351840000000001</v>
      </c>
      <c r="AR366" s="234" t="s">
        <v>155</v>
      </c>
      <c r="AT366" s="234" t="s">
        <v>150</v>
      </c>
      <c r="AU366" s="234" t="s">
        <v>87</v>
      </c>
      <c r="AY366" s="17" t="s">
        <v>147</v>
      </c>
      <c r="BE366" s="235">
        <f>IF(N366="základní",J366,0)</f>
        <v>0</v>
      </c>
      <c r="BF366" s="235">
        <f>IF(N366="snížená",J366,0)</f>
        <v>0</v>
      </c>
      <c r="BG366" s="235">
        <f>IF(N366="zákl. přenesená",J366,0)</f>
        <v>0</v>
      </c>
      <c r="BH366" s="235">
        <f>IF(N366="sníž. přenesená",J366,0)</f>
        <v>0</v>
      </c>
      <c r="BI366" s="235">
        <f>IF(N366="nulová",J366,0)</f>
        <v>0</v>
      </c>
      <c r="BJ366" s="17" t="s">
        <v>85</v>
      </c>
      <c r="BK366" s="235">
        <f>ROUND(I366*H366,2)</f>
        <v>0</v>
      </c>
      <c r="BL366" s="17" t="s">
        <v>155</v>
      </c>
      <c r="BM366" s="234" t="s">
        <v>469</v>
      </c>
    </row>
    <row r="367" spans="2:51" s="12" customFormat="1" ht="12">
      <c r="B367" s="236"/>
      <c r="C367" s="237"/>
      <c r="D367" s="238" t="s">
        <v>157</v>
      </c>
      <c r="E367" s="239" t="s">
        <v>1</v>
      </c>
      <c r="F367" s="240" t="s">
        <v>412</v>
      </c>
      <c r="G367" s="237"/>
      <c r="H367" s="241">
        <v>3.97</v>
      </c>
      <c r="I367" s="242"/>
      <c r="J367" s="237"/>
      <c r="K367" s="237"/>
      <c r="L367" s="243"/>
      <c r="M367" s="244"/>
      <c r="N367" s="245"/>
      <c r="O367" s="245"/>
      <c r="P367" s="245"/>
      <c r="Q367" s="245"/>
      <c r="R367" s="245"/>
      <c r="S367" s="245"/>
      <c r="T367" s="246"/>
      <c r="AT367" s="247" t="s">
        <v>157</v>
      </c>
      <c r="AU367" s="247" t="s">
        <v>87</v>
      </c>
      <c r="AV367" s="12" t="s">
        <v>87</v>
      </c>
      <c r="AW367" s="12" t="s">
        <v>32</v>
      </c>
      <c r="AX367" s="12" t="s">
        <v>77</v>
      </c>
      <c r="AY367" s="247" t="s">
        <v>147</v>
      </c>
    </row>
    <row r="368" spans="2:51" s="12" customFormat="1" ht="12">
      <c r="B368" s="236"/>
      <c r="C368" s="237"/>
      <c r="D368" s="238" t="s">
        <v>157</v>
      </c>
      <c r="E368" s="239" t="s">
        <v>1</v>
      </c>
      <c r="F368" s="240" t="s">
        <v>413</v>
      </c>
      <c r="G368" s="237"/>
      <c r="H368" s="241">
        <v>26.046</v>
      </c>
      <c r="I368" s="242"/>
      <c r="J368" s="237"/>
      <c r="K368" s="237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157</v>
      </c>
      <c r="AU368" s="247" t="s">
        <v>87</v>
      </c>
      <c r="AV368" s="12" t="s">
        <v>87</v>
      </c>
      <c r="AW368" s="12" t="s">
        <v>32</v>
      </c>
      <c r="AX368" s="12" t="s">
        <v>77</v>
      </c>
      <c r="AY368" s="247" t="s">
        <v>147</v>
      </c>
    </row>
    <row r="369" spans="2:51" s="12" customFormat="1" ht="12">
      <c r="B369" s="236"/>
      <c r="C369" s="237"/>
      <c r="D369" s="238" t="s">
        <v>157</v>
      </c>
      <c r="E369" s="239" t="s">
        <v>1</v>
      </c>
      <c r="F369" s="240" t="s">
        <v>414</v>
      </c>
      <c r="G369" s="237"/>
      <c r="H369" s="241">
        <v>19.224</v>
      </c>
      <c r="I369" s="242"/>
      <c r="J369" s="237"/>
      <c r="K369" s="237"/>
      <c r="L369" s="243"/>
      <c r="M369" s="244"/>
      <c r="N369" s="245"/>
      <c r="O369" s="245"/>
      <c r="P369" s="245"/>
      <c r="Q369" s="245"/>
      <c r="R369" s="245"/>
      <c r="S369" s="245"/>
      <c r="T369" s="246"/>
      <c r="AT369" s="247" t="s">
        <v>157</v>
      </c>
      <c r="AU369" s="247" t="s">
        <v>87</v>
      </c>
      <c r="AV369" s="12" t="s">
        <v>87</v>
      </c>
      <c r="AW369" s="12" t="s">
        <v>32</v>
      </c>
      <c r="AX369" s="12" t="s">
        <v>77</v>
      </c>
      <c r="AY369" s="247" t="s">
        <v>147</v>
      </c>
    </row>
    <row r="370" spans="2:51" s="12" customFormat="1" ht="12">
      <c r="B370" s="236"/>
      <c r="C370" s="237"/>
      <c r="D370" s="238" t="s">
        <v>157</v>
      </c>
      <c r="E370" s="239" t="s">
        <v>1</v>
      </c>
      <c r="F370" s="240" t="s">
        <v>415</v>
      </c>
      <c r="G370" s="237"/>
      <c r="H370" s="241">
        <v>2.884</v>
      </c>
      <c r="I370" s="242"/>
      <c r="J370" s="237"/>
      <c r="K370" s="237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157</v>
      </c>
      <c r="AU370" s="247" t="s">
        <v>87</v>
      </c>
      <c r="AV370" s="12" t="s">
        <v>87</v>
      </c>
      <c r="AW370" s="12" t="s">
        <v>32</v>
      </c>
      <c r="AX370" s="12" t="s">
        <v>77</v>
      </c>
      <c r="AY370" s="247" t="s">
        <v>147</v>
      </c>
    </row>
    <row r="371" spans="2:51" s="12" customFormat="1" ht="12">
      <c r="B371" s="236"/>
      <c r="C371" s="237"/>
      <c r="D371" s="238" t="s">
        <v>157</v>
      </c>
      <c r="E371" s="239" t="s">
        <v>1</v>
      </c>
      <c r="F371" s="240" t="s">
        <v>416</v>
      </c>
      <c r="G371" s="237"/>
      <c r="H371" s="241">
        <v>10.472</v>
      </c>
      <c r="I371" s="242"/>
      <c r="J371" s="237"/>
      <c r="K371" s="237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157</v>
      </c>
      <c r="AU371" s="247" t="s">
        <v>87</v>
      </c>
      <c r="AV371" s="12" t="s">
        <v>87</v>
      </c>
      <c r="AW371" s="12" t="s">
        <v>32</v>
      </c>
      <c r="AX371" s="12" t="s">
        <v>77</v>
      </c>
      <c r="AY371" s="247" t="s">
        <v>147</v>
      </c>
    </row>
    <row r="372" spans="2:51" s="12" customFormat="1" ht="12">
      <c r="B372" s="236"/>
      <c r="C372" s="237"/>
      <c r="D372" s="238" t="s">
        <v>157</v>
      </c>
      <c r="E372" s="239" t="s">
        <v>1</v>
      </c>
      <c r="F372" s="240" t="s">
        <v>470</v>
      </c>
      <c r="G372" s="237"/>
      <c r="H372" s="241">
        <v>12.94</v>
      </c>
      <c r="I372" s="242"/>
      <c r="J372" s="237"/>
      <c r="K372" s="237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157</v>
      </c>
      <c r="AU372" s="247" t="s">
        <v>87</v>
      </c>
      <c r="AV372" s="12" t="s">
        <v>87</v>
      </c>
      <c r="AW372" s="12" t="s">
        <v>32</v>
      </c>
      <c r="AX372" s="12" t="s">
        <v>77</v>
      </c>
      <c r="AY372" s="247" t="s">
        <v>147</v>
      </c>
    </row>
    <row r="373" spans="2:51" s="13" customFormat="1" ht="12">
      <c r="B373" s="258"/>
      <c r="C373" s="259"/>
      <c r="D373" s="238" t="s">
        <v>157</v>
      </c>
      <c r="E373" s="260" t="s">
        <v>1</v>
      </c>
      <c r="F373" s="261" t="s">
        <v>184</v>
      </c>
      <c r="G373" s="259"/>
      <c r="H373" s="262">
        <v>75.536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AT373" s="268" t="s">
        <v>157</v>
      </c>
      <c r="AU373" s="268" t="s">
        <v>87</v>
      </c>
      <c r="AV373" s="13" t="s">
        <v>155</v>
      </c>
      <c r="AW373" s="13" t="s">
        <v>32</v>
      </c>
      <c r="AX373" s="13" t="s">
        <v>85</v>
      </c>
      <c r="AY373" s="268" t="s">
        <v>147</v>
      </c>
    </row>
    <row r="374" spans="2:65" s="1" customFormat="1" ht="24" customHeight="1">
      <c r="B374" s="38"/>
      <c r="C374" s="223" t="s">
        <v>471</v>
      </c>
      <c r="D374" s="223" t="s">
        <v>150</v>
      </c>
      <c r="E374" s="224" t="s">
        <v>472</v>
      </c>
      <c r="F374" s="225" t="s">
        <v>473</v>
      </c>
      <c r="G374" s="226" t="s">
        <v>167</v>
      </c>
      <c r="H374" s="227">
        <v>18.5</v>
      </c>
      <c r="I374" s="228"/>
      <c r="J374" s="229">
        <f>ROUND(I374*H374,2)</f>
        <v>0</v>
      </c>
      <c r="K374" s="225" t="s">
        <v>154</v>
      </c>
      <c r="L374" s="43"/>
      <c r="M374" s="230" t="s">
        <v>1</v>
      </c>
      <c r="N374" s="231" t="s">
        <v>42</v>
      </c>
      <c r="O374" s="86"/>
      <c r="P374" s="232">
        <f>O374*H374</f>
        <v>0</v>
      </c>
      <c r="Q374" s="232">
        <v>0</v>
      </c>
      <c r="R374" s="232">
        <f>Q374*H374</f>
        <v>0</v>
      </c>
      <c r="S374" s="232">
        <v>0.076</v>
      </c>
      <c r="T374" s="233">
        <f>S374*H374</f>
        <v>1.406</v>
      </c>
      <c r="AR374" s="234" t="s">
        <v>155</v>
      </c>
      <c r="AT374" s="234" t="s">
        <v>150</v>
      </c>
      <c r="AU374" s="234" t="s">
        <v>87</v>
      </c>
      <c r="AY374" s="17" t="s">
        <v>147</v>
      </c>
      <c r="BE374" s="235">
        <f>IF(N374="základní",J374,0)</f>
        <v>0</v>
      </c>
      <c r="BF374" s="235">
        <f>IF(N374="snížená",J374,0)</f>
        <v>0</v>
      </c>
      <c r="BG374" s="235">
        <f>IF(N374="zákl. přenesená",J374,0)</f>
        <v>0</v>
      </c>
      <c r="BH374" s="235">
        <f>IF(N374="sníž. přenesená",J374,0)</f>
        <v>0</v>
      </c>
      <c r="BI374" s="235">
        <f>IF(N374="nulová",J374,0)</f>
        <v>0</v>
      </c>
      <c r="BJ374" s="17" t="s">
        <v>85</v>
      </c>
      <c r="BK374" s="235">
        <f>ROUND(I374*H374,2)</f>
        <v>0</v>
      </c>
      <c r="BL374" s="17" t="s">
        <v>155</v>
      </c>
      <c r="BM374" s="234" t="s">
        <v>474</v>
      </c>
    </row>
    <row r="375" spans="2:51" s="14" customFormat="1" ht="12">
      <c r="B375" s="269"/>
      <c r="C375" s="270"/>
      <c r="D375" s="238" t="s">
        <v>157</v>
      </c>
      <c r="E375" s="271" t="s">
        <v>1</v>
      </c>
      <c r="F375" s="272" t="s">
        <v>475</v>
      </c>
      <c r="G375" s="270"/>
      <c r="H375" s="271" t="s">
        <v>1</v>
      </c>
      <c r="I375" s="273"/>
      <c r="J375" s="270"/>
      <c r="K375" s="270"/>
      <c r="L375" s="274"/>
      <c r="M375" s="275"/>
      <c r="N375" s="276"/>
      <c r="O375" s="276"/>
      <c r="P375" s="276"/>
      <c r="Q375" s="276"/>
      <c r="R375" s="276"/>
      <c r="S375" s="276"/>
      <c r="T375" s="277"/>
      <c r="AT375" s="278" t="s">
        <v>157</v>
      </c>
      <c r="AU375" s="278" t="s">
        <v>87</v>
      </c>
      <c r="AV375" s="14" t="s">
        <v>85</v>
      </c>
      <c r="AW375" s="14" t="s">
        <v>32</v>
      </c>
      <c r="AX375" s="14" t="s">
        <v>77</v>
      </c>
      <c r="AY375" s="278" t="s">
        <v>147</v>
      </c>
    </row>
    <row r="376" spans="2:51" s="12" customFormat="1" ht="12">
      <c r="B376" s="236"/>
      <c r="C376" s="237"/>
      <c r="D376" s="238" t="s">
        <v>157</v>
      </c>
      <c r="E376" s="239" t="s">
        <v>1</v>
      </c>
      <c r="F376" s="240" t="s">
        <v>476</v>
      </c>
      <c r="G376" s="237"/>
      <c r="H376" s="241">
        <v>6.2</v>
      </c>
      <c r="I376" s="242"/>
      <c r="J376" s="237"/>
      <c r="K376" s="237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157</v>
      </c>
      <c r="AU376" s="247" t="s">
        <v>87</v>
      </c>
      <c r="AV376" s="12" t="s">
        <v>87</v>
      </c>
      <c r="AW376" s="12" t="s">
        <v>32</v>
      </c>
      <c r="AX376" s="12" t="s">
        <v>77</v>
      </c>
      <c r="AY376" s="247" t="s">
        <v>147</v>
      </c>
    </row>
    <row r="377" spans="2:51" s="12" customFormat="1" ht="12">
      <c r="B377" s="236"/>
      <c r="C377" s="237"/>
      <c r="D377" s="238" t="s">
        <v>157</v>
      </c>
      <c r="E377" s="239" t="s">
        <v>1</v>
      </c>
      <c r="F377" s="240" t="s">
        <v>477</v>
      </c>
      <c r="G377" s="237"/>
      <c r="H377" s="241">
        <v>9.1</v>
      </c>
      <c r="I377" s="242"/>
      <c r="J377" s="237"/>
      <c r="K377" s="237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157</v>
      </c>
      <c r="AU377" s="247" t="s">
        <v>87</v>
      </c>
      <c r="AV377" s="12" t="s">
        <v>87</v>
      </c>
      <c r="AW377" s="12" t="s">
        <v>32</v>
      </c>
      <c r="AX377" s="12" t="s">
        <v>77</v>
      </c>
      <c r="AY377" s="247" t="s">
        <v>147</v>
      </c>
    </row>
    <row r="378" spans="2:51" s="12" customFormat="1" ht="12">
      <c r="B378" s="236"/>
      <c r="C378" s="237"/>
      <c r="D378" s="238" t="s">
        <v>157</v>
      </c>
      <c r="E378" s="239" t="s">
        <v>1</v>
      </c>
      <c r="F378" s="240" t="s">
        <v>478</v>
      </c>
      <c r="G378" s="237"/>
      <c r="H378" s="241">
        <v>3.2</v>
      </c>
      <c r="I378" s="242"/>
      <c r="J378" s="237"/>
      <c r="K378" s="237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157</v>
      </c>
      <c r="AU378" s="247" t="s">
        <v>87</v>
      </c>
      <c r="AV378" s="12" t="s">
        <v>87</v>
      </c>
      <c r="AW378" s="12" t="s">
        <v>32</v>
      </c>
      <c r="AX378" s="12" t="s">
        <v>77</v>
      </c>
      <c r="AY378" s="247" t="s">
        <v>147</v>
      </c>
    </row>
    <row r="379" spans="2:51" s="13" customFormat="1" ht="12">
      <c r="B379" s="258"/>
      <c r="C379" s="259"/>
      <c r="D379" s="238" t="s">
        <v>157</v>
      </c>
      <c r="E379" s="260" t="s">
        <v>1</v>
      </c>
      <c r="F379" s="261" t="s">
        <v>184</v>
      </c>
      <c r="G379" s="259"/>
      <c r="H379" s="262">
        <v>18.5</v>
      </c>
      <c r="I379" s="263"/>
      <c r="J379" s="259"/>
      <c r="K379" s="259"/>
      <c r="L379" s="264"/>
      <c r="M379" s="265"/>
      <c r="N379" s="266"/>
      <c r="O379" s="266"/>
      <c r="P379" s="266"/>
      <c r="Q379" s="266"/>
      <c r="R379" s="266"/>
      <c r="S379" s="266"/>
      <c r="T379" s="267"/>
      <c r="AT379" s="268" t="s">
        <v>157</v>
      </c>
      <c r="AU379" s="268" t="s">
        <v>87</v>
      </c>
      <c r="AV379" s="13" t="s">
        <v>155</v>
      </c>
      <c r="AW379" s="13" t="s">
        <v>32</v>
      </c>
      <c r="AX379" s="13" t="s">
        <v>85</v>
      </c>
      <c r="AY379" s="268" t="s">
        <v>147</v>
      </c>
    </row>
    <row r="380" spans="2:65" s="1" customFormat="1" ht="24" customHeight="1">
      <c r="B380" s="38"/>
      <c r="C380" s="223" t="s">
        <v>479</v>
      </c>
      <c r="D380" s="223" t="s">
        <v>150</v>
      </c>
      <c r="E380" s="224" t="s">
        <v>480</v>
      </c>
      <c r="F380" s="225" t="s">
        <v>481</v>
      </c>
      <c r="G380" s="226" t="s">
        <v>211</v>
      </c>
      <c r="H380" s="227">
        <v>0.162</v>
      </c>
      <c r="I380" s="228"/>
      <c r="J380" s="229">
        <f>ROUND(I380*H380,2)</f>
        <v>0</v>
      </c>
      <c r="K380" s="225" t="s">
        <v>154</v>
      </c>
      <c r="L380" s="43"/>
      <c r="M380" s="230" t="s">
        <v>1</v>
      </c>
      <c r="N380" s="231" t="s">
        <v>42</v>
      </c>
      <c r="O380" s="86"/>
      <c r="P380" s="232">
        <f>O380*H380</f>
        <v>0</v>
      </c>
      <c r="Q380" s="232">
        <v>0</v>
      </c>
      <c r="R380" s="232">
        <f>Q380*H380</f>
        <v>0</v>
      </c>
      <c r="S380" s="232">
        <v>2.2</v>
      </c>
      <c r="T380" s="233">
        <f>S380*H380</f>
        <v>0.35640000000000005</v>
      </c>
      <c r="AR380" s="234" t="s">
        <v>155</v>
      </c>
      <c r="AT380" s="234" t="s">
        <v>150</v>
      </c>
      <c r="AU380" s="234" t="s">
        <v>87</v>
      </c>
      <c r="AY380" s="17" t="s">
        <v>147</v>
      </c>
      <c r="BE380" s="235">
        <f>IF(N380="základní",J380,0)</f>
        <v>0</v>
      </c>
      <c r="BF380" s="235">
        <f>IF(N380="snížená",J380,0)</f>
        <v>0</v>
      </c>
      <c r="BG380" s="235">
        <f>IF(N380="zákl. přenesená",J380,0)</f>
        <v>0</v>
      </c>
      <c r="BH380" s="235">
        <f>IF(N380="sníž. přenesená",J380,0)</f>
        <v>0</v>
      </c>
      <c r="BI380" s="235">
        <f>IF(N380="nulová",J380,0)</f>
        <v>0</v>
      </c>
      <c r="BJ380" s="17" t="s">
        <v>85</v>
      </c>
      <c r="BK380" s="235">
        <f>ROUND(I380*H380,2)</f>
        <v>0</v>
      </c>
      <c r="BL380" s="17" t="s">
        <v>155</v>
      </c>
      <c r="BM380" s="234" t="s">
        <v>482</v>
      </c>
    </row>
    <row r="381" spans="2:51" s="12" customFormat="1" ht="12">
      <c r="B381" s="236"/>
      <c r="C381" s="237"/>
      <c r="D381" s="238" t="s">
        <v>157</v>
      </c>
      <c r="E381" s="239" t="s">
        <v>1</v>
      </c>
      <c r="F381" s="240" t="s">
        <v>483</v>
      </c>
      <c r="G381" s="237"/>
      <c r="H381" s="241">
        <v>0.162</v>
      </c>
      <c r="I381" s="242"/>
      <c r="J381" s="237"/>
      <c r="K381" s="237"/>
      <c r="L381" s="243"/>
      <c r="M381" s="244"/>
      <c r="N381" s="245"/>
      <c r="O381" s="245"/>
      <c r="P381" s="245"/>
      <c r="Q381" s="245"/>
      <c r="R381" s="245"/>
      <c r="S381" s="245"/>
      <c r="T381" s="246"/>
      <c r="AT381" s="247" t="s">
        <v>157</v>
      </c>
      <c r="AU381" s="247" t="s">
        <v>87</v>
      </c>
      <c r="AV381" s="12" t="s">
        <v>87</v>
      </c>
      <c r="AW381" s="12" t="s">
        <v>32</v>
      </c>
      <c r="AX381" s="12" t="s">
        <v>85</v>
      </c>
      <c r="AY381" s="247" t="s">
        <v>147</v>
      </c>
    </row>
    <row r="382" spans="2:65" s="1" customFormat="1" ht="24" customHeight="1">
      <c r="B382" s="38"/>
      <c r="C382" s="223" t="s">
        <v>484</v>
      </c>
      <c r="D382" s="223" t="s">
        <v>150</v>
      </c>
      <c r="E382" s="224" t="s">
        <v>485</v>
      </c>
      <c r="F382" s="225" t="s">
        <v>486</v>
      </c>
      <c r="G382" s="226" t="s">
        <v>487</v>
      </c>
      <c r="H382" s="227">
        <v>0.6</v>
      </c>
      <c r="I382" s="228"/>
      <c r="J382" s="229">
        <f>ROUND(I382*H382,2)</f>
        <v>0</v>
      </c>
      <c r="K382" s="225" t="s">
        <v>154</v>
      </c>
      <c r="L382" s="43"/>
      <c r="M382" s="230" t="s">
        <v>1</v>
      </c>
      <c r="N382" s="231" t="s">
        <v>42</v>
      </c>
      <c r="O382" s="86"/>
      <c r="P382" s="232">
        <f>O382*H382</f>
        <v>0</v>
      </c>
      <c r="Q382" s="232">
        <v>0.00282</v>
      </c>
      <c r="R382" s="232">
        <f>Q382*H382</f>
        <v>0.001692</v>
      </c>
      <c r="S382" s="232">
        <v>0.101</v>
      </c>
      <c r="T382" s="233">
        <f>S382*H382</f>
        <v>0.0606</v>
      </c>
      <c r="AR382" s="234" t="s">
        <v>155</v>
      </c>
      <c r="AT382" s="234" t="s">
        <v>150</v>
      </c>
      <c r="AU382" s="234" t="s">
        <v>87</v>
      </c>
      <c r="AY382" s="17" t="s">
        <v>147</v>
      </c>
      <c r="BE382" s="235">
        <f>IF(N382="základní",J382,0)</f>
        <v>0</v>
      </c>
      <c r="BF382" s="235">
        <f>IF(N382="snížená",J382,0)</f>
        <v>0</v>
      </c>
      <c r="BG382" s="235">
        <f>IF(N382="zákl. přenesená",J382,0)</f>
        <v>0</v>
      </c>
      <c r="BH382" s="235">
        <f>IF(N382="sníž. přenesená",J382,0)</f>
        <v>0</v>
      </c>
      <c r="BI382" s="235">
        <f>IF(N382="nulová",J382,0)</f>
        <v>0</v>
      </c>
      <c r="BJ382" s="17" t="s">
        <v>85</v>
      </c>
      <c r="BK382" s="235">
        <f>ROUND(I382*H382,2)</f>
        <v>0</v>
      </c>
      <c r="BL382" s="17" t="s">
        <v>155</v>
      </c>
      <c r="BM382" s="234" t="s">
        <v>488</v>
      </c>
    </row>
    <row r="383" spans="2:51" s="12" customFormat="1" ht="12">
      <c r="B383" s="236"/>
      <c r="C383" s="237"/>
      <c r="D383" s="238" t="s">
        <v>157</v>
      </c>
      <c r="E383" s="239" t="s">
        <v>1</v>
      </c>
      <c r="F383" s="240" t="s">
        <v>489</v>
      </c>
      <c r="G383" s="237"/>
      <c r="H383" s="241">
        <v>0.6</v>
      </c>
      <c r="I383" s="242"/>
      <c r="J383" s="237"/>
      <c r="K383" s="237"/>
      <c r="L383" s="243"/>
      <c r="M383" s="244"/>
      <c r="N383" s="245"/>
      <c r="O383" s="245"/>
      <c r="P383" s="245"/>
      <c r="Q383" s="245"/>
      <c r="R383" s="245"/>
      <c r="S383" s="245"/>
      <c r="T383" s="246"/>
      <c r="AT383" s="247" t="s">
        <v>157</v>
      </c>
      <c r="AU383" s="247" t="s">
        <v>87</v>
      </c>
      <c r="AV383" s="12" t="s">
        <v>87</v>
      </c>
      <c r="AW383" s="12" t="s">
        <v>32</v>
      </c>
      <c r="AX383" s="12" t="s">
        <v>85</v>
      </c>
      <c r="AY383" s="247" t="s">
        <v>147</v>
      </c>
    </row>
    <row r="384" spans="2:65" s="1" customFormat="1" ht="24" customHeight="1">
      <c r="B384" s="38"/>
      <c r="C384" s="223" t="s">
        <v>490</v>
      </c>
      <c r="D384" s="223" t="s">
        <v>150</v>
      </c>
      <c r="E384" s="224" t="s">
        <v>491</v>
      </c>
      <c r="F384" s="225" t="s">
        <v>492</v>
      </c>
      <c r="G384" s="226" t="s">
        <v>487</v>
      </c>
      <c r="H384" s="227">
        <v>2.5</v>
      </c>
      <c r="I384" s="228"/>
      <c r="J384" s="229">
        <f>ROUND(I384*H384,2)</f>
        <v>0</v>
      </c>
      <c r="K384" s="225" t="s">
        <v>154</v>
      </c>
      <c r="L384" s="43"/>
      <c r="M384" s="230" t="s">
        <v>1</v>
      </c>
      <c r="N384" s="231" t="s">
        <v>42</v>
      </c>
      <c r="O384" s="86"/>
      <c r="P384" s="232">
        <f>O384*H384</f>
        <v>0</v>
      </c>
      <c r="Q384" s="232">
        <v>0.00334</v>
      </c>
      <c r="R384" s="232">
        <f>Q384*H384</f>
        <v>0.00835</v>
      </c>
      <c r="S384" s="232">
        <v>0.159</v>
      </c>
      <c r="T384" s="233">
        <f>S384*H384</f>
        <v>0.3975</v>
      </c>
      <c r="AR384" s="234" t="s">
        <v>155</v>
      </c>
      <c r="AT384" s="234" t="s">
        <v>150</v>
      </c>
      <c r="AU384" s="234" t="s">
        <v>87</v>
      </c>
      <c r="AY384" s="17" t="s">
        <v>147</v>
      </c>
      <c r="BE384" s="235">
        <f>IF(N384="základní",J384,0)</f>
        <v>0</v>
      </c>
      <c r="BF384" s="235">
        <f>IF(N384="snížená",J384,0)</f>
        <v>0</v>
      </c>
      <c r="BG384" s="235">
        <f>IF(N384="zákl. přenesená",J384,0)</f>
        <v>0</v>
      </c>
      <c r="BH384" s="235">
        <f>IF(N384="sníž. přenesená",J384,0)</f>
        <v>0</v>
      </c>
      <c r="BI384" s="235">
        <f>IF(N384="nulová",J384,0)</f>
        <v>0</v>
      </c>
      <c r="BJ384" s="17" t="s">
        <v>85</v>
      </c>
      <c r="BK384" s="235">
        <f>ROUND(I384*H384,2)</f>
        <v>0</v>
      </c>
      <c r="BL384" s="17" t="s">
        <v>155</v>
      </c>
      <c r="BM384" s="234" t="s">
        <v>493</v>
      </c>
    </row>
    <row r="385" spans="2:51" s="12" customFormat="1" ht="12">
      <c r="B385" s="236"/>
      <c r="C385" s="237"/>
      <c r="D385" s="238" t="s">
        <v>157</v>
      </c>
      <c r="E385" s="239" t="s">
        <v>1</v>
      </c>
      <c r="F385" s="240" t="s">
        <v>494</v>
      </c>
      <c r="G385" s="237"/>
      <c r="H385" s="241">
        <v>1</v>
      </c>
      <c r="I385" s="242"/>
      <c r="J385" s="237"/>
      <c r="K385" s="237"/>
      <c r="L385" s="243"/>
      <c r="M385" s="244"/>
      <c r="N385" s="245"/>
      <c r="O385" s="245"/>
      <c r="P385" s="245"/>
      <c r="Q385" s="245"/>
      <c r="R385" s="245"/>
      <c r="S385" s="245"/>
      <c r="T385" s="246"/>
      <c r="AT385" s="247" t="s">
        <v>157</v>
      </c>
      <c r="AU385" s="247" t="s">
        <v>87</v>
      </c>
      <c r="AV385" s="12" t="s">
        <v>87</v>
      </c>
      <c r="AW385" s="12" t="s">
        <v>32</v>
      </c>
      <c r="AX385" s="12" t="s">
        <v>77</v>
      </c>
      <c r="AY385" s="247" t="s">
        <v>147</v>
      </c>
    </row>
    <row r="386" spans="2:51" s="12" customFormat="1" ht="12">
      <c r="B386" s="236"/>
      <c r="C386" s="237"/>
      <c r="D386" s="238" t="s">
        <v>157</v>
      </c>
      <c r="E386" s="239" t="s">
        <v>1</v>
      </c>
      <c r="F386" s="240" t="s">
        <v>495</v>
      </c>
      <c r="G386" s="237"/>
      <c r="H386" s="241">
        <v>1.5</v>
      </c>
      <c r="I386" s="242"/>
      <c r="J386" s="237"/>
      <c r="K386" s="237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157</v>
      </c>
      <c r="AU386" s="247" t="s">
        <v>87</v>
      </c>
      <c r="AV386" s="12" t="s">
        <v>87</v>
      </c>
      <c r="AW386" s="12" t="s">
        <v>32</v>
      </c>
      <c r="AX386" s="12" t="s">
        <v>77</v>
      </c>
      <c r="AY386" s="247" t="s">
        <v>147</v>
      </c>
    </row>
    <row r="387" spans="2:51" s="13" customFormat="1" ht="12">
      <c r="B387" s="258"/>
      <c r="C387" s="259"/>
      <c r="D387" s="238" t="s">
        <v>157</v>
      </c>
      <c r="E387" s="260" t="s">
        <v>1</v>
      </c>
      <c r="F387" s="261" t="s">
        <v>184</v>
      </c>
      <c r="G387" s="259"/>
      <c r="H387" s="262">
        <v>2.5</v>
      </c>
      <c r="I387" s="263"/>
      <c r="J387" s="259"/>
      <c r="K387" s="259"/>
      <c r="L387" s="264"/>
      <c r="M387" s="265"/>
      <c r="N387" s="266"/>
      <c r="O387" s="266"/>
      <c r="P387" s="266"/>
      <c r="Q387" s="266"/>
      <c r="R387" s="266"/>
      <c r="S387" s="266"/>
      <c r="T387" s="267"/>
      <c r="AT387" s="268" t="s">
        <v>157</v>
      </c>
      <c r="AU387" s="268" t="s">
        <v>87</v>
      </c>
      <c r="AV387" s="13" t="s">
        <v>155</v>
      </c>
      <c r="AW387" s="13" t="s">
        <v>32</v>
      </c>
      <c r="AX387" s="13" t="s">
        <v>85</v>
      </c>
      <c r="AY387" s="268" t="s">
        <v>147</v>
      </c>
    </row>
    <row r="388" spans="2:65" s="1" customFormat="1" ht="24" customHeight="1">
      <c r="B388" s="38"/>
      <c r="C388" s="223" t="s">
        <v>496</v>
      </c>
      <c r="D388" s="223" t="s">
        <v>150</v>
      </c>
      <c r="E388" s="224" t="s">
        <v>497</v>
      </c>
      <c r="F388" s="225" t="s">
        <v>498</v>
      </c>
      <c r="G388" s="226" t="s">
        <v>167</v>
      </c>
      <c r="H388" s="227">
        <v>39.18</v>
      </c>
      <c r="I388" s="228"/>
      <c r="J388" s="229">
        <f>ROUND(I388*H388,2)</f>
        <v>0</v>
      </c>
      <c r="K388" s="225" t="s">
        <v>154</v>
      </c>
      <c r="L388" s="43"/>
      <c r="M388" s="230" t="s">
        <v>1</v>
      </c>
      <c r="N388" s="231" t="s">
        <v>42</v>
      </c>
      <c r="O388" s="86"/>
      <c r="P388" s="232">
        <f>O388*H388</f>
        <v>0</v>
      </c>
      <c r="Q388" s="232">
        <v>0</v>
      </c>
      <c r="R388" s="232">
        <f>Q388*H388</f>
        <v>0</v>
      </c>
      <c r="S388" s="232">
        <v>0.02</v>
      </c>
      <c r="T388" s="233">
        <f>S388*H388</f>
        <v>0.7836</v>
      </c>
      <c r="AR388" s="234" t="s">
        <v>155</v>
      </c>
      <c r="AT388" s="234" t="s">
        <v>150</v>
      </c>
      <c r="AU388" s="234" t="s">
        <v>87</v>
      </c>
      <c r="AY388" s="17" t="s">
        <v>147</v>
      </c>
      <c r="BE388" s="235">
        <f>IF(N388="základní",J388,0)</f>
        <v>0</v>
      </c>
      <c r="BF388" s="235">
        <f>IF(N388="snížená",J388,0)</f>
        <v>0</v>
      </c>
      <c r="BG388" s="235">
        <f>IF(N388="zákl. přenesená",J388,0)</f>
        <v>0</v>
      </c>
      <c r="BH388" s="235">
        <f>IF(N388="sníž. přenesená",J388,0)</f>
        <v>0</v>
      </c>
      <c r="BI388" s="235">
        <f>IF(N388="nulová",J388,0)</f>
        <v>0</v>
      </c>
      <c r="BJ388" s="17" t="s">
        <v>85</v>
      </c>
      <c r="BK388" s="235">
        <f>ROUND(I388*H388,2)</f>
        <v>0</v>
      </c>
      <c r="BL388" s="17" t="s">
        <v>155</v>
      </c>
      <c r="BM388" s="234" t="s">
        <v>499</v>
      </c>
    </row>
    <row r="389" spans="2:51" s="12" customFormat="1" ht="12">
      <c r="B389" s="236"/>
      <c r="C389" s="237"/>
      <c r="D389" s="238" t="s">
        <v>157</v>
      </c>
      <c r="E389" s="239" t="s">
        <v>1</v>
      </c>
      <c r="F389" s="240" t="s">
        <v>228</v>
      </c>
      <c r="G389" s="237"/>
      <c r="H389" s="241">
        <v>8</v>
      </c>
      <c r="I389" s="242"/>
      <c r="J389" s="237"/>
      <c r="K389" s="237"/>
      <c r="L389" s="243"/>
      <c r="M389" s="244"/>
      <c r="N389" s="245"/>
      <c r="O389" s="245"/>
      <c r="P389" s="245"/>
      <c r="Q389" s="245"/>
      <c r="R389" s="245"/>
      <c r="S389" s="245"/>
      <c r="T389" s="246"/>
      <c r="AT389" s="247" t="s">
        <v>157</v>
      </c>
      <c r="AU389" s="247" t="s">
        <v>87</v>
      </c>
      <c r="AV389" s="12" t="s">
        <v>87</v>
      </c>
      <c r="AW389" s="12" t="s">
        <v>32</v>
      </c>
      <c r="AX389" s="12" t="s">
        <v>77</v>
      </c>
      <c r="AY389" s="247" t="s">
        <v>147</v>
      </c>
    </row>
    <row r="390" spans="2:51" s="12" customFormat="1" ht="12">
      <c r="B390" s="236"/>
      <c r="C390" s="237"/>
      <c r="D390" s="238" t="s">
        <v>157</v>
      </c>
      <c r="E390" s="239" t="s">
        <v>1</v>
      </c>
      <c r="F390" s="240" t="s">
        <v>229</v>
      </c>
      <c r="G390" s="237"/>
      <c r="H390" s="241">
        <v>24.18</v>
      </c>
      <c r="I390" s="242"/>
      <c r="J390" s="237"/>
      <c r="K390" s="237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157</v>
      </c>
      <c r="AU390" s="247" t="s">
        <v>87</v>
      </c>
      <c r="AV390" s="12" t="s">
        <v>87</v>
      </c>
      <c r="AW390" s="12" t="s">
        <v>32</v>
      </c>
      <c r="AX390" s="12" t="s">
        <v>77</v>
      </c>
      <c r="AY390" s="247" t="s">
        <v>147</v>
      </c>
    </row>
    <row r="391" spans="2:51" s="12" customFormat="1" ht="12">
      <c r="B391" s="236"/>
      <c r="C391" s="237"/>
      <c r="D391" s="238" t="s">
        <v>157</v>
      </c>
      <c r="E391" s="239" t="s">
        <v>1</v>
      </c>
      <c r="F391" s="240" t="s">
        <v>230</v>
      </c>
      <c r="G391" s="237"/>
      <c r="H391" s="241">
        <v>7</v>
      </c>
      <c r="I391" s="242"/>
      <c r="J391" s="237"/>
      <c r="K391" s="237"/>
      <c r="L391" s="243"/>
      <c r="M391" s="244"/>
      <c r="N391" s="245"/>
      <c r="O391" s="245"/>
      <c r="P391" s="245"/>
      <c r="Q391" s="245"/>
      <c r="R391" s="245"/>
      <c r="S391" s="245"/>
      <c r="T391" s="246"/>
      <c r="AT391" s="247" t="s">
        <v>157</v>
      </c>
      <c r="AU391" s="247" t="s">
        <v>87</v>
      </c>
      <c r="AV391" s="12" t="s">
        <v>87</v>
      </c>
      <c r="AW391" s="12" t="s">
        <v>32</v>
      </c>
      <c r="AX391" s="12" t="s">
        <v>77</v>
      </c>
      <c r="AY391" s="247" t="s">
        <v>147</v>
      </c>
    </row>
    <row r="392" spans="2:51" s="13" customFormat="1" ht="12">
      <c r="B392" s="258"/>
      <c r="C392" s="259"/>
      <c r="D392" s="238" t="s">
        <v>157</v>
      </c>
      <c r="E392" s="260" t="s">
        <v>1</v>
      </c>
      <c r="F392" s="261" t="s">
        <v>184</v>
      </c>
      <c r="G392" s="259"/>
      <c r="H392" s="262">
        <v>39.18</v>
      </c>
      <c r="I392" s="263"/>
      <c r="J392" s="259"/>
      <c r="K392" s="259"/>
      <c r="L392" s="264"/>
      <c r="M392" s="265"/>
      <c r="N392" s="266"/>
      <c r="O392" s="266"/>
      <c r="P392" s="266"/>
      <c r="Q392" s="266"/>
      <c r="R392" s="266"/>
      <c r="S392" s="266"/>
      <c r="T392" s="267"/>
      <c r="AT392" s="268" t="s">
        <v>157</v>
      </c>
      <c r="AU392" s="268" t="s">
        <v>87</v>
      </c>
      <c r="AV392" s="13" t="s">
        <v>155</v>
      </c>
      <c r="AW392" s="13" t="s">
        <v>32</v>
      </c>
      <c r="AX392" s="13" t="s">
        <v>85</v>
      </c>
      <c r="AY392" s="268" t="s">
        <v>147</v>
      </c>
    </row>
    <row r="393" spans="2:65" s="1" customFormat="1" ht="24" customHeight="1">
      <c r="B393" s="38"/>
      <c r="C393" s="223" t="s">
        <v>500</v>
      </c>
      <c r="D393" s="223" t="s">
        <v>150</v>
      </c>
      <c r="E393" s="224" t="s">
        <v>501</v>
      </c>
      <c r="F393" s="225" t="s">
        <v>502</v>
      </c>
      <c r="G393" s="226" t="s">
        <v>167</v>
      </c>
      <c r="H393" s="227">
        <v>3.169</v>
      </c>
      <c r="I393" s="228"/>
      <c r="J393" s="229">
        <f>ROUND(I393*H393,2)</f>
        <v>0</v>
      </c>
      <c r="K393" s="225" t="s">
        <v>154</v>
      </c>
      <c r="L393" s="43"/>
      <c r="M393" s="230" t="s">
        <v>1</v>
      </c>
      <c r="N393" s="231" t="s">
        <v>42</v>
      </c>
      <c r="O393" s="86"/>
      <c r="P393" s="232">
        <f>O393*H393</f>
        <v>0</v>
      </c>
      <c r="Q393" s="232">
        <v>0</v>
      </c>
      <c r="R393" s="232">
        <f>Q393*H393</f>
        <v>0</v>
      </c>
      <c r="S393" s="232">
        <v>0.05</v>
      </c>
      <c r="T393" s="233">
        <f>S393*H393</f>
        <v>0.15845</v>
      </c>
      <c r="AR393" s="234" t="s">
        <v>155</v>
      </c>
      <c r="AT393" s="234" t="s">
        <v>150</v>
      </c>
      <c r="AU393" s="234" t="s">
        <v>87</v>
      </c>
      <c r="AY393" s="17" t="s">
        <v>147</v>
      </c>
      <c r="BE393" s="235">
        <f>IF(N393="základní",J393,0)</f>
        <v>0</v>
      </c>
      <c r="BF393" s="235">
        <f>IF(N393="snížená",J393,0)</f>
        <v>0</v>
      </c>
      <c r="BG393" s="235">
        <f>IF(N393="zákl. přenesená",J393,0)</f>
        <v>0</v>
      </c>
      <c r="BH393" s="235">
        <f>IF(N393="sníž. přenesená",J393,0)</f>
        <v>0</v>
      </c>
      <c r="BI393" s="235">
        <f>IF(N393="nulová",J393,0)</f>
        <v>0</v>
      </c>
      <c r="BJ393" s="17" t="s">
        <v>85</v>
      </c>
      <c r="BK393" s="235">
        <f>ROUND(I393*H393,2)</f>
        <v>0</v>
      </c>
      <c r="BL393" s="17" t="s">
        <v>155</v>
      </c>
      <c r="BM393" s="234" t="s">
        <v>503</v>
      </c>
    </row>
    <row r="394" spans="2:51" s="12" customFormat="1" ht="12">
      <c r="B394" s="236"/>
      <c r="C394" s="237"/>
      <c r="D394" s="238" t="s">
        <v>157</v>
      </c>
      <c r="E394" s="239" t="s">
        <v>1</v>
      </c>
      <c r="F394" s="240" t="s">
        <v>219</v>
      </c>
      <c r="G394" s="237"/>
      <c r="H394" s="241">
        <v>3.169</v>
      </c>
      <c r="I394" s="242"/>
      <c r="J394" s="237"/>
      <c r="K394" s="237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157</v>
      </c>
      <c r="AU394" s="247" t="s">
        <v>87</v>
      </c>
      <c r="AV394" s="12" t="s">
        <v>87</v>
      </c>
      <c r="AW394" s="12" t="s">
        <v>32</v>
      </c>
      <c r="AX394" s="12" t="s">
        <v>85</v>
      </c>
      <c r="AY394" s="247" t="s">
        <v>147</v>
      </c>
    </row>
    <row r="395" spans="2:65" s="1" customFormat="1" ht="24" customHeight="1">
      <c r="B395" s="38"/>
      <c r="C395" s="223" t="s">
        <v>504</v>
      </c>
      <c r="D395" s="223" t="s">
        <v>150</v>
      </c>
      <c r="E395" s="224" t="s">
        <v>505</v>
      </c>
      <c r="F395" s="225" t="s">
        <v>506</v>
      </c>
      <c r="G395" s="226" t="s">
        <v>167</v>
      </c>
      <c r="H395" s="227">
        <v>342.693</v>
      </c>
      <c r="I395" s="228"/>
      <c r="J395" s="229">
        <f>ROUND(I395*H395,2)</f>
        <v>0</v>
      </c>
      <c r="K395" s="225" t="s">
        <v>154</v>
      </c>
      <c r="L395" s="43"/>
      <c r="M395" s="230" t="s">
        <v>1</v>
      </c>
      <c r="N395" s="231" t="s">
        <v>42</v>
      </c>
      <c r="O395" s="86"/>
      <c r="P395" s="232">
        <f>O395*H395</f>
        <v>0</v>
      </c>
      <c r="Q395" s="232">
        <v>0</v>
      </c>
      <c r="R395" s="232">
        <f>Q395*H395</f>
        <v>0</v>
      </c>
      <c r="S395" s="232">
        <v>0.046</v>
      </c>
      <c r="T395" s="233">
        <f>S395*H395</f>
        <v>15.763877999999998</v>
      </c>
      <c r="AR395" s="234" t="s">
        <v>155</v>
      </c>
      <c r="AT395" s="234" t="s">
        <v>150</v>
      </c>
      <c r="AU395" s="234" t="s">
        <v>87</v>
      </c>
      <c r="AY395" s="17" t="s">
        <v>147</v>
      </c>
      <c r="BE395" s="235">
        <f>IF(N395="základní",J395,0)</f>
        <v>0</v>
      </c>
      <c r="BF395" s="235">
        <f>IF(N395="snížená",J395,0)</f>
        <v>0</v>
      </c>
      <c r="BG395" s="235">
        <f>IF(N395="zákl. přenesená",J395,0)</f>
        <v>0</v>
      </c>
      <c r="BH395" s="235">
        <f>IF(N395="sníž. přenesená",J395,0)</f>
        <v>0</v>
      </c>
      <c r="BI395" s="235">
        <f>IF(N395="nulová",J395,0)</f>
        <v>0</v>
      </c>
      <c r="BJ395" s="17" t="s">
        <v>85</v>
      </c>
      <c r="BK395" s="235">
        <f>ROUND(I395*H395,2)</f>
        <v>0</v>
      </c>
      <c r="BL395" s="17" t="s">
        <v>155</v>
      </c>
      <c r="BM395" s="234" t="s">
        <v>507</v>
      </c>
    </row>
    <row r="396" spans="2:51" s="12" customFormat="1" ht="12">
      <c r="B396" s="236"/>
      <c r="C396" s="237"/>
      <c r="D396" s="238" t="s">
        <v>157</v>
      </c>
      <c r="E396" s="239" t="s">
        <v>1</v>
      </c>
      <c r="F396" s="240" t="s">
        <v>234</v>
      </c>
      <c r="G396" s="237"/>
      <c r="H396" s="241">
        <v>25.677</v>
      </c>
      <c r="I396" s="242"/>
      <c r="J396" s="237"/>
      <c r="K396" s="237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157</v>
      </c>
      <c r="AU396" s="247" t="s">
        <v>87</v>
      </c>
      <c r="AV396" s="12" t="s">
        <v>87</v>
      </c>
      <c r="AW396" s="12" t="s">
        <v>32</v>
      </c>
      <c r="AX396" s="12" t="s">
        <v>77</v>
      </c>
      <c r="AY396" s="247" t="s">
        <v>147</v>
      </c>
    </row>
    <row r="397" spans="2:51" s="12" customFormat="1" ht="12">
      <c r="B397" s="236"/>
      <c r="C397" s="237"/>
      <c r="D397" s="238" t="s">
        <v>157</v>
      </c>
      <c r="E397" s="239" t="s">
        <v>1</v>
      </c>
      <c r="F397" s="240" t="s">
        <v>235</v>
      </c>
      <c r="G397" s="237"/>
      <c r="H397" s="241">
        <v>29.623</v>
      </c>
      <c r="I397" s="242"/>
      <c r="J397" s="237"/>
      <c r="K397" s="237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157</v>
      </c>
      <c r="AU397" s="247" t="s">
        <v>87</v>
      </c>
      <c r="AV397" s="12" t="s">
        <v>87</v>
      </c>
      <c r="AW397" s="12" t="s">
        <v>32</v>
      </c>
      <c r="AX397" s="12" t="s">
        <v>77</v>
      </c>
      <c r="AY397" s="247" t="s">
        <v>147</v>
      </c>
    </row>
    <row r="398" spans="2:51" s="12" customFormat="1" ht="12">
      <c r="B398" s="236"/>
      <c r="C398" s="237"/>
      <c r="D398" s="238" t="s">
        <v>157</v>
      </c>
      <c r="E398" s="239" t="s">
        <v>1</v>
      </c>
      <c r="F398" s="240" t="s">
        <v>236</v>
      </c>
      <c r="G398" s="237"/>
      <c r="H398" s="241">
        <v>58.548</v>
      </c>
      <c r="I398" s="242"/>
      <c r="J398" s="237"/>
      <c r="K398" s="237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157</v>
      </c>
      <c r="AU398" s="247" t="s">
        <v>87</v>
      </c>
      <c r="AV398" s="12" t="s">
        <v>87</v>
      </c>
      <c r="AW398" s="12" t="s">
        <v>32</v>
      </c>
      <c r="AX398" s="12" t="s">
        <v>77</v>
      </c>
      <c r="AY398" s="247" t="s">
        <v>147</v>
      </c>
    </row>
    <row r="399" spans="2:51" s="12" customFormat="1" ht="12">
      <c r="B399" s="236"/>
      <c r="C399" s="237"/>
      <c r="D399" s="238" t="s">
        <v>157</v>
      </c>
      <c r="E399" s="239" t="s">
        <v>1</v>
      </c>
      <c r="F399" s="240" t="s">
        <v>237</v>
      </c>
      <c r="G399" s="237"/>
      <c r="H399" s="241">
        <v>26.608</v>
      </c>
      <c r="I399" s="242"/>
      <c r="J399" s="237"/>
      <c r="K399" s="237"/>
      <c r="L399" s="243"/>
      <c r="M399" s="244"/>
      <c r="N399" s="245"/>
      <c r="O399" s="245"/>
      <c r="P399" s="245"/>
      <c r="Q399" s="245"/>
      <c r="R399" s="245"/>
      <c r="S399" s="245"/>
      <c r="T399" s="246"/>
      <c r="AT399" s="247" t="s">
        <v>157</v>
      </c>
      <c r="AU399" s="247" t="s">
        <v>87</v>
      </c>
      <c r="AV399" s="12" t="s">
        <v>87</v>
      </c>
      <c r="AW399" s="12" t="s">
        <v>32</v>
      </c>
      <c r="AX399" s="12" t="s">
        <v>77</v>
      </c>
      <c r="AY399" s="247" t="s">
        <v>147</v>
      </c>
    </row>
    <row r="400" spans="2:51" s="12" customFormat="1" ht="12">
      <c r="B400" s="236"/>
      <c r="C400" s="237"/>
      <c r="D400" s="238" t="s">
        <v>157</v>
      </c>
      <c r="E400" s="239" t="s">
        <v>1</v>
      </c>
      <c r="F400" s="240" t="s">
        <v>238</v>
      </c>
      <c r="G400" s="237"/>
      <c r="H400" s="241">
        <v>17.342</v>
      </c>
      <c r="I400" s="242"/>
      <c r="J400" s="237"/>
      <c r="K400" s="237"/>
      <c r="L400" s="243"/>
      <c r="M400" s="244"/>
      <c r="N400" s="245"/>
      <c r="O400" s="245"/>
      <c r="P400" s="245"/>
      <c r="Q400" s="245"/>
      <c r="R400" s="245"/>
      <c r="S400" s="245"/>
      <c r="T400" s="246"/>
      <c r="AT400" s="247" t="s">
        <v>157</v>
      </c>
      <c r="AU400" s="247" t="s">
        <v>87</v>
      </c>
      <c r="AV400" s="12" t="s">
        <v>87</v>
      </c>
      <c r="AW400" s="12" t="s">
        <v>32</v>
      </c>
      <c r="AX400" s="12" t="s">
        <v>77</v>
      </c>
      <c r="AY400" s="247" t="s">
        <v>147</v>
      </c>
    </row>
    <row r="401" spans="2:51" s="12" customFormat="1" ht="12">
      <c r="B401" s="236"/>
      <c r="C401" s="237"/>
      <c r="D401" s="238" t="s">
        <v>157</v>
      </c>
      <c r="E401" s="239" t="s">
        <v>1</v>
      </c>
      <c r="F401" s="240" t="s">
        <v>508</v>
      </c>
      <c r="G401" s="237"/>
      <c r="H401" s="241">
        <v>171.607</v>
      </c>
      <c r="I401" s="242"/>
      <c r="J401" s="237"/>
      <c r="K401" s="237"/>
      <c r="L401" s="243"/>
      <c r="M401" s="244"/>
      <c r="N401" s="245"/>
      <c r="O401" s="245"/>
      <c r="P401" s="245"/>
      <c r="Q401" s="245"/>
      <c r="R401" s="245"/>
      <c r="S401" s="245"/>
      <c r="T401" s="246"/>
      <c r="AT401" s="247" t="s">
        <v>157</v>
      </c>
      <c r="AU401" s="247" t="s">
        <v>87</v>
      </c>
      <c r="AV401" s="12" t="s">
        <v>87</v>
      </c>
      <c r="AW401" s="12" t="s">
        <v>32</v>
      </c>
      <c r="AX401" s="12" t="s">
        <v>77</v>
      </c>
      <c r="AY401" s="247" t="s">
        <v>147</v>
      </c>
    </row>
    <row r="402" spans="2:51" s="12" customFormat="1" ht="12">
      <c r="B402" s="236"/>
      <c r="C402" s="237"/>
      <c r="D402" s="238" t="s">
        <v>157</v>
      </c>
      <c r="E402" s="239" t="s">
        <v>1</v>
      </c>
      <c r="F402" s="240" t="s">
        <v>509</v>
      </c>
      <c r="G402" s="237"/>
      <c r="H402" s="241">
        <v>48.144</v>
      </c>
      <c r="I402" s="242"/>
      <c r="J402" s="237"/>
      <c r="K402" s="237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157</v>
      </c>
      <c r="AU402" s="247" t="s">
        <v>87</v>
      </c>
      <c r="AV402" s="12" t="s">
        <v>87</v>
      </c>
      <c r="AW402" s="12" t="s">
        <v>32</v>
      </c>
      <c r="AX402" s="12" t="s">
        <v>77</v>
      </c>
      <c r="AY402" s="247" t="s">
        <v>147</v>
      </c>
    </row>
    <row r="403" spans="2:51" s="12" customFormat="1" ht="12">
      <c r="B403" s="236"/>
      <c r="C403" s="237"/>
      <c r="D403" s="238" t="s">
        <v>157</v>
      </c>
      <c r="E403" s="239" t="s">
        <v>1</v>
      </c>
      <c r="F403" s="240" t="s">
        <v>510</v>
      </c>
      <c r="G403" s="237"/>
      <c r="H403" s="241">
        <v>30.69</v>
      </c>
      <c r="I403" s="242"/>
      <c r="J403" s="237"/>
      <c r="K403" s="237"/>
      <c r="L403" s="243"/>
      <c r="M403" s="244"/>
      <c r="N403" s="245"/>
      <c r="O403" s="245"/>
      <c r="P403" s="245"/>
      <c r="Q403" s="245"/>
      <c r="R403" s="245"/>
      <c r="S403" s="245"/>
      <c r="T403" s="246"/>
      <c r="AT403" s="247" t="s">
        <v>157</v>
      </c>
      <c r="AU403" s="247" t="s">
        <v>87</v>
      </c>
      <c r="AV403" s="12" t="s">
        <v>87</v>
      </c>
      <c r="AW403" s="12" t="s">
        <v>32</v>
      </c>
      <c r="AX403" s="12" t="s">
        <v>77</v>
      </c>
      <c r="AY403" s="247" t="s">
        <v>147</v>
      </c>
    </row>
    <row r="404" spans="2:51" s="12" customFormat="1" ht="12">
      <c r="B404" s="236"/>
      <c r="C404" s="237"/>
      <c r="D404" s="238" t="s">
        <v>157</v>
      </c>
      <c r="E404" s="239" t="s">
        <v>1</v>
      </c>
      <c r="F404" s="240" t="s">
        <v>511</v>
      </c>
      <c r="G404" s="237"/>
      <c r="H404" s="241">
        <v>-65.546</v>
      </c>
      <c r="I404" s="242"/>
      <c r="J404" s="237"/>
      <c r="K404" s="237"/>
      <c r="L404" s="243"/>
      <c r="M404" s="244"/>
      <c r="N404" s="245"/>
      <c r="O404" s="245"/>
      <c r="P404" s="245"/>
      <c r="Q404" s="245"/>
      <c r="R404" s="245"/>
      <c r="S404" s="245"/>
      <c r="T404" s="246"/>
      <c r="AT404" s="247" t="s">
        <v>157</v>
      </c>
      <c r="AU404" s="247" t="s">
        <v>87</v>
      </c>
      <c r="AV404" s="12" t="s">
        <v>87</v>
      </c>
      <c r="AW404" s="12" t="s">
        <v>32</v>
      </c>
      <c r="AX404" s="12" t="s">
        <v>77</v>
      </c>
      <c r="AY404" s="247" t="s">
        <v>147</v>
      </c>
    </row>
    <row r="405" spans="2:51" s="13" customFormat="1" ht="12">
      <c r="B405" s="258"/>
      <c r="C405" s="259"/>
      <c r="D405" s="238" t="s">
        <v>157</v>
      </c>
      <c r="E405" s="260" t="s">
        <v>1</v>
      </c>
      <c r="F405" s="261" t="s">
        <v>184</v>
      </c>
      <c r="G405" s="259"/>
      <c r="H405" s="262">
        <v>342.693</v>
      </c>
      <c r="I405" s="263"/>
      <c r="J405" s="259"/>
      <c r="K405" s="259"/>
      <c r="L405" s="264"/>
      <c r="M405" s="265"/>
      <c r="N405" s="266"/>
      <c r="O405" s="266"/>
      <c r="P405" s="266"/>
      <c r="Q405" s="266"/>
      <c r="R405" s="266"/>
      <c r="S405" s="266"/>
      <c r="T405" s="267"/>
      <c r="AT405" s="268" t="s">
        <v>157</v>
      </c>
      <c r="AU405" s="268" t="s">
        <v>87</v>
      </c>
      <c r="AV405" s="13" t="s">
        <v>155</v>
      </c>
      <c r="AW405" s="13" t="s">
        <v>32</v>
      </c>
      <c r="AX405" s="13" t="s">
        <v>85</v>
      </c>
      <c r="AY405" s="268" t="s">
        <v>147</v>
      </c>
    </row>
    <row r="406" spans="2:65" s="1" customFormat="1" ht="24" customHeight="1">
      <c r="B406" s="38"/>
      <c r="C406" s="223" t="s">
        <v>512</v>
      </c>
      <c r="D406" s="223" t="s">
        <v>150</v>
      </c>
      <c r="E406" s="224" t="s">
        <v>513</v>
      </c>
      <c r="F406" s="225" t="s">
        <v>514</v>
      </c>
      <c r="G406" s="226" t="s">
        <v>167</v>
      </c>
      <c r="H406" s="227">
        <v>65.546</v>
      </c>
      <c r="I406" s="228"/>
      <c r="J406" s="229">
        <f>ROUND(I406*H406,2)</f>
        <v>0</v>
      </c>
      <c r="K406" s="225" t="s">
        <v>154</v>
      </c>
      <c r="L406" s="43"/>
      <c r="M406" s="230" t="s">
        <v>1</v>
      </c>
      <c r="N406" s="231" t="s">
        <v>42</v>
      </c>
      <c r="O406" s="86"/>
      <c r="P406" s="232">
        <f>O406*H406</f>
        <v>0</v>
      </c>
      <c r="Q406" s="232">
        <v>0</v>
      </c>
      <c r="R406" s="232">
        <f>Q406*H406</f>
        <v>0</v>
      </c>
      <c r="S406" s="232">
        <v>0.068</v>
      </c>
      <c r="T406" s="233">
        <f>S406*H406</f>
        <v>4.457128000000001</v>
      </c>
      <c r="AR406" s="234" t="s">
        <v>155</v>
      </c>
      <c r="AT406" s="234" t="s">
        <v>150</v>
      </c>
      <c r="AU406" s="234" t="s">
        <v>87</v>
      </c>
      <c r="AY406" s="17" t="s">
        <v>147</v>
      </c>
      <c r="BE406" s="235">
        <f>IF(N406="základní",J406,0)</f>
        <v>0</v>
      </c>
      <c r="BF406" s="235">
        <f>IF(N406="snížená",J406,0)</f>
        <v>0</v>
      </c>
      <c r="BG406" s="235">
        <f>IF(N406="zákl. přenesená",J406,0)</f>
        <v>0</v>
      </c>
      <c r="BH406" s="235">
        <f>IF(N406="sníž. přenesená",J406,0)</f>
        <v>0</v>
      </c>
      <c r="BI406" s="235">
        <f>IF(N406="nulová",J406,0)</f>
        <v>0</v>
      </c>
      <c r="BJ406" s="17" t="s">
        <v>85</v>
      </c>
      <c r="BK406" s="235">
        <f>ROUND(I406*H406,2)</f>
        <v>0</v>
      </c>
      <c r="BL406" s="17" t="s">
        <v>155</v>
      </c>
      <c r="BM406" s="234" t="s">
        <v>515</v>
      </c>
    </row>
    <row r="407" spans="2:51" s="12" customFormat="1" ht="12">
      <c r="B407" s="236"/>
      <c r="C407" s="237"/>
      <c r="D407" s="238" t="s">
        <v>157</v>
      </c>
      <c r="E407" s="239" t="s">
        <v>1</v>
      </c>
      <c r="F407" s="240" t="s">
        <v>278</v>
      </c>
      <c r="G407" s="237"/>
      <c r="H407" s="241">
        <v>27.89</v>
      </c>
      <c r="I407" s="242"/>
      <c r="J407" s="237"/>
      <c r="K407" s="237"/>
      <c r="L407" s="243"/>
      <c r="M407" s="244"/>
      <c r="N407" s="245"/>
      <c r="O407" s="245"/>
      <c r="P407" s="245"/>
      <c r="Q407" s="245"/>
      <c r="R407" s="245"/>
      <c r="S407" s="245"/>
      <c r="T407" s="246"/>
      <c r="AT407" s="247" t="s">
        <v>157</v>
      </c>
      <c r="AU407" s="247" t="s">
        <v>87</v>
      </c>
      <c r="AV407" s="12" t="s">
        <v>87</v>
      </c>
      <c r="AW407" s="12" t="s">
        <v>32</v>
      </c>
      <c r="AX407" s="12" t="s">
        <v>77</v>
      </c>
      <c r="AY407" s="247" t="s">
        <v>147</v>
      </c>
    </row>
    <row r="408" spans="2:51" s="12" customFormat="1" ht="12">
      <c r="B408" s="236"/>
      <c r="C408" s="237"/>
      <c r="D408" s="238" t="s">
        <v>157</v>
      </c>
      <c r="E408" s="239" t="s">
        <v>1</v>
      </c>
      <c r="F408" s="240" t="s">
        <v>516</v>
      </c>
      <c r="G408" s="237"/>
      <c r="H408" s="241">
        <v>14.568</v>
      </c>
      <c r="I408" s="242"/>
      <c r="J408" s="237"/>
      <c r="K408" s="237"/>
      <c r="L408" s="243"/>
      <c r="M408" s="244"/>
      <c r="N408" s="245"/>
      <c r="O408" s="245"/>
      <c r="P408" s="245"/>
      <c r="Q408" s="245"/>
      <c r="R408" s="245"/>
      <c r="S408" s="245"/>
      <c r="T408" s="246"/>
      <c r="AT408" s="247" t="s">
        <v>157</v>
      </c>
      <c r="AU408" s="247" t="s">
        <v>87</v>
      </c>
      <c r="AV408" s="12" t="s">
        <v>87</v>
      </c>
      <c r="AW408" s="12" t="s">
        <v>32</v>
      </c>
      <c r="AX408" s="12" t="s">
        <v>77</v>
      </c>
      <c r="AY408" s="247" t="s">
        <v>147</v>
      </c>
    </row>
    <row r="409" spans="2:51" s="12" customFormat="1" ht="12">
      <c r="B409" s="236"/>
      <c r="C409" s="237"/>
      <c r="D409" s="238" t="s">
        <v>157</v>
      </c>
      <c r="E409" s="239" t="s">
        <v>1</v>
      </c>
      <c r="F409" s="240" t="s">
        <v>517</v>
      </c>
      <c r="G409" s="237"/>
      <c r="H409" s="241">
        <v>7.488</v>
      </c>
      <c r="I409" s="242"/>
      <c r="J409" s="237"/>
      <c r="K409" s="237"/>
      <c r="L409" s="243"/>
      <c r="M409" s="244"/>
      <c r="N409" s="245"/>
      <c r="O409" s="245"/>
      <c r="P409" s="245"/>
      <c r="Q409" s="245"/>
      <c r="R409" s="245"/>
      <c r="S409" s="245"/>
      <c r="T409" s="246"/>
      <c r="AT409" s="247" t="s">
        <v>157</v>
      </c>
      <c r="AU409" s="247" t="s">
        <v>87</v>
      </c>
      <c r="AV409" s="12" t="s">
        <v>87</v>
      </c>
      <c r="AW409" s="12" t="s">
        <v>32</v>
      </c>
      <c r="AX409" s="12" t="s">
        <v>77</v>
      </c>
      <c r="AY409" s="247" t="s">
        <v>147</v>
      </c>
    </row>
    <row r="410" spans="2:51" s="12" customFormat="1" ht="12">
      <c r="B410" s="236"/>
      <c r="C410" s="237"/>
      <c r="D410" s="238" t="s">
        <v>157</v>
      </c>
      <c r="E410" s="239" t="s">
        <v>1</v>
      </c>
      <c r="F410" s="240" t="s">
        <v>518</v>
      </c>
      <c r="G410" s="237"/>
      <c r="H410" s="241">
        <v>15.6</v>
      </c>
      <c r="I410" s="242"/>
      <c r="J410" s="237"/>
      <c r="K410" s="237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157</v>
      </c>
      <c r="AU410" s="247" t="s">
        <v>87</v>
      </c>
      <c r="AV410" s="12" t="s">
        <v>87</v>
      </c>
      <c r="AW410" s="12" t="s">
        <v>32</v>
      </c>
      <c r="AX410" s="12" t="s">
        <v>77</v>
      </c>
      <c r="AY410" s="247" t="s">
        <v>147</v>
      </c>
    </row>
    <row r="411" spans="2:51" s="13" customFormat="1" ht="12">
      <c r="B411" s="258"/>
      <c r="C411" s="259"/>
      <c r="D411" s="238" t="s">
        <v>157</v>
      </c>
      <c r="E411" s="260" t="s">
        <v>1</v>
      </c>
      <c r="F411" s="261" t="s">
        <v>184</v>
      </c>
      <c r="G411" s="259"/>
      <c r="H411" s="262">
        <v>65.54599999999999</v>
      </c>
      <c r="I411" s="263"/>
      <c r="J411" s="259"/>
      <c r="K411" s="259"/>
      <c r="L411" s="264"/>
      <c r="M411" s="265"/>
      <c r="N411" s="266"/>
      <c r="O411" s="266"/>
      <c r="P411" s="266"/>
      <c r="Q411" s="266"/>
      <c r="R411" s="266"/>
      <c r="S411" s="266"/>
      <c r="T411" s="267"/>
      <c r="AT411" s="268" t="s">
        <v>157</v>
      </c>
      <c r="AU411" s="268" t="s">
        <v>87</v>
      </c>
      <c r="AV411" s="13" t="s">
        <v>155</v>
      </c>
      <c r="AW411" s="13" t="s">
        <v>32</v>
      </c>
      <c r="AX411" s="13" t="s">
        <v>85</v>
      </c>
      <c r="AY411" s="268" t="s">
        <v>147</v>
      </c>
    </row>
    <row r="412" spans="2:65" s="1" customFormat="1" ht="24" customHeight="1">
      <c r="B412" s="38"/>
      <c r="C412" s="223" t="s">
        <v>519</v>
      </c>
      <c r="D412" s="223" t="s">
        <v>150</v>
      </c>
      <c r="E412" s="224" t="s">
        <v>520</v>
      </c>
      <c r="F412" s="225" t="s">
        <v>521</v>
      </c>
      <c r="G412" s="226" t="s">
        <v>167</v>
      </c>
      <c r="H412" s="227">
        <v>7</v>
      </c>
      <c r="I412" s="228"/>
      <c r="J412" s="229">
        <f>ROUND(I412*H412,2)</f>
        <v>0</v>
      </c>
      <c r="K412" s="225" t="s">
        <v>154</v>
      </c>
      <c r="L412" s="43"/>
      <c r="M412" s="230" t="s">
        <v>1</v>
      </c>
      <c r="N412" s="231" t="s">
        <v>42</v>
      </c>
      <c r="O412" s="86"/>
      <c r="P412" s="232">
        <f>O412*H412</f>
        <v>0</v>
      </c>
      <c r="Q412" s="232">
        <v>0</v>
      </c>
      <c r="R412" s="232">
        <f>Q412*H412</f>
        <v>0</v>
      </c>
      <c r="S412" s="232">
        <v>0.11</v>
      </c>
      <c r="T412" s="233">
        <f>S412*H412</f>
        <v>0.77</v>
      </c>
      <c r="AR412" s="234" t="s">
        <v>155</v>
      </c>
      <c r="AT412" s="234" t="s">
        <v>150</v>
      </c>
      <c r="AU412" s="234" t="s">
        <v>87</v>
      </c>
      <c r="AY412" s="17" t="s">
        <v>147</v>
      </c>
      <c r="BE412" s="235">
        <f>IF(N412="základní",J412,0)</f>
        <v>0</v>
      </c>
      <c r="BF412" s="235">
        <f>IF(N412="snížená",J412,0)</f>
        <v>0</v>
      </c>
      <c r="BG412" s="235">
        <f>IF(N412="zákl. přenesená",J412,0)</f>
        <v>0</v>
      </c>
      <c r="BH412" s="235">
        <f>IF(N412="sníž. přenesená",J412,0)</f>
        <v>0</v>
      </c>
      <c r="BI412" s="235">
        <f>IF(N412="nulová",J412,0)</f>
        <v>0</v>
      </c>
      <c r="BJ412" s="17" t="s">
        <v>85</v>
      </c>
      <c r="BK412" s="235">
        <f>ROUND(I412*H412,2)</f>
        <v>0</v>
      </c>
      <c r="BL412" s="17" t="s">
        <v>155</v>
      </c>
      <c r="BM412" s="234" t="s">
        <v>522</v>
      </c>
    </row>
    <row r="413" spans="2:51" s="12" customFormat="1" ht="12">
      <c r="B413" s="236"/>
      <c r="C413" s="237"/>
      <c r="D413" s="238" t="s">
        <v>157</v>
      </c>
      <c r="E413" s="239" t="s">
        <v>1</v>
      </c>
      <c r="F413" s="240" t="s">
        <v>523</v>
      </c>
      <c r="G413" s="237"/>
      <c r="H413" s="241">
        <v>7</v>
      </c>
      <c r="I413" s="242"/>
      <c r="J413" s="237"/>
      <c r="K413" s="237"/>
      <c r="L413" s="243"/>
      <c r="M413" s="244"/>
      <c r="N413" s="245"/>
      <c r="O413" s="245"/>
      <c r="P413" s="245"/>
      <c r="Q413" s="245"/>
      <c r="R413" s="245"/>
      <c r="S413" s="245"/>
      <c r="T413" s="246"/>
      <c r="AT413" s="247" t="s">
        <v>157</v>
      </c>
      <c r="AU413" s="247" t="s">
        <v>87</v>
      </c>
      <c r="AV413" s="12" t="s">
        <v>87</v>
      </c>
      <c r="AW413" s="12" t="s">
        <v>32</v>
      </c>
      <c r="AX413" s="12" t="s">
        <v>85</v>
      </c>
      <c r="AY413" s="247" t="s">
        <v>147</v>
      </c>
    </row>
    <row r="414" spans="2:65" s="1" customFormat="1" ht="24" customHeight="1">
      <c r="B414" s="38"/>
      <c r="C414" s="223" t="s">
        <v>524</v>
      </c>
      <c r="D414" s="223" t="s">
        <v>150</v>
      </c>
      <c r="E414" s="224" t="s">
        <v>525</v>
      </c>
      <c r="F414" s="225" t="s">
        <v>526</v>
      </c>
      <c r="G414" s="226" t="s">
        <v>167</v>
      </c>
      <c r="H414" s="227">
        <v>7</v>
      </c>
      <c r="I414" s="228"/>
      <c r="J414" s="229">
        <f>ROUND(I414*H414,2)</f>
        <v>0</v>
      </c>
      <c r="K414" s="225" t="s">
        <v>154</v>
      </c>
      <c r="L414" s="43"/>
      <c r="M414" s="230" t="s">
        <v>1</v>
      </c>
      <c r="N414" s="231" t="s">
        <v>42</v>
      </c>
      <c r="O414" s="86"/>
      <c r="P414" s="232">
        <f>O414*H414</f>
        <v>0</v>
      </c>
      <c r="Q414" s="232">
        <v>0</v>
      </c>
      <c r="R414" s="232">
        <f>Q414*H414</f>
        <v>0</v>
      </c>
      <c r="S414" s="232">
        <v>0</v>
      </c>
      <c r="T414" s="233">
        <f>S414*H414</f>
        <v>0</v>
      </c>
      <c r="AR414" s="234" t="s">
        <v>155</v>
      </c>
      <c r="AT414" s="234" t="s">
        <v>150</v>
      </c>
      <c r="AU414" s="234" t="s">
        <v>87</v>
      </c>
      <c r="AY414" s="17" t="s">
        <v>147</v>
      </c>
      <c r="BE414" s="235">
        <f>IF(N414="základní",J414,0)</f>
        <v>0</v>
      </c>
      <c r="BF414" s="235">
        <f>IF(N414="snížená",J414,0)</f>
        <v>0</v>
      </c>
      <c r="BG414" s="235">
        <f>IF(N414="zákl. přenesená",J414,0)</f>
        <v>0</v>
      </c>
      <c r="BH414" s="235">
        <f>IF(N414="sníž. přenesená",J414,0)</f>
        <v>0</v>
      </c>
      <c r="BI414" s="235">
        <f>IF(N414="nulová",J414,0)</f>
        <v>0</v>
      </c>
      <c r="BJ414" s="17" t="s">
        <v>85</v>
      </c>
      <c r="BK414" s="235">
        <f>ROUND(I414*H414,2)</f>
        <v>0</v>
      </c>
      <c r="BL414" s="17" t="s">
        <v>155</v>
      </c>
      <c r="BM414" s="234" t="s">
        <v>527</v>
      </c>
    </row>
    <row r="415" spans="2:65" s="1" customFormat="1" ht="24" customHeight="1">
      <c r="B415" s="38"/>
      <c r="C415" s="223" t="s">
        <v>528</v>
      </c>
      <c r="D415" s="223" t="s">
        <v>150</v>
      </c>
      <c r="E415" s="224" t="s">
        <v>529</v>
      </c>
      <c r="F415" s="225" t="s">
        <v>530</v>
      </c>
      <c r="G415" s="226" t="s">
        <v>167</v>
      </c>
      <c r="H415" s="227">
        <v>7</v>
      </c>
      <c r="I415" s="228"/>
      <c r="J415" s="229">
        <f>ROUND(I415*H415,2)</f>
        <v>0</v>
      </c>
      <c r="K415" s="225" t="s">
        <v>154</v>
      </c>
      <c r="L415" s="43"/>
      <c r="M415" s="230" t="s">
        <v>1</v>
      </c>
      <c r="N415" s="231" t="s">
        <v>42</v>
      </c>
      <c r="O415" s="86"/>
      <c r="P415" s="232">
        <f>O415*H415</f>
        <v>0</v>
      </c>
      <c r="Q415" s="232">
        <v>0</v>
      </c>
      <c r="R415" s="232">
        <f>Q415*H415</f>
        <v>0</v>
      </c>
      <c r="S415" s="232">
        <v>0</v>
      </c>
      <c r="T415" s="233">
        <f>S415*H415</f>
        <v>0</v>
      </c>
      <c r="AR415" s="234" t="s">
        <v>155</v>
      </c>
      <c r="AT415" s="234" t="s">
        <v>150</v>
      </c>
      <c r="AU415" s="234" t="s">
        <v>87</v>
      </c>
      <c r="AY415" s="17" t="s">
        <v>147</v>
      </c>
      <c r="BE415" s="235">
        <f>IF(N415="základní",J415,0)</f>
        <v>0</v>
      </c>
      <c r="BF415" s="235">
        <f>IF(N415="snížená",J415,0)</f>
        <v>0</v>
      </c>
      <c r="BG415" s="235">
        <f>IF(N415="zákl. přenesená",J415,0)</f>
        <v>0</v>
      </c>
      <c r="BH415" s="235">
        <f>IF(N415="sníž. přenesená",J415,0)</f>
        <v>0</v>
      </c>
      <c r="BI415" s="235">
        <f>IF(N415="nulová",J415,0)</f>
        <v>0</v>
      </c>
      <c r="BJ415" s="17" t="s">
        <v>85</v>
      </c>
      <c r="BK415" s="235">
        <f>ROUND(I415*H415,2)</f>
        <v>0</v>
      </c>
      <c r="BL415" s="17" t="s">
        <v>155</v>
      </c>
      <c r="BM415" s="234" t="s">
        <v>531</v>
      </c>
    </row>
    <row r="416" spans="2:51" s="12" customFormat="1" ht="12">
      <c r="B416" s="236"/>
      <c r="C416" s="237"/>
      <c r="D416" s="238" t="s">
        <v>157</v>
      </c>
      <c r="E416" s="239" t="s">
        <v>1</v>
      </c>
      <c r="F416" s="240" t="s">
        <v>523</v>
      </c>
      <c r="G416" s="237"/>
      <c r="H416" s="241">
        <v>7</v>
      </c>
      <c r="I416" s="242"/>
      <c r="J416" s="237"/>
      <c r="K416" s="237"/>
      <c r="L416" s="243"/>
      <c r="M416" s="244"/>
      <c r="N416" s="245"/>
      <c r="O416" s="245"/>
      <c r="P416" s="245"/>
      <c r="Q416" s="245"/>
      <c r="R416" s="245"/>
      <c r="S416" s="245"/>
      <c r="T416" s="246"/>
      <c r="AT416" s="247" t="s">
        <v>157</v>
      </c>
      <c r="AU416" s="247" t="s">
        <v>87</v>
      </c>
      <c r="AV416" s="12" t="s">
        <v>87</v>
      </c>
      <c r="AW416" s="12" t="s">
        <v>32</v>
      </c>
      <c r="AX416" s="12" t="s">
        <v>85</v>
      </c>
      <c r="AY416" s="247" t="s">
        <v>147</v>
      </c>
    </row>
    <row r="417" spans="2:65" s="1" customFormat="1" ht="24" customHeight="1">
      <c r="B417" s="38"/>
      <c r="C417" s="223" t="s">
        <v>532</v>
      </c>
      <c r="D417" s="223" t="s">
        <v>150</v>
      </c>
      <c r="E417" s="224" t="s">
        <v>533</v>
      </c>
      <c r="F417" s="225" t="s">
        <v>534</v>
      </c>
      <c r="G417" s="226" t="s">
        <v>167</v>
      </c>
      <c r="H417" s="227">
        <v>7</v>
      </c>
      <c r="I417" s="228"/>
      <c r="J417" s="229">
        <f>ROUND(I417*H417,2)</f>
        <v>0</v>
      </c>
      <c r="K417" s="225" t="s">
        <v>154</v>
      </c>
      <c r="L417" s="43"/>
      <c r="M417" s="230" t="s">
        <v>1</v>
      </c>
      <c r="N417" s="231" t="s">
        <v>42</v>
      </c>
      <c r="O417" s="86"/>
      <c r="P417" s="232">
        <f>O417*H417</f>
        <v>0</v>
      </c>
      <c r="Q417" s="232">
        <v>0</v>
      </c>
      <c r="R417" s="232">
        <f>Q417*H417</f>
        <v>0</v>
      </c>
      <c r="S417" s="232">
        <v>0</v>
      </c>
      <c r="T417" s="233">
        <f>S417*H417</f>
        <v>0</v>
      </c>
      <c r="AR417" s="234" t="s">
        <v>155</v>
      </c>
      <c r="AT417" s="234" t="s">
        <v>150</v>
      </c>
      <c r="AU417" s="234" t="s">
        <v>87</v>
      </c>
      <c r="AY417" s="17" t="s">
        <v>147</v>
      </c>
      <c r="BE417" s="235">
        <f>IF(N417="základní",J417,0)</f>
        <v>0</v>
      </c>
      <c r="BF417" s="235">
        <f>IF(N417="snížená",J417,0)</f>
        <v>0</v>
      </c>
      <c r="BG417" s="235">
        <f>IF(N417="zákl. přenesená",J417,0)</f>
        <v>0</v>
      </c>
      <c r="BH417" s="235">
        <f>IF(N417="sníž. přenesená",J417,0)</f>
        <v>0</v>
      </c>
      <c r="BI417" s="235">
        <f>IF(N417="nulová",J417,0)</f>
        <v>0</v>
      </c>
      <c r="BJ417" s="17" t="s">
        <v>85</v>
      </c>
      <c r="BK417" s="235">
        <f>ROUND(I417*H417,2)</f>
        <v>0</v>
      </c>
      <c r="BL417" s="17" t="s">
        <v>155</v>
      </c>
      <c r="BM417" s="234" t="s">
        <v>535</v>
      </c>
    </row>
    <row r="418" spans="2:65" s="1" customFormat="1" ht="24" customHeight="1">
      <c r="B418" s="38"/>
      <c r="C418" s="223" t="s">
        <v>536</v>
      </c>
      <c r="D418" s="223" t="s">
        <v>150</v>
      </c>
      <c r="E418" s="224" t="s">
        <v>537</v>
      </c>
      <c r="F418" s="225" t="s">
        <v>538</v>
      </c>
      <c r="G418" s="226" t="s">
        <v>167</v>
      </c>
      <c r="H418" s="227">
        <v>7</v>
      </c>
      <c r="I418" s="228"/>
      <c r="J418" s="229">
        <f>ROUND(I418*H418,2)</f>
        <v>0</v>
      </c>
      <c r="K418" s="225" t="s">
        <v>154</v>
      </c>
      <c r="L418" s="43"/>
      <c r="M418" s="230" t="s">
        <v>1</v>
      </c>
      <c r="N418" s="231" t="s">
        <v>42</v>
      </c>
      <c r="O418" s="86"/>
      <c r="P418" s="232">
        <f>O418*H418</f>
        <v>0</v>
      </c>
      <c r="Q418" s="232">
        <v>0.09975</v>
      </c>
      <c r="R418" s="232">
        <f>Q418*H418</f>
        <v>0.69825</v>
      </c>
      <c r="S418" s="232">
        <v>0</v>
      </c>
      <c r="T418" s="233">
        <f>S418*H418</f>
        <v>0</v>
      </c>
      <c r="AR418" s="234" t="s">
        <v>155</v>
      </c>
      <c r="AT418" s="234" t="s">
        <v>150</v>
      </c>
      <c r="AU418" s="234" t="s">
        <v>87</v>
      </c>
      <c r="AY418" s="17" t="s">
        <v>147</v>
      </c>
      <c r="BE418" s="235">
        <f>IF(N418="základní",J418,0)</f>
        <v>0</v>
      </c>
      <c r="BF418" s="235">
        <f>IF(N418="snížená",J418,0)</f>
        <v>0</v>
      </c>
      <c r="BG418" s="235">
        <f>IF(N418="zákl. přenesená",J418,0)</f>
        <v>0</v>
      </c>
      <c r="BH418" s="235">
        <f>IF(N418="sníž. přenesená",J418,0)</f>
        <v>0</v>
      </c>
      <c r="BI418" s="235">
        <f>IF(N418="nulová",J418,0)</f>
        <v>0</v>
      </c>
      <c r="BJ418" s="17" t="s">
        <v>85</v>
      </c>
      <c r="BK418" s="235">
        <f>ROUND(I418*H418,2)</f>
        <v>0</v>
      </c>
      <c r="BL418" s="17" t="s">
        <v>155</v>
      </c>
      <c r="BM418" s="234" t="s">
        <v>539</v>
      </c>
    </row>
    <row r="419" spans="2:51" s="12" customFormat="1" ht="12">
      <c r="B419" s="236"/>
      <c r="C419" s="237"/>
      <c r="D419" s="238" t="s">
        <v>157</v>
      </c>
      <c r="E419" s="239" t="s">
        <v>1</v>
      </c>
      <c r="F419" s="240" t="s">
        <v>523</v>
      </c>
      <c r="G419" s="237"/>
      <c r="H419" s="241">
        <v>7</v>
      </c>
      <c r="I419" s="242"/>
      <c r="J419" s="237"/>
      <c r="K419" s="237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157</v>
      </c>
      <c r="AU419" s="247" t="s">
        <v>87</v>
      </c>
      <c r="AV419" s="12" t="s">
        <v>87</v>
      </c>
      <c r="AW419" s="12" t="s">
        <v>32</v>
      </c>
      <c r="AX419" s="12" t="s">
        <v>85</v>
      </c>
      <c r="AY419" s="247" t="s">
        <v>147</v>
      </c>
    </row>
    <row r="420" spans="2:65" s="1" customFormat="1" ht="24" customHeight="1">
      <c r="B420" s="38"/>
      <c r="C420" s="223" t="s">
        <v>540</v>
      </c>
      <c r="D420" s="223" t="s">
        <v>150</v>
      </c>
      <c r="E420" s="224" t="s">
        <v>541</v>
      </c>
      <c r="F420" s="225" t="s">
        <v>542</v>
      </c>
      <c r="G420" s="226" t="s">
        <v>167</v>
      </c>
      <c r="H420" s="227">
        <v>7</v>
      </c>
      <c r="I420" s="228"/>
      <c r="J420" s="229">
        <f>ROUND(I420*H420,2)</f>
        <v>0</v>
      </c>
      <c r="K420" s="225" t="s">
        <v>154</v>
      </c>
      <c r="L420" s="43"/>
      <c r="M420" s="230" t="s">
        <v>1</v>
      </c>
      <c r="N420" s="231" t="s">
        <v>42</v>
      </c>
      <c r="O420" s="86"/>
      <c r="P420" s="232">
        <f>O420*H420</f>
        <v>0</v>
      </c>
      <c r="Q420" s="232">
        <v>0</v>
      </c>
      <c r="R420" s="232">
        <f>Q420*H420</f>
        <v>0</v>
      </c>
      <c r="S420" s="232">
        <v>0</v>
      </c>
      <c r="T420" s="233">
        <f>S420*H420</f>
        <v>0</v>
      </c>
      <c r="AR420" s="234" t="s">
        <v>155</v>
      </c>
      <c r="AT420" s="234" t="s">
        <v>150</v>
      </c>
      <c r="AU420" s="234" t="s">
        <v>87</v>
      </c>
      <c r="AY420" s="17" t="s">
        <v>147</v>
      </c>
      <c r="BE420" s="235">
        <f>IF(N420="základní",J420,0)</f>
        <v>0</v>
      </c>
      <c r="BF420" s="235">
        <f>IF(N420="snížená",J420,0)</f>
        <v>0</v>
      </c>
      <c r="BG420" s="235">
        <f>IF(N420="zákl. přenesená",J420,0)</f>
        <v>0</v>
      </c>
      <c r="BH420" s="235">
        <f>IF(N420="sníž. přenesená",J420,0)</f>
        <v>0</v>
      </c>
      <c r="BI420" s="235">
        <f>IF(N420="nulová",J420,0)</f>
        <v>0</v>
      </c>
      <c r="BJ420" s="17" t="s">
        <v>85</v>
      </c>
      <c r="BK420" s="235">
        <f>ROUND(I420*H420,2)</f>
        <v>0</v>
      </c>
      <c r="BL420" s="17" t="s">
        <v>155</v>
      </c>
      <c r="BM420" s="234" t="s">
        <v>543</v>
      </c>
    </row>
    <row r="421" spans="2:65" s="1" customFormat="1" ht="24" customHeight="1">
      <c r="B421" s="38"/>
      <c r="C421" s="223" t="s">
        <v>544</v>
      </c>
      <c r="D421" s="223" t="s">
        <v>150</v>
      </c>
      <c r="E421" s="224" t="s">
        <v>545</v>
      </c>
      <c r="F421" s="225" t="s">
        <v>546</v>
      </c>
      <c r="G421" s="226" t="s">
        <v>167</v>
      </c>
      <c r="H421" s="227">
        <v>7</v>
      </c>
      <c r="I421" s="228"/>
      <c r="J421" s="229">
        <f>ROUND(I421*H421,2)</f>
        <v>0</v>
      </c>
      <c r="K421" s="225" t="s">
        <v>154</v>
      </c>
      <c r="L421" s="43"/>
      <c r="M421" s="230" t="s">
        <v>1</v>
      </c>
      <c r="N421" s="231" t="s">
        <v>42</v>
      </c>
      <c r="O421" s="86"/>
      <c r="P421" s="232">
        <f>O421*H421</f>
        <v>0</v>
      </c>
      <c r="Q421" s="232">
        <v>0.00534</v>
      </c>
      <c r="R421" s="232">
        <f>Q421*H421</f>
        <v>0.037380000000000004</v>
      </c>
      <c r="S421" s="232">
        <v>0</v>
      </c>
      <c r="T421" s="233">
        <f>S421*H421</f>
        <v>0</v>
      </c>
      <c r="AR421" s="234" t="s">
        <v>155</v>
      </c>
      <c r="AT421" s="234" t="s">
        <v>150</v>
      </c>
      <c r="AU421" s="234" t="s">
        <v>87</v>
      </c>
      <c r="AY421" s="17" t="s">
        <v>147</v>
      </c>
      <c r="BE421" s="235">
        <f>IF(N421="základní",J421,0)</f>
        <v>0</v>
      </c>
      <c r="BF421" s="235">
        <f>IF(N421="snížená",J421,0)</f>
        <v>0</v>
      </c>
      <c r="BG421" s="235">
        <f>IF(N421="zákl. přenesená",J421,0)</f>
        <v>0</v>
      </c>
      <c r="BH421" s="235">
        <f>IF(N421="sníž. přenesená",J421,0)</f>
        <v>0</v>
      </c>
      <c r="BI421" s="235">
        <f>IF(N421="nulová",J421,0)</f>
        <v>0</v>
      </c>
      <c r="BJ421" s="17" t="s">
        <v>85</v>
      </c>
      <c r="BK421" s="235">
        <f>ROUND(I421*H421,2)</f>
        <v>0</v>
      </c>
      <c r="BL421" s="17" t="s">
        <v>155</v>
      </c>
      <c r="BM421" s="234" t="s">
        <v>547</v>
      </c>
    </row>
    <row r="422" spans="2:51" s="12" customFormat="1" ht="12">
      <c r="B422" s="236"/>
      <c r="C422" s="237"/>
      <c r="D422" s="238" t="s">
        <v>157</v>
      </c>
      <c r="E422" s="239" t="s">
        <v>1</v>
      </c>
      <c r="F422" s="240" t="s">
        <v>523</v>
      </c>
      <c r="G422" s="237"/>
      <c r="H422" s="241">
        <v>7</v>
      </c>
      <c r="I422" s="242"/>
      <c r="J422" s="237"/>
      <c r="K422" s="237"/>
      <c r="L422" s="243"/>
      <c r="M422" s="244"/>
      <c r="N422" s="245"/>
      <c r="O422" s="245"/>
      <c r="P422" s="245"/>
      <c r="Q422" s="245"/>
      <c r="R422" s="245"/>
      <c r="S422" s="245"/>
      <c r="T422" s="246"/>
      <c r="AT422" s="247" t="s">
        <v>157</v>
      </c>
      <c r="AU422" s="247" t="s">
        <v>87</v>
      </c>
      <c r="AV422" s="12" t="s">
        <v>87</v>
      </c>
      <c r="AW422" s="12" t="s">
        <v>32</v>
      </c>
      <c r="AX422" s="12" t="s">
        <v>85</v>
      </c>
      <c r="AY422" s="247" t="s">
        <v>147</v>
      </c>
    </row>
    <row r="423" spans="2:65" s="1" customFormat="1" ht="24" customHeight="1">
      <c r="B423" s="38"/>
      <c r="C423" s="223" t="s">
        <v>548</v>
      </c>
      <c r="D423" s="223" t="s">
        <v>150</v>
      </c>
      <c r="E423" s="224" t="s">
        <v>549</v>
      </c>
      <c r="F423" s="225" t="s">
        <v>550</v>
      </c>
      <c r="G423" s="226" t="s">
        <v>167</v>
      </c>
      <c r="H423" s="227">
        <v>7</v>
      </c>
      <c r="I423" s="228"/>
      <c r="J423" s="229">
        <f>ROUND(I423*H423,2)</f>
        <v>0</v>
      </c>
      <c r="K423" s="225" t="s">
        <v>154</v>
      </c>
      <c r="L423" s="43"/>
      <c r="M423" s="230" t="s">
        <v>1</v>
      </c>
      <c r="N423" s="231" t="s">
        <v>42</v>
      </c>
      <c r="O423" s="86"/>
      <c r="P423" s="232">
        <f>O423*H423</f>
        <v>0</v>
      </c>
      <c r="Q423" s="232">
        <v>0</v>
      </c>
      <c r="R423" s="232">
        <f>Q423*H423</f>
        <v>0</v>
      </c>
      <c r="S423" s="232">
        <v>0</v>
      </c>
      <c r="T423" s="233">
        <f>S423*H423</f>
        <v>0</v>
      </c>
      <c r="AR423" s="234" t="s">
        <v>155</v>
      </c>
      <c r="AT423" s="234" t="s">
        <v>150</v>
      </c>
      <c r="AU423" s="234" t="s">
        <v>87</v>
      </c>
      <c r="AY423" s="17" t="s">
        <v>147</v>
      </c>
      <c r="BE423" s="235">
        <f>IF(N423="základní",J423,0)</f>
        <v>0</v>
      </c>
      <c r="BF423" s="235">
        <f>IF(N423="snížená",J423,0)</f>
        <v>0</v>
      </c>
      <c r="BG423" s="235">
        <f>IF(N423="zákl. přenesená",J423,0)</f>
        <v>0</v>
      </c>
      <c r="BH423" s="235">
        <f>IF(N423="sníž. přenesená",J423,0)</f>
        <v>0</v>
      </c>
      <c r="BI423" s="235">
        <f>IF(N423="nulová",J423,0)</f>
        <v>0</v>
      </c>
      <c r="BJ423" s="17" t="s">
        <v>85</v>
      </c>
      <c r="BK423" s="235">
        <f>ROUND(I423*H423,2)</f>
        <v>0</v>
      </c>
      <c r="BL423" s="17" t="s">
        <v>155</v>
      </c>
      <c r="BM423" s="234" t="s">
        <v>551</v>
      </c>
    </row>
    <row r="424" spans="2:65" s="1" customFormat="1" ht="24" customHeight="1">
      <c r="B424" s="38"/>
      <c r="C424" s="223" t="s">
        <v>552</v>
      </c>
      <c r="D424" s="223" t="s">
        <v>150</v>
      </c>
      <c r="E424" s="224" t="s">
        <v>553</v>
      </c>
      <c r="F424" s="225" t="s">
        <v>554</v>
      </c>
      <c r="G424" s="226" t="s">
        <v>167</v>
      </c>
      <c r="H424" s="227">
        <v>7</v>
      </c>
      <c r="I424" s="228"/>
      <c r="J424" s="229">
        <f>ROUND(I424*H424,2)</f>
        <v>0</v>
      </c>
      <c r="K424" s="225" t="s">
        <v>154</v>
      </c>
      <c r="L424" s="43"/>
      <c r="M424" s="230" t="s">
        <v>1</v>
      </c>
      <c r="N424" s="231" t="s">
        <v>42</v>
      </c>
      <c r="O424" s="86"/>
      <c r="P424" s="232">
        <f>O424*H424</f>
        <v>0</v>
      </c>
      <c r="Q424" s="232">
        <v>0.00099</v>
      </c>
      <c r="R424" s="232">
        <f>Q424*H424</f>
        <v>0.00693</v>
      </c>
      <c r="S424" s="232">
        <v>0</v>
      </c>
      <c r="T424" s="233">
        <f>S424*H424</f>
        <v>0</v>
      </c>
      <c r="AR424" s="234" t="s">
        <v>155</v>
      </c>
      <c r="AT424" s="234" t="s">
        <v>150</v>
      </c>
      <c r="AU424" s="234" t="s">
        <v>87</v>
      </c>
      <c r="AY424" s="17" t="s">
        <v>147</v>
      </c>
      <c r="BE424" s="235">
        <f>IF(N424="základní",J424,0)</f>
        <v>0</v>
      </c>
      <c r="BF424" s="235">
        <f>IF(N424="snížená",J424,0)</f>
        <v>0</v>
      </c>
      <c r="BG424" s="235">
        <f>IF(N424="zákl. přenesená",J424,0)</f>
        <v>0</v>
      </c>
      <c r="BH424" s="235">
        <f>IF(N424="sníž. přenesená",J424,0)</f>
        <v>0</v>
      </c>
      <c r="BI424" s="235">
        <f>IF(N424="nulová",J424,0)</f>
        <v>0</v>
      </c>
      <c r="BJ424" s="17" t="s">
        <v>85</v>
      </c>
      <c r="BK424" s="235">
        <f>ROUND(I424*H424,2)</f>
        <v>0</v>
      </c>
      <c r="BL424" s="17" t="s">
        <v>155</v>
      </c>
      <c r="BM424" s="234" t="s">
        <v>555</v>
      </c>
    </row>
    <row r="425" spans="2:51" s="12" customFormat="1" ht="12">
      <c r="B425" s="236"/>
      <c r="C425" s="237"/>
      <c r="D425" s="238" t="s">
        <v>157</v>
      </c>
      <c r="E425" s="239" t="s">
        <v>1</v>
      </c>
      <c r="F425" s="240" t="s">
        <v>523</v>
      </c>
      <c r="G425" s="237"/>
      <c r="H425" s="241">
        <v>7</v>
      </c>
      <c r="I425" s="242"/>
      <c r="J425" s="237"/>
      <c r="K425" s="237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157</v>
      </c>
      <c r="AU425" s="247" t="s">
        <v>87</v>
      </c>
      <c r="AV425" s="12" t="s">
        <v>87</v>
      </c>
      <c r="AW425" s="12" t="s">
        <v>32</v>
      </c>
      <c r="AX425" s="12" t="s">
        <v>85</v>
      </c>
      <c r="AY425" s="247" t="s">
        <v>147</v>
      </c>
    </row>
    <row r="426" spans="2:65" s="1" customFormat="1" ht="24" customHeight="1">
      <c r="B426" s="38"/>
      <c r="C426" s="223" t="s">
        <v>556</v>
      </c>
      <c r="D426" s="223" t="s">
        <v>150</v>
      </c>
      <c r="E426" s="224" t="s">
        <v>557</v>
      </c>
      <c r="F426" s="225" t="s">
        <v>558</v>
      </c>
      <c r="G426" s="226" t="s">
        <v>167</v>
      </c>
      <c r="H426" s="227">
        <v>7</v>
      </c>
      <c r="I426" s="228"/>
      <c r="J426" s="229">
        <f>ROUND(I426*H426,2)</f>
        <v>0</v>
      </c>
      <c r="K426" s="225" t="s">
        <v>154</v>
      </c>
      <c r="L426" s="43"/>
      <c r="M426" s="230" t="s">
        <v>1</v>
      </c>
      <c r="N426" s="231" t="s">
        <v>42</v>
      </c>
      <c r="O426" s="86"/>
      <c r="P426" s="232">
        <f>O426*H426</f>
        <v>0</v>
      </c>
      <c r="Q426" s="232">
        <v>0</v>
      </c>
      <c r="R426" s="232">
        <f>Q426*H426</f>
        <v>0</v>
      </c>
      <c r="S426" s="232">
        <v>0</v>
      </c>
      <c r="T426" s="233">
        <f>S426*H426</f>
        <v>0</v>
      </c>
      <c r="AR426" s="234" t="s">
        <v>155</v>
      </c>
      <c r="AT426" s="234" t="s">
        <v>150</v>
      </c>
      <c r="AU426" s="234" t="s">
        <v>87</v>
      </c>
      <c r="AY426" s="17" t="s">
        <v>147</v>
      </c>
      <c r="BE426" s="235">
        <f>IF(N426="základní",J426,0)</f>
        <v>0</v>
      </c>
      <c r="BF426" s="235">
        <f>IF(N426="snížená",J426,0)</f>
        <v>0</v>
      </c>
      <c r="BG426" s="235">
        <f>IF(N426="zákl. přenesená",J426,0)</f>
        <v>0</v>
      </c>
      <c r="BH426" s="235">
        <f>IF(N426="sníž. přenesená",J426,0)</f>
        <v>0</v>
      </c>
      <c r="BI426" s="235">
        <f>IF(N426="nulová",J426,0)</f>
        <v>0</v>
      </c>
      <c r="BJ426" s="17" t="s">
        <v>85</v>
      </c>
      <c r="BK426" s="235">
        <f>ROUND(I426*H426,2)</f>
        <v>0</v>
      </c>
      <c r="BL426" s="17" t="s">
        <v>155</v>
      </c>
      <c r="BM426" s="234" t="s">
        <v>559</v>
      </c>
    </row>
    <row r="427" spans="2:65" s="1" customFormat="1" ht="24" customHeight="1">
      <c r="B427" s="38"/>
      <c r="C427" s="223" t="s">
        <v>560</v>
      </c>
      <c r="D427" s="223" t="s">
        <v>150</v>
      </c>
      <c r="E427" s="224" t="s">
        <v>561</v>
      </c>
      <c r="F427" s="225" t="s">
        <v>562</v>
      </c>
      <c r="G427" s="226" t="s">
        <v>167</v>
      </c>
      <c r="H427" s="227">
        <v>7</v>
      </c>
      <c r="I427" s="228"/>
      <c r="J427" s="229">
        <f>ROUND(I427*H427,2)</f>
        <v>0</v>
      </c>
      <c r="K427" s="225" t="s">
        <v>154</v>
      </c>
      <c r="L427" s="43"/>
      <c r="M427" s="230" t="s">
        <v>1</v>
      </c>
      <c r="N427" s="231" t="s">
        <v>42</v>
      </c>
      <c r="O427" s="86"/>
      <c r="P427" s="232">
        <f>O427*H427</f>
        <v>0</v>
      </c>
      <c r="Q427" s="232">
        <v>0.00158</v>
      </c>
      <c r="R427" s="232">
        <f>Q427*H427</f>
        <v>0.01106</v>
      </c>
      <c r="S427" s="232">
        <v>0</v>
      </c>
      <c r="T427" s="233">
        <f>S427*H427</f>
        <v>0</v>
      </c>
      <c r="AR427" s="234" t="s">
        <v>155</v>
      </c>
      <c r="AT427" s="234" t="s">
        <v>150</v>
      </c>
      <c r="AU427" s="234" t="s">
        <v>87</v>
      </c>
      <c r="AY427" s="17" t="s">
        <v>147</v>
      </c>
      <c r="BE427" s="235">
        <f>IF(N427="základní",J427,0)</f>
        <v>0</v>
      </c>
      <c r="BF427" s="235">
        <f>IF(N427="snížená",J427,0)</f>
        <v>0</v>
      </c>
      <c r="BG427" s="235">
        <f>IF(N427="zákl. přenesená",J427,0)</f>
        <v>0</v>
      </c>
      <c r="BH427" s="235">
        <f>IF(N427="sníž. přenesená",J427,0)</f>
        <v>0</v>
      </c>
      <c r="BI427" s="235">
        <f>IF(N427="nulová",J427,0)</f>
        <v>0</v>
      </c>
      <c r="BJ427" s="17" t="s">
        <v>85</v>
      </c>
      <c r="BK427" s="235">
        <f>ROUND(I427*H427,2)</f>
        <v>0</v>
      </c>
      <c r="BL427" s="17" t="s">
        <v>155</v>
      </c>
      <c r="BM427" s="234" t="s">
        <v>563</v>
      </c>
    </row>
    <row r="428" spans="2:51" s="12" customFormat="1" ht="12">
      <c r="B428" s="236"/>
      <c r="C428" s="237"/>
      <c r="D428" s="238" t="s">
        <v>157</v>
      </c>
      <c r="E428" s="239" t="s">
        <v>1</v>
      </c>
      <c r="F428" s="240" t="s">
        <v>523</v>
      </c>
      <c r="G428" s="237"/>
      <c r="H428" s="241">
        <v>7</v>
      </c>
      <c r="I428" s="242"/>
      <c r="J428" s="237"/>
      <c r="K428" s="237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157</v>
      </c>
      <c r="AU428" s="247" t="s">
        <v>87</v>
      </c>
      <c r="AV428" s="12" t="s">
        <v>87</v>
      </c>
      <c r="AW428" s="12" t="s">
        <v>32</v>
      </c>
      <c r="AX428" s="12" t="s">
        <v>85</v>
      </c>
      <c r="AY428" s="247" t="s">
        <v>147</v>
      </c>
    </row>
    <row r="429" spans="2:65" s="1" customFormat="1" ht="24" customHeight="1">
      <c r="B429" s="38"/>
      <c r="C429" s="223" t="s">
        <v>564</v>
      </c>
      <c r="D429" s="223" t="s">
        <v>150</v>
      </c>
      <c r="E429" s="224" t="s">
        <v>565</v>
      </c>
      <c r="F429" s="225" t="s">
        <v>566</v>
      </c>
      <c r="G429" s="226" t="s">
        <v>167</v>
      </c>
      <c r="H429" s="227">
        <v>7</v>
      </c>
      <c r="I429" s="228"/>
      <c r="J429" s="229">
        <f>ROUND(I429*H429,2)</f>
        <v>0</v>
      </c>
      <c r="K429" s="225" t="s">
        <v>154</v>
      </c>
      <c r="L429" s="43"/>
      <c r="M429" s="230" t="s">
        <v>1</v>
      </c>
      <c r="N429" s="231" t="s">
        <v>42</v>
      </c>
      <c r="O429" s="86"/>
      <c r="P429" s="232">
        <f>O429*H429</f>
        <v>0</v>
      </c>
      <c r="Q429" s="232">
        <v>0</v>
      </c>
      <c r="R429" s="232">
        <f>Q429*H429</f>
        <v>0</v>
      </c>
      <c r="S429" s="232">
        <v>0</v>
      </c>
      <c r="T429" s="233">
        <f>S429*H429</f>
        <v>0</v>
      </c>
      <c r="AR429" s="234" t="s">
        <v>155</v>
      </c>
      <c r="AT429" s="234" t="s">
        <v>150</v>
      </c>
      <c r="AU429" s="234" t="s">
        <v>87</v>
      </c>
      <c r="AY429" s="17" t="s">
        <v>147</v>
      </c>
      <c r="BE429" s="235">
        <f>IF(N429="základní",J429,0)</f>
        <v>0</v>
      </c>
      <c r="BF429" s="235">
        <f>IF(N429="snížená",J429,0)</f>
        <v>0</v>
      </c>
      <c r="BG429" s="235">
        <f>IF(N429="zákl. přenesená",J429,0)</f>
        <v>0</v>
      </c>
      <c r="BH429" s="235">
        <f>IF(N429="sníž. přenesená",J429,0)</f>
        <v>0</v>
      </c>
      <c r="BI429" s="235">
        <f>IF(N429="nulová",J429,0)</f>
        <v>0</v>
      </c>
      <c r="BJ429" s="17" t="s">
        <v>85</v>
      </c>
      <c r="BK429" s="235">
        <f>ROUND(I429*H429,2)</f>
        <v>0</v>
      </c>
      <c r="BL429" s="17" t="s">
        <v>155</v>
      </c>
      <c r="BM429" s="234" t="s">
        <v>567</v>
      </c>
    </row>
    <row r="430" spans="2:65" s="1" customFormat="1" ht="16.5" customHeight="1">
      <c r="B430" s="38"/>
      <c r="C430" s="223" t="s">
        <v>568</v>
      </c>
      <c r="D430" s="223" t="s">
        <v>150</v>
      </c>
      <c r="E430" s="224" t="s">
        <v>569</v>
      </c>
      <c r="F430" s="225" t="s">
        <v>570</v>
      </c>
      <c r="G430" s="226" t="s">
        <v>167</v>
      </c>
      <c r="H430" s="227">
        <v>7</v>
      </c>
      <c r="I430" s="228"/>
      <c r="J430" s="229">
        <f>ROUND(I430*H430,2)</f>
        <v>0</v>
      </c>
      <c r="K430" s="225" t="s">
        <v>154</v>
      </c>
      <c r="L430" s="43"/>
      <c r="M430" s="230" t="s">
        <v>1</v>
      </c>
      <c r="N430" s="231" t="s">
        <v>42</v>
      </c>
      <c r="O430" s="86"/>
      <c r="P430" s="232">
        <f>O430*H430</f>
        <v>0</v>
      </c>
      <c r="Q430" s="232">
        <v>0.0005</v>
      </c>
      <c r="R430" s="232">
        <f>Q430*H430</f>
        <v>0.0035</v>
      </c>
      <c r="S430" s="232">
        <v>0</v>
      </c>
      <c r="T430" s="233">
        <f>S430*H430</f>
        <v>0</v>
      </c>
      <c r="AR430" s="234" t="s">
        <v>155</v>
      </c>
      <c r="AT430" s="234" t="s">
        <v>150</v>
      </c>
      <c r="AU430" s="234" t="s">
        <v>87</v>
      </c>
      <c r="AY430" s="17" t="s">
        <v>147</v>
      </c>
      <c r="BE430" s="235">
        <f>IF(N430="základní",J430,0)</f>
        <v>0</v>
      </c>
      <c r="BF430" s="235">
        <f>IF(N430="snížená",J430,0)</f>
        <v>0</v>
      </c>
      <c r="BG430" s="235">
        <f>IF(N430="zákl. přenesená",J430,0)</f>
        <v>0</v>
      </c>
      <c r="BH430" s="235">
        <f>IF(N430="sníž. přenesená",J430,0)</f>
        <v>0</v>
      </c>
      <c r="BI430" s="235">
        <f>IF(N430="nulová",J430,0)</f>
        <v>0</v>
      </c>
      <c r="BJ430" s="17" t="s">
        <v>85</v>
      </c>
      <c r="BK430" s="235">
        <f>ROUND(I430*H430,2)</f>
        <v>0</v>
      </c>
      <c r="BL430" s="17" t="s">
        <v>155</v>
      </c>
      <c r="BM430" s="234" t="s">
        <v>571</v>
      </c>
    </row>
    <row r="431" spans="2:65" s="1" customFormat="1" ht="24" customHeight="1">
      <c r="B431" s="38"/>
      <c r="C431" s="223" t="s">
        <v>572</v>
      </c>
      <c r="D431" s="223" t="s">
        <v>150</v>
      </c>
      <c r="E431" s="224" t="s">
        <v>573</v>
      </c>
      <c r="F431" s="225" t="s">
        <v>574</v>
      </c>
      <c r="G431" s="226" t="s">
        <v>167</v>
      </c>
      <c r="H431" s="227">
        <v>7</v>
      </c>
      <c r="I431" s="228"/>
      <c r="J431" s="229">
        <f>ROUND(I431*H431,2)</f>
        <v>0</v>
      </c>
      <c r="K431" s="225" t="s">
        <v>154</v>
      </c>
      <c r="L431" s="43"/>
      <c r="M431" s="230" t="s">
        <v>1</v>
      </c>
      <c r="N431" s="231" t="s">
        <v>42</v>
      </c>
      <c r="O431" s="86"/>
      <c r="P431" s="232">
        <f>O431*H431</f>
        <v>0</v>
      </c>
      <c r="Q431" s="232">
        <v>0</v>
      </c>
      <c r="R431" s="232">
        <f>Q431*H431</f>
        <v>0</v>
      </c>
      <c r="S431" s="232">
        <v>0</v>
      </c>
      <c r="T431" s="233">
        <f>S431*H431</f>
        <v>0</v>
      </c>
      <c r="AR431" s="234" t="s">
        <v>155</v>
      </c>
      <c r="AT431" s="234" t="s">
        <v>150</v>
      </c>
      <c r="AU431" s="234" t="s">
        <v>87</v>
      </c>
      <c r="AY431" s="17" t="s">
        <v>147</v>
      </c>
      <c r="BE431" s="235">
        <f>IF(N431="základní",J431,0)</f>
        <v>0</v>
      </c>
      <c r="BF431" s="235">
        <f>IF(N431="snížená",J431,0)</f>
        <v>0</v>
      </c>
      <c r="BG431" s="235">
        <f>IF(N431="zákl. přenesená",J431,0)</f>
        <v>0</v>
      </c>
      <c r="BH431" s="235">
        <f>IF(N431="sníž. přenesená",J431,0)</f>
        <v>0</v>
      </c>
      <c r="BI431" s="235">
        <f>IF(N431="nulová",J431,0)</f>
        <v>0</v>
      </c>
      <c r="BJ431" s="17" t="s">
        <v>85</v>
      </c>
      <c r="BK431" s="235">
        <f>ROUND(I431*H431,2)</f>
        <v>0</v>
      </c>
      <c r="BL431" s="17" t="s">
        <v>155</v>
      </c>
      <c r="BM431" s="234" t="s">
        <v>575</v>
      </c>
    </row>
    <row r="432" spans="2:63" s="11" customFormat="1" ht="22.8" customHeight="1">
      <c r="B432" s="207"/>
      <c r="C432" s="208"/>
      <c r="D432" s="209" t="s">
        <v>76</v>
      </c>
      <c r="E432" s="221" t="s">
        <v>576</v>
      </c>
      <c r="F432" s="221" t="s">
        <v>577</v>
      </c>
      <c r="G432" s="208"/>
      <c r="H432" s="208"/>
      <c r="I432" s="211"/>
      <c r="J432" s="222">
        <f>BK432</f>
        <v>0</v>
      </c>
      <c r="K432" s="208"/>
      <c r="L432" s="213"/>
      <c r="M432" s="214"/>
      <c r="N432" s="215"/>
      <c r="O432" s="215"/>
      <c r="P432" s="216">
        <f>SUM(P433:P451)</f>
        <v>0</v>
      </c>
      <c r="Q432" s="215"/>
      <c r="R432" s="216">
        <f>SUM(R433:R451)</f>
        <v>0.008137479999999999</v>
      </c>
      <c r="S432" s="215"/>
      <c r="T432" s="217">
        <f>SUM(T433:T451)</f>
        <v>0</v>
      </c>
      <c r="AR432" s="218" t="s">
        <v>85</v>
      </c>
      <c r="AT432" s="219" t="s">
        <v>76</v>
      </c>
      <c r="AU432" s="219" t="s">
        <v>85</v>
      </c>
      <c r="AY432" s="218" t="s">
        <v>147</v>
      </c>
      <c r="BK432" s="220">
        <f>SUM(BK433:BK451)</f>
        <v>0</v>
      </c>
    </row>
    <row r="433" spans="2:65" s="1" customFormat="1" ht="24" customHeight="1">
      <c r="B433" s="38"/>
      <c r="C433" s="223" t="s">
        <v>578</v>
      </c>
      <c r="D433" s="223" t="s">
        <v>150</v>
      </c>
      <c r="E433" s="224" t="s">
        <v>579</v>
      </c>
      <c r="F433" s="225" t="s">
        <v>580</v>
      </c>
      <c r="G433" s="226" t="s">
        <v>167</v>
      </c>
      <c r="H433" s="227">
        <v>67.5</v>
      </c>
      <c r="I433" s="228"/>
      <c r="J433" s="229">
        <f>ROUND(I433*H433,2)</f>
        <v>0</v>
      </c>
      <c r="K433" s="225" t="s">
        <v>154</v>
      </c>
      <c r="L433" s="43"/>
      <c r="M433" s="230" t="s">
        <v>1</v>
      </c>
      <c r="N433" s="231" t="s">
        <v>42</v>
      </c>
      <c r="O433" s="86"/>
      <c r="P433" s="232">
        <f>O433*H433</f>
        <v>0</v>
      </c>
      <c r="Q433" s="232">
        <v>0</v>
      </c>
      <c r="R433" s="232">
        <f>Q433*H433</f>
        <v>0</v>
      </c>
      <c r="S433" s="232">
        <v>0</v>
      </c>
      <c r="T433" s="233">
        <f>S433*H433</f>
        <v>0</v>
      </c>
      <c r="AR433" s="234" t="s">
        <v>155</v>
      </c>
      <c r="AT433" s="234" t="s">
        <v>150</v>
      </c>
      <c r="AU433" s="234" t="s">
        <v>87</v>
      </c>
      <c r="AY433" s="17" t="s">
        <v>147</v>
      </c>
      <c r="BE433" s="235">
        <f>IF(N433="základní",J433,0)</f>
        <v>0</v>
      </c>
      <c r="BF433" s="235">
        <f>IF(N433="snížená",J433,0)</f>
        <v>0</v>
      </c>
      <c r="BG433" s="235">
        <f>IF(N433="zákl. přenesená",J433,0)</f>
        <v>0</v>
      </c>
      <c r="BH433" s="235">
        <f>IF(N433="sníž. přenesená",J433,0)</f>
        <v>0</v>
      </c>
      <c r="BI433" s="235">
        <f>IF(N433="nulová",J433,0)</f>
        <v>0</v>
      </c>
      <c r="BJ433" s="17" t="s">
        <v>85</v>
      </c>
      <c r="BK433" s="235">
        <f>ROUND(I433*H433,2)</f>
        <v>0</v>
      </c>
      <c r="BL433" s="17" t="s">
        <v>155</v>
      </c>
      <c r="BM433" s="234" t="s">
        <v>581</v>
      </c>
    </row>
    <row r="434" spans="2:51" s="12" customFormat="1" ht="12">
      <c r="B434" s="236"/>
      <c r="C434" s="237"/>
      <c r="D434" s="238" t="s">
        <v>157</v>
      </c>
      <c r="E434" s="239" t="s">
        <v>1</v>
      </c>
      <c r="F434" s="240" t="s">
        <v>582</v>
      </c>
      <c r="G434" s="237"/>
      <c r="H434" s="241">
        <v>67.5</v>
      </c>
      <c r="I434" s="242"/>
      <c r="J434" s="237"/>
      <c r="K434" s="237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157</v>
      </c>
      <c r="AU434" s="247" t="s">
        <v>87</v>
      </c>
      <c r="AV434" s="12" t="s">
        <v>87</v>
      </c>
      <c r="AW434" s="12" t="s">
        <v>32</v>
      </c>
      <c r="AX434" s="12" t="s">
        <v>85</v>
      </c>
      <c r="AY434" s="247" t="s">
        <v>147</v>
      </c>
    </row>
    <row r="435" spans="2:65" s="1" customFormat="1" ht="24" customHeight="1">
      <c r="B435" s="38"/>
      <c r="C435" s="223" t="s">
        <v>583</v>
      </c>
      <c r="D435" s="223" t="s">
        <v>150</v>
      </c>
      <c r="E435" s="224" t="s">
        <v>584</v>
      </c>
      <c r="F435" s="225" t="s">
        <v>585</v>
      </c>
      <c r="G435" s="226" t="s">
        <v>167</v>
      </c>
      <c r="H435" s="227">
        <v>337.5</v>
      </c>
      <c r="I435" s="228"/>
      <c r="J435" s="229">
        <f>ROUND(I435*H435,2)</f>
        <v>0</v>
      </c>
      <c r="K435" s="225" t="s">
        <v>154</v>
      </c>
      <c r="L435" s="43"/>
      <c r="M435" s="230" t="s">
        <v>1</v>
      </c>
      <c r="N435" s="231" t="s">
        <v>42</v>
      </c>
      <c r="O435" s="86"/>
      <c r="P435" s="232">
        <f>O435*H435</f>
        <v>0</v>
      </c>
      <c r="Q435" s="232">
        <v>0</v>
      </c>
      <c r="R435" s="232">
        <f>Q435*H435</f>
        <v>0</v>
      </c>
      <c r="S435" s="232">
        <v>0</v>
      </c>
      <c r="T435" s="233">
        <f>S435*H435</f>
        <v>0</v>
      </c>
      <c r="AR435" s="234" t="s">
        <v>155</v>
      </c>
      <c r="AT435" s="234" t="s">
        <v>150</v>
      </c>
      <c r="AU435" s="234" t="s">
        <v>87</v>
      </c>
      <c r="AY435" s="17" t="s">
        <v>147</v>
      </c>
      <c r="BE435" s="235">
        <f>IF(N435="základní",J435,0)</f>
        <v>0</v>
      </c>
      <c r="BF435" s="235">
        <f>IF(N435="snížená",J435,0)</f>
        <v>0</v>
      </c>
      <c r="BG435" s="235">
        <f>IF(N435="zákl. přenesená",J435,0)</f>
        <v>0</v>
      </c>
      <c r="BH435" s="235">
        <f>IF(N435="sníž. přenesená",J435,0)</f>
        <v>0</v>
      </c>
      <c r="BI435" s="235">
        <f>IF(N435="nulová",J435,0)</f>
        <v>0</v>
      </c>
      <c r="BJ435" s="17" t="s">
        <v>85</v>
      </c>
      <c r="BK435" s="235">
        <f>ROUND(I435*H435,2)</f>
        <v>0</v>
      </c>
      <c r="BL435" s="17" t="s">
        <v>155</v>
      </c>
      <c r="BM435" s="234" t="s">
        <v>586</v>
      </c>
    </row>
    <row r="436" spans="2:51" s="12" customFormat="1" ht="12">
      <c r="B436" s="236"/>
      <c r="C436" s="237"/>
      <c r="D436" s="238" t="s">
        <v>157</v>
      </c>
      <c r="E436" s="239" t="s">
        <v>1</v>
      </c>
      <c r="F436" s="240" t="s">
        <v>587</v>
      </c>
      <c r="G436" s="237"/>
      <c r="H436" s="241">
        <v>337.5</v>
      </c>
      <c r="I436" s="242"/>
      <c r="J436" s="237"/>
      <c r="K436" s="237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157</v>
      </c>
      <c r="AU436" s="247" t="s">
        <v>87</v>
      </c>
      <c r="AV436" s="12" t="s">
        <v>87</v>
      </c>
      <c r="AW436" s="12" t="s">
        <v>32</v>
      </c>
      <c r="AX436" s="12" t="s">
        <v>85</v>
      </c>
      <c r="AY436" s="247" t="s">
        <v>147</v>
      </c>
    </row>
    <row r="437" spans="2:65" s="1" customFormat="1" ht="24" customHeight="1">
      <c r="B437" s="38"/>
      <c r="C437" s="223" t="s">
        <v>588</v>
      </c>
      <c r="D437" s="223" t="s">
        <v>150</v>
      </c>
      <c r="E437" s="224" t="s">
        <v>589</v>
      </c>
      <c r="F437" s="225" t="s">
        <v>590</v>
      </c>
      <c r="G437" s="226" t="s">
        <v>167</v>
      </c>
      <c r="H437" s="227">
        <v>67.5</v>
      </c>
      <c r="I437" s="228"/>
      <c r="J437" s="229">
        <f>ROUND(I437*H437,2)</f>
        <v>0</v>
      </c>
      <c r="K437" s="225" t="s">
        <v>154</v>
      </c>
      <c r="L437" s="43"/>
      <c r="M437" s="230" t="s">
        <v>1</v>
      </c>
      <c r="N437" s="231" t="s">
        <v>42</v>
      </c>
      <c r="O437" s="86"/>
      <c r="P437" s="232">
        <f>O437*H437</f>
        <v>0</v>
      </c>
      <c r="Q437" s="232">
        <v>0</v>
      </c>
      <c r="R437" s="232">
        <f>Q437*H437</f>
        <v>0</v>
      </c>
      <c r="S437" s="232">
        <v>0</v>
      </c>
      <c r="T437" s="233">
        <f>S437*H437</f>
        <v>0</v>
      </c>
      <c r="AR437" s="234" t="s">
        <v>155</v>
      </c>
      <c r="AT437" s="234" t="s">
        <v>150</v>
      </c>
      <c r="AU437" s="234" t="s">
        <v>87</v>
      </c>
      <c r="AY437" s="17" t="s">
        <v>147</v>
      </c>
      <c r="BE437" s="235">
        <f>IF(N437="základní",J437,0)</f>
        <v>0</v>
      </c>
      <c r="BF437" s="235">
        <f>IF(N437="snížená",J437,0)</f>
        <v>0</v>
      </c>
      <c r="BG437" s="235">
        <f>IF(N437="zákl. přenesená",J437,0)</f>
        <v>0</v>
      </c>
      <c r="BH437" s="235">
        <f>IF(N437="sníž. přenesená",J437,0)</f>
        <v>0</v>
      </c>
      <c r="BI437" s="235">
        <f>IF(N437="nulová",J437,0)</f>
        <v>0</v>
      </c>
      <c r="BJ437" s="17" t="s">
        <v>85</v>
      </c>
      <c r="BK437" s="235">
        <f>ROUND(I437*H437,2)</f>
        <v>0</v>
      </c>
      <c r="BL437" s="17" t="s">
        <v>155</v>
      </c>
      <c r="BM437" s="234" t="s">
        <v>591</v>
      </c>
    </row>
    <row r="438" spans="2:51" s="12" customFormat="1" ht="12">
      <c r="B438" s="236"/>
      <c r="C438" s="237"/>
      <c r="D438" s="238" t="s">
        <v>157</v>
      </c>
      <c r="E438" s="239" t="s">
        <v>1</v>
      </c>
      <c r="F438" s="240" t="s">
        <v>582</v>
      </c>
      <c r="G438" s="237"/>
      <c r="H438" s="241">
        <v>67.5</v>
      </c>
      <c r="I438" s="242"/>
      <c r="J438" s="237"/>
      <c r="K438" s="237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157</v>
      </c>
      <c r="AU438" s="247" t="s">
        <v>87</v>
      </c>
      <c r="AV438" s="12" t="s">
        <v>87</v>
      </c>
      <c r="AW438" s="12" t="s">
        <v>32</v>
      </c>
      <c r="AX438" s="12" t="s">
        <v>85</v>
      </c>
      <c r="AY438" s="247" t="s">
        <v>147</v>
      </c>
    </row>
    <row r="439" spans="2:65" s="1" customFormat="1" ht="16.5" customHeight="1">
      <c r="B439" s="38"/>
      <c r="C439" s="223" t="s">
        <v>592</v>
      </c>
      <c r="D439" s="223" t="s">
        <v>150</v>
      </c>
      <c r="E439" s="224" t="s">
        <v>593</v>
      </c>
      <c r="F439" s="225" t="s">
        <v>594</v>
      </c>
      <c r="G439" s="226" t="s">
        <v>167</v>
      </c>
      <c r="H439" s="227">
        <v>67.5</v>
      </c>
      <c r="I439" s="228"/>
      <c r="J439" s="229">
        <f>ROUND(I439*H439,2)</f>
        <v>0</v>
      </c>
      <c r="K439" s="225" t="s">
        <v>154</v>
      </c>
      <c r="L439" s="43"/>
      <c r="M439" s="230" t="s">
        <v>1</v>
      </c>
      <c r="N439" s="231" t="s">
        <v>42</v>
      </c>
      <c r="O439" s="86"/>
      <c r="P439" s="232">
        <f>O439*H439</f>
        <v>0</v>
      </c>
      <c r="Q439" s="232">
        <v>0</v>
      </c>
      <c r="R439" s="232">
        <f>Q439*H439</f>
        <v>0</v>
      </c>
      <c r="S439" s="232">
        <v>0</v>
      </c>
      <c r="T439" s="233">
        <f>S439*H439</f>
        <v>0</v>
      </c>
      <c r="AR439" s="234" t="s">
        <v>155</v>
      </c>
      <c r="AT439" s="234" t="s">
        <v>150</v>
      </c>
      <c r="AU439" s="234" t="s">
        <v>87</v>
      </c>
      <c r="AY439" s="17" t="s">
        <v>147</v>
      </c>
      <c r="BE439" s="235">
        <f>IF(N439="základní",J439,0)</f>
        <v>0</v>
      </c>
      <c r="BF439" s="235">
        <f>IF(N439="snížená",J439,0)</f>
        <v>0</v>
      </c>
      <c r="BG439" s="235">
        <f>IF(N439="zákl. přenesená",J439,0)</f>
        <v>0</v>
      </c>
      <c r="BH439" s="235">
        <f>IF(N439="sníž. přenesená",J439,0)</f>
        <v>0</v>
      </c>
      <c r="BI439" s="235">
        <f>IF(N439="nulová",J439,0)</f>
        <v>0</v>
      </c>
      <c r="BJ439" s="17" t="s">
        <v>85</v>
      </c>
      <c r="BK439" s="235">
        <f>ROUND(I439*H439,2)</f>
        <v>0</v>
      </c>
      <c r="BL439" s="17" t="s">
        <v>155</v>
      </c>
      <c r="BM439" s="234" t="s">
        <v>595</v>
      </c>
    </row>
    <row r="440" spans="2:51" s="12" customFormat="1" ht="12">
      <c r="B440" s="236"/>
      <c r="C440" s="237"/>
      <c r="D440" s="238" t="s">
        <v>157</v>
      </c>
      <c r="E440" s="239" t="s">
        <v>1</v>
      </c>
      <c r="F440" s="240" t="s">
        <v>582</v>
      </c>
      <c r="G440" s="237"/>
      <c r="H440" s="241">
        <v>67.5</v>
      </c>
      <c r="I440" s="242"/>
      <c r="J440" s="237"/>
      <c r="K440" s="237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157</v>
      </c>
      <c r="AU440" s="247" t="s">
        <v>87</v>
      </c>
      <c r="AV440" s="12" t="s">
        <v>87</v>
      </c>
      <c r="AW440" s="12" t="s">
        <v>32</v>
      </c>
      <c r="AX440" s="12" t="s">
        <v>85</v>
      </c>
      <c r="AY440" s="247" t="s">
        <v>147</v>
      </c>
    </row>
    <row r="441" spans="2:65" s="1" customFormat="1" ht="16.5" customHeight="1">
      <c r="B441" s="38"/>
      <c r="C441" s="223" t="s">
        <v>596</v>
      </c>
      <c r="D441" s="223" t="s">
        <v>150</v>
      </c>
      <c r="E441" s="224" t="s">
        <v>597</v>
      </c>
      <c r="F441" s="225" t="s">
        <v>598</v>
      </c>
      <c r="G441" s="226" t="s">
        <v>167</v>
      </c>
      <c r="H441" s="227">
        <v>337.5</v>
      </c>
      <c r="I441" s="228"/>
      <c r="J441" s="229">
        <f>ROUND(I441*H441,2)</f>
        <v>0</v>
      </c>
      <c r="K441" s="225" t="s">
        <v>154</v>
      </c>
      <c r="L441" s="43"/>
      <c r="M441" s="230" t="s">
        <v>1</v>
      </c>
      <c r="N441" s="231" t="s">
        <v>42</v>
      </c>
      <c r="O441" s="86"/>
      <c r="P441" s="232">
        <f>O441*H441</f>
        <v>0</v>
      </c>
      <c r="Q441" s="232">
        <v>0</v>
      </c>
      <c r="R441" s="232">
        <f>Q441*H441</f>
        <v>0</v>
      </c>
      <c r="S441" s="232">
        <v>0</v>
      </c>
      <c r="T441" s="233">
        <f>S441*H441</f>
        <v>0</v>
      </c>
      <c r="AR441" s="234" t="s">
        <v>155</v>
      </c>
      <c r="AT441" s="234" t="s">
        <v>150</v>
      </c>
      <c r="AU441" s="234" t="s">
        <v>87</v>
      </c>
      <c r="AY441" s="17" t="s">
        <v>147</v>
      </c>
      <c r="BE441" s="235">
        <f>IF(N441="základní",J441,0)</f>
        <v>0</v>
      </c>
      <c r="BF441" s="235">
        <f>IF(N441="snížená",J441,0)</f>
        <v>0</v>
      </c>
      <c r="BG441" s="235">
        <f>IF(N441="zákl. přenesená",J441,0)</f>
        <v>0</v>
      </c>
      <c r="BH441" s="235">
        <f>IF(N441="sníž. přenesená",J441,0)</f>
        <v>0</v>
      </c>
      <c r="BI441" s="235">
        <f>IF(N441="nulová",J441,0)</f>
        <v>0</v>
      </c>
      <c r="BJ441" s="17" t="s">
        <v>85</v>
      </c>
      <c r="BK441" s="235">
        <f>ROUND(I441*H441,2)</f>
        <v>0</v>
      </c>
      <c r="BL441" s="17" t="s">
        <v>155</v>
      </c>
      <c r="BM441" s="234" t="s">
        <v>599</v>
      </c>
    </row>
    <row r="442" spans="2:51" s="12" customFormat="1" ht="12">
      <c r="B442" s="236"/>
      <c r="C442" s="237"/>
      <c r="D442" s="238" t="s">
        <v>157</v>
      </c>
      <c r="E442" s="239" t="s">
        <v>1</v>
      </c>
      <c r="F442" s="240" t="s">
        <v>600</v>
      </c>
      <c r="G442" s="237"/>
      <c r="H442" s="241">
        <v>337.5</v>
      </c>
      <c r="I442" s="242"/>
      <c r="J442" s="237"/>
      <c r="K442" s="237"/>
      <c r="L442" s="243"/>
      <c r="M442" s="244"/>
      <c r="N442" s="245"/>
      <c r="O442" s="245"/>
      <c r="P442" s="245"/>
      <c r="Q442" s="245"/>
      <c r="R442" s="245"/>
      <c r="S442" s="245"/>
      <c r="T442" s="246"/>
      <c r="AT442" s="247" t="s">
        <v>157</v>
      </c>
      <c r="AU442" s="247" t="s">
        <v>87</v>
      </c>
      <c r="AV442" s="12" t="s">
        <v>87</v>
      </c>
      <c r="AW442" s="12" t="s">
        <v>32</v>
      </c>
      <c r="AX442" s="12" t="s">
        <v>85</v>
      </c>
      <c r="AY442" s="247" t="s">
        <v>147</v>
      </c>
    </row>
    <row r="443" spans="2:65" s="1" customFormat="1" ht="16.5" customHeight="1">
      <c r="B443" s="38"/>
      <c r="C443" s="223" t="s">
        <v>601</v>
      </c>
      <c r="D443" s="223" t="s">
        <v>150</v>
      </c>
      <c r="E443" s="224" t="s">
        <v>602</v>
      </c>
      <c r="F443" s="225" t="s">
        <v>603</v>
      </c>
      <c r="G443" s="226" t="s">
        <v>167</v>
      </c>
      <c r="H443" s="227">
        <v>67.5</v>
      </c>
      <c r="I443" s="228"/>
      <c r="J443" s="229">
        <f>ROUND(I443*H443,2)</f>
        <v>0</v>
      </c>
      <c r="K443" s="225" t="s">
        <v>154</v>
      </c>
      <c r="L443" s="43"/>
      <c r="M443" s="230" t="s">
        <v>1</v>
      </c>
      <c r="N443" s="231" t="s">
        <v>42</v>
      </c>
      <c r="O443" s="86"/>
      <c r="P443" s="232">
        <f>O443*H443</f>
        <v>0</v>
      </c>
      <c r="Q443" s="232">
        <v>0</v>
      </c>
      <c r="R443" s="232">
        <f>Q443*H443</f>
        <v>0</v>
      </c>
      <c r="S443" s="232">
        <v>0</v>
      </c>
      <c r="T443" s="233">
        <f>S443*H443</f>
        <v>0</v>
      </c>
      <c r="AR443" s="234" t="s">
        <v>155</v>
      </c>
      <c r="AT443" s="234" t="s">
        <v>150</v>
      </c>
      <c r="AU443" s="234" t="s">
        <v>87</v>
      </c>
      <c r="AY443" s="17" t="s">
        <v>147</v>
      </c>
      <c r="BE443" s="235">
        <f>IF(N443="základní",J443,0)</f>
        <v>0</v>
      </c>
      <c r="BF443" s="235">
        <f>IF(N443="snížená",J443,0)</f>
        <v>0</v>
      </c>
      <c r="BG443" s="235">
        <f>IF(N443="zákl. přenesená",J443,0)</f>
        <v>0</v>
      </c>
      <c r="BH443" s="235">
        <f>IF(N443="sníž. přenesená",J443,0)</f>
        <v>0</v>
      </c>
      <c r="BI443" s="235">
        <f>IF(N443="nulová",J443,0)</f>
        <v>0</v>
      </c>
      <c r="BJ443" s="17" t="s">
        <v>85</v>
      </c>
      <c r="BK443" s="235">
        <f>ROUND(I443*H443,2)</f>
        <v>0</v>
      </c>
      <c r="BL443" s="17" t="s">
        <v>155</v>
      </c>
      <c r="BM443" s="234" t="s">
        <v>604</v>
      </c>
    </row>
    <row r="444" spans="2:65" s="1" customFormat="1" ht="24" customHeight="1">
      <c r="B444" s="38"/>
      <c r="C444" s="223" t="s">
        <v>605</v>
      </c>
      <c r="D444" s="223" t="s">
        <v>150</v>
      </c>
      <c r="E444" s="224" t="s">
        <v>606</v>
      </c>
      <c r="F444" s="225" t="s">
        <v>607</v>
      </c>
      <c r="G444" s="226" t="s">
        <v>167</v>
      </c>
      <c r="H444" s="227">
        <v>62.596</v>
      </c>
      <c r="I444" s="228"/>
      <c r="J444" s="229">
        <f>ROUND(I444*H444,2)</f>
        <v>0</v>
      </c>
      <c r="K444" s="225" t="s">
        <v>154</v>
      </c>
      <c r="L444" s="43"/>
      <c r="M444" s="230" t="s">
        <v>1</v>
      </c>
      <c r="N444" s="231" t="s">
        <v>42</v>
      </c>
      <c r="O444" s="86"/>
      <c r="P444" s="232">
        <f>O444*H444</f>
        <v>0</v>
      </c>
      <c r="Q444" s="232">
        <v>0.00013</v>
      </c>
      <c r="R444" s="232">
        <f>Q444*H444</f>
        <v>0.008137479999999999</v>
      </c>
      <c r="S444" s="232">
        <v>0</v>
      </c>
      <c r="T444" s="233">
        <f>S444*H444</f>
        <v>0</v>
      </c>
      <c r="AR444" s="234" t="s">
        <v>155</v>
      </c>
      <c r="AT444" s="234" t="s">
        <v>150</v>
      </c>
      <c r="AU444" s="234" t="s">
        <v>87</v>
      </c>
      <c r="AY444" s="17" t="s">
        <v>147</v>
      </c>
      <c r="BE444" s="235">
        <f>IF(N444="základní",J444,0)</f>
        <v>0</v>
      </c>
      <c r="BF444" s="235">
        <f>IF(N444="snížená",J444,0)</f>
        <v>0</v>
      </c>
      <c r="BG444" s="235">
        <f>IF(N444="zákl. přenesená",J444,0)</f>
        <v>0</v>
      </c>
      <c r="BH444" s="235">
        <f>IF(N444="sníž. přenesená",J444,0)</f>
        <v>0</v>
      </c>
      <c r="BI444" s="235">
        <f>IF(N444="nulová",J444,0)</f>
        <v>0</v>
      </c>
      <c r="BJ444" s="17" t="s">
        <v>85</v>
      </c>
      <c r="BK444" s="235">
        <f>ROUND(I444*H444,2)</f>
        <v>0</v>
      </c>
      <c r="BL444" s="17" t="s">
        <v>155</v>
      </c>
      <c r="BM444" s="234" t="s">
        <v>608</v>
      </c>
    </row>
    <row r="445" spans="2:51" s="12" customFormat="1" ht="12">
      <c r="B445" s="236"/>
      <c r="C445" s="237"/>
      <c r="D445" s="238" t="s">
        <v>157</v>
      </c>
      <c r="E445" s="239" t="s">
        <v>1</v>
      </c>
      <c r="F445" s="240" t="s">
        <v>412</v>
      </c>
      <c r="G445" s="237"/>
      <c r="H445" s="241">
        <v>3.97</v>
      </c>
      <c r="I445" s="242"/>
      <c r="J445" s="237"/>
      <c r="K445" s="237"/>
      <c r="L445" s="243"/>
      <c r="M445" s="244"/>
      <c r="N445" s="245"/>
      <c r="O445" s="245"/>
      <c r="P445" s="245"/>
      <c r="Q445" s="245"/>
      <c r="R445" s="245"/>
      <c r="S445" s="245"/>
      <c r="T445" s="246"/>
      <c r="AT445" s="247" t="s">
        <v>157</v>
      </c>
      <c r="AU445" s="247" t="s">
        <v>87</v>
      </c>
      <c r="AV445" s="12" t="s">
        <v>87</v>
      </c>
      <c r="AW445" s="12" t="s">
        <v>32</v>
      </c>
      <c r="AX445" s="12" t="s">
        <v>77</v>
      </c>
      <c r="AY445" s="247" t="s">
        <v>147</v>
      </c>
    </row>
    <row r="446" spans="2:51" s="12" customFormat="1" ht="12">
      <c r="B446" s="236"/>
      <c r="C446" s="237"/>
      <c r="D446" s="238" t="s">
        <v>157</v>
      </c>
      <c r="E446" s="239" t="s">
        <v>1</v>
      </c>
      <c r="F446" s="240" t="s">
        <v>413</v>
      </c>
      <c r="G446" s="237"/>
      <c r="H446" s="241">
        <v>26.046</v>
      </c>
      <c r="I446" s="242"/>
      <c r="J446" s="237"/>
      <c r="K446" s="237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157</v>
      </c>
      <c r="AU446" s="247" t="s">
        <v>87</v>
      </c>
      <c r="AV446" s="12" t="s">
        <v>87</v>
      </c>
      <c r="AW446" s="12" t="s">
        <v>32</v>
      </c>
      <c r="AX446" s="12" t="s">
        <v>77</v>
      </c>
      <c r="AY446" s="247" t="s">
        <v>147</v>
      </c>
    </row>
    <row r="447" spans="2:51" s="12" customFormat="1" ht="12">
      <c r="B447" s="236"/>
      <c r="C447" s="237"/>
      <c r="D447" s="238" t="s">
        <v>157</v>
      </c>
      <c r="E447" s="239" t="s">
        <v>1</v>
      </c>
      <c r="F447" s="240" t="s">
        <v>414</v>
      </c>
      <c r="G447" s="237"/>
      <c r="H447" s="241">
        <v>19.224</v>
      </c>
      <c r="I447" s="242"/>
      <c r="J447" s="237"/>
      <c r="K447" s="237"/>
      <c r="L447" s="243"/>
      <c r="M447" s="244"/>
      <c r="N447" s="245"/>
      <c r="O447" s="245"/>
      <c r="P447" s="245"/>
      <c r="Q447" s="245"/>
      <c r="R447" s="245"/>
      <c r="S447" s="245"/>
      <c r="T447" s="246"/>
      <c r="AT447" s="247" t="s">
        <v>157</v>
      </c>
      <c r="AU447" s="247" t="s">
        <v>87</v>
      </c>
      <c r="AV447" s="12" t="s">
        <v>87</v>
      </c>
      <c r="AW447" s="12" t="s">
        <v>32</v>
      </c>
      <c r="AX447" s="12" t="s">
        <v>77</v>
      </c>
      <c r="AY447" s="247" t="s">
        <v>147</v>
      </c>
    </row>
    <row r="448" spans="2:51" s="12" customFormat="1" ht="12">
      <c r="B448" s="236"/>
      <c r="C448" s="237"/>
      <c r="D448" s="238" t="s">
        <v>157</v>
      </c>
      <c r="E448" s="239" t="s">
        <v>1</v>
      </c>
      <c r="F448" s="240" t="s">
        <v>415</v>
      </c>
      <c r="G448" s="237"/>
      <c r="H448" s="241">
        <v>2.884</v>
      </c>
      <c r="I448" s="242"/>
      <c r="J448" s="237"/>
      <c r="K448" s="237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157</v>
      </c>
      <c r="AU448" s="247" t="s">
        <v>87</v>
      </c>
      <c r="AV448" s="12" t="s">
        <v>87</v>
      </c>
      <c r="AW448" s="12" t="s">
        <v>32</v>
      </c>
      <c r="AX448" s="12" t="s">
        <v>77</v>
      </c>
      <c r="AY448" s="247" t="s">
        <v>147</v>
      </c>
    </row>
    <row r="449" spans="2:51" s="12" customFormat="1" ht="12">
      <c r="B449" s="236"/>
      <c r="C449" s="237"/>
      <c r="D449" s="238" t="s">
        <v>157</v>
      </c>
      <c r="E449" s="239" t="s">
        <v>1</v>
      </c>
      <c r="F449" s="240" t="s">
        <v>416</v>
      </c>
      <c r="G449" s="237"/>
      <c r="H449" s="241">
        <v>10.472</v>
      </c>
      <c r="I449" s="242"/>
      <c r="J449" s="237"/>
      <c r="K449" s="237"/>
      <c r="L449" s="243"/>
      <c r="M449" s="244"/>
      <c r="N449" s="245"/>
      <c r="O449" s="245"/>
      <c r="P449" s="245"/>
      <c r="Q449" s="245"/>
      <c r="R449" s="245"/>
      <c r="S449" s="245"/>
      <c r="T449" s="246"/>
      <c r="AT449" s="247" t="s">
        <v>157</v>
      </c>
      <c r="AU449" s="247" t="s">
        <v>87</v>
      </c>
      <c r="AV449" s="12" t="s">
        <v>87</v>
      </c>
      <c r="AW449" s="12" t="s">
        <v>32</v>
      </c>
      <c r="AX449" s="12" t="s">
        <v>77</v>
      </c>
      <c r="AY449" s="247" t="s">
        <v>147</v>
      </c>
    </row>
    <row r="450" spans="2:51" s="15" customFormat="1" ht="12">
      <c r="B450" s="279"/>
      <c r="C450" s="280"/>
      <c r="D450" s="238" t="s">
        <v>157</v>
      </c>
      <c r="E450" s="281" t="s">
        <v>1</v>
      </c>
      <c r="F450" s="282" t="s">
        <v>417</v>
      </c>
      <c r="G450" s="280"/>
      <c r="H450" s="283">
        <v>62.596</v>
      </c>
      <c r="I450" s="284"/>
      <c r="J450" s="280"/>
      <c r="K450" s="280"/>
      <c r="L450" s="285"/>
      <c r="M450" s="286"/>
      <c r="N450" s="287"/>
      <c r="O450" s="287"/>
      <c r="P450" s="287"/>
      <c r="Q450" s="287"/>
      <c r="R450" s="287"/>
      <c r="S450" s="287"/>
      <c r="T450" s="288"/>
      <c r="AT450" s="289" t="s">
        <v>157</v>
      </c>
      <c r="AU450" s="289" t="s">
        <v>87</v>
      </c>
      <c r="AV450" s="15" t="s">
        <v>148</v>
      </c>
      <c r="AW450" s="15" t="s">
        <v>32</v>
      </c>
      <c r="AX450" s="15" t="s">
        <v>77</v>
      </c>
      <c r="AY450" s="289" t="s">
        <v>147</v>
      </c>
    </row>
    <row r="451" spans="2:51" s="13" customFormat="1" ht="12">
      <c r="B451" s="258"/>
      <c r="C451" s="259"/>
      <c r="D451" s="238" t="s">
        <v>157</v>
      </c>
      <c r="E451" s="260" t="s">
        <v>1</v>
      </c>
      <c r="F451" s="261" t="s">
        <v>184</v>
      </c>
      <c r="G451" s="259"/>
      <c r="H451" s="262">
        <v>62.596</v>
      </c>
      <c r="I451" s="263"/>
      <c r="J451" s="259"/>
      <c r="K451" s="259"/>
      <c r="L451" s="264"/>
      <c r="M451" s="265"/>
      <c r="N451" s="266"/>
      <c r="O451" s="266"/>
      <c r="P451" s="266"/>
      <c r="Q451" s="266"/>
      <c r="R451" s="266"/>
      <c r="S451" s="266"/>
      <c r="T451" s="267"/>
      <c r="AT451" s="268" t="s">
        <v>157</v>
      </c>
      <c r="AU451" s="268" t="s">
        <v>87</v>
      </c>
      <c r="AV451" s="13" t="s">
        <v>155</v>
      </c>
      <c r="AW451" s="13" t="s">
        <v>32</v>
      </c>
      <c r="AX451" s="13" t="s">
        <v>85</v>
      </c>
      <c r="AY451" s="268" t="s">
        <v>147</v>
      </c>
    </row>
    <row r="452" spans="2:63" s="11" customFormat="1" ht="22.8" customHeight="1">
      <c r="B452" s="207"/>
      <c r="C452" s="208"/>
      <c r="D452" s="209" t="s">
        <v>76</v>
      </c>
      <c r="E452" s="221" t="s">
        <v>609</v>
      </c>
      <c r="F452" s="221" t="s">
        <v>610</v>
      </c>
      <c r="G452" s="208"/>
      <c r="H452" s="208"/>
      <c r="I452" s="211"/>
      <c r="J452" s="222">
        <f>BK452</f>
        <v>0</v>
      </c>
      <c r="K452" s="208"/>
      <c r="L452" s="213"/>
      <c r="M452" s="214"/>
      <c r="N452" s="215"/>
      <c r="O452" s="215"/>
      <c r="P452" s="216">
        <f>SUM(P453:P460)</f>
        <v>0</v>
      </c>
      <c r="Q452" s="215"/>
      <c r="R452" s="216">
        <f>SUM(R453:R460)</f>
        <v>0</v>
      </c>
      <c r="S452" s="215"/>
      <c r="T452" s="217">
        <f>SUM(T453:T460)</f>
        <v>0</v>
      </c>
      <c r="AR452" s="218" t="s">
        <v>85</v>
      </c>
      <c r="AT452" s="219" t="s">
        <v>76</v>
      </c>
      <c r="AU452" s="219" t="s">
        <v>85</v>
      </c>
      <c r="AY452" s="218" t="s">
        <v>147</v>
      </c>
      <c r="BK452" s="220">
        <f>SUM(BK453:BK460)</f>
        <v>0</v>
      </c>
    </row>
    <row r="453" spans="2:65" s="1" customFormat="1" ht="24" customHeight="1">
      <c r="B453" s="38"/>
      <c r="C453" s="223" t="s">
        <v>611</v>
      </c>
      <c r="D453" s="223" t="s">
        <v>150</v>
      </c>
      <c r="E453" s="224" t="s">
        <v>612</v>
      </c>
      <c r="F453" s="225" t="s">
        <v>613</v>
      </c>
      <c r="G453" s="226" t="s">
        <v>332</v>
      </c>
      <c r="H453" s="227">
        <v>90.471</v>
      </c>
      <c r="I453" s="228"/>
      <c r="J453" s="229">
        <f>ROUND(I453*H453,2)</f>
        <v>0</v>
      </c>
      <c r="K453" s="225" t="s">
        <v>154</v>
      </c>
      <c r="L453" s="43"/>
      <c r="M453" s="230" t="s">
        <v>1</v>
      </c>
      <c r="N453" s="231" t="s">
        <v>42</v>
      </c>
      <c r="O453" s="86"/>
      <c r="P453" s="232">
        <f>O453*H453</f>
        <v>0</v>
      </c>
      <c r="Q453" s="232">
        <v>0</v>
      </c>
      <c r="R453" s="232">
        <f>Q453*H453</f>
        <v>0</v>
      </c>
      <c r="S453" s="232">
        <v>0</v>
      </c>
      <c r="T453" s="233">
        <f>S453*H453</f>
        <v>0</v>
      </c>
      <c r="AR453" s="234" t="s">
        <v>155</v>
      </c>
      <c r="AT453" s="234" t="s">
        <v>150</v>
      </c>
      <c r="AU453" s="234" t="s">
        <v>87</v>
      </c>
      <c r="AY453" s="17" t="s">
        <v>147</v>
      </c>
      <c r="BE453" s="235">
        <f>IF(N453="základní",J453,0)</f>
        <v>0</v>
      </c>
      <c r="BF453" s="235">
        <f>IF(N453="snížená",J453,0)</f>
        <v>0</v>
      </c>
      <c r="BG453" s="235">
        <f>IF(N453="zákl. přenesená",J453,0)</f>
        <v>0</v>
      </c>
      <c r="BH453" s="235">
        <f>IF(N453="sníž. přenesená",J453,0)</f>
        <v>0</v>
      </c>
      <c r="BI453" s="235">
        <f>IF(N453="nulová",J453,0)</f>
        <v>0</v>
      </c>
      <c r="BJ453" s="17" t="s">
        <v>85</v>
      </c>
      <c r="BK453" s="235">
        <f>ROUND(I453*H453,2)</f>
        <v>0</v>
      </c>
      <c r="BL453" s="17" t="s">
        <v>155</v>
      </c>
      <c r="BM453" s="234" t="s">
        <v>614</v>
      </c>
    </row>
    <row r="454" spans="2:65" s="1" customFormat="1" ht="24" customHeight="1">
      <c r="B454" s="38"/>
      <c r="C454" s="223" t="s">
        <v>615</v>
      </c>
      <c r="D454" s="223" t="s">
        <v>150</v>
      </c>
      <c r="E454" s="224" t="s">
        <v>616</v>
      </c>
      <c r="F454" s="225" t="s">
        <v>617</v>
      </c>
      <c r="G454" s="226" t="s">
        <v>332</v>
      </c>
      <c r="H454" s="227">
        <v>180.942</v>
      </c>
      <c r="I454" s="228"/>
      <c r="J454" s="229">
        <f>ROUND(I454*H454,2)</f>
        <v>0</v>
      </c>
      <c r="K454" s="225" t="s">
        <v>154</v>
      </c>
      <c r="L454" s="43"/>
      <c r="M454" s="230" t="s">
        <v>1</v>
      </c>
      <c r="N454" s="231" t="s">
        <v>42</v>
      </c>
      <c r="O454" s="86"/>
      <c r="P454" s="232">
        <f>O454*H454</f>
        <v>0</v>
      </c>
      <c r="Q454" s="232">
        <v>0</v>
      </c>
      <c r="R454" s="232">
        <f>Q454*H454</f>
        <v>0</v>
      </c>
      <c r="S454" s="232">
        <v>0</v>
      </c>
      <c r="T454" s="233">
        <f>S454*H454</f>
        <v>0</v>
      </c>
      <c r="AR454" s="234" t="s">
        <v>155</v>
      </c>
      <c r="AT454" s="234" t="s">
        <v>150</v>
      </c>
      <c r="AU454" s="234" t="s">
        <v>87</v>
      </c>
      <c r="AY454" s="17" t="s">
        <v>147</v>
      </c>
      <c r="BE454" s="235">
        <f>IF(N454="základní",J454,0)</f>
        <v>0</v>
      </c>
      <c r="BF454" s="235">
        <f>IF(N454="snížená",J454,0)</f>
        <v>0</v>
      </c>
      <c r="BG454" s="235">
        <f>IF(N454="zákl. přenesená",J454,0)</f>
        <v>0</v>
      </c>
      <c r="BH454" s="235">
        <f>IF(N454="sníž. přenesená",J454,0)</f>
        <v>0</v>
      </c>
      <c r="BI454" s="235">
        <f>IF(N454="nulová",J454,0)</f>
        <v>0</v>
      </c>
      <c r="BJ454" s="17" t="s">
        <v>85</v>
      </c>
      <c r="BK454" s="235">
        <f>ROUND(I454*H454,2)</f>
        <v>0</v>
      </c>
      <c r="BL454" s="17" t="s">
        <v>155</v>
      </c>
      <c r="BM454" s="234" t="s">
        <v>618</v>
      </c>
    </row>
    <row r="455" spans="2:51" s="12" customFormat="1" ht="12">
      <c r="B455" s="236"/>
      <c r="C455" s="237"/>
      <c r="D455" s="238" t="s">
        <v>157</v>
      </c>
      <c r="E455" s="239" t="s">
        <v>1</v>
      </c>
      <c r="F455" s="240" t="s">
        <v>619</v>
      </c>
      <c r="G455" s="237"/>
      <c r="H455" s="241">
        <v>180.942</v>
      </c>
      <c r="I455" s="242"/>
      <c r="J455" s="237"/>
      <c r="K455" s="237"/>
      <c r="L455" s="243"/>
      <c r="M455" s="244"/>
      <c r="N455" s="245"/>
      <c r="O455" s="245"/>
      <c r="P455" s="245"/>
      <c r="Q455" s="245"/>
      <c r="R455" s="245"/>
      <c r="S455" s="245"/>
      <c r="T455" s="246"/>
      <c r="AT455" s="247" t="s">
        <v>157</v>
      </c>
      <c r="AU455" s="247" t="s">
        <v>87</v>
      </c>
      <c r="AV455" s="12" t="s">
        <v>87</v>
      </c>
      <c r="AW455" s="12" t="s">
        <v>32</v>
      </c>
      <c r="AX455" s="12" t="s">
        <v>85</v>
      </c>
      <c r="AY455" s="247" t="s">
        <v>147</v>
      </c>
    </row>
    <row r="456" spans="2:65" s="1" customFormat="1" ht="24" customHeight="1">
      <c r="B456" s="38"/>
      <c r="C456" s="223" t="s">
        <v>620</v>
      </c>
      <c r="D456" s="223" t="s">
        <v>150</v>
      </c>
      <c r="E456" s="224" t="s">
        <v>621</v>
      </c>
      <c r="F456" s="225" t="s">
        <v>622</v>
      </c>
      <c r="G456" s="226" t="s">
        <v>332</v>
      </c>
      <c r="H456" s="227">
        <v>90.471</v>
      </c>
      <c r="I456" s="228"/>
      <c r="J456" s="229">
        <f>ROUND(I456*H456,2)</f>
        <v>0</v>
      </c>
      <c r="K456" s="225" t="s">
        <v>154</v>
      </c>
      <c r="L456" s="43"/>
      <c r="M456" s="230" t="s">
        <v>1</v>
      </c>
      <c r="N456" s="231" t="s">
        <v>42</v>
      </c>
      <c r="O456" s="86"/>
      <c r="P456" s="232">
        <f>O456*H456</f>
        <v>0</v>
      </c>
      <c r="Q456" s="232">
        <v>0</v>
      </c>
      <c r="R456" s="232">
        <f>Q456*H456</f>
        <v>0</v>
      </c>
      <c r="S456" s="232">
        <v>0</v>
      </c>
      <c r="T456" s="233">
        <f>S456*H456</f>
        <v>0</v>
      </c>
      <c r="AR456" s="234" t="s">
        <v>155</v>
      </c>
      <c r="AT456" s="234" t="s">
        <v>150</v>
      </c>
      <c r="AU456" s="234" t="s">
        <v>87</v>
      </c>
      <c r="AY456" s="17" t="s">
        <v>147</v>
      </c>
      <c r="BE456" s="235">
        <f>IF(N456="základní",J456,0)</f>
        <v>0</v>
      </c>
      <c r="BF456" s="235">
        <f>IF(N456="snížená",J456,0)</f>
        <v>0</v>
      </c>
      <c r="BG456" s="235">
        <f>IF(N456="zákl. přenesená",J456,0)</f>
        <v>0</v>
      </c>
      <c r="BH456" s="235">
        <f>IF(N456="sníž. přenesená",J456,0)</f>
        <v>0</v>
      </c>
      <c r="BI456" s="235">
        <f>IF(N456="nulová",J456,0)</f>
        <v>0</v>
      </c>
      <c r="BJ456" s="17" t="s">
        <v>85</v>
      </c>
      <c r="BK456" s="235">
        <f>ROUND(I456*H456,2)</f>
        <v>0</v>
      </c>
      <c r="BL456" s="17" t="s">
        <v>155</v>
      </c>
      <c r="BM456" s="234" t="s">
        <v>623</v>
      </c>
    </row>
    <row r="457" spans="2:65" s="1" customFormat="1" ht="24" customHeight="1">
      <c r="B457" s="38"/>
      <c r="C457" s="223" t="s">
        <v>624</v>
      </c>
      <c r="D457" s="223" t="s">
        <v>150</v>
      </c>
      <c r="E457" s="224" t="s">
        <v>625</v>
      </c>
      <c r="F457" s="225" t="s">
        <v>626</v>
      </c>
      <c r="G457" s="226" t="s">
        <v>332</v>
      </c>
      <c r="H457" s="227">
        <v>1718.949</v>
      </c>
      <c r="I457" s="228"/>
      <c r="J457" s="229">
        <f>ROUND(I457*H457,2)</f>
        <v>0</v>
      </c>
      <c r="K457" s="225" t="s">
        <v>154</v>
      </c>
      <c r="L457" s="43"/>
      <c r="M457" s="230" t="s">
        <v>1</v>
      </c>
      <c r="N457" s="231" t="s">
        <v>42</v>
      </c>
      <c r="O457" s="86"/>
      <c r="P457" s="232">
        <f>O457*H457</f>
        <v>0</v>
      </c>
      <c r="Q457" s="232">
        <v>0</v>
      </c>
      <c r="R457" s="232">
        <f>Q457*H457</f>
        <v>0</v>
      </c>
      <c r="S457" s="232">
        <v>0</v>
      </c>
      <c r="T457" s="233">
        <f>S457*H457</f>
        <v>0</v>
      </c>
      <c r="AR457" s="234" t="s">
        <v>155</v>
      </c>
      <c r="AT457" s="234" t="s">
        <v>150</v>
      </c>
      <c r="AU457" s="234" t="s">
        <v>87</v>
      </c>
      <c r="AY457" s="17" t="s">
        <v>147</v>
      </c>
      <c r="BE457" s="235">
        <f>IF(N457="základní",J457,0)</f>
        <v>0</v>
      </c>
      <c r="BF457" s="235">
        <f>IF(N457="snížená",J457,0)</f>
        <v>0</v>
      </c>
      <c r="BG457" s="235">
        <f>IF(N457="zákl. přenesená",J457,0)</f>
        <v>0</v>
      </c>
      <c r="BH457" s="235">
        <f>IF(N457="sníž. přenesená",J457,0)</f>
        <v>0</v>
      </c>
      <c r="BI457" s="235">
        <f>IF(N457="nulová",J457,0)</f>
        <v>0</v>
      </c>
      <c r="BJ457" s="17" t="s">
        <v>85</v>
      </c>
      <c r="BK457" s="235">
        <f>ROUND(I457*H457,2)</f>
        <v>0</v>
      </c>
      <c r="BL457" s="17" t="s">
        <v>155</v>
      </c>
      <c r="BM457" s="234" t="s">
        <v>627</v>
      </c>
    </row>
    <row r="458" spans="2:51" s="12" customFormat="1" ht="12">
      <c r="B458" s="236"/>
      <c r="C458" s="237"/>
      <c r="D458" s="238" t="s">
        <v>157</v>
      </c>
      <c r="E458" s="239" t="s">
        <v>1</v>
      </c>
      <c r="F458" s="240" t="s">
        <v>628</v>
      </c>
      <c r="G458" s="237"/>
      <c r="H458" s="241">
        <v>1718.949</v>
      </c>
      <c r="I458" s="242"/>
      <c r="J458" s="237"/>
      <c r="K458" s="237"/>
      <c r="L458" s="243"/>
      <c r="M458" s="244"/>
      <c r="N458" s="245"/>
      <c r="O458" s="245"/>
      <c r="P458" s="245"/>
      <c r="Q458" s="245"/>
      <c r="R458" s="245"/>
      <c r="S458" s="245"/>
      <c r="T458" s="246"/>
      <c r="AT458" s="247" t="s">
        <v>157</v>
      </c>
      <c r="AU458" s="247" t="s">
        <v>87</v>
      </c>
      <c r="AV458" s="12" t="s">
        <v>87</v>
      </c>
      <c r="AW458" s="12" t="s">
        <v>32</v>
      </c>
      <c r="AX458" s="12" t="s">
        <v>85</v>
      </c>
      <c r="AY458" s="247" t="s">
        <v>147</v>
      </c>
    </row>
    <row r="459" spans="2:65" s="1" customFormat="1" ht="24" customHeight="1">
      <c r="B459" s="38"/>
      <c r="C459" s="223" t="s">
        <v>629</v>
      </c>
      <c r="D459" s="223" t="s">
        <v>150</v>
      </c>
      <c r="E459" s="224" t="s">
        <v>630</v>
      </c>
      <c r="F459" s="225" t="s">
        <v>631</v>
      </c>
      <c r="G459" s="226" t="s">
        <v>332</v>
      </c>
      <c r="H459" s="227">
        <v>90.471</v>
      </c>
      <c r="I459" s="228"/>
      <c r="J459" s="229">
        <f>ROUND(I459*H459,2)</f>
        <v>0</v>
      </c>
      <c r="K459" s="225" t="s">
        <v>154</v>
      </c>
      <c r="L459" s="43"/>
      <c r="M459" s="230" t="s">
        <v>1</v>
      </c>
      <c r="N459" s="231" t="s">
        <v>42</v>
      </c>
      <c r="O459" s="86"/>
      <c r="P459" s="232">
        <f>O459*H459</f>
        <v>0</v>
      </c>
      <c r="Q459" s="232">
        <v>0</v>
      </c>
      <c r="R459" s="232">
        <f>Q459*H459</f>
        <v>0</v>
      </c>
      <c r="S459" s="232">
        <v>0</v>
      </c>
      <c r="T459" s="233">
        <f>S459*H459</f>
        <v>0</v>
      </c>
      <c r="AR459" s="234" t="s">
        <v>155</v>
      </c>
      <c r="AT459" s="234" t="s">
        <v>150</v>
      </c>
      <c r="AU459" s="234" t="s">
        <v>87</v>
      </c>
      <c r="AY459" s="17" t="s">
        <v>147</v>
      </c>
      <c r="BE459" s="235">
        <f>IF(N459="základní",J459,0)</f>
        <v>0</v>
      </c>
      <c r="BF459" s="235">
        <f>IF(N459="snížená",J459,0)</f>
        <v>0</v>
      </c>
      <c r="BG459" s="235">
        <f>IF(N459="zákl. přenesená",J459,0)</f>
        <v>0</v>
      </c>
      <c r="BH459" s="235">
        <f>IF(N459="sníž. přenesená",J459,0)</f>
        <v>0</v>
      </c>
      <c r="BI459" s="235">
        <f>IF(N459="nulová",J459,0)</f>
        <v>0</v>
      </c>
      <c r="BJ459" s="17" t="s">
        <v>85</v>
      </c>
      <c r="BK459" s="235">
        <f>ROUND(I459*H459,2)</f>
        <v>0</v>
      </c>
      <c r="BL459" s="17" t="s">
        <v>155</v>
      </c>
      <c r="BM459" s="234" t="s">
        <v>632</v>
      </c>
    </row>
    <row r="460" spans="2:51" s="12" customFormat="1" ht="12">
      <c r="B460" s="236"/>
      <c r="C460" s="237"/>
      <c r="D460" s="238" t="s">
        <v>157</v>
      </c>
      <c r="E460" s="239" t="s">
        <v>1</v>
      </c>
      <c r="F460" s="240" t="s">
        <v>633</v>
      </c>
      <c r="G460" s="237"/>
      <c r="H460" s="241">
        <v>90.471</v>
      </c>
      <c r="I460" s="242"/>
      <c r="J460" s="237"/>
      <c r="K460" s="237"/>
      <c r="L460" s="243"/>
      <c r="M460" s="244"/>
      <c r="N460" s="245"/>
      <c r="O460" s="245"/>
      <c r="P460" s="245"/>
      <c r="Q460" s="245"/>
      <c r="R460" s="245"/>
      <c r="S460" s="245"/>
      <c r="T460" s="246"/>
      <c r="AT460" s="247" t="s">
        <v>157</v>
      </c>
      <c r="AU460" s="247" t="s">
        <v>87</v>
      </c>
      <c r="AV460" s="12" t="s">
        <v>87</v>
      </c>
      <c r="AW460" s="12" t="s">
        <v>32</v>
      </c>
      <c r="AX460" s="12" t="s">
        <v>85</v>
      </c>
      <c r="AY460" s="247" t="s">
        <v>147</v>
      </c>
    </row>
    <row r="461" spans="2:63" s="11" customFormat="1" ht="22.8" customHeight="1">
      <c r="B461" s="207"/>
      <c r="C461" s="208"/>
      <c r="D461" s="209" t="s">
        <v>76</v>
      </c>
      <c r="E461" s="221" t="s">
        <v>634</v>
      </c>
      <c r="F461" s="221" t="s">
        <v>635</v>
      </c>
      <c r="G461" s="208"/>
      <c r="H461" s="208"/>
      <c r="I461" s="211"/>
      <c r="J461" s="222">
        <f>BK461</f>
        <v>0</v>
      </c>
      <c r="K461" s="208"/>
      <c r="L461" s="213"/>
      <c r="M461" s="214"/>
      <c r="N461" s="215"/>
      <c r="O461" s="215"/>
      <c r="P461" s="216">
        <f>P462</f>
        <v>0</v>
      </c>
      <c r="Q461" s="215"/>
      <c r="R461" s="216">
        <f>R462</f>
        <v>0</v>
      </c>
      <c r="S461" s="215"/>
      <c r="T461" s="217">
        <f>T462</f>
        <v>0</v>
      </c>
      <c r="AR461" s="218" t="s">
        <v>85</v>
      </c>
      <c r="AT461" s="219" t="s">
        <v>76</v>
      </c>
      <c r="AU461" s="219" t="s">
        <v>85</v>
      </c>
      <c r="AY461" s="218" t="s">
        <v>147</v>
      </c>
      <c r="BK461" s="220">
        <f>BK462</f>
        <v>0</v>
      </c>
    </row>
    <row r="462" spans="2:65" s="1" customFormat="1" ht="16.5" customHeight="1">
      <c r="B462" s="38"/>
      <c r="C462" s="223" t="s">
        <v>636</v>
      </c>
      <c r="D462" s="223" t="s">
        <v>150</v>
      </c>
      <c r="E462" s="224" t="s">
        <v>637</v>
      </c>
      <c r="F462" s="225" t="s">
        <v>638</v>
      </c>
      <c r="G462" s="226" t="s">
        <v>332</v>
      </c>
      <c r="H462" s="227">
        <v>73.653</v>
      </c>
      <c r="I462" s="228"/>
      <c r="J462" s="229">
        <f>ROUND(I462*H462,2)</f>
        <v>0</v>
      </c>
      <c r="K462" s="225" t="s">
        <v>154</v>
      </c>
      <c r="L462" s="43"/>
      <c r="M462" s="230" t="s">
        <v>1</v>
      </c>
      <c r="N462" s="231" t="s">
        <v>42</v>
      </c>
      <c r="O462" s="86"/>
      <c r="P462" s="232">
        <f>O462*H462</f>
        <v>0</v>
      </c>
      <c r="Q462" s="232">
        <v>0</v>
      </c>
      <c r="R462" s="232">
        <f>Q462*H462</f>
        <v>0</v>
      </c>
      <c r="S462" s="232">
        <v>0</v>
      </c>
      <c r="T462" s="233">
        <f>S462*H462</f>
        <v>0</v>
      </c>
      <c r="AR462" s="234" t="s">
        <v>155</v>
      </c>
      <c r="AT462" s="234" t="s">
        <v>150</v>
      </c>
      <c r="AU462" s="234" t="s">
        <v>87</v>
      </c>
      <c r="AY462" s="17" t="s">
        <v>147</v>
      </c>
      <c r="BE462" s="235">
        <f>IF(N462="základní",J462,0)</f>
        <v>0</v>
      </c>
      <c r="BF462" s="235">
        <f>IF(N462="snížená",J462,0)</f>
        <v>0</v>
      </c>
      <c r="BG462" s="235">
        <f>IF(N462="zákl. přenesená",J462,0)</f>
        <v>0</v>
      </c>
      <c r="BH462" s="235">
        <f>IF(N462="sníž. přenesená",J462,0)</f>
        <v>0</v>
      </c>
      <c r="BI462" s="235">
        <f>IF(N462="nulová",J462,0)</f>
        <v>0</v>
      </c>
      <c r="BJ462" s="17" t="s">
        <v>85</v>
      </c>
      <c r="BK462" s="235">
        <f>ROUND(I462*H462,2)</f>
        <v>0</v>
      </c>
      <c r="BL462" s="17" t="s">
        <v>155</v>
      </c>
      <c r="BM462" s="234" t="s">
        <v>639</v>
      </c>
    </row>
    <row r="463" spans="2:63" s="11" customFormat="1" ht="25.9" customHeight="1">
      <c r="B463" s="207"/>
      <c r="C463" s="208"/>
      <c r="D463" s="209" t="s">
        <v>76</v>
      </c>
      <c r="E463" s="210" t="s">
        <v>640</v>
      </c>
      <c r="F463" s="210" t="s">
        <v>641</v>
      </c>
      <c r="G463" s="208"/>
      <c r="H463" s="208"/>
      <c r="I463" s="211"/>
      <c r="J463" s="212">
        <f>BK463</f>
        <v>0</v>
      </c>
      <c r="K463" s="208"/>
      <c r="L463" s="213"/>
      <c r="M463" s="214"/>
      <c r="N463" s="215"/>
      <c r="O463" s="215"/>
      <c r="P463" s="216">
        <f>P464+P489+P495+P511+P540+P576+P626+P639+P653+P684+P704+P761</f>
        <v>0</v>
      </c>
      <c r="Q463" s="215"/>
      <c r="R463" s="216">
        <f>R464+R489+R495+R511+R540+R576+R626+R639+R653+R684+R704+R761</f>
        <v>11.28127837</v>
      </c>
      <c r="S463" s="215"/>
      <c r="T463" s="217">
        <f>T464+T489+T495+T511+T540+T576+T626+T639+T653+T684+T704+T761</f>
        <v>1.2428811300000002</v>
      </c>
      <c r="AR463" s="218" t="s">
        <v>87</v>
      </c>
      <c r="AT463" s="219" t="s">
        <v>76</v>
      </c>
      <c r="AU463" s="219" t="s">
        <v>77</v>
      </c>
      <c r="AY463" s="218" t="s">
        <v>147</v>
      </c>
      <c r="BK463" s="220">
        <f>BK464+BK489+BK495+BK511+BK540+BK576+BK626+BK639+BK653+BK684+BK704+BK761</f>
        <v>0</v>
      </c>
    </row>
    <row r="464" spans="2:63" s="11" customFormat="1" ht="22.8" customHeight="1">
      <c r="B464" s="207"/>
      <c r="C464" s="208"/>
      <c r="D464" s="209" t="s">
        <v>76</v>
      </c>
      <c r="E464" s="221" t="s">
        <v>642</v>
      </c>
      <c r="F464" s="221" t="s">
        <v>643</v>
      </c>
      <c r="G464" s="208"/>
      <c r="H464" s="208"/>
      <c r="I464" s="211"/>
      <c r="J464" s="222">
        <f>BK464</f>
        <v>0</v>
      </c>
      <c r="K464" s="208"/>
      <c r="L464" s="213"/>
      <c r="M464" s="214"/>
      <c r="N464" s="215"/>
      <c r="O464" s="215"/>
      <c r="P464" s="216">
        <f>SUM(P465:P488)</f>
        <v>0</v>
      </c>
      <c r="Q464" s="215"/>
      <c r="R464" s="216">
        <f>SUM(R465:R488)</f>
        <v>0.44035350000000006</v>
      </c>
      <c r="S464" s="215"/>
      <c r="T464" s="217">
        <f>SUM(T465:T488)</f>
        <v>0</v>
      </c>
      <c r="AR464" s="218" t="s">
        <v>87</v>
      </c>
      <c r="AT464" s="219" t="s">
        <v>76</v>
      </c>
      <c r="AU464" s="219" t="s">
        <v>85</v>
      </c>
      <c r="AY464" s="218" t="s">
        <v>147</v>
      </c>
      <c r="BK464" s="220">
        <f>SUM(BK465:BK488)</f>
        <v>0</v>
      </c>
    </row>
    <row r="465" spans="2:65" s="1" customFormat="1" ht="24" customHeight="1">
      <c r="B465" s="38"/>
      <c r="C465" s="223" t="s">
        <v>644</v>
      </c>
      <c r="D465" s="223" t="s">
        <v>150</v>
      </c>
      <c r="E465" s="224" t="s">
        <v>645</v>
      </c>
      <c r="F465" s="225" t="s">
        <v>646</v>
      </c>
      <c r="G465" s="226" t="s">
        <v>167</v>
      </c>
      <c r="H465" s="227">
        <v>94.12</v>
      </c>
      <c r="I465" s="228"/>
      <c r="J465" s="229">
        <f>ROUND(I465*H465,2)</f>
        <v>0</v>
      </c>
      <c r="K465" s="225" t="s">
        <v>154</v>
      </c>
      <c r="L465" s="43"/>
      <c r="M465" s="230" t="s">
        <v>1</v>
      </c>
      <c r="N465" s="231" t="s">
        <v>42</v>
      </c>
      <c r="O465" s="86"/>
      <c r="P465" s="232">
        <f>O465*H465</f>
        <v>0</v>
      </c>
      <c r="Q465" s="232">
        <v>0</v>
      </c>
      <c r="R465" s="232">
        <f>Q465*H465</f>
        <v>0</v>
      </c>
      <c r="S465" s="232">
        <v>0</v>
      </c>
      <c r="T465" s="233">
        <f>S465*H465</f>
        <v>0</v>
      </c>
      <c r="AR465" s="234" t="s">
        <v>239</v>
      </c>
      <c r="AT465" s="234" t="s">
        <v>150</v>
      </c>
      <c r="AU465" s="234" t="s">
        <v>87</v>
      </c>
      <c r="AY465" s="17" t="s">
        <v>147</v>
      </c>
      <c r="BE465" s="235">
        <f>IF(N465="základní",J465,0)</f>
        <v>0</v>
      </c>
      <c r="BF465" s="235">
        <f>IF(N465="snížená",J465,0)</f>
        <v>0</v>
      </c>
      <c r="BG465" s="235">
        <f>IF(N465="zákl. přenesená",J465,0)</f>
        <v>0</v>
      </c>
      <c r="BH465" s="235">
        <f>IF(N465="sníž. přenesená",J465,0)</f>
        <v>0</v>
      </c>
      <c r="BI465" s="235">
        <f>IF(N465="nulová",J465,0)</f>
        <v>0</v>
      </c>
      <c r="BJ465" s="17" t="s">
        <v>85</v>
      </c>
      <c r="BK465" s="235">
        <f>ROUND(I465*H465,2)</f>
        <v>0</v>
      </c>
      <c r="BL465" s="17" t="s">
        <v>239</v>
      </c>
      <c r="BM465" s="234" t="s">
        <v>647</v>
      </c>
    </row>
    <row r="466" spans="2:51" s="14" customFormat="1" ht="12">
      <c r="B466" s="269"/>
      <c r="C466" s="270"/>
      <c r="D466" s="238" t="s">
        <v>157</v>
      </c>
      <c r="E466" s="271" t="s">
        <v>1</v>
      </c>
      <c r="F466" s="272" t="s">
        <v>648</v>
      </c>
      <c r="G466" s="270"/>
      <c r="H466" s="271" t="s">
        <v>1</v>
      </c>
      <c r="I466" s="273"/>
      <c r="J466" s="270"/>
      <c r="K466" s="270"/>
      <c r="L466" s="274"/>
      <c r="M466" s="275"/>
      <c r="N466" s="276"/>
      <c r="O466" s="276"/>
      <c r="P466" s="276"/>
      <c r="Q466" s="276"/>
      <c r="R466" s="276"/>
      <c r="S466" s="276"/>
      <c r="T466" s="277"/>
      <c r="AT466" s="278" t="s">
        <v>157</v>
      </c>
      <c r="AU466" s="278" t="s">
        <v>87</v>
      </c>
      <c r="AV466" s="14" t="s">
        <v>85</v>
      </c>
      <c r="AW466" s="14" t="s">
        <v>32</v>
      </c>
      <c r="AX466" s="14" t="s">
        <v>77</v>
      </c>
      <c r="AY466" s="278" t="s">
        <v>147</v>
      </c>
    </row>
    <row r="467" spans="2:51" s="12" customFormat="1" ht="12">
      <c r="B467" s="236"/>
      <c r="C467" s="237"/>
      <c r="D467" s="238" t="s">
        <v>157</v>
      </c>
      <c r="E467" s="239" t="s">
        <v>1</v>
      </c>
      <c r="F467" s="240" t="s">
        <v>649</v>
      </c>
      <c r="G467" s="237"/>
      <c r="H467" s="241">
        <v>83.12</v>
      </c>
      <c r="I467" s="242"/>
      <c r="J467" s="237"/>
      <c r="K467" s="237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157</v>
      </c>
      <c r="AU467" s="247" t="s">
        <v>87</v>
      </c>
      <c r="AV467" s="12" t="s">
        <v>87</v>
      </c>
      <c r="AW467" s="12" t="s">
        <v>32</v>
      </c>
      <c r="AX467" s="12" t="s">
        <v>77</v>
      </c>
      <c r="AY467" s="247" t="s">
        <v>147</v>
      </c>
    </row>
    <row r="468" spans="2:51" s="12" customFormat="1" ht="12">
      <c r="B468" s="236"/>
      <c r="C468" s="237"/>
      <c r="D468" s="238" t="s">
        <v>157</v>
      </c>
      <c r="E468" s="239" t="s">
        <v>1</v>
      </c>
      <c r="F468" s="240" t="s">
        <v>650</v>
      </c>
      <c r="G468" s="237"/>
      <c r="H468" s="241">
        <v>11</v>
      </c>
      <c r="I468" s="242"/>
      <c r="J468" s="237"/>
      <c r="K468" s="237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157</v>
      </c>
      <c r="AU468" s="247" t="s">
        <v>87</v>
      </c>
      <c r="AV468" s="12" t="s">
        <v>87</v>
      </c>
      <c r="AW468" s="12" t="s">
        <v>32</v>
      </c>
      <c r="AX468" s="12" t="s">
        <v>77</v>
      </c>
      <c r="AY468" s="247" t="s">
        <v>147</v>
      </c>
    </row>
    <row r="469" spans="2:51" s="13" customFormat="1" ht="12">
      <c r="B469" s="258"/>
      <c r="C469" s="259"/>
      <c r="D469" s="238" t="s">
        <v>157</v>
      </c>
      <c r="E469" s="260" t="s">
        <v>1</v>
      </c>
      <c r="F469" s="261" t="s">
        <v>184</v>
      </c>
      <c r="G469" s="259"/>
      <c r="H469" s="262">
        <v>94.12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AT469" s="268" t="s">
        <v>157</v>
      </c>
      <c r="AU469" s="268" t="s">
        <v>87</v>
      </c>
      <c r="AV469" s="13" t="s">
        <v>155</v>
      </c>
      <c r="AW469" s="13" t="s">
        <v>32</v>
      </c>
      <c r="AX469" s="13" t="s">
        <v>85</v>
      </c>
      <c r="AY469" s="268" t="s">
        <v>147</v>
      </c>
    </row>
    <row r="470" spans="2:65" s="1" customFormat="1" ht="16.5" customHeight="1">
      <c r="B470" s="38"/>
      <c r="C470" s="248" t="s">
        <v>651</v>
      </c>
      <c r="D470" s="248" t="s">
        <v>159</v>
      </c>
      <c r="E470" s="249" t="s">
        <v>652</v>
      </c>
      <c r="F470" s="250" t="s">
        <v>653</v>
      </c>
      <c r="G470" s="251" t="s">
        <v>332</v>
      </c>
      <c r="H470" s="252">
        <v>0.028</v>
      </c>
      <c r="I470" s="253"/>
      <c r="J470" s="254">
        <f>ROUND(I470*H470,2)</f>
        <v>0</v>
      </c>
      <c r="K470" s="250" t="s">
        <v>154</v>
      </c>
      <c r="L470" s="255"/>
      <c r="M470" s="256" t="s">
        <v>1</v>
      </c>
      <c r="N470" s="257" t="s">
        <v>42</v>
      </c>
      <c r="O470" s="86"/>
      <c r="P470" s="232">
        <f>O470*H470</f>
        <v>0</v>
      </c>
      <c r="Q470" s="232">
        <v>1</v>
      </c>
      <c r="R470" s="232">
        <f>Q470*H470</f>
        <v>0.028</v>
      </c>
      <c r="S470" s="232">
        <v>0</v>
      </c>
      <c r="T470" s="233">
        <f>S470*H470</f>
        <v>0</v>
      </c>
      <c r="AR470" s="234" t="s">
        <v>352</v>
      </c>
      <c r="AT470" s="234" t="s">
        <v>159</v>
      </c>
      <c r="AU470" s="234" t="s">
        <v>87</v>
      </c>
      <c r="AY470" s="17" t="s">
        <v>147</v>
      </c>
      <c r="BE470" s="235">
        <f>IF(N470="základní",J470,0)</f>
        <v>0</v>
      </c>
      <c r="BF470" s="235">
        <f>IF(N470="snížená",J470,0)</f>
        <v>0</v>
      </c>
      <c r="BG470" s="235">
        <f>IF(N470="zákl. přenesená",J470,0)</f>
        <v>0</v>
      </c>
      <c r="BH470" s="235">
        <f>IF(N470="sníž. přenesená",J470,0)</f>
        <v>0</v>
      </c>
      <c r="BI470" s="235">
        <f>IF(N470="nulová",J470,0)</f>
        <v>0</v>
      </c>
      <c r="BJ470" s="17" t="s">
        <v>85</v>
      </c>
      <c r="BK470" s="235">
        <f>ROUND(I470*H470,2)</f>
        <v>0</v>
      </c>
      <c r="BL470" s="17" t="s">
        <v>239</v>
      </c>
      <c r="BM470" s="234" t="s">
        <v>654</v>
      </c>
    </row>
    <row r="471" spans="2:51" s="12" customFormat="1" ht="12">
      <c r="B471" s="236"/>
      <c r="C471" s="237"/>
      <c r="D471" s="238" t="s">
        <v>157</v>
      </c>
      <c r="E471" s="239" t="s">
        <v>1</v>
      </c>
      <c r="F471" s="240" t="s">
        <v>655</v>
      </c>
      <c r="G471" s="237"/>
      <c r="H471" s="241">
        <v>0.028</v>
      </c>
      <c r="I471" s="242"/>
      <c r="J471" s="237"/>
      <c r="K471" s="237"/>
      <c r="L471" s="243"/>
      <c r="M471" s="244"/>
      <c r="N471" s="245"/>
      <c r="O471" s="245"/>
      <c r="P471" s="245"/>
      <c r="Q471" s="245"/>
      <c r="R471" s="245"/>
      <c r="S471" s="245"/>
      <c r="T471" s="246"/>
      <c r="AT471" s="247" t="s">
        <v>157</v>
      </c>
      <c r="AU471" s="247" t="s">
        <v>87</v>
      </c>
      <c r="AV471" s="12" t="s">
        <v>87</v>
      </c>
      <c r="AW471" s="12" t="s">
        <v>32</v>
      </c>
      <c r="AX471" s="12" t="s">
        <v>85</v>
      </c>
      <c r="AY471" s="247" t="s">
        <v>147</v>
      </c>
    </row>
    <row r="472" spans="2:65" s="1" customFormat="1" ht="24" customHeight="1">
      <c r="B472" s="38"/>
      <c r="C472" s="223" t="s">
        <v>656</v>
      </c>
      <c r="D472" s="223" t="s">
        <v>150</v>
      </c>
      <c r="E472" s="224" t="s">
        <v>657</v>
      </c>
      <c r="F472" s="225" t="s">
        <v>658</v>
      </c>
      <c r="G472" s="226" t="s">
        <v>167</v>
      </c>
      <c r="H472" s="227">
        <v>10.472</v>
      </c>
      <c r="I472" s="228"/>
      <c r="J472" s="229">
        <f>ROUND(I472*H472,2)</f>
        <v>0</v>
      </c>
      <c r="K472" s="225" t="s">
        <v>154</v>
      </c>
      <c r="L472" s="43"/>
      <c r="M472" s="230" t="s">
        <v>1</v>
      </c>
      <c r="N472" s="231" t="s">
        <v>42</v>
      </c>
      <c r="O472" s="86"/>
      <c r="P472" s="232">
        <f>O472*H472</f>
        <v>0</v>
      </c>
      <c r="Q472" s="232">
        <v>0.004</v>
      </c>
      <c r="R472" s="232">
        <f>Q472*H472</f>
        <v>0.041888</v>
      </c>
      <c r="S472" s="232">
        <v>0</v>
      </c>
      <c r="T472" s="233">
        <f>S472*H472</f>
        <v>0</v>
      </c>
      <c r="AR472" s="234" t="s">
        <v>239</v>
      </c>
      <c r="AT472" s="234" t="s">
        <v>150</v>
      </c>
      <c r="AU472" s="234" t="s">
        <v>87</v>
      </c>
      <c r="AY472" s="17" t="s">
        <v>147</v>
      </c>
      <c r="BE472" s="235">
        <f>IF(N472="základní",J472,0)</f>
        <v>0</v>
      </c>
      <c r="BF472" s="235">
        <f>IF(N472="snížená",J472,0)</f>
        <v>0</v>
      </c>
      <c r="BG472" s="235">
        <f>IF(N472="zákl. přenesená",J472,0)</f>
        <v>0</v>
      </c>
      <c r="BH472" s="235">
        <f>IF(N472="sníž. přenesená",J472,0)</f>
        <v>0</v>
      </c>
      <c r="BI472" s="235">
        <f>IF(N472="nulová",J472,0)</f>
        <v>0</v>
      </c>
      <c r="BJ472" s="17" t="s">
        <v>85</v>
      </c>
      <c r="BK472" s="235">
        <f>ROUND(I472*H472,2)</f>
        <v>0</v>
      </c>
      <c r="BL472" s="17" t="s">
        <v>239</v>
      </c>
      <c r="BM472" s="234" t="s">
        <v>659</v>
      </c>
    </row>
    <row r="473" spans="2:51" s="12" customFormat="1" ht="12">
      <c r="B473" s="236"/>
      <c r="C473" s="237"/>
      <c r="D473" s="238" t="s">
        <v>157</v>
      </c>
      <c r="E473" s="239" t="s">
        <v>1</v>
      </c>
      <c r="F473" s="240" t="s">
        <v>660</v>
      </c>
      <c r="G473" s="237"/>
      <c r="H473" s="241">
        <v>10.472</v>
      </c>
      <c r="I473" s="242"/>
      <c r="J473" s="237"/>
      <c r="K473" s="237"/>
      <c r="L473" s="243"/>
      <c r="M473" s="244"/>
      <c r="N473" s="245"/>
      <c r="O473" s="245"/>
      <c r="P473" s="245"/>
      <c r="Q473" s="245"/>
      <c r="R473" s="245"/>
      <c r="S473" s="245"/>
      <c r="T473" s="246"/>
      <c r="AT473" s="247" t="s">
        <v>157</v>
      </c>
      <c r="AU473" s="247" t="s">
        <v>87</v>
      </c>
      <c r="AV473" s="12" t="s">
        <v>87</v>
      </c>
      <c r="AW473" s="12" t="s">
        <v>32</v>
      </c>
      <c r="AX473" s="12" t="s">
        <v>85</v>
      </c>
      <c r="AY473" s="247" t="s">
        <v>147</v>
      </c>
    </row>
    <row r="474" spans="2:65" s="1" customFormat="1" ht="24" customHeight="1">
      <c r="B474" s="38"/>
      <c r="C474" s="223" t="s">
        <v>661</v>
      </c>
      <c r="D474" s="223" t="s">
        <v>150</v>
      </c>
      <c r="E474" s="224" t="s">
        <v>662</v>
      </c>
      <c r="F474" s="225" t="s">
        <v>663</v>
      </c>
      <c r="G474" s="226" t="s">
        <v>167</v>
      </c>
      <c r="H474" s="227">
        <v>14.085</v>
      </c>
      <c r="I474" s="228"/>
      <c r="J474" s="229">
        <f>ROUND(I474*H474,2)</f>
        <v>0</v>
      </c>
      <c r="K474" s="225" t="s">
        <v>154</v>
      </c>
      <c r="L474" s="43"/>
      <c r="M474" s="230" t="s">
        <v>1</v>
      </c>
      <c r="N474" s="231" t="s">
        <v>42</v>
      </c>
      <c r="O474" s="86"/>
      <c r="P474" s="232">
        <f>O474*H474</f>
        <v>0</v>
      </c>
      <c r="Q474" s="232">
        <v>0.004</v>
      </c>
      <c r="R474" s="232">
        <f>Q474*H474</f>
        <v>0.05634</v>
      </c>
      <c r="S474" s="232">
        <v>0</v>
      </c>
      <c r="T474" s="233">
        <f>S474*H474</f>
        <v>0</v>
      </c>
      <c r="AR474" s="234" t="s">
        <v>239</v>
      </c>
      <c r="AT474" s="234" t="s">
        <v>150</v>
      </c>
      <c r="AU474" s="234" t="s">
        <v>87</v>
      </c>
      <c r="AY474" s="17" t="s">
        <v>147</v>
      </c>
      <c r="BE474" s="235">
        <f>IF(N474="základní",J474,0)</f>
        <v>0</v>
      </c>
      <c r="BF474" s="235">
        <f>IF(N474="snížená",J474,0)</f>
        <v>0</v>
      </c>
      <c r="BG474" s="235">
        <f>IF(N474="zákl. přenesená",J474,0)</f>
        <v>0</v>
      </c>
      <c r="BH474" s="235">
        <f>IF(N474="sníž. přenesená",J474,0)</f>
        <v>0</v>
      </c>
      <c r="BI474" s="235">
        <f>IF(N474="nulová",J474,0)</f>
        <v>0</v>
      </c>
      <c r="BJ474" s="17" t="s">
        <v>85</v>
      </c>
      <c r="BK474" s="235">
        <f>ROUND(I474*H474,2)</f>
        <v>0</v>
      </c>
      <c r="BL474" s="17" t="s">
        <v>239</v>
      </c>
      <c r="BM474" s="234" t="s">
        <v>664</v>
      </c>
    </row>
    <row r="475" spans="2:51" s="12" customFormat="1" ht="12">
      <c r="B475" s="236"/>
      <c r="C475" s="237"/>
      <c r="D475" s="238" t="s">
        <v>157</v>
      </c>
      <c r="E475" s="239" t="s">
        <v>1</v>
      </c>
      <c r="F475" s="240" t="s">
        <v>665</v>
      </c>
      <c r="G475" s="237"/>
      <c r="H475" s="241">
        <v>14.085</v>
      </c>
      <c r="I475" s="242"/>
      <c r="J475" s="237"/>
      <c r="K475" s="237"/>
      <c r="L475" s="243"/>
      <c r="M475" s="244"/>
      <c r="N475" s="245"/>
      <c r="O475" s="245"/>
      <c r="P475" s="245"/>
      <c r="Q475" s="245"/>
      <c r="R475" s="245"/>
      <c r="S475" s="245"/>
      <c r="T475" s="246"/>
      <c r="AT475" s="247" t="s">
        <v>157</v>
      </c>
      <c r="AU475" s="247" t="s">
        <v>87</v>
      </c>
      <c r="AV475" s="12" t="s">
        <v>87</v>
      </c>
      <c r="AW475" s="12" t="s">
        <v>32</v>
      </c>
      <c r="AX475" s="12" t="s">
        <v>85</v>
      </c>
      <c r="AY475" s="247" t="s">
        <v>147</v>
      </c>
    </row>
    <row r="476" spans="2:65" s="1" customFormat="1" ht="24" customHeight="1">
      <c r="B476" s="38"/>
      <c r="C476" s="223" t="s">
        <v>666</v>
      </c>
      <c r="D476" s="223" t="s">
        <v>150</v>
      </c>
      <c r="E476" s="224" t="s">
        <v>667</v>
      </c>
      <c r="F476" s="225" t="s">
        <v>668</v>
      </c>
      <c r="G476" s="226" t="s">
        <v>167</v>
      </c>
      <c r="H476" s="227">
        <v>47.06</v>
      </c>
      <c r="I476" s="228"/>
      <c r="J476" s="229">
        <f>ROUND(I476*H476,2)</f>
        <v>0</v>
      </c>
      <c r="K476" s="225" t="s">
        <v>154</v>
      </c>
      <c r="L476" s="43"/>
      <c r="M476" s="230" t="s">
        <v>1</v>
      </c>
      <c r="N476" s="231" t="s">
        <v>42</v>
      </c>
      <c r="O476" s="86"/>
      <c r="P476" s="232">
        <f>O476*H476</f>
        <v>0</v>
      </c>
      <c r="Q476" s="232">
        <v>0.0004</v>
      </c>
      <c r="R476" s="232">
        <f>Q476*H476</f>
        <v>0.018824</v>
      </c>
      <c r="S476" s="232">
        <v>0</v>
      </c>
      <c r="T476" s="233">
        <f>S476*H476</f>
        <v>0</v>
      </c>
      <c r="AR476" s="234" t="s">
        <v>239</v>
      </c>
      <c r="AT476" s="234" t="s">
        <v>150</v>
      </c>
      <c r="AU476" s="234" t="s">
        <v>87</v>
      </c>
      <c r="AY476" s="17" t="s">
        <v>147</v>
      </c>
      <c r="BE476" s="235">
        <f>IF(N476="základní",J476,0)</f>
        <v>0</v>
      </c>
      <c r="BF476" s="235">
        <f>IF(N476="snížená",J476,0)</f>
        <v>0</v>
      </c>
      <c r="BG476" s="235">
        <f>IF(N476="zákl. přenesená",J476,0)</f>
        <v>0</v>
      </c>
      <c r="BH476" s="235">
        <f>IF(N476="sníž. přenesená",J476,0)</f>
        <v>0</v>
      </c>
      <c r="BI476" s="235">
        <f>IF(N476="nulová",J476,0)</f>
        <v>0</v>
      </c>
      <c r="BJ476" s="17" t="s">
        <v>85</v>
      </c>
      <c r="BK476" s="235">
        <f>ROUND(I476*H476,2)</f>
        <v>0</v>
      </c>
      <c r="BL476" s="17" t="s">
        <v>239</v>
      </c>
      <c r="BM476" s="234" t="s">
        <v>669</v>
      </c>
    </row>
    <row r="477" spans="2:51" s="12" customFormat="1" ht="12">
      <c r="B477" s="236"/>
      <c r="C477" s="237"/>
      <c r="D477" s="238" t="s">
        <v>157</v>
      </c>
      <c r="E477" s="239" t="s">
        <v>1</v>
      </c>
      <c r="F477" s="240" t="s">
        <v>670</v>
      </c>
      <c r="G477" s="237"/>
      <c r="H477" s="241">
        <v>41.56</v>
      </c>
      <c r="I477" s="242"/>
      <c r="J477" s="237"/>
      <c r="K477" s="237"/>
      <c r="L477" s="243"/>
      <c r="M477" s="244"/>
      <c r="N477" s="245"/>
      <c r="O477" s="245"/>
      <c r="P477" s="245"/>
      <c r="Q477" s="245"/>
      <c r="R477" s="245"/>
      <c r="S477" s="245"/>
      <c r="T477" s="246"/>
      <c r="AT477" s="247" t="s">
        <v>157</v>
      </c>
      <c r="AU477" s="247" t="s">
        <v>87</v>
      </c>
      <c r="AV477" s="12" t="s">
        <v>87</v>
      </c>
      <c r="AW477" s="12" t="s">
        <v>32</v>
      </c>
      <c r="AX477" s="12" t="s">
        <v>77</v>
      </c>
      <c r="AY477" s="247" t="s">
        <v>147</v>
      </c>
    </row>
    <row r="478" spans="2:51" s="12" customFormat="1" ht="12">
      <c r="B478" s="236"/>
      <c r="C478" s="237"/>
      <c r="D478" s="238" t="s">
        <v>157</v>
      </c>
      <c r="E478" s="239" t="s">
        <v>1</v>
      </c>
      <c r="F478" s="240" t="s">
        <v>671</v>
      </c>
      <c r="G478" s="237"/>
      <c r="H478" s="241">
        <v>5.5</v>
      </c>
      <c r="I478" s="242"/>
      <c r="J478" s="237"/>
      <c r="K478" s="237"/>
      <c r="L478" s="243"/>
      <c r="M478" s="244"/>
      <c r="N478" s="245"/>
      <c r="O478" s="245"/>
      <c r="P478" s="245"/>
      <c r="Q478" s="245"/>
      <c r="R478" s="245"/>
      <c r="S478" s="245"/>
      <c r="T478" s="246"/>
      <c r="AT478" s="247" t="s">
        <v>157</v>
      </c>
      <c r="AU478" s="247" t="s">
        <v>87</v>
      </c>
      <c r="AV478" s="12" t="s">
        <v>87</v>
      </c>
      <c r="AW478" s="12" t="s">
        <v>32</v>
      </c>
      <c r="AX478" s="12" t="s">
        <v>77</v>
      </c>
      <c r="AY478" s="247" t="s">
        <v>147</v>
      </c>
    </row>
    <row r="479" spans="2:51" s="13" customFormat="1" ht="12">
      <c r="B479" s="258"/>
      <c r="C479" s="259"/>
      <c r="D479" s="238" t="s">
        <v>157</v>
      </c>
      <c r="E479" s="260" t="s">
        <v>1</v>
      </c>
      <c r="F479" s="261" t="s">
        <v>184</v>
      </c>
      <c r="G479" s="259"/>
      <c r="H479" s="262">
        <v>47.06</v>
      </c>
      <c r="I479" s="263"/>
      <c r="J479" s="259"/>
      <c r="K479" s="259"/>
      <c r="L479" s="264"/>
      <c r="M479" s="265"/>
      <c r="N479" s="266"/>
      <c r="O479" s="266"/>
      <c r="P479" s="266"/>
      <c r="Q479" s="266"/>
      <c r="R479" s="266"/>
      <c r="S479" s="266"/>
      <c r="T479" s="267"/>
      <c r="AT479" s="268" t="s">
        <v>157</v>
      </c>
      <c r="AU479" s="268" t="s">
        <v>87</v>
      </c>
      <c r="AV479" s="13" t="s">
        <v>155</v>
      </c>
      <c r="AW479" s="13" t="s">
        <v>32</v>
      </c>
      <c r="AX479" s="13" t="s">
        <v>85</v>
      </c>
      <c r="AY479" s="268" t="s">
        <v>147</v>
      </c>
    </row>
    <row r="480" spans="2:65" s="1" customFormat="1" ht="16.5" customHeight="1">
      <c r="B480" s="38"/>
      <c r="C480" s="248" t="s">
        <v>672</v>
      </c>
      <c r="D480" s="248" t="s">
        <v>159</v>
      </c>
      <c r="E480" s="249" t="s">
        <v>673</v>
      </c>
      <c r="F480" s="250" t="s">
        <v>674</v>
      </c>
      <c r="G480" s="251" t="s">
        <v>167</v>
      </c>
      <c r="H480" s="252">
        <v>54.119</v>
      </c>
      <c r="I480" s="253"/>
      <c r="J480" s="254">
        <f>ROUND(I480*H480,2)</f>
        <v>0</v>
      </c>
      <c r="K480" s="250" t="s">
        <v>154</v>
      </c>
      <c r="L480" s="255"/>
      <c r="M480" s="256" t="s">
        <v>1</v>
      </c>
      <c r="N480" s="257" t="s">
        <v>42</v>
      </c>
      <c r="O480" s="86"/>
      <c r="P480" s="232">
        <f>O480*H480</f>
        <v>0</v>
      </c>
      <c r="Q480" s="232">
        <v>0.005</v>
      </c>
      <c r="R480" s="232">
        <f>Q480*H480</f>
        <v>0.27059500000000003</v>
      </c>
      <c r="S480" s="232">
        <v>0</v>
      </c>
      <c r="T480" s="233">
        <f>S480*H480</f>
        <v>0</v>
      </c>
      <c r="AR480" s="234" t="s">
        <v>352</v>
      </c>
      <c r="AT480" s="234" t="s">
        <v>159</v>
      </c>
      <c r="AU480" s="234" t="s">
        <v>87</v>
      </c>
      <c r="AY480" s="17" t="s">
        <v>147</v>
      </c>
      <c r="BE480" s="235">
        <f>IF(N480="základní",J480,0)</f>
        <v>0</v>
      </c>
      <c r="BF480" s="235">
        <f>IF(N480="snížená",J480,0)</f>
        <v>0</v>
      </c>
      <c r="BG480" s="235">
        <f>IF(N480="zákl. přenesená",J480,0)</f>
        <v>0</v>
      </c>
      <c r="BH480" s="235">
        <f>IF(N480="sníž. přenesená",J480,0)</f>
        <v>0</v>
      </c>
      <c r="BI480" s="235">
        <f>IF(N480="nulová",J480,0)</f>
        <v>0</v>
      </c>
      <c r="BJ480" s="17" t="s">
        <v>85</v>
      </c>
      <c r="BK480" s="235">
        <f>ROUND(I480*H480,2)</f>
        <v>0</v>
      </c>
      <c r="BL480" s="17" t="s">
        <v>239</v>
      </c>
      <c r="BM480" s="234" t="s">
        <v>675</v>
      </c>
    </row>
    <row r="481" spans="2:51" s="12" customFormat="1" ht="12">
      <c r="B481" s="236"/>
      <c r="C481" s="237"/>
      <c r="D481" s="238" t="s">
        <v>157</v>
      </c>
      <c r="E481" s="239" t="s">
        <v>1</v>
      </c>
      <c r="F481" s="240" t="s">
        <v>676</v>
      </c>
      <c r="G481" s="237"/>
      <c r="H481" s="241">
        <v>54.119</v>
      </c>
      <c r="I481" s="242"/>
      <c r="J481" s="237"/>
      <c r="K481" s="237"/>
      <c r="L481" s="243"/>
      <c r="M481" s="244"/>
      <c r="N481" s="245"/>
      <c r="O481" s="245"/>
      <c r="P481" s="245"/>
      <c r="Q481" s="245"/>
      <c r="R481" s="245"/>
      <c r="S481" s="245"/>
      <c r="T481" s="246"/>
      <c r="AT481" s="247" t="s">
        <v>157</v>
      </c>
      <c r="AU481" s="247" t="s">
        <v>87</v>
      </c>
      <c r="AV481" s="12" t="s">
        <v>87</v>
      </c>
      <c r="AW481" s="12" t="s">
        <v>32</v>
      </c>
      <c r="AX481" s="12" t="s">
        <v>85</v>
      </c>
      <c r="AY481" s="247" t="s">
        <v>147</v>
      </c>
    </row>
    <row r="482" spans="2:65" s="1" customFormat="1" ht="24" customHeight="1">
      <c r="B482" s="38"/>
      <c r="C482" s="223" t="s">
        <v>677</v>
      </c>
      <c r="D482" s="223" t="s">
        <v>150</v>
      </c>
      <c r="E482" s="224" t="s">
        <v>678</v>
      </c>
      <c r="F482" s="225" t="s">
        <v>679</v>
      </c>
      <c r="G482" s="226" t="s">
        <v>167</v>
      </c>
      <c r="H482" s="227">
        <v>47.06</v>
      </c>
      <c r="I482" s="228"/>
      <c r="J482" s="229">
        <f>ROUND(I482*H482,2)</f>
        <v>0</v>
      </c>
      <c r="K482" s="225" t="s">
        <v>154</v>
      </c>
      <c r="L482" s="43"/>
      <c r="M482" s="230" t="s">
        <v>1</v>
      </c>
      <c r="N482" s="231" t="s">
        <v>42</v>
      </c>
      <c r="O482" s="86"/>
      <c r="P482" s="232">
        <f>O482*H482</f>
        <v>0</v>
      </c>
      <c r="Q482" s="232">
        <v>0</v>
      </c>
      <c r="R482" s="232">
        <f>Q482*H482</f>
        <v>0</v>
      </c>
      <c r="S482" s="232">
        <v>0</v>
      </c>
      <c r="T482" s="233">
        <f>S482*H482</f>
        <v>0</v>
      </c>
      <c r="AR482" s="234" t="s">
        <v>239</v>
      </c>
      <c r="AT482" s="234" t="s">
        <v>150</v>
      </c>
      <c r="AU482" s="234" t="s">
        <v>87</v>
      </c>
      <c r="AY482" s="17" t="s">
        <v>147</v>
      </c>
      <c r="BE482" s="235">
        <f>IF(N482="základní",J482,0)</f>
        <v>0</v>
      </c>
      <c r="BF482" s="235">
        <f>IF(N482="snížená",J482,0)</f>
        <v>0</v>
      </c>
      <c r="BG482" s="235">
        <f>IF(N482="zákl. přenesená",J482,0)</f>
        <v>0</v>
      </c>
      <c r="BH482" s="235">
        <f>IF(N482="sníž. přenesená",J482,0)</f>
        <v>0</v>
      </c>
      <c r="BI482" s="235">
        <f>IF(N482="nulová",J482,0)</f>
        <v>0</v>
      </c>
      <c r="BJ482" s="17" t="s">
        <v>85</v>
      </c>
      <c r="BK482" s="235">
        <f>ROUND(I482*H482,2)</f>
        <v>0</v>
      </c>
      <c r="BL482" s="17" t="s">
        <v>239</v>
      </c>
      <c r="BM482" s="234" t="s">
        <v>680</v>
      </c>
    </row>
    <row r="483" spans="2:51" s="12" customFormat="1" ht="12">
      <c r="B483" s="236"/>
      <c r="C483" s="237"/>
      <c r="D483" s="238" t="s">
        <v>157</v>
      </c>
      <c r="E483" s="239" t="s">
        <v>1</v>
      </c>
      <c r="F483" s="240" t="s">
        <v>464</v>
      </c>
      <c r="G483" s="237"/>
      <c r="H483" s="241">
        <v>41.56</v>
      </c>
      <c r="I483" s="242"/>
      <c r="J483" s="237"/>
      <c r="K483" s="237"/>
      <c r="L483" s="243"/>
      <c r="M483" s="244"/>
      <c r="N483" s="245"/>
      <c r="O483" s="245"/>
      <c r="P483" s="245"/>
      <c r="Q483" s="245"/>
      <c r="R483" s="245"/>
      <c r="S483" s="245"/>
      <c r="T483" s="246"/>
      <c r="AT483" s="247" t="s">
        <v>157</v>
      </c>
      <c r="AU483" s="247" t="s">
        <v>87</v>
      </c>
      <c r="AV483" s="12" t="s">
        <v>87</v>
      </c>
      <c r="AW483" s="12" t="s">
        <v>32</v>
      </c>
      <c r="AX483" s="12" t="s">
        <v>77</v>
      </c>
      <c r="AY483" s="247" t="s">
        <v>147</v>
      </c>
    </row>
    <row r="484" spans="2:51" s="12" customFormat="1" ht="12">
      <c r="B484" s="236"/>
      <c r="C484" s="237"/>
      <c r="D484" s="238" t="s">
        <v>157</v>
      </c>
      <c r="E484" s="239" t="s">
        <v>1</v>
      </c>
      <c r="F484" s="240" t="s">
        <v>681</v>
      </c>
      <c r="G484" s="237"/>
      <c r="H484" s="241">
        <v>5.5</v>
      </c>
      <c r="I484" s="242"/>
      <c r="J484" s="237"/>
      <c r="K484" s="237"/>
      <c r="L484" s="243"/>
      <c r="M484" s="244"/>
      <c r="N484" s="245"/>
      <c r="O484" s="245"/>
      <c r="P484" s="245"/>
      <c r="Q484" s="245"/>
      <c r="R484" s="245"/>
      <c r="S484" s="245"/>
      <c r="T484" s="246"/>
      <c r="AT484" s="247" t="s">
        <v>157</v>
      </c>
      <c r="AU484" s="247" t="s">
        <v>87</v>
      </c>
      <c r="AV484" s="12" t="s">
        <v>87</v>
      </c>
      <c r="AW484" s="12" t="s">
        <v>32</v>
      </c>
      <c r="AX484" s="12" t="s">
        <v>77</v>
      </c>
      <c r="AY484" s="247" t="s">
        <v>147</v>
      </c>
    </row>
    <row r="485" spans="2:51" s="13" customFormat="1" ht="12">
      <c r="B485" s="258"/>
      <c r="C485" s="259"/>
      <c r="D485" s="238" t="s">
        <v>157</v>
      </c>
      <c r="E485" s="260" t="s">
        <v>1</v>
      </c>
      <c r="F485" s="261" t="s">
        <v>184</v>
      </c>
      <c r="G485" s="259"/>
      <c r="H485" s="262">
        <v>47.06</v>
      </c>
      <c r="I485" s="263"/>
      <c r="J485" s="259"/>
      <c r="K485" s="259"/>
      <c r="L485" s="264"/>
      <c r="M485" s="265"/>
      <c r="N485" s="266"/>
      <c r="O485" s="266"/>
      <c r="P485" s="266"/>
      <c r="Q485" s="266"/>
      <c r="R485" s="266"/>
      <c r="S485" s="266"/>
      <c r="T485" s="267"/>
      <c r="AT485" s="268" t="s">
        <v>157</v>
      </c>
      <c r="AU485" s="268" t="s">
        <v>87</v>
      </c>
      <c r="AV485" s="13" t="s">
        <v>155</v>
      </c>
      <c r="AW485" s="13" t="s">
        <v>32</v>
      </c>
      <c r="AX485" s="13" t="s">
        <v>85</v>
      </c>
      <c r="AY485" s="268" t="s">
        <v>147</v>
      </c>
    </row>
    <row r="486" spans="2:65" s="1" customFormat="1" ht="16.5" customHeight="1">
      <c r="B486" s="38"/>
      <c r="C486" s="248" t="s">
        <v>576</v>
      </c>
      <c r="D486" s="248" t="s">
        <v>159</v>
      </c>
      <c r="E486" s="249" t="s">
        <v>682</v>
      </c>
      <c r="F486" s="250" t="s">
        <v>683</v>
      </c>
      <c r="G486" s="251" t="s">
        <v>167</v>
      </c>
      <c r="H486" s="252">
        <v>49.413</v>
      </c>
      <c r="I486" s="253"/>
      <c r="J486" s="254">
        <f>ROUND(I486*H486,2)</f>
        <v>0</v>
      </c>
      <c r="K486" s="250" t="s">
        <v>154</v>
      </c>
      <c r="L486" s="255"/>
      <c r="M486" s="256" t="s">
        <v>1</v>
      </c>
      <c r="N486" s="257" t="s">
        <v>42</v>
      </c>
      <c r="O486" s="86"/>
      <c r="P486" s="232">
        <f>O486*H486</f>
        <v>0</v>
      </c>
      <c r="Q486" s="232">
        <v>0.0005</v>
      </c>
      <c r="R486" s="232">
        <f>Q486*H486</f>
        <v>0.0247065</v>
      </c>
      <c r="S486" s="232">
        <v>0</v>
      </c>
      <c r="T486" s="233">
        <f>S486*H486</f>
        <v>0</v>
      </c>
      <c r="AR486" s="234" t="s">
        <v>352</v>
      </c>
      <c r="AT486" s="234" t="s">
        <v>159</v>
      </c>
      <c r="AU486" s="234" t="s">
        <v>87</v>
      </c>
      <c r="AY486" s="17" t="s">
        <v>147</v>
      </c>
      <c r="BE486" s="235">
        <f>IF(N486="základní",J486,0)</f>
        <v>0</v>
      </c>
      <c r="BF486" s="235">
        <f>IF(N486="snížená",J486,0)</f>
        <v>0</v>
      </c>
      <c r="BG486" s="235">
        <f>IF(N486="zákl. přenesená",J486,0)</f>
        <v>0</v>
      </c>
      <c r="BH486" s="235">
        <f>IF(N486="sníž. přenesená",J486,0)</f>
        <v>0</v>
      </c>
      <c r="BI486" s="235">
        <f>IF(N486="nulová",J486,0)</f>
        <v>0</v>
      </c>
      <c r="BJ486" s="17" t="s">
        <v>85</v>
      </c>
      <c r="BK486" s="235">
        <f>ROUND(I486*H486,2)</f>
        <v>0</v>
      </c>
      <c r="BL486" s="17" t="s">
        <v>239</v>
      </c>
      <c r="BM486" s="234" t="s">
        <v>684</v>
      </c>
    </row>
    <row r="487" spans="2:51" s="12" customFormat="1" ht="12">
      <c r="B487" s="236"/>
      <c r="C487" s="237"/>
      <c r="D487" s="238" t="s">
        <v>157</v>
      </c>
      <c r="E487" s="239" t="s">
        <v>1</v>
      </c>
      <c r="F487" s="240" t="s">
        <v>685</v>
      </c>
      <c r="G487" s="237"/>
      <c r="H487" s="241">
        <v>49.413</v>
      </c>
      <c r="I487" s="242"/>
      <c r="J487" s="237"/>
      <c r="K487" s="237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157</v>
      </c>
      <c r="AU487" s="247" t="s">
        <v>87</v>
      </c>
      <c r="AV487" s="12" t="s">
        <v>87</v>
      </c>
      <c r="AW487" s="12" t="s">
        <v>32</v>
      </c>
      <c r="AX487" s="12" t="s">
        <v>85</v>
      </c>
      <c r="AY487" s="247" t="s">
        <v>147</v>
      </c>
    </row>
    <row r="488" spans="2:65" s="1" customFormat="1" ht="24" customHeight="1">
      <c r="B488" s="38"/>
      <c r="C488" s="223" t="s">
        <v>686</v>
      </c>
      <c r="D488" s="223" t="s">
        <v>150</v>
      </c>
      <c r="E488" s="224" t="s">
        <v>687</v>
      </c>
      <c r="F488" s="225" t="s">
        <v>688</v>
      </c>
      <c r="G488" s="226" t="s">
        <v>332</v>
      </c>
      <c r="H488" s="227">
        <v>0.44</v>
      </c>
      <c r="I488" s="228"/>
      <c r="J488" s="229">
        <f>ROUND(I488*H488,2)</f>
        <v>0</v>
      </c>
      <c r="K488" s="225" t="s">
        <v>154</v>
      </c>
      <c r="L488" s="43"/>
      <c r="M488" s="230" t="s">
        <v>1</v>
      </c>
      <c r="N488" s="231" t="s">
        <v>42</v>
      </c>
      <c r="O488" s="86"/>
      <c r="P488" s="232">
        <f>O488*H488</f>
        <v>0</v>
      </c>
      <c r="Q488" s="232">
        <v>0</v>
      </c>
      <c r="R488" s="232">
        <f>Q488*H488</f>
        <v>0</v>
      </c>
      <c r="S488" s="232">
        <v>0</v>
      </c>
      <c r="T488" s="233">
        <f>S488*H488</f>
        <v>0</v>
      </c>
      <c r="AR488" s="234" t="s">
        <v>239</v>
      </c>
      <c r="AT488" s="234" t="s">
        <v>150</v>
      </c>
      <c r="AU488" s="234" t="s">
        <v>87</v>
      </c>
      <c r="AY488" s="17" t="s">
        <v>147</v>
      </c>
      <c r="BE488" s="235">
        <f>IF(N488="základní",J488,0)</f>
        <v>0</v>
      </c>
      <c r="BF488" s="235">
        <f>IF(N488="snížená",J488,0)</f>
        <v>0</v>
      </c>
      <c r="BG488" s="235">
        <f>IF(N488="zákl. přenesená",J488,0)</f>
        <v>0</v>
      </c>
      <c r="BH488" s="235">
        <f>IF(N488="sníž. přenesená",J488,0)</f>
        <v>0</v>
      </c>
      <c r="BI488" s="235">
        <f>IF(N488="nulová",J488,0)</f>
        <v>0</v>
      </c>
      <c r="BJ488" s="17" t="s">
        <v>85</v>
      </c>
      <c r="BK488" s="235">
        <f>ROUND(I488*H488,2)</f>
        <v>0</v>
      </c>
      <c r="BL488" s="17" t="s">
        <v>239</v>
      </c>
      <c r="BM488" s="234" t="s">
        <v>689</v>
      </c>
    </row>
    <row r="489" spans="2:63" s="11" customFormat="1" ht="22.8" customHeight="1">
      <c r="B489" s="207"/>
      <c r="C489" s="208"/>
      <c r="D489" s="209" t="s">
        <v>76</v>
      </c>
      <c r="E489" s="221" t="s">
        <v>690</v>
      </c>
      <c r="F489" s="221" t="s">
        <v>691</v>
      </c>
      <c r="G489" s="208"/>
      <c r="H489" s="208"/>
      <c r="I489" s="211"/>
      <c r="J489" s="222">
        <f>BK489</f>
        <v>0</v>
      </c>
      <c r="K489" s="208"/>
      <c r="L489" s="213"/>
      <c r="M489" s="214"/>
      <c r="N489" s="215"/>
      <c r="O489" s="215"/>
      <c r="P489" s="216">
        <f>SUM(P490:P494)</f>
        <v>0</v>
      </c>
      <c r="Q489" s="215"/>
      <c r="R489" s="216">
        <f>SUM(R490:R494)</f>
        <v>0.05526500000000001</v>
      </c>
      <c r="S489" s="215"/>
      <c r="T489" s="217">
        <f>SUM(T490:T494)</f>
        <v>0</v>
      </c>
      <c r="AR489" s="218" t="s">
        <v>87</v>
      </c>
      <c r="AT489" s="219" t="s">
        <v>76</v>
      </c>
      <c r="AU489" s="219" t="s">
        <v>85</v>
      </c>
      <c r="AY489" s="218" t="s">
        <v>147</v>
      </c>
      <c r="BK489" s="220">
        <f>SUM(BK490:BK494)</f>
        <v>0</v>
      </c>
    </row>
    <row r="490" spans="2:65" s="1" customFormat="1" ht="24" customHeight="1">
      <c r="B490" s="38"/>
      <c r="C490" s="223" t="s">
        <v>692</v>
      </c>
      <c r="D490" s="223" t="s">
        <v>150</v>
      </c>
      <c r="E490" s="224" t="s">
        <v>693</v>
      </c>
      <c r="F490" s="225" t="s">
        <v>694</v>
      </c>
      <c r="G490" s="226" t="s">
        <v>167</v>
      </c>
      <c r="H490" s="227">
        <v>7</v>
      </c>
      <c r="I490" s="228"/>
      <c r="J490" s="229">
        <f>ROUND(I490*H490,2)</f>
        <v>0</v>
      </c>
      <c r="K490" s="225" t="s">
        <v>1</v>
      </c>
      <c r="L490" s="43"/>
      <c r="M490" s="230" t="s">
        <v>1</v>
      </c>
      <c r="N490" s="231" t="s">
        <v>42</v>
      </c>
      <c r="O490" s="86"/>
      <c r="P490" s="232">
        <f>O490*H490</f>
        <v>0</v>
      </c>
      <c r="Q490" s="232">
        <v>0.00088</v>
      </c>
      <c r="R490" s="232">
        <f>Q490*H490</f>
        <v>0.0061600000000000005</v>
      </c>
      <c r="S490" s="232">
        <v>0</v>
      </c>
      <c r="T490" s="233">
        <f>S490*H490</f>
        <v>0</v>
      </c>
      <c r="AR490" s="234" t="s">
        <v>239</v>
      </c>
      <c r="AT490" s="234" t="s">
        <v>150</v>
      </c>
      <c r="AU490" s="234" t="s">
        <v>87</v>
      </c>
      <c r="AY490" s="17" t="s">
        <v>147</v>
      </c>
      <c r="BE490" s="235">
        <f>IF(N490="základní",J490,0)</f>
        <v>0</v>
      </c>
      <c r="BF490" s="235">
        <f>IF(N490="snížená",J490,0)</f>
        <v>0</v>
      </c>
      <c r="BG490" s="235">
        <f>IF(N490="zákl. přenesená",J490,0)</f>
        <v>0</v>
      </c>
      <c r="BH490" s="235">
        <f>IF(N490="sníž. přenesená",J490,0)</f>
        <v>0</v>
      </c>
      <c r="BI490" s="235">
        <f>IF(N490="nulová",J490,0)</f>
        <v>0</v>
      </c>
      <c r="BJ490" s="17" t="s">
        <v>85</v>
      </c>
      <c r="BK490" s="235">
        <f>ROUND(I490*H490,2)</f>
        <v>0</v>
      </c>
      <c r="BL490" s="17" t="s">
        <v>239</v>
      </c>
      <c r="BM490" s="234" t="s">
        <v>695</v>
      </c>
    </row>
    <row r="491" spans="2:51" s="12" customFormat="1" ht="12">
      <c r="B491" s="236"/>
      <c r="C491" s="237"/>
      <c r="D491" s="238" t="s">
        <v>157</v>
      </c>
      <c r="E491" s="239" t="s">
        <v>1</v>
      </c>
      <c r="F491" s="240" t="s">
        <v>696</v>
      </c>
      <c r="G491" s="237"/>
      <c r="H491" s="241">
        <v>7</v>
      </c>
      <c r="I491" s="242"/>
      <c r="J491" s="237"/>
      <c r="K491" s="237"/>
      <c r="L491" s="243"/>
      <c r="M491" s="244"/>
      <c r="N491" s="245"/>
      <c r="O491" s="245"/>
      <c r="P491" s="245"/>
      <c r="Q491" s="245"/>
      <c r="R491" s="245"/>
      <c r="S491" s="245"/>
      <c r="T491" s="246"/>
      <c r="AT491" s="247" t="s">
        <v>157</v>
      </c>
      <c r="AU491" s="247" t="s">
        <v>87</v>
      </c>
      <c r="AV491" s="12" t="s">
        <v>87</v>
      </c>
      <c r="AW491" s="12" t="s">
        <v>32</v>
      </c>
      <c r="AX491" s="12" t="s">
        <v>85</v>
      </c>
      <c r="AY491" s="247" t="s">
        <v>147</v>
      </c>
    </row>
    <row r="492" spans="2:65" s="1" customFormat="1" ht="24" customHeight="1">
      <c r="B492" s="38"/>
      <c r="C492" s="248" t="s">
        <v>697</v>
      </c>
      <c r="D492" s="248" t="s">
        <v>159</v>
      </c>
      <c r="E492" s="249" t="s">
        <v>698</v>
      </c>
      <c r="F492" s="250" t="s">
        <v>699</v>
      </c>
      <c r="G492" s="251" t="s">
        <v>167</v>
      </c>
      <c r="H492" s="252">
        <v>8.05</v>
      </c>
      <c r="I492" s="253"/>
      <c r="J492" s="254">
        <f>ROUND(I492*H492,2)</f>
        <v>0</v>
      </c>
      <c r="K492" s="250" t="s">
        <v>154</v>
      </c>
      <c r="L492" s="255"/>
      <c r="M492" s="256" t="s">
        <v>1</v>
      </c>
      <c r="N492" s="257" t="s">
        <v>42</v>
      </c>
      <c r="O492" s="86"/>
      <c r="P492" s="232">
        <f>O492*H492</f>
        <v>0</v>
      </c>
      <c r="Q492" s="232">
        <v>0.0061</v>
      </c>
      <c r="R492" s="232">
        <f>Q492*H492</f>
        <v>0.04910500000000001</v>
      </c>
      <c r="S492" s="232">
        <v>0</v>
      </c>
      <c r="T492" s="233">
        <f>S492*H492</f>
        <v>0</v>
      </c>
      <c r="AR492" s="234" t="s">
        <v>352</v>
      </c>
      <c r="AT492" s="234" t="s">
        <v>159</v>
      </c>
      <c r="AU492" s="234" t="s">
        <v>87</v>
      </c>
      <c r="AY492" s="17" t="s">
        <v>147</v>
      </c>
      <c r="BE492" s="235">
        <f>IF(N492="základní",J492,0)</f>
        <v>0</v>
      </c>
      <c r="BF492" s="235">
        <f>IF(N492="snížená",J492,0)</f>
        <v>0</v>
      </c>
      <c r="BG492" s="235">
        <f>IF(N492="zákl. přenesená",J492,0)</f>
        <v>0</v>
      </c>
      <c r="BH492" s="235">
        <f>IF(N492="sníž. přenesená",J492,0)</f>
        <v>0</v>
      </c>
      <c r="BI492" s="235">
        <f>IF(N492="nulová",J492,0)</f>
        <v>0</v>
      </c>
      <c r="BJ492" s="17" t="s">
        <v>85</v>
      </c>
      <c r="BK492" s="235">
        <f>ROUND(I492*H492,2)</f>
        <v>0</v>
      </c>
      <c r="BL492" s="17" t="s">
        <v>239</v>
      </c>
      <c r="BM492" s="234" t="s">
        <v>700</v>
      </c>
    </row>
    <row r="493" spans="2:51" s="12" customFormat="1" ht="12">
      <c r="B493" s="236"/>
      <c r="C493" s="237"/>
      <c r="D493" s="238" t="s">
        <v>157</v>
      </c>
      <c r="E493" s="239" t="s">
        <v>1</v>
      </c>
      <c r="F493" s="240" t="s">
        <v>701</v>
      </c>
      <c r="G493" s="237"/>
      <c r="H493" s="241">
        <v>8.05</v>
      </c>
      <c r="I493" s="242"/>
      <c r="J493" s="237"/>
      <c r="K493" s="237"/>
      <c r="L493" s="243"/>
      <c r="M493" s="244"/>
      <c r="N493" s="245"/>
      <c r="O493" s="245"/>
      <c r="P493" s="245"/>
      <c r="Q493" s="245"/>
      <c r="R493" s="245"/>
      <c r="S493" s="245"/>
      <c r="T493" s="246"/>
      <c r="AT493" s="247" t="s">
        <v>157</v>
      </c>
      <c r="AU493" s="247" t="s">
        <v>87</v>
      </c>
      <c r="AV493" s="12" t="s">
        <v>87</v>
      </c>
      <c r="AW493" s="12" t="s">
        <v>32</v>
      </c>
      <c r="AX493" s="12" t="s">
        <v>85</v>
      </c>
      <c r="AY493" s="247" t="s">
        <v>147</v>
      </c>
    </row>
    <row r="494" spans="2:65" s="1" customFormat="1" ht="24" customHeight="1">
      <c r="B494" s="38"/>
      <c r="C494" s="223" t="s">
        <v>702</v>
      </c>
      <c r="D494" s="223" t="s">
        <v>150</v>
      </c>
      <c r="E494" s="224" t="s">
        <v>703</v>
      </c>
      <c r="F494" s="225" t="s">
        <v>704</v>
      </c>
      <c r="G494" s="226" t="s">
        <v>332</v>
      </c>
      <c r="H494" s="227">
        <v>0.055</v>
      </c>
      <c r="I494" s="228"/>
      <c r="J494" s="229">
        <f>ROUND(I494*H494,2)</f>
        <v>0</v>
      </c>
      <c r="K494" s="225" t="s">
        <v>154</v>
      </c>
      <c r="L494" s="43"/>
      <c r="M494" s="230" t="s">
        <v>1</v>
      </c>
      <c r="N494" s="231" t="s">
        <v>42</v>
      </c>
      <c r="O494" s="86"/>
      <c r="P494" s="232">
        <f>O494*H494</f>
        <v>0</v>
      </c>
      <c r="Q494" s="232">
        <v>0</v>
      </c>
      <c r="R494" s="232">
        <f>Q494*H494</f>
        <v>0</v>
      </c>
      <c r="S494" s="232">
        <v>0</v>
      </c>
      <c r="T494" s="233">
        <f>S494*H494</f>
        <v>0</v>
      </c>
      <c r="AR494" s="234" t="s">
        <v>239</v>
      </c>
      <c r="AT494" s="234" t="s">
        <v>150</v>
      </c>
      <c r="AU494" s="234" t="s">
        <v>87</v>
      </c>
      <c r="AY494" s="17" t="s">
        <v>147</v>
      </c>
      <c r="BE494" s="235">
        <f>IF(N494="základní",J494,0)</f>
        <v>0</v>
      </c>
      <c r="BF494" s="235">
        <f>IF(N494="snížená",J494,0)</f>
        <v>0</v>
      </c>
      <c r="BG494" s="235">
        <f>IF(N494="zákl. přenesená",J494,0)</f>
        <v>0</v>
      </c>
      <c r="BH494" s="235">
        <f>IF(N494="sníž. přenesená",J494,0)</f>
        <v>0</v>
      </c>
      <c r="BI494" s="235">
        <f>IF(N494="nulová",J494,0)</f>
        <v>0</v>
      </c>
      <c r="BJ494" s="17" t="s">
        <v>85</v>
      </c>
      <c r="BK494" s="235">
        <f>ROUND(I494*H494,2)</f>
        <v>0</v>
      </c>
      <c r="BL494" s="17" t="s">
        <v>239</v>
      </c>
      <c r="BM494" s="234" t="s">
        <v>705</v>
      </c>
    </row>
    <row r="495" spans="2:63" s="11" customFormat="1" ht="22.8" customHeight="1">
      <c r="B495" s="207"/>
      <c r="C495" s="208"/>
      <c r="D495" s="209" t="s">
        <v>76</v>
      </c>
      <c r="E495" s="221" t="s">
        <v>706</v>
      </c>
      <c r="F495" s="221" t="s">
        <v>707</v>
      </c>
      <c r="G495" s="208"/>
      <c r="H495" s="208"/>
      <c r="I495" s="211"/>
      <c r="J495" s="222">
        <f>BK495</f>
        <v>0</v>
      </c>
      <c r="K495" s="208"/>
      <c r="L495" s="213"/>
      <c r="M495" s="214"/>
      <c r="N495" s="215"/>
      <c r="O495" s="215"/>
      <c r="P495" s="216">
        <f>SUM(P496:P510)</f>
        <v>0</v>
      </c>
      <c r="Q495" s="215"/>
      <c r="R495" s="216">
        <f>SUM(R496:R510)</f>
        <v>0.19050426</v>
      </c>
      <c r="S495" s="215"/>
      <c r="T495" s="217">
        <f>SUM(T496:T510)</f>
        <v>0</v>
      </c>
      <c r="AR495" s="218" t="s">
        <v>87</v>
      </c>
      <c r="AT495" s="219" t="s">
        <v>76</v>
      </c>
      <c r="AU495" s="219" t="s">
        <v>85</v>
      </c>
      <c r="AY495" s="218" t="s">
        <v>147</v>
      </c>
      <c r="BK495" s="220">
        <f>SUM(BK496:BK510)</f>
        <v>0</v>
      </c>
    </row>
    <row r="496" spans="2:65" s="1" customFormat="1" ht="24" customHeight="1">
      <c r="B496" s="38"/>
      <c r="C496" s="223" t="s">
        <v>708</v>
      </c>
      <c r="D496" s="223" t="s">
        <v>150</v>
      </c>
      <c r="E496" s="224" t="s">
        <v>709</v>
      </c>
      <c r="F496" s="225" t="s">
        <v>710</v>
      </c>
      <c r="G496" s="226" t="s">
        <v>167</v>
      </c>
      <c r="H496" s="227">
        <v>51.06</v>
      </c>
      <c r="I496" s="228"/>
      <c r="J496" s="229">
        <f>ROUND(I496*H496,2)</f>
        <v>0</v>
      </c>
      <c r="K496" s="225" t="s">
        <v>154</v>
      </c>
      <c r="L496" s="43"/>
      <c r="M496" s="230" t="s">
        <v>1</v>
      </c>
      <c r="N496" s="231" t="s">
        <v>42</v>
      </c>
      <c r="O496" s="86"/>
      <c r="P496" s="232">
        <f>O496*H496</f>
        <v>0</v>
      </c>
      <c r="Q496" s="232">
        <v>0</v>
      </c>
      <c r="R496" s="232">
        <f>Q496*H496</f>
        <v>0</v>
      </c>
      <c r="S496" s="232">
        <v>0</v>
      </c>
      <c r="T496" s="233">
        <f>S496*H496</f>
        <v>0</v>
      </c>
      <c r="AR496" s="234" t="s">
        <v>239</v>
      </c>
      <c r="AT496" s="234" t="s">
        <v>150</v>
      </c>
      <c r="AU496" s="234" t="s">
        <v>87</v>
      </c>
      <c r="AY496" s="17" t="s">
        <v>147</v>
      </c>
      <c r="BE496" s="235">
        <f>IF(N496="základní",J496,0)</f>
        <v>0</v>
      </c>
      <c r="BF496" s="235">
        <f>IF(N496="snížená",J496,0)</f>
        <v>0</v>
      </c>
      <c r="BG496" s="235">
        <f>IF(N496="zákl. přenesená",J496,0)</f>
        <v>0</v>
      </c>
      <c r="BH496" s="235">
        <f>IF(N496="sníž. přenesená",J496,0)</f>
        <v>0</v>
      </c>
      <c r="BI496" s="235">
        <f>IF(N496="nulová",J496,0)</f>
        <v>0</v>
      </c>
      <c r="BJ496" s="17" t="s">
        <v>85</v>
      </c>
      <c r="BK496" s="235">
        <f>ROUND(I496*H496,2)</f>
        <v>0</v>
      </c>
      <c r="BL496" s="17" t="s">
        <v>239</v>
      </c>
      <c r="BM496" s="234" t="s">
        <v>711</v>
      </c>
    </row>
    <row r="497" spans="2:51" s="12" customFormat="1" ht="12">
      <c r="B497" s="236"/>
      <c r="C497" s="237"/>
      <c r="D497" s="238" t="s">
        <v>157</v>
      </c>
      <c r="E497" s="239" t="s">
        <v>1</v>
      </c>
      <c r="F497" s="240" t="s">
        <v>464</v>
      </c>
      <c r="G497" s="237"/>
      <c r="H497" s="241">
        <v>41.56</v>
      </c>
      <c r="I497" s="242"/>
      <c r="J497" s="237"/>
      <c r="K497" s="237"/>
      <c r="L497" s="243"/>
      <c r="M497" s="244"/>
      <c r="N497" s="245"/>
      <c r="O497" s="245"/>
      <c r="P497" s="245"/>
      <c r="Q497" s="245"/>
      <c r="R497" s="245"/>
      <c r="S497" s="245"/>
      <c r="T497" s="246"/>
      <c r="AT497" s="247" t="s">
        <v>157</v>
      </c>
      <c r="AU497" s="247" t="s">
        <v>87</v>
      </c>
      <c r="AV497" s="12" t="s">
        <v>87</v>
      </c>
      <c r="AW497" s="12" t="s">
        <v>32</v>
      </c>
      <c r="AX497" s="12" t="s">
        <v>77</v>
      </c>
      <c r="AY497" s="247" t="s">
        <v>147</v>
      </c>
    </row>
    <row r="498" spans="2:51" s="12" customFormat="1" ht="12">
      <c r="B498" s="236"/>
      <c r="C498" s="237"/>
      <c r="D498" s="238" t="s">
        <v>157</v>
      </c>
      <c r="E498" s="239" t="s">
        <v>1</v>
      </c>
      <c r="F498" s="240" t="s">
        <v>681</v>
      </c>
      <c r="G498" s="237"/>
      <c r="H498" s="241">
        <v>5.5</v>
      </c>
      <c r="I498" s="242"/>
      <c r="J498" s="237"/>
      <c r="K498" s="237"/>
      <c r="L498" s="243"/>
      <c r="M498" s="244"/>
      <c r="N498" s="245"/>
      <c r="O498" s="245"/>
      <c r="P498" s="245"/>
      <c r="Q498" s="245"/>
      <c r="R498" s="245"/>
      <c r="S498" s="245"/>
      <c r="T498" s="246"/>
      <c r="AT498" s="247" t="s">
        <v>157</v>
      </c>
      <c r="AU498" s="247" t="s">
        <v>87</v>
      </c>
      <c r="AV498" s="12" t="s">
        <v>87</v>
      </c>
      <c r="AW498" s="12" t="s">
        <v>32</v>
      </c>
      <c r="AX498" s="12" t="s">
        <v>77</v>
      </c>
      <c r="AY498" s="247" t="s">
        <v>147</v>
      </c>
    </row>
    <row r="499" spans="2:51" s="12" customFormat="1" ht="12">
      <c r="B499" s="236"/>
      <c r="C499" s="237"/>
      <c r="D499" s="238" t="s">
        <v>157</v>
      </c>
      <c r="E499" s="239" t="s">
        <v>1</v>
      </c>
      <c r="F499" s="240" t="s">
        <v>712</v>
      </c>
      <c r="G499" s="237"/>
      <c r="H499" s="241">
        <v>4</v>
      </c>
      <c r="I499" s="242"/>
      <c r="J499" s="237"/>
      <c r="K499" s="237"/>
      <c r="L499" s="243"/>
      <c r="M499" s="244"/>
      <c r="N499" s="245"/>
      <c r="O499" s="245"/>
      <c r="P499" s="245"/>
      <c r="Q499" s="245"/>
      <c r="R499" s="245"/>
      <c r="S499" s="245"/>
      <c r="T499" s="246"/>
      <c r="AT499" s="247" t="s">
        <v>157</v>
      </c>
      <c r="AU499" s="247" t="s">
        <v>87</v>
      </c>
      <c r="AV499" s="12" t="s">
        <v>87</v>
      </c>
      <c r="AW499" s="12" t="s">
        <v>32</v>
      </c>
      <c r="AX499" s="12" t="s">
        <v>77</v>
      </c>
      <c r="AY499" s="247" t="s">
        <v>147</v>
      </c>
    </row>
    <row r="500" spans="2:51" s="13" customFormat="1" ht="12">
      <c r="B500" s="258"/>
      <c r="C500" s="259"/>
      <c r="D500" s="238" t="s">
        <v>157</v>
      </c>
      <c r="E500" s="260" t="s">
        <v>1</v>
      </c>
      <c r="F500" s="261" t="s">
        <v>184</v>
      </c>
      <c r="G500" s="259"/>
      <c r="H500" s="262">
        <v>51.06</v>
      </c>
      <c r="I500" s="263"/>
      <c r="J500" s="259"/>
      <c r="K500" s="259"/>
      <c r="L500" s="264"/>
      <c r="M500" s="265"/>
      <c r="N500" s="266"/>
      <c r="O500" s="266"/>
      <c r="P500" s="266"/>
      <c r="Q500" s="266"/>
      <c r="R500" s="266"/>
      <c r="S500" s="266"/>
      <c r="T500" s="267"/>
      <c r="AT500" s="268" t="s">
        <v>157</v>
      </c>
      <c r="AU500" s="268" t="s">
        <v>87</v>
      </c>
      <c r="AV500" s="13" t="s">
        <v>155</v>
      </c>
      <c r="AW500" s="13" t="s">
        <v>32</v>
      </c>
      <c r="AX500" s="13" t="s">
        <v>85</v>
      </c>
      <c r="AY500" s="268" t="s">
        <v>147</v>
      </c>
    </row>
    <row r="501" spans="2:65" s="1" customFormat="1" ht="24" customHeight="1">
      <c r="B501" s="38"/>
      <c r="C501" s="248" t="s">
        <v>713</v>
      </c>
      <c r="D501" s="248" t="s">
        <v>159</v>
      </c>
      <c r="E501" s="249" t="s">
        <v>714</v>
      </c>
      <c r="F501" s="250" t="s">
        <v>715</v>
      </c>
      <c r="G501" s="251" t="s">
        <v>167</v>
      </c>
      <c r="H501" s="252">
        <v>52.081</v>
      </c>
      <c r="I501" s="253"/>
      <c r="J501" s="254">
        <f>ROUND(I501*H501,2)</f>
        <v>0</v>
      </c>
      <c r="K501" s="250" t="s">
        <v>154</v>
      </c>
      <c r="L501" s="255"/>
      <c r="M501" s="256" t="s">
        <v>1</v>
      </c>
      <c r="N501" s="257" t="s">
        <v>42</v>
      </c>
      <c r="O501" s="86"/>
      <c r="P501" s="232">
        <f>O501*H501</f>
        <v>0</v>
      </c>
      <c r="Q501" s="232">
        <v>0.003</v>
      </c>
      <c r="R501" s="232">
        <f>Q501*H501</f>
        <v>0.15624300000000002</v>
      </c>
      <c r="S501" s="232">
        <v>0</v>
      </c>
      <c r="T501" s="233">
        <f>S501*H501</f>
        <v>0</v>
      </c>
      <c r="AR501" s="234" t="s">
        <v>352</v>
      </c>
      <c r="AT501" s="234" t="s">
        <v>159</v>
      </c>
      <c r="AU501" s="234" t="s">
        <v>87</v>
      </c>
      <c r="AY501" s="17" t="s">
        <v>147</v>
      </c>
      <c r="BE501" s="235">
        <f>IF(N501="základní",J501,0)</f>
        <v>0</v>
      </c>
      <c r="BF501" s="235">
        <f>IF(N501="snížená",J501,0)</f>
        <v>0</v>
      </c>
      <c r="BG501" s="235">
        <f>IF(N501="zákl. přenesená",J501,0)</f>
        <v>0</v>
      </c>
      <c r="BH501" s="235">
        <f>IF(N501="sníž. přenesená",J501,0)</f>
        <v>0</v>
      </c>
      <c r="BI501" s="235">
        <f>IF(N501="nulová",J501,0)</f>
        <v>0</v>
      </c>
      <c r="BJ501" s="17" t="s">
        <v>85</v>
      </c>
      <c r="BK501" s="235">
        <f>ROUND(I501*H501,2)</f>
        <v>0</v>
      </c>
      <c r="BL501" s="17" t="s">
        <v>239</v>
      </c>
      <c r="BM501" s="234" t="s">
        <v>716</v>
      </c>
    </row>
    <row r="502" spans="2:51" s="12" customFormat="1" ht="12">
      <c r="B502" s="236"/>
      <c r="C502" s="237"/>
      <c r="D502" s="238" t="s">
        <v>157</v>
      </c>
      <c r="E502" s="239" t="s">
        <v>1</v>
      </c>
      <c r="F502" s="240" t="s">
        <v>717</v>
      </c>
      <c r="G502" s="237"/>
      <c r="H502" s="241">
        <v>52.081</v>
      </c>
      <c r="I502" s="242"/>
      <c r="J502" s="237"/>
      <c r="K502" s="237"/>
      <c r="L502" s="243"/>
      <c r="M502" s="244"/>
      <c r="N502" s="245"/>
      <c r="O502" s="245"/>
      <c r="P502" s="245"/>
      <c r="Q502" s="245"/>
      <c r="R502" s="245"/>
      <c r="S502" s="245"/>
      <c r="T502" s="246"/>
      <c r="AT502" s="247" t="s">
        <v>157</v>
      </c>
      <c r="AU502" s="247" t="s">
        <v>87</v>
      </c>
      <c r="AV502" s="12" t="s">
        <v>87</v>
      </c>
      <c r="AW502" s="12" t="s">
        <v>32</v>
      </c>
      <c r="AX502" s="12" t="s">
        <v>85</v>
      </c>
      <c r="AY502" s="247" t="s">
        <v>147</v>
      </c>
    </row>
    <row r="503" spans="2:65" s="1" customFormat="1" ht="24" customHeight="1">
      <c r="B503" s="38"/>
      <c r="C503" s="223" t="s">
        <v>718</v>
      </c>
      <c r="D503" s="223" t="s">
        <v>150</v>
      </c>
      <c r="E503" s="224" t="s">
        <v>719</v>
      </c>
      <c r="F503" s="225" t="s">
        <v>720</v>
      </c>
      <c r="G503" s="226" t="s">
        <v>167</v>
      </c>
      <c r="H503" s="227">
        <v>51.06</v>
      </c>
      <c r="I503" s="228"/>
      <c r="J503" s="229">
        <f>ROUND(I503*H503,2)</f>
        <v>0</v>
      </c>
      <c r="K503" s="225" t="s">
        <v>154</v>
      </c>
      <c r="L503" s="43"/>
      <c r="M503" s="230" t="s">
        <v>1</v>
      </c>
      <c r="N503" s="231" t="s">
        <v>42</v>
      </c>
      <c r="O503" s="86"/>
      <c r="P503" s="232">
        <f>O503*H503</f>
        <v>0</v>
      </c>
      <c r="Q503" s="232">
        <v>0</v>
      </c>
      <c r="R503" s="232">
        <f>Q503*H503</f>
        <v>0</v>
      </c>
      <c r="S503" s="232">
        <v>0</v>
      </c>
      <c r="T503" s="233">
        <f>S503*H503</f>
        <v>0</v>
      </c>
      <c r="AR503" s="234" t="s">
        <v>239</v>
      </c>
      <c r="AT503" s="234" t="s">
        <v>150</v>
      </c>
      <c r="AU503" s="234" t="s">
        <v>87</v>
      </c>
      <c r="AY503" s="17" t="s">
        <v>147</v>
      </c>
      <c r="BE503" s="235">
        <f>IF(N503="základní",J503,0)</f>
        <v>0</v>
      </c>
      <c r="BF503" s="235">
        <f>IF(N503="snížená",J503,0)</f>
        <v>0</v>
      </c>
      <c r="BG503" s="235">
        <f>IF(N503="zákl. přenesená",J503,0)</f>
        <v>0</v>
      </c>
      <c r="BH503" s="235">
        <f>IF(N503="sníž. přenesená",J503,0)</f>
        <v>0</v>
      </c>
      <c r="BI503" s="235">
        <f>IF(N503="nulová",J503,0)</f>
        <v>0</v>
      </c>
      <c r="BJ503" s="17" t="s">
        <v>85</v>
      </c>
      <c r="BK503" s="235">
        <f>ROUND(I503*H503,2)</f>
        <v>0</v>
      </c>
      <c r="BL503" s="17" t="s">
        <v>239</v>
      </c>
      <c r="BM503" s="234" t="s">
        <v>721</v>
      </c>
    </row>
    <row r="504" spans="2:51" s="12" customFormat="1" ht="12">
      <c r="B504" s="236"/>
      <c r="C504" s="237"/>
      <c r="D504" s="238" t="s">
        <v>157</v>
      </c>
      <c r="E504" s="239" t="s">
        <v>1</v>
      </c>
      <c r="F504" s="240" t="s">
        <v>464</v>
      </c>
      <c r="G504" s="237"/>
      <c r="H504" s="241">
        <v>41.56</v>
      </c>
      <c r="I504" s="242"/>
      <c r="J504" s="237"/>
      <c r="K504" s="237"/>
      <c r="L504" s="243"/>
      <c r="M504" s="244"/>
      <c r="N504" s="245"/>
      <c r="O504" s="245"/>
      <c r="P504" s="245"/>
      <c r="Q504" s="245"/>
      <c r="R504" s="245"/>
      <c r="S504" s="245"/>
      <c r="T504" s="246"/>
      <c r="AT504" s="247" t="s">
        <v>157</v>
      </c>
      <c r="AU504" s="247" t="s">
        <v>87</v>
      </c>
      <c r="AV504" s="12" t="s">
        <v>87</v>
      </c>
      <c r="AW504" s="12" t="s">
        <v>32</v>
      </c>
      <c r="AX504" s="12" t="s">
        <v>77</v>
      </c>
      <c r="AY504" s="247" t="s">
        <v>147</v>
      </c>
    </row>
    <row r="505" spans="2:51" s="12" customFormat="1" ht="12">
      <c r="B505" s="236"/>
      <c r="C505" s="237"/>
      <c r="D505" s="238" t="s">
        <v>157</v>
      </c>
      <c r="E505" s="239" t="s">
        <v>1</v>
      </c>
      <c r="F505" s="240" t="s">
        <v>681</v>
      </c>
      <c r="G505" s="237"/>
      <c r="H505" s="241">
        <v>5.5</v>
      </c>
      <c r="I505" s="242"/>
      <c r="J505" s="237"/>
      <c r="K505" s="237"/>
      <c r="L505" s="243"/>
      <c r="M505" s="244"/>
      <c r="N505" s="245"/>
      <c r="O505" s="245"/>
      <c r="P505" s="245"/>
      <c r="Q505" s="245"/>
      <c r="R505" s="245"/>
      <c r="S505" s="245"/>
      <c r="T505" s="246"/>
      <c r="AT505" s="247" t="s">
        <v>157</v>
      </c>
      <c r="AU505" s="247" t="s">
        <v>87</v>
      </c>
      <c r="AV505" s="12" t="s">
        <v>87</v>
      </c>
      <c r="AW505" s="12" t="s">
        <v>32</v>
      </c>
      <c r="AX505" s="12" t="s">
        <v>77</v>
      </c>
      <c r="AY505" s="247" t="s">
        <v>147</v>
      </c>
    </row>
    <row r="506" spans="2:51" s="12" customFormat="1" ht="12">
      <c r="B506" s="236"/>
      <c r="C506" s="237"/>
      <c r="D506" s="238" t="s">
        <v>157</v>
      </c>
      <c r="E506" s="239" t="s">
        <v>1</v>
      </c>
      <c r="F506" s="240" t="s">
        <v>347</v>
      </c>
      <c r="G506" s="237"/>
      <c r="H506" s="241">
        <v>4</v>
      </c>
      <c r="I506" s="242"/>
      <c r="J506" s="237"/>
      <c r="K506" s="237"/>
      <c r="L506" s="243"/>
      <c r="M506" s="244"/>
      <c r="N506" s="245"/>
      <c r="O506" s="245"/>
      <c r="P506" s="245"/>
      <c r="Q506" s="245"/>
      <c r="R506" s="245"/>
      <c r="S506" s="245"/>
      <c r="T506" s="246"/>
      <c r="AT506" s="247" t="s">
        <v>157</v>
      </c>
      <c r="AU506" s="247" t="s">
        <v>87</v>
      </c>
      <c r="AV506" s="12" t="s">
        <v>87</v>
      </c>
      <c r="AW506" s="12" t="s">
        <v>32</v>
      </c>
      <c r="AX506" s="12" t="s">
        <v>77</v>
      </c>
      <c r="AY506" s="247" t="s">
        <v>147</v>
      </c>
    </row>
    <row r="507" spans="2:51" s="13" customFormat="1" ht="12">
      <c r="B507" s="258"/>
      <c r="C507" s="259"/>
      <c r="D507" s="238" t="s">
        <v>157</v>
      </c>
      <c r="E507" s="260" t="s">
        <v>1</v>
      </c>
      <c r="F507" s="261" t="s">
        <v>184</v>
      </c>
      <c r="G507" s="259"/>
      <c r="H507" s="262">
        <v>51.06</v>
      </c>
      <c r="I507" s="263"/>
      <c r="J507" s="259"/>
      <c r="K507" s="259"/>
      <c r="L507" s="264"/>
      <c r="M507" s="265"/>
      <c r="N507" s="266"/>
      <c r="O507" s="266"/>
      <c r="P507" s="266"/>
      <c r="Q507" s="266"/>
      <c r="R507" s="266"/>
      <c r="S507" s="266"/>
      <c r="T507" s="267"/>
      <c r="AT507" s="268" t="s">
        <v>157</v>
      </c>
      <c r="AU507" s="268" t="s">
        <v>87</v>
      </c>
      <c r="AV507" s="13" t="s">
        <v>155</v>
      </c>
      <c r="AW507" s="13" t="s">
        <v>32</v>
      </c>
      <c r="AX507" s="13" t="s">
        <v>85</v>
      </c>
      <c r="AY507" s="268" t="s">
        <v>147</v>
      </c>
    </row>
    <row r="508" spans="2:65" s="1" customFormat="1" ht="24" customHeight="1">
      <c r="B508" s="38"/>
      <c r="C508" s="248" t="s">
        <v>722</v>
      </c>
      <c r="D508" s="248" t="s">
        <v>159</v>
      </c>
      <c r="E508" s="249" t="s">
        <v>723</v>
      </c>
      <c r="F508" s="250" t="s">
        <v>724</v>
      </c>
      <c r="G508" s="251" t="s">
        <v>167</v>
      </c>
      <c r="H508" s="252">
        <v>56.166</v>
      </c>
      <c r="I508" s="253"/>
      <c r="J508" s="254">
        <f>ROUND(I508*H508,2)</f>
        <v>0</v>
      </c>
      <c r="K508" s="250" t="s">
        <v>154</v>
      </c>
      <c r="L508" s="255"/>
      <c r="M508" s="256" t="s">
        <v>1</v>
      </c>
      <c r="N508" s="257" t="s">
        <v>42</v>
      </c>
      <c r="O508" s="86"/>
      <c r="P508" s="232">
        <f>O508*H508</f>
        <v>0</v>
      </c>
      <c r="Q508" s="232">
        <v>0.00061</v>
      </c>
      <c r="R508" s="232">
        <f>Q508*H508</f>
        <v>0.034261259999999995</v>
      </c>
      <c r="S508" s="232">
        <v>0</v>
      </c>
      <c r="T508" s="233">
        <f>S508*H508</f>
        <v>0</v>
      </c>
      <c r="AR508" s="234" t="s">
        <v>352</v>
      </c>
      <c r="AT508" s="234" t="s">
        <v>159</v>
      </c>
      <c r="AU508" s="234" t="s">
        <v>87</v>
      </c>
      <c r="AY508" s="17" t="s">
        <v>147</v>
      </c>
      <c r="BE508" s="235">
        <f>IF(N508="základní",J508,0)</f>
        <v>0</v>
      </c>
      <c r="BF508" s="235">
        <f>IF(N508="snížená",J508,0)</f>
        <v>0</v>
      </c>
      <c r="BG508" s="235">
        <f>IF(N508="zákl. přenesená",J508,0)</f>
        <v>0</v>
      </c>
      <c r="BH508" s="235">
        <f>IF(N508="sníž. přenesená",J508,0)</f>
        <v>0</v>
      </c>
      <c r="BI508" s="235">
        <f>IF(N508="nulová",J508,0)</f>
        <v>0</v>
      </c>
      <c r="BJ508" s="17" t="s">
        <v>85</v>
      </c>
      <c r="BK508" s="235">
        <f>ROUND(I508*H508,2)</f>
        <v>0</v>
      </c>
      <c r="BL508" s="17" t="s">
        <v>239</v>
      </c>
      <c r="BM508" s="234" t="s">
        <v>725</v>
      </c>
    </row>
    <row r="509" spans="2:51" s="12" customFormat="1" ht="12">
      <c r="B509" s="236"/>
      <c r="C509" s="237"/>
      <c r="D509" s="238" t="s">
        <v>157</v>
      </c>
      <c r="E509" s="239" t="s">
        <v>1</v>
      </c>
      <c r="F509" s="240" t="s">
        <v>726</v>
      </c>
      <c r="G509" s="237"/>
      <c r="H509" s="241">
        <v>56.166</v>
      </c>
      <c r="I509" s="242"/>
      <c r="J509" s="237"/>
      <c r="K509" s="237"/>
      <c r="L509" s="243"/>
      <c r="M509" s="244"/>
      <c r="N509" s="245"/>
      <c r="O509" s="245"/>
      <c r="P509" s="245"/>
      <c r="Q509" s="245"/>
      <c r="R509" s="245"/>
      <c r="S509" s="245"/>
      <c r="T509" s="246"/>
      <c r="AT509" s="247" t="s">
        <v>157</v>
      </c>
      <c r="AU509" s="247" t="s">
        <v>87</v>
      </c>
      <c r="AV509" s="12" t="s">
        <v>87</v>
      </c>
      <c r="AW509" s="12" t="s">
        <v>32</v>
      </c>
      <c r="AX509" s="12" t="s">
        <v>85</v>
      </c>
      <c r="AY509" s="247" t="s">
        <v>147</v>
      </c>
    </row>
    <row r="510" spans="2:65" s="1" customFormat="1" ht="24" customHeight="1">
      <c r="B510" s="38"/>
      <c r="C510" s="223" t="s">
        <v>727</v>
      </c>
      <c r="D510" s="223" t="s">
        <v>150</v>
      </c>
      <c r="E510" s="224" t="s">
        <v>728</v>
      </c>
      <c r="F510" s="225" t="s">
        <v>729</v>
      </c>
      <c r="G510" s="226" t="s">
        <v>332</v>
      </c>
      <c r="H510" s="227">
        <v>0.191</v>
      </c>
      <c r="I510" s="228"/>
      <c r="J510" s="229">
        <f>ROUND(I510*H510,2)</f>
        <v>0</v>
      </c>
      <c r="K510" s="225" t="s">
        <v>154</v>
      </c>
      <c r="L510" s="43"/>
      <c r="M510" s="230" t="s">
        <v>1</v>
      </c>
      <c r="N510" s="231" t="s">
        <v>42</v>
      </c>
      <c r="O510" s="86"/>
      <c r="P510" s="232">
        <f>O510*H510</f>
        <v>0</v>
      </c>
      <c r="Q510" s="232">
        <v>0</v>
      </c>
      <c r="R510" s="232">
        <f>Q510*H510</f>
        <v>0</v>
      </c>
      <c r="S510" s="232">
        <v>0</v>
      </c>
      <c r="T510" s="233">
        <f>S510*H510</f>
        <v>0</v>
      </c>
      <c r="AR510" s="234" t="s">
        <v>239</v>
      </c>
      <c r="AT510" s="234" t="s">
        <v>150</v>
      </c>
      <c r="AU510" s="234" t="s">
        <v>87</v>
      </c>
      <c r="AY510" s="17" t="s">
        <v>147</v>
      </c>
      <c r="BE510" s="235">
        <f>IF(N510="základní",J510,0)</f>
        <v>0</v>
      </c>
      <c r="BF510" s="235">
        <f>IF(N510="snížená",J510,0)</f>
        <v>0</v>
      </c>
      <c r="BG510" s="235">
        <f>IF(N510="zákl. přenesená",J510,0)</f>
        <v>0</v>
      </c>
      <c r="BH510" s="235">
        <f>IF(N510="sníž. přenesená",J510,0)</f>
        <v>0</v>
      </c>
      <c r="BI510" s="235">
        <f>IF(N510="nulová",J510,0)</f>
        <v>0</v>
      </c>
      <c r="BJ510" s="17" t="s">
        <v>85</v>
      </c>
      <c r="BK510" s="235">
        <f>ROUND(I510*H510,2)</f>
        <v>0</v>
      </c>
      <c r="BL510" s="17" t="s">
        <v>239</v>
      </c>
      <c r="BM510" s="234" t="s">
        <v>730</v>
      </c>
    </row>
    <row r="511" spans="2:63" s="11" customFormat="1" ht="22.8" customHeight="1">
      <c r="B511" s="207"/>
      <c r="C511" s="208"/>
      <c r="D511" s="209" t="s">
        <v>76</v>
      </c>
      <c r="E511" s="221" t="s">
        <v>731</v>
      </c>
      <c r="F511" s="221" t="s">
        <v>732</v>
      </c>
      <c r="G511" s="208"/>
      <c r="H511" s="208"/>
      <c r="I511" s="211"/>
      <c r="J511" s="222">
        <f>BK511</f>
        <v>0</v>
      </c>
      <c r="K511" s="208"/>
      <c r="L511" s="213"/>
      <c r="M511" s="214"/>
      <c r="N511" s="215"/>
      <c r="O511" s="215"/>
      <c r="P511" s="216">
        <f>SUM(P512:P539)</f>
        <v>0</v>
      </c>
      <c r="Q511" s="215"/>
      <c r="R511" s="216">
        <f>SUM(R512:R539)</f>
        <v>3.56692064</v>
      </c>
      <c r="S511" s="215"/>
      <c r="T511" s="217">
        <f>SUM(T512:T539)</f>
        <v>0</v>
      </c>
      <c r="AR511" s="218" t="s">
        <v>87</v>
      </c>
      <c r="AT511" s="219" t="s">
        <v>76</v>
      </c>
      <c r="AU511" s="219" t="s">
        <v>85</v>
      </c>
      <c r="AY511" s="218" t="s">
        <v>147</v>
      </c>
      <c r="BK511" s="220">
        <f>SUM(BK512:BK539)</f>
        <v>0</v>
      </c>
    </row>
    <row r="512" spans="2:65" s="1" customFormat="1" ht="36" customHeight="1">
      <c r="B512" s="38"/>
      <c r="C512" s="223" t="s">
        <v>733</v>
      </c>
      <c r="D512" s="223" t="s">
        <v>150</v>
      </c>
      <c r="E512" s="224" t="s">
        <v>734</v>
      </c>
      <c r="F512" s="225" t="s">
        <v>735</v>
      </c>
      <c r="G512" s="226" t="s">
        <v>167</v>
      </c>
      <c r="H512" s="227">
        <v>13.97</v>
      </c>
      <c r="I512" s="228"/>
      <c r="J512" s="229">
        <f>ROUND(I512*H512,2)</f>
        <v>0</v>
      </c>
      <c r="K512" s="225" t="s">
        <v>1</v>
      </c>
      <c r="L512" s="43"/>
      <c r="M512" s="230" t="s">
        <v>1</v>
      </c>
      <c r="N512" s="231" t="s">
        <v>42</v>
      </c>
      <c r="O512" s="86"/>
      <c r="P512" s="232">
        <f>O512*H512</f>
        <v>0</v>
      </c>
      <c r="Q512" s="232">
        <v>0.05036</v>
      </c>
      <c r="R512" s="232">
        <f>Q512*H512</f>
        <v>0.7035292000000001</v>
      </c>
      <c r="S512" s="232">
        <v>0</v>
      </c>
      <c r="T512" s="233">
        <f>S512*H512</f>
        <v>0</v>
      </c>
      <c r="AR512" s="234" t="s">
        <v>239</v>
      </c>
      <c r="AT512" s="234" t="s">
        <v>150</v>
      </c>
      <c r="AU512" s="234" t="s">
        <v>87</v>
      </c>
      <c r="AY512" s="17" t="s">
        <v>147</v>
      </c>
      <c r="BE512" s="235">
        <f>IF(N512="základní",J512,0)</f>
        <v>0</v>
      </c>
      <c r="BF512" s="235">
        <f>IF(N512="snížená",J512,0)</f>
        <v>0</v>
      </c>
      <c r="BG512" s="235">
        <f>IF(N512="zákl. přenesená",J512,0)</f>
        <v>0</v>
      </c>
      <c r="BH512" s="235">
        <f>IF(N512="sníž. přenesená",J512,0)</f>
        <v>0</v>
      </c>
      <c r="BI512" s="235">
        <f>IF(N512="nulová",J512,0)</f>
        <v>0</v>
      </c>
      <c r="BJ512" s="17" t="s">
        <v>85</v>
      </c>
      <c r="BK512" s="235">
        <f>ROUND(I512*H512,2)</f>
        <v>0</v>
      </c>
      <c r="BL512" s="17" t="s">
        <v>239</v>
      </c>
      <c r="BM512" s="234" t="s">
        <v>736</v>
      </c>
    </row>
    <row r="513" spans="2:51" s="12" customFormat="1" ht="12">
      <c r="B513" s="236"/>
      <c r="C513" s="237"/>
      <c r="D513" s="238" t="s">
        <v>157</v>
      </c>
      <c r="E513" s="239" t="s">
        <v>1</v>
      </c>
      <c r="F513" s="240" t="s">
        <v>737</v>
      </c>
      <c r="G513" s="237"/>
      <c r="H513" s="241">
        <v>13.97</v>
      </c>
      <c r="I513" s="242"/>
      <c r="J513" s="237"/>
      <c r="K513" s="237"/>
      <c r="L513" s="243"/>
      <c r="M513" s="244"/>
      <c r="N513" s="245"/>
      <c r="O513" s="245"/>
      <c r="P513" s="245"/>
      <c r="Q513" s="245"/>
      <c r="R513" s="245"/>
      <c r="S513" s="245"/>
      <c r="T513" s="246"/>
      <c r="AT513" s="247" t="s">
        <v>157</v>
      </c>
      <c r="AU513" s="247" t="s">
        <v>87</v>
      </c>
      <c r="AV513" s="12" t="s">
        <v>87</v>
      </c>
      <c r="AW513" s="12" t="s">
        <v>32</v>
      </c>
      <c r="AX513" s="12" t="s">
        <v>85</v>
      </c>
      <c r="AY513" s="247" t="s">
        <v>147</v>
      </c>
    </row>
    <row r="514" spans="2:65" s="1" customFormat="1" ht="16.5" customHeight="1">
      <c r="B514" s="38"/>
      <c r="C514" s="223" t="s">
        <v>738</v>
      </c>
      <c r="D514" s="223" t="s">
        <v>150</v>
      </c>
      <c r="E514" s="224" t="s">
        <v>739</v>
      </c>
      <c r="F514" s="225" t="s">
        <v>740</v>
      </c>
      <c r="G514" s="226" t="s">
        <v>167</v>
      </c>
      <c r="H514" s="227">
        <v>46.49</v>
      </c>
      <c r="I514" s="228"/>
      <c r="J514" s="229">
        <f>ROUND(I514*H514,2)</f>
        <v>0</v>
      </c>
      <c r="K514" s="225" t="s">
        <v>154</v>
      </c>
      <c r="L514" s="43"/>
      <c r="M514" s="230" t="s">
        <v>1</v>
      </c>
      <c r="N514" s="231" t="s">
        <v>42</v>
      </c>
      <c r="O514" s="86"/>
      <c r="P514" s="232">
        <f>O514*H514</f>
        <v>0</v>
      </c>
      <c r="Q514" s="232">
        <v>0.0002</v>
      </c>
      <c r="R514" s="232">
        <f>Q514*H514</f>
        <v>0.009298</v>
      </c>
      <c r="S514" s="232">
        <v>0</v>
      </c>
      <c r="T514" s="233">
        <f>S514*H514</f>
        <v>0</v>
      </c>
      <c r="AR514" s="234" t="s">
        <v>239</v>
      </c>
      <c r="AT514" s="234" t="s">
        <v>150</v>
      </c>
      <c r="AU514" s="234" t="s">
        <v>87</v>
      </c>
      <c r="AY514" s="17" t="s">
        <v>147</v>
      </c>
      <c r="BE514" s="235">
        <f>IF(N514="základní",J514,0)</f>
        <v>0</v>
      </c>
      <c r="BF514" s="235">
        <f>IF(N514="snížená",J514,0)</f>
        <v>0</v>
      </c>
      <c r="BG514" s="235">
        <f>IF(N514="zákl. přenesená",J514,0)</f>
        <v>0</v>
      </c>
      <c r="BH514" s="235">
        <f>IF(N514="sníž. přenesená",J514,0)</f>
        <v>0</v>
      </c>
      <c r="BI514" s="235">
        <f>IF(N514="nulová",J514,0)</f>
        <v>0</v>
      </c>
      <c r="BJ514" s="17" t="s">
        <v>85</v>
      </c>
      <c r="BK514" s="235">
        <f>ROUND(I514*H514,2)</f>
        <v>0</v>
      </c>
      <c r="BL514" s="17" t="s">
        <v>239</v>
      </c>
      <c r="BM514" s="234" t="s">
        <v>741</v>
      </c>
    </row>
    <row r="515" spans="2:51" s="12" customFormat="1" ht="12">
      <c r="B515" s="236"/>
      <c r="C515" s="237"/>
      <c r="D515" s="238" t="s">
        <v>157</v>
      </c>
      <c r="E515" s="239" t="s">
        <v>1</v>
      </c>
      <c r="F515" s="240" t="s">
        <v>742</v>
      </c>
      <c r="G515" s="237"/>
      <c r="H515" s="241">
        <v>46.49</v>
      </c>
      <c r="I515" s="242"/>
      <c r="J515" s="237"/>
      <c r="K515" s="237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157</v>
      </c>
      <c r="AU515" s="247" t="s">
        <v>87</v>
      </c>
      <c r="AV515" s="12" t="s">
        <v>87</v>
      </c>
      <c r="AW515" s="12" t="s">
        <v>32</v>
      </c>
      <c r="AX515" s="12" t="s">
        <v>85</v>
      </c>
      <c r="AY515" s="247" t="s">
        <v>147</v>
      </c>
    </row>
    <row r="516" spans="2:65" s="1" customFormat="1" ht="36" customHeight="1">
      <c r="B516" s="38"/>
      <c r="C516" s="223" t="s">
        <v>743</v>
      </c>
      <c r="D516" s="223" t="s">
        <v>150</v>
      </c>
      <c r="E516" s="224" t="s">
        <v>744</v>
      </c>
      <c r="F516" s="225" t="s">
        <v>745</v>
      </c>
      <c r="G516" s="226" t="s">
        <v>167</v>
      </c>
      <c r="H516" s="227">
        <v>15.18</v>
      </c>
      <c r="I516" s="228"/>
      <c r="J516" s="229">
        <f>ROUND(I516*H516,2)</f>
        <v>0</v>
      </c>
      <c r="K516" s="225" t="s">
        <v>1</v>
      </c>
      <c r="L516" s="43"/>
      <c r="M516" s="230" t="s">
        <v>1</v>
      </c>
      <c r="N516" s="231" t="s">
        <v>42</v>
      </c>
      <c r="O516" s="86"/>
      <c r="P516" s="232">
        <f>O516*H516</f>
        <v>0</v>
      </c>
      <c r="Q516" s="232">
        <v>0.04779</v>
      </c>
      <c r="R516" s="232">
        <f>Q516*H516</f>
        <v>0.7254522</v>
      </c>
      <c r="S516" s="232">
        <v>0</v>
      </c>
      <c r="T516" s="233">
        <f>S516*H516</f>
        <v>0</v>
      </c>
      <c r="AR516" s="234" t="s">
        <v>239</v>
      </c>
      <c r="AT516" s="234" t="s">
        <v>150</v>
      </c>
      <c r="AU516" s="234" t="s">
        <v>87</v>
      </c>
      <c r="AY516" s="17" t="s">
        <v>147</v>
      </c>
      <c r="BE516" s="235">
        <f>IF(N516="základní",J516,0)</f>
        <v>0</v>
      </c>
      <c r="BF516" s="235">
        <f>IF(N516="snížená",J516,0)</f>
        <v>0</v>
      </c>
      <c r="BG516" s="235">
        <f>IF(N516="zákl. přenesená",J516,0)</f>
        <v>0</v>
      </c>
      <c r="BH516" s="235">
        <f>IF(N516="sníž. přenesená",J516,0)</f>
        <v>0</v>
      </c>
      <c r="BI516" s="235">
        <f>IF(N516="nulová",J516,0)</f>
        <v>0</v>
      </c>
      <c r="BJ516" s="17" t="s">
        <v>85</v>
      </c>
      <c r="BK516" s="235">
        <f>ROUND(I516*H516,2)</f>
        <v>0</v>
      </c>
      <c r="BL516" s="17" t="s">
        <v>239</v>
      </c>
      <c r="BM516" s="234" t="s">
        <v>746</v>
      </c>
    </row>
    <row r="517" spans="2:51" s="12" customFormat="1" ht="12">
      <c r="B517" s="236"/>
      <c r="C517" s="237"/>
      <c r="D517" s="238" t="s">
        <v>157</v>
      </c>
      <c r="E517" s="239" t="s">
        <v>1</v>
      </c>
      <c r="F517" s="240" t="s">
        <v>747</v>
      </c>
      <c r="G517" s="237"/>
      <c r="H517" s="241">
        <v>15.18</v>
      </c>
      <c r="I517" s="242"/>
      <c r="J517" s="237"/>
      <c r="K517" s="237"/>
      <c r="L517" s="243"/>
      <c r="M517" s="244"/>
      <c r="N517" s="245"/>
      <c r="O517" s="245"/>
      <c r="P517" s="245"/>
      <c r="Q517" s="245"/>
      <c r="R517" s="245"/>
      <c r="S517" s="245"/>
      <c r="T517" s="246"/>
      <c r="AT517" s="247" t="s">
        <v>157</v>
      </c>
      <c r="AU517" s="247" t="s">
        <v>87</v>
      </c>
      <c r="AV517" s="12" t="s">
        <v>87</v>
      </c>
      <c r="AW517" s="12" t="s">
        <v>32</v>
      </c>
      <c r="AX517" s="12" t="s">
        <v>85</v>
      </c>
      <c r="AY517" s="247" t="s">
        <v>147</v>
      </c>
    </row>
    <row r="518" spans="2:65" s="1" customFormat="1" ht="36" customHeight="1">
      <c r="B518" s="38"/>
      <c r="C518" s="223" t="s">
        <v>748</v>
      </c>
      <c r="D518" s="223" t="s">
        <v>150</v>
      </c>
      <c r="E518" s="224" t="s">
        <v>749</v>
      </c>
      <c r="F518" s="225" t="s">
        <v>750</v>
      </c>
      <c r="G518" s="226" t="s">
        <v>167</v>
      </c>
      <c r="H518" s="227">
        <v>17.34</v>
      </c>
      <c r="I518" s="228"/>
      <c r="J518" s="229">
        <f>ROUND(I518*H518,2)</f>
        <v>0</v>
      </c>
      <c r="K518" s="225" t="s">
        <v>1</v>
      </c>
      <c r="L518" s="43"/>
      <c r="M518" s="230" t="s">
        <v>1</v>
      </c>
      <c r="N518" s="231" t="s">
        <v>42</v>
      </c>
      <c r="O518" s="86"/>
      <c r="P518" s="232">
        <f>O518*H518</f>
        <v>0</v>
      </c>
      <c r="Q518" s="232">
        <v>0.05279</v>
      </c>
      <c r="R518" s="232">
        <f>Q518*H518</f>
        <v>0.9153785999999999</v>
      </c>
      <c r="S518" s="232">
        <v>0</v>
      </c>
      <c r="T518" s="233">
        <f>S518*H518</f>
        <v>0</v>
      </c>
      <c r="AR518" s="234" t="s">
        <v>239</v>
      </c>
      <c r="AT518" s="234" t="s">
        <v>150</v>
      </c>
      <c r="AU518" s="234" t="s">
        <v>87</v>
      </c>
      <c r="AY518" s="17" t="s">
        <v>147</v>
      </c>
      <c r="BE518" s="235">
        <f>IF(N518="základní",J518,0)</f>
        <v>0</v>
      </c>
      <c r="BF518" s="235">
        <f>IF(N518="snížená",J518,0)</f>
        <v>0</v>
      </c>
      <c r="BG518" s="235">
        <f>IF(N518="zákl. přenesená",J518,0)</f>
        <v>0</v>
      </c>
      <c r="BH518" s="235">
        <f>IF(N518="sníž. přenesená",J518,0)</f>
        <v>0</v>
      </c>
      <c r="BI518" s="235">
        <f>IF(N518="nulová",J518,0)</f>
        <v>0</v>
      </c>
      <c r="BJ518" s="17" t="s">
        <v>85</v>
      </c>
      <c r="BK518" s="235">
        <f>ROUND(I518*H518,2)</f>
        <v>0</v>
      </c>
      <c r="BL518" s="17" t="s">
        <v>239</v>
      </c>
      <c r="BM518" s="234" t="s">
        <v>751</v>
      </c>
    </row>
    <row r="519" spans="2:51" s="12" customFormat="1" ht="12">
      <c r="B519" s="236"/>
      <c r="C519" s="237"/>
      <c r="D519" s="238" t="s">
        <v>157</v>
      </c>
      <c r="E519" s="239" t="s">
        <v>1</v>
      </c>
      <c r="F519" s="240" t="s">
        <v>752</v>
      </c>
      <c r="G519" s="237"/>
      <c r="H519" s="241">
        <v>17.34</v>
      </c>
      <c r="I519" s="242"/>
      <c r="J519" s="237"/>
      <c r="K519" s="237"/>
      <c r="L519" s="243"/>
      <c r="M519" s="244"/>
      <c r="N519" s="245"/>
      <c r="O519" s="245"/>
      <c r="P519" s="245"/>
      <c r="Q519" s="245"/>
      <c r="R519" s="245"/>
      <c r="S519" s="245"/>
      <c r="T519" s="246"/>
      <c r="AT519" s="247" t="s">
        <v>157</v>
      </c>
      <c r="AU519" s="247" t="s">
        <v>87</v>
      </c>
      <c r="AV519" s="12" t="s">
        <v>87</v>
      </c>
      <c r="AW519" s="12" t="s">
        <v>32</v>
      </c>
      <c r="AX519" s="12" t="s">
        <v>85</v>
      </c>
      <c r="AY519" s="247" t="s">
        <v>147</v>
      </c>
    </row>
    <row r="520" spans="2:65" s="1" customFormat="1" ht="24" customHeight="1">
      <c r="B520" s="38"/>
      <c r="C520" s="223" t="s">
        <v>753</v>
      </c>
      <c r="D520" s="223" t="s">
        <v>150</v>
      </c>
      <c r="E520" s="224" t="s">
        <v>754</v>
      </c>
      <c r="F520" s="225" t="s">
        <v>755</v>
      </c>
      <c r="G520" s="226" t="s">
        <v>167</v>
      </c>
      <c r="H520" s="227">
        <v>49.24</v>
      </c>
      <c r="I520" s="228"/>
      <c r="J520" s="229">
        <f>ROUND(I520*H520,2)</f>
        <v>0</v>
      </c>
      <c r="K520" s="225" t="s">
        <v>154</v>
      </c>
      <c r="L520" s="43"/>
      <c r="M520" s="230" t="s">
        <v>1</v>
      </c>
      <c r="N520" s="231" t="s">
        <v>42</v>
      </c>
      <c r="O520" s="86"/>
      <c r="P520" s="232">
        <f>O520*H520</f>
        <v>0</v>
      </c>
      <c r="Q520" s="232">
        <v>0.01261</v>
      </c>
      <c r="R520" s="232">
        <f>Q520*H520</f>
        <v>0.6209164</v>
      </c>
      <c r="S520" s="232">
        <v>0</v>
      </c>
      <c r="T520" s="233">
        <f>S520*H520</f>
        <v>0</v>
      </c>
      <c r="AR520" s="234" t="s">
        <v>239</v>
      </c>
      <c r="AT520" s="234" t="s">
        <v>150</v>
      </c>
      <c r="AU520" s="234" t="s">
        <v>87</v>
      </c>
      <c r="AY520" s="17" t="s">
        <v>147</v>
      </c>
      <c r="BE520" s="235">
        <f>IF(N520="základní",J520,0)</f>
        <v>0</v>
      </c>
      <c r="BF520" s="235">
        <f>IF(N520="snížená",J520,0)</f>
        <v>0</v>
      </c>
      <c r="BG520" s="235">
        <f>IF(N520="zákl. přenesená",J520,0)</f>
        <v>0</v>
      </c>
      <c r="BH520" s="235">
        <f>IF(N520="sníž. přenesená",J520,0)</f>
        <v>0</v>
      </c>
      <c r="BI520" s="235">
        <f>IF(N520="nulová",J520,0)</f>
        <v>0</v>
      </c>
      <c r="BJ520" s="17" t="s">
        <v>85</v>
      </c>
      <c r="BK520" s="235">
        <f>ROUND(I520*H520,2)</f>
        <v>0</v>
      </c>
      <c r="BL520" s="17" t="s">
        <v>239</v>
      </c>
      <c r="BM520" s="234" t="s">
        <v>756</v>
      </c>
    </row>
    <row r="521" spans="2:51" s="12" customFormat="1" ht="12">
      <c r="B521" s="236"/>
      <c r="C521" s="237"/>
      <c r="D521" s="238" t="s">
        <v>157</v>
      </c>
      <c r="E521" s="239" t="s">
        <v>1</v>
      </c>
      <c r="F521" s="240" t="s">
        <v>412</v>
      </c>
      <c r="G521" s="237"/>
      <c r="H521" s="241">
        <v>3.97</v>
      </c>
      <c r="I521" s="242"/>
      <c r="J521" s="237"/>
      <c r="K521" s="237"/>
      <c r="L521" s="243"/>
      <c r="M521" s="244"/>
      <c r="N521" s="245"/>
      <c r="O521" s="245"/>
      <c r="P521" s="245"/>
      <c r="Q521" s="245"/>
      <c r="R521" s="245"/>
      <c r="S521" s="245"/>
      <c r="T521" s="246"/>
      <c r="AT521" s="247" t="s">
        <v>157</v>
      </c>
      <c r="AU521" s="247" t="s">
        <v>87</v>
      </c>
      <c r="AV521" s="12" t="s">
        <v>87</v>
      </c>
      <c r="AW521" s="12" t="s">
        <v>32</v>
      </c>
      <c r="AX521" s="12" t="s">
        <v>77</v>
      </c>
      <c r="AY521" s="247" t="s">
        <v>147</v>
      </c>
    </row>
    <row r="522" spans="2:51" s="12" customFormat="1" ht="12">
      <c r="B522" s="236"/>
      <c r="C522" s="237"/>
      <c r="D522" s="238" t="s">
        <v>157</v>
      </c>
      <c r="E522" s="239" t="s">
        <v>1</v>
      </c>
      <c r="F522" s="240" t="s">
        <v>413</v>
      </c>
      <c r="G522" s="237"/>
      <c r="H522" s="241">
        <v>26.046</v>
      </c>
      <c r="I522" s="242"/>
      <c r="J522" s="237"/>
      <c r="K522" s="237"/>
      <c r="L522" s="243"/>
      <c r="M522" s="244"/>
      <c r="N522" s="245"/>
      <c r="O522" s="245"/>
      <c r="P522" s="245"/>
      <c r="Q522" s="245"/>
      <c r="R522" s="245"/>
      <c r="S522" s="245"/>
      <c r="T522" s="246"/>
      <c r="AT522" s="247" t="s">
        <v>157</v>
      </c>
      <c r="AU522" s="247" t="s">
        <v>87</v>
      </c>
      <c r="AV522" s="12" t="s">
        <v>87</v>
      </c>
      <c r="AW522" s="12" t="s">
        <v>32</v>
      </c>
      <c r="AX522" s="12" t="s">
        <v>77</v>
      </c>
      <c r="AY522" s="247" t="s">
        <v>147</v>
      </c>
    </row>
    <row r="523" spans="2:51" s="12" customFormat="1" ht="12">
      <c r="B523" s="236"/>
      <c r="C523" s="237"/>
      <c r="D523" s="238" t="s">
        <v>157</v>
      </c>
      <c r="E523" s="239" t="s">
        <v>1</v>
      </c>
      <c r="F523" s="240" t="s">
        <v>414</v>
      </c>
      <c r="G523" s="237"/>
      <c r="H523" s="241">
        <v>19.224</v>
      </c>
      <c r="I523" s="242"/>
      <c r="J523" s="237"/>
      <c r="K523" s="237"/>
      <c r="L523" s="243"/>
      <c r="M523" s="244"/>
      <c r="N523" s="245"/>
      <c r="O523" s="245"/>
      <c r="P523" s="245"/>
      <c r="Q523" s="245"/>
      <c r="R523" s="245"/>
      <c r="S523" s="245"/>
      <c r="T523" s="246"/>
      <c r="AT523" s="247" t="s">
        <v>157</v>
      </c>
      <c r="AU523" s="247" t="s">
        <v>87</v>
      </c>
      <c r="AV523" s="12" t="s">
        <v>87</v>
      </c>
      <c r="AW523" s="12" t="s">
        <v>32</v>
      </c>
      <c r="AX523" s="12" t="s">
        <v>77</v>
      </c>
      <c r="AY523" s="247" t="s">
        <v>147</v>
      </c>
    </row>
    <row r="524" spans="2:51" s="13" customFormat="1" ht="12">
      <c r="B524" s="258"/>
      <c r="C524" s="259"/>
      <c r="D524" s="238" t="s">
        <v>157</v>
      </c>
      <c r="E524" s="260" t="s">
        <v>1</v>
      </c>
      <c r="F524" s="261" t="s">
        <v>184</v>
      </c>
      <c r="G524" s="259"/>
      <c r="H524" s="262">
        <v>49.239999999999995</v>
      </c>
      <c r="I524" s="263"/>
      <c r="J524" s="259"/>
      <c r="K524" s="259"/>
      <c r="L524" s="264"/>
      <c r="M524" s="265"/>
      <c r="N524" s="266"/>
      <c r="O524" s="266"/>
      <c r="P524" s="266"/>
      <c r="Q524" s="266"/>
      <c r="R524" s="266"/>
      <c r="S524" s="266"/>
      <c r="T524" s="267"/>
      <c r="AT524" s="268" t="s">
        <v>157</v>
      </c>
      <c r="AU524" s="268" t="s">
        <v>87</v>
      </c>
      <c r="AV524" s="13" t="s">
        <v>155</v>
      </c>
      <c r="AW524" s="13" t="s">
        <v>32</v>
      </c>
      <c r="AX524" s="13" t="s">
        <v>85</v>
      </c>
      <c r="AY524" s="268" t="s">
        <v>147</v>
      </c>
    </row>
    <row r="525" spans="2:65" s="1" customFormat="1" ht="24" customHeight="1">
      <c r="B525" s="38"/>
      <c r="C525" s="223" t="s">
        <v>757</v>
      </c>
      <c r="D525" s="223" t="s">
        <v>150</v>
      </c>
      <c r="E525" s="224" t="s">
        <v>758</v>
      </c>
      <c r="F525" s="225" t="s">
        <v>759</v>
      </c>
      <c r="G525" s="226" t="s">
        <v>167</v>
      </c>
      <c r="H525" s="227">
        <v>35.812</v>
      </c>
      <c r="I525" s="228"/>
      <c r="J525" s="229">
        <f>ROUND(I525*H525,2)</f>
        <v>0</v>
      </c>
      <c r="K525" s="225" t="s">
        <v>154</v>
      </c>
      <c r="L525" s="43"/>
      <c r="M525" s="230" t="s">
        <v>1</v>
      </c>
      <c r="N525" s="231" t="s">
        <v>42</v>
      </c>
      <c r="O525" s="86"/>
      <c r="P525" s="232">
        <f>O525*H525</f>
        <v>0</v>
      </c>
      <c r="Q525" s="232">
        <v>0.01292</v>
      </c>
      <c r="R525" s="232">
        <f>Q525*H525</f>
        <v>0.46269103999999994</v>
      </c>
      <c r="S525" s="232">
        <v>0</v>
      </c>
      <c r="T525" s="233">
        <f>S525*H525</f>
        <v>0</v>
      </c>
      <c r="AR525" s="234" t="s">
        <v>239</v>
      </c>
      <c r="AT525" s="234" t="s">
        <v>150</v>
      </c>
      <c r="AU525" s="234" t="s">
        <v>87</v>
      </c>
      <c r="AY525" s="17" t="s">
        <v>147</v>
      </c>
      <c r="BE525" s="235">
        <f>IF(N525="základní",J525,0)</f>
        <v>0</v>
      </c>
      <c r="BF525" s="235">
        <f>IF(N525="snížená",J525,0)</f>
        <v>0</v>
      </c>
      <c r="BG525" s="235">
        <f>IF(N525="zákl. přenesená",J525,0)</f>
        <v>0</v>
      </c>
      <c r="BH525" s="235">
        <f>IF(N525="sníž. přenesená",J525,0)</f>
        <v>0</v>
      </c>
      <c r="BI525" s="235">
        <f>IF(N525="nulová",J525,0)</f>
        <v>0</v>
      </c>
      <c r="BJ525" s="17" t="s">
        <v>85</v>
      </c>
      <c r="BK525" s="235">
        <f>ROUND(I525*H525,2)</f>
        <v>0</v>
      </c>
      <c r="BL525" s="17" t="s">
        <v>239</v>
      </c>
      <c r="BM525" s="234" t="s">
        <v>760</v>
      </c>
    </row>
    <row r="526" spans="2:51" s="12" customFormat="1" ht="12">
      <c r="B526" s="236"/>
      <c r="C526" s="237"/>
      <c r="D526" s="238" t="s">
        <v>157</v>
      </c>
      <c r="E526" s="239" t="s">
        <v>1</v>
      </c>
      <c r="F526" s="240" t="s">
        <v>416</v>
      </c>
      <c r="G526" s="237"/>
      <c r="H526" s="241">
        <v>10.472</v>
      </c>
      <c r="I526" s="242"/>
      <c r="J526" s="237"/>
      <c r="K526" s="237"/>
      <c r="L526" s="243"/>
      <c r="M526" s="244"/>
      <c r="N526" s="245"/>
      <c r="O526" s="245"/>
      <c r="P526" s="245"/>
      <c r="Q526" s="245"/>
      <c r="R526" s="245"/>
      <c r="S526" s="245"/>
      <c r="T526" s="246"/>
      <c r="AT526" s="247" t="s">
        <v>157</v>
      </c>
      <c r="AU526" s="247" t="s">
        <v>87</v>
      </c>
      <c r="AV526" s="12" t="s">
        <v>87</v>
      </c>
      <c r="AW526" s="12" t="s">
        <v>32</v>
      </c>
      <c r="AX526" s="12" t="s">
        <v>77</v>
      </c>
      <c r="AY526" s="247" t="s">
        <v>147</v>
      </c>
    </row>
    <row r="527" spans="2:51" s="12" customFormat="1" ht="12">
      <c r="B527" s="236"/>
      <c r="C527" s="237"/>
      <c r="D527" s="238" t="s">
        <v>157</v>
      </c>
      <c r="E527" s="239" t="s">
        <v>1</v>
      </c>
      <c r="F527" s="240" t="s">
        <v>761</v>
      </c>
      <c r="G527" s="237"/>
      <c r="H527" s="241">
        <v>25.34</v>
      </c>
      <c r="I527" s="242"/>
      <c r="J527" s="237"/>
      <c r="K527" s="237"/>
      <c r="L527" s="243"/>
      <c r="M527" s="244"/>
      <c r="N527" s="245"/>
      <c r="O527" s="245"/>
      <c r="P527" s="245"/>
      <c r="Q527" s="245"/>
      <c r="R527" s="245"/>
      <c r="S527" s="245"/>
      <c r="T527" s="246"/>
      <c r="AT527" s="247" t="s">
        <v>157</v>
      </c>
      <c r="AU527" s="247" t="s">
        <v>87</v>
      </c>
      <c r="AV527" s="12" t="s">
        <v>87</v>
      </c>
      <c r="AW527" s="12" t="s">
        <v>32</v>
      </c>
      <c r="AX527" s="12" t="s">
        <v>77</v>
      </c>
      <c r="AY527" s="247" t="s">
        <v>147</v>
      </c>
    </row>
    <row r="528" spans="2:51" s="13" customFormat="1" ht="12">
      <c r="B528" s="258"/>
      <c r="C528" s="259"/>
      <c r="D528" s="238" t="s">
        <v>157</v>
      </c>
      <c r="E528" s="260" t="s">
        <v>1</v>
      </c>
      <c r="F528" s="261" t="s">
        <v>184</v>
      </c>
      <c r="G528" s="259"/>
      <c r="H528" s="262">
        <v>35.812</v>
      </c>
      <c r="I528" s="263"/>
      <c r="J528" s="259"/>
      <c r="K528" s="259"/>
      <c r="L528" s="264"/>
      <c r="M528" s="265"/>
      <c r="N528" s="266"/>
      <c r="O528" s="266"/>
      <c r="P528" s="266"/>
      <c r="Q528" s="266"/>
      <c r="R528" s="266"/>
      <c r="S528" s="266"/>
      <c r="T528" s="267"/>
      <c r="AT528" s="268" t="s">
        <v>157</v>
      </c>
      <c r="AU528" s="268" t="s">
        <v>87</v>
      </c>
      <c r="AV528" s="13" t="s">
        <v>155</v>
      </c>
      <c r="AW528" s="13" t="s">
        <v>32</v>
      </c>
      <c r="AX528" s="13" t="s">
        <v>85</v>
      </c>
      <c r="AY528" s="268" t="s">
        <v>147</v>
      </c>
    </row>
    <row r="529" spans="2:65" s="1" customFormat="1" ht="16.5" customHeight="1">
      <c r="B529" s="38"/>
      <c r="C529" s="223" t="s">
        <v>762</v>
      </c>
      <c r="D529" s="223" t="s">
        <v>150</v>
      </c>
      <c r="E529" s="224" t="s">
        <v>763</v>
      </c>
      <c r="F529" s="225" t="s">
        <v>764</v>
      </c>
      <c r="G529" s="226" t="s">
        <v>167</v>
      </c>
      <c r="H529" s="227">
        <v>85.052</v>
      </c>
      <c r="I529" s="228"/>
      <c r="J529" s="229">
        <f>ROUND(I529*H529,2)</f>
        <v>0</v>
      </c>
      <c r="K529" s="225" t="s">
        <v>154</v>
      </c>
      <c r="L529" s="43"/>
      <c r="M529" s="230" t="s">
        <v>1</v>
      </c>
      <c r="N529" s="231" t="s">
        <v>42</v>
      </c>
      <c r="O529" s="86"/>
      <c r="P529" s="232">
        <f>O529*H529</f>
        <v>0</v>
      </c>
      <c r="Q529" s="232">
        <v>0.0001</v>
      </c>
      <c r="R529" s="232">
        <f>Q529*H529</f>
        <v>0.008505200000000001</v>
      </c>
      <c r="S529" s="232">
        <v>0</v>
      </c>
      <c r="T529" s="233">
        <f>S529*H529</f>
        <v>0</v>
      </c>
      <c r="AR529" s="234" t="s">
        <v>239</v>
      </c>
      <c r="AT529" s="234" t="s">
        <v>150</v>
      </c>
      <c r="AU529" s="234" t="s">
        <v>87</v>
      </c>
      <c r="AY529" s="17" t="s">
        <v>147</v>
      </c>
      <c r="BE529" s="235">
        <f>IF(N529="základní",J529,0)</f>
        <v>0</v>
      </c>
      <c r="BF529" s="235">
        <f>IF(N529="snížená",J529,0)</f>
        <v>0</v>
      </c>
      <c r="BG529" s="235">
        <f>IF(N529="zákl. přenesená",J529,0)</f>
        <v>0</v>
      </c>
      <c r="BH529" s="235">
        <f>IF(N529="sníž. přenesená",J529,0)</f>
        <v>0</v>
      </c>
      <c r="BI529" s="235">
        <f>IF(N529="nulová",J529,0)</f>
        <v>0</v>
      </c>
      <c r="BJ529" s="17" t="s">
        <v>85</v>
      </c>
      <c r="BK529" s="235">
        <f>ROUND(I529*H529,2)</f>
        <v>0</v>
      </c>
      <c r="BL529" s="17" t="s">
        <v>239</v>
      </c>
      <c r="BM529" s="234" t="s">
        <v>765</v>
      </c>
    </row>
    <row r="530" spans="2:51" s="12" customFormat="1" ht="12">
      <c r="B530" s="236"/>
      <c r="C530" s="237"/>
      <c r="D530" s="238" t="s">
        <v>157</v>
      </c>
      <c r="E530" s="239" t="s">
        <v>1</v>
      </c>
      <c r="F530" s="240" t="s">
        <v>766</v>
      </c>
      <c r="G530" s="237"/>
      <c r="H530" s="241">
        <v>85.052</v>
      </c>
      <c r="I530" s="242"/>
      <c r="J530" s="237"/>
      <c r="K530" s="237"/>
      <c r="L530" s="243"/>
      <c r="M530" s="244"/>
      <c r="N530" s="245"/>
      <c r="O530" s="245"/>
      <c r="P530" s="245"/>
      <c r="Q530" s="245"/>
      <c r="R530" s="245"/>
      <c r="S530" s="245"/>
      <c r="T530" s="246"/>
      <c r="AT530" s="247" t="s">
        <v>157</v>
      </c>
      <c r="AU530" s="247" t="s">
        <v>87</v>
      </c>
      <c r="AV530" s="12" t="s">
        <v>87</v>
      </c>
      <c r="AW530" s="12" t="s">
        <v>32</v>
      </c>
      <c r="AX530" s="12" t="s">
        <v>85</v>
      </c>
      <c r="AY530" s="247" t="s">
        <v>147</v>
      </c>
    </row>
    <row r="531" spans="2:65" s="1" customFormat="1" ht="24" customHeight="1">
      <c r="B531" s="38"/>
      <c r="C531" s="223" t="s">
        <v>767</v>
      </c>
      <c r="D531" s="223" t="s">
        <v>150</v>
      </c>
      <c r="E531" s="224" t="s">
        <v>768</v>
      </c>
      <c r="F531" s="225" t="s">
        <v>769</v>
      </c>
      <c r="G531" s="226" t="s">
        <v>153</v>
      </c>
      <c r="H531" s="227">
        <v>5</v>
      </c>
      <c r="I531" s="228"/>
      <c r="J531" s="229">
        <f>ROUND(I531*H531,2)</f>
        <v>0</v>
      </c>
      <c r="K531" s="225" t="s">
        <v>154</v>
      </c>
      <c r="L531" s="43"/>
      <c r="M531" s="230" t="s">
        <v>1</v>
      </c>
      <c r="N531" s="231" t="s">
        <v>42</v>
      </c>
      <c r="O531" s="86"/>
      <c r="P531" s="232">
        <f>O531*H531</f>
        <v>0</v>
      </c>
      <c r="Q531" s="232">
        <v>0.00022</v>
      </c>
      <c r="R531" s="232">
        <f>Q531*H531</f>
        <v>0.0011</v>
      </c>
      <c r="S531" s="232">
        <v>0</v>
      </c>
      <c r="T531" s="233">
        <f>S531*H531</f>
        <v>0</v>
      </c>
      <c r="AR531" s="234" t="s">
        <v>239</v>
      </c>
      <c r="AT531" s="234" t="s">
        <v>150</v>
      </c>
      <c r="AU531" s="234" t="s">
        <v>87</v>
      </c>
      <c r="AY531" s="17" t="s">
        <v>147</v>
      </c>
      <c r="BE531" s="235">
        <f>IF(N531="základní",J531,0)</f>
        <v>0</v>
      </c>
      <c r="BF531" s="235">
        <f>IF(N531="snížená",J531,0)</f>
        <v>0</v>
      </c>
      <c r="BG531" s="235">
        <f>IF(N531="zákl. přenesená",J531,0)</f>
        <v>0</v>
      </c>
      <c r="BH531" s="235">
        <f>IF(N531="sníž. přenesená",J531,0)</f>
        <v>0</v>
      </c>
      <c r="BI531" s="235">
        <f>IF(N531="nulová",J531,0)</f>
        <v>0</v>
      </c>
      <c r="BJ531" s="17" t="s">
        <v>85</v>
      </c>
      <c r="BK531" s="235">
        <f>ROUND(I531*H531,2)</f>
        <v>0</v>
      </c>
      <c r="BL531" s="17" t="s">
        <v>239</v>
      </c>
      <c r="BM531" s="234" t="s">
        <v>770</v>
      </c>
    </row>
    <row r="532" spans="2:51" s="12" customFormat="1" ht="12">
      <c r="B532" s="236"/>
      <c r="C532" s="237"/>
      <c r="D532" s="238" t="s">
        <v>157</v>
      </c>
      <c r="E532" s="239" t="s">
        <v>1</v>
      </c>
      <c r="F532" s="240" t="s">
        <v>771</v>
      </c>
      <c r="G532" s="237"/>
      <c r="H532" s="241">
        <v>5</v>
      </c>
      <c r="I532" s="242"/>
      <c r="J532" s="237"/>
      <c r="K532" s="237"/>
      <c r="L532" s="243"/>
      <c r="M532" s="244"/>
      <c r="N532" s="245"/>
      <c r="O532" s="245"/>
      <c r="P532" s="245"/>
      <c r="Q532" s="245"/>
      <c r="R532" s="245"/>
      <c r="S532" s="245"/>
      <c r="T532" s="246"/>
      <c r="AT532" s="247" t="s">
        <v>157</v>
      </c>
      <c r="AU532" s="247" t="s">
        <v>87</v>
      </c>
      <c r="AV532" s="12" t="s">
        <v>87</v>
      </c>
      <c r="AW532" s="12" t="s">
        <v>32</v>
      </c>
      <c r="AX532" s="12" t="s">
        <v>85</v>
      </c>
      <c r="AY532" s="247" t="s">
        <v>147</v>
      </c>
    </row>
    <row r="533" spans="2:65" s="1" customFormat="1" ht="24" customHeight="1">
      <c r="B533" s="38"/>
      <c r="C533" s="248" t="s">
        <v>772</v>
      </c>
      <c r="D533" s="248" t="s">
        <v>159</v>
      </c>
      <c r="E533" s="249" t="s">
        <v>773</v>
      </c>
      <c r="F533" s="250" t="s">
        <v>774</v>
      </c>
      <c r="G533" s="251" t="s">
        <v>153</v>
      </c>
      <c r="H533" s="252">
        <v>1</v>
      </c>
      <c r="I533" s="253"/>
      <c r="J533" s="254">
        <f>ROUND(I533*H533,2)</f>
        <v>0</v>
      </c>
      <c r="K533" s="250" t="s">
        <v>154</v>
      </c>
      <c r="L533" s="255"/>
      <c r="M533" s="256" t="s">
        <v>1</v>
      </c>
      <c r="N533" s="257" t="s">
        <v>42</v>
      </c>
      <c r="O533" s="86"/>
      <c r="P533" s="232">
        <f>O533*H533</f>
        <v>0</v>
      </c>
      <c r="Q533" s="232">
        <v>0.02619</v>
      </c>
      <c r="R533" s="232">
        <f>Q533*H533</f>
        <v>0.02619</v>
      </c>
      <c r="S533" s="232">
        <v>0</v>
      </c>
      <c r="T533" s="233">
        <f>S533*H533</f>
        <v>0</v>
      </c>
      <c r="AR533" s="234" t="s">
        <v>352</v>
      </c>
      <c r="AT533" s="234" t="s">
        <v>159</v>
      </c>
      <c r="AU533" s="234" t="s">
        <v>87</v>
      </c>
      <c r="AY533" s="17" t="s">
        <v>147</v>
      </c>
      <c r="BE533" s="235">
        <f>IF(N533="základní",J533,0)</f>
        <v>0</v>
      </c>
      <c r="BF533" s="235">
        <f>IF(N533="snížená",J533,0)</f>
        <v>0</v>
      </c>
      <c r="BG533" s="235">
        <f>IF(N533="zákl. přenesená",J533,0)</f>
        <v>0</v>
      </c>
      <c r="BH533" s="235">
        <f>IF(N533="sníž. přenesená",J533,0)</f>
        <v>0</v>
      </c>
      <c r="BI533" s="235">
        <f>IF(N533="nulová",J533,0)</f>
        <v>0</v>
      </c>
      <c r="BJ533" s="17" t="s">
        <v>85</v>
      </c>
      <c r="BK533" s="235">
        <f>ROUND(I533*H533,2)</f>
        <v>0</v>
      </c>
      <c r="BL533" s="17" t="s">
        <v>239</v>
      </c>
      <c r="BM533" s="234" t="s">
        <v>775</v>
      </c>
    </row>
    <row r="534" spans="2:51" s="12" customFormat="1" ht="12">
      <c r="B534" s="236"/>
      <c r="C534" s="237"/>
      <c r="D534" s="238" t="s">
        <v>157</v>
      </c>
      <c r="E534" s="239" t="s">
        <v>1</v>
      </c>
      <c r="F534" s="240" t="s">
        <v>776</v>
      </c>
      <c r="G534" s="237"/>
      <c r="H534" s="241">
        <v>1</v>
      </c>
      <c r="I534" s="242"/>
      <c r="J534" s="237"/>
      <c r="K534" s="237"/>
      <c r="L534" s="243"/>
      <c r="M534" s="244"/>
      <c r="N534" s="245"/>
      <c r="O534" s="245"/>
      <c r="P534" s="245"/>
      <c r="Q534" s="245"/>
      <c r="R534" s="245"/>
      <c r="S534" s="245"/>
      <c r="T534" s="246"/>
      <c r="AT534" s="247" t="s">
        <v>157</v>
      </c>
      <c r="AU534" s="247" t="s">
        <v>87</v>
      </c>
      <c r="AV534" s="12" t="s">
        <v>87</v>
      </c>
      <c r="AW534" s="12" t="s">
        <v>32</v>
      </c>
      <c r="AX534" s="12" t="s">
        <v>85</v>
      </c>
      <c r="AY534" s="247" t="s">
        <v>147</v>
      </c>
    </row>
    <row r="535" spans="2:65" s="1" customFormat="1" ht="24" customHeight="1">
      <c r="B535" s="38"/>
      <c r="C535" s="248" t="s">
        <v>777</v>
      </c>
      <c r="D535" s="248" t="s">
        <v>159</v>
      </c>
      <c r="E535" s="249" t="s">
        <v>778</v>
      </c>
      <c r="F535" s="250" t="s">
        <v>779</v>
      </c>
      <c r="G535" s="251" t="s">
        <v>153</v>
      </c>
      <c r="H535" s="252">
        <v>2</v>
      </c>
      <c r="I535" s="253"/>
      <c r="J535" s="254">
        <f>ROUND(I535*H535,2)</f>
        <v>0</v>
      </c>
      <c r="K535" s="250" t="s">
        <v>154</v>
      </c>
      <c r="L535" s="255"/>
      <c r="M535" s="256" t="s">
        <v>1</v>
      </c>
      <c r="N535" s="257" t="s">
        <v>42</v>
      </c>
      <c r="O535" s="86"/>
      <c r="P535" s="232">
        <f>O535*H535</f>
        <v>0</v>
      </c>
      <c r="Q535" s="232">
        <v>0.0241</v>
      </c>
      <c r="R535" s="232">
        <f>Q535*H535</f>
        <v>0.0482</v>
      </c>
      <c r="S535" s="232">
        <v>0</v>
      </c>
      <c r="T535" s="233">
        <f>S535*H535</f>
        <v>0</v>
      </c>
      <c r="AR535" s="234" t="s">
        <v>352</v>
      </c>
      <c r="AT535" s="234" t="s">
        <v>159</v>
      </c>
      <c r="AU535" s="234" t="s">
        <v>87</v>
      </c>
      <c r="AY535" s="17" t="s">
        <v>147</v>
      </c>
      <c r="BE535" s="235">
        <f>IF(N535="základní",J535,0)</f>
        <v>0</v>
      </c>
      <c r="BF535" s="235">
        <f>IF(N535="snížená",J535,0)</f>
        <v>0</v>
      </c>
      <c r="BG535" s="235">
        <f>IF(N535="zákl. přenesená",J535,0)</f>
        <v>0</v>
      </c>
      <c r="BH535" s="235">
        <f>IF(N535="sníž. přenesená",J535,0)</f>
        <v>0</v>
      </c>
      <c r="BI535" s="235">
        <f>IF(N535="nulová",J535,0)</f>
        <v>0</v>
      </c>
      <c r="BJ535" s="17" t="s">
        <v>85</v>
      </c>
      <c r="BK535" s="235">
        <f>ROUND(I535*H535,2)</f>
        <v>0</v>
      </c>
      <c r="BL535" s="17" t="s">
        <v>239</v>
      </c>
      <c r="BM535" s="234" t="s">
        <v>780</v>
      </c>
    </row>
    <row r="536" spans="2:51" s="12" customFormat="1" ht="12">
      <c r="B536" s="236"/>
      <c r="C536" s="237"/>
      <c r="D536" s="238" t="s">
        <v>157</v>
      </c>
      <c r="E536" s="239" t="s">
        <v>1</v>
      </c>
      <c r="F536" s="240" t="s">
        <v>781</v>
      </c>
      <c r="G536" s="237"/>
      <c r="H536" s="241">
        <v>2</v>
      </c>
      <c r="I536" s="242"/>
      <c r="J536" s="237"/>
      <c r="K536" s="237"/>
      <c r="L536" s="243"/>
      <c r="M536" s="244"/>
      <c r="N536" s="245"/>
      <c r="O536" s="245"/>
      <c r="P536" s="245"/>
      <c r="Q536" s="245"/>
      <c r="R536" s="245"/>
      <c r="S536" s="245"/>
      <c r="T536" s="246"/>
      <c r="AT536" s="247" t="s">
        <v>157</v>
      </c>
      <c r="AU536" s="247" t="s">
        <v>87</v>
      </c>
      <c r="AV536" s="12" t="s">
        <v>87</v>
      </c>
      <c r="AW536" s="12" t="s">
        <v>32</v>
      </c>
      <c r="AX536" s="12" t="s">
        <v>85</v>
      </c>
      <c r="AY536" s="247" t="s">
        <v>147</v>
      </c>
    </row>
    <row r="537" spans="2:65" s="1" customFormat="1" ht="24" customHeight="1">
      <c r="B537" s="38"/>
      <c r="C537" s="248" t="s">
        <v>782</v>
      </c>
      <c r="D537" s="248" t="s">
        <v>159</v>
      </c>
      <c r="E537" s="249" t="s">
        <v>783</v>
      </c>
      <c r="F537" s="250" t="s">
        <v>784</v>
      </c>
      <c r="G537" s="251" t="s">
        <v>153</v>
      </c>
      <c r="H537" s="252">
        <v>2</v>
      </c>
      <c r="I537" s="253"/>
      <c r="J537" s="254">
        <f>ROUND(I537*H537,2)</f>
        <v>0</v>
      </c>
      <c r="K537" s="250" t="s">
        <v>154</v>
      </c>
      <c r="L537" s="255"/>
      <c r="M537" s="256" t="s">
        <v>1</v>
      </c>
      <c r="N537" s="257" t="s">
        <v>42</v>
      </c>
      <c r="O537" s="86"/>
      <c r="P537" s="232">
        <f>O537*H537</f>
        <v>0</v>
      </c>
      <c r="Q537" s="232">
        <v>0.02283</v>
      </c>
      <c r="R537" s="232">
        <f>Q537*H537</f>
        <v>0.04566</v>
      </c>
      <c r="S537" s="232">
        <v>0</v>
      </c>
      <c r="T537" s="233">
        <f>S537*H537</f>
        <v>0</v>
      </c>
      <c r="AR537" s="234" t="s">
        <v>352</v>
      </c>
      <c r="AT537" s="234" t="s">
        <v>159</v>
      </c>
      <c r="AU537" s="234" t="s">
        <v>87</v>
      </c>
      <c r="AY537" s="17" t="s">
        <v>147</v>
      </c>
      <c r="BE537" s="235">
        <f>IF(N537="základní",J537,0)</f>
        <v>0</v>
      </c>
      <c r="BF537" s="235">
        <f>IF(N537="snížená",J537,0)</f>
        <v>0</v>
      </c>
      <c r="BG537" s="235">
        <f>IF(N537="zákl. přenesená",J537,0)</f>
        <v>0</v>
      </c>
      <c r="BH537" s="235">
        <f>IF(N537="sníž. přenesená",J537,0)</f>
        <v>0</v>
      </c>
      <c r="BI537" s="235">
        <f>IF(N537="nulová",J537,0)</f>
        <v>0</v>
      </c>
      <c r="BJ537" s="17" t="s">
        <v>85</v>
      </c>
      <c r="BK537" s="235">
        <f>ROUND(I537*H537,2)</f>
        <v>0</v>
      </c>
      <c r="BL537" s="17" t="s">
        <v>239</v>
      </c>
      <c r="BM537" s="234" t="s">
        <v>785</v>
      </c>
    </row>
    <row r="538" spans="2:51" s="12" customFormat="1" ht="12">
      <c r="B538" s="236"/>
      <c r="C538" s="237"/>
      <c r="D538" s="238" t="s">
        <v>157</v>
      </c>
      <c r="E538" s="239" t="s">
        <v>1</v>
      </c>
      <c r="F538" s="240" t="s">
        <v>781</v>
      </c>
      <c r="G538" s="237"/>
      <c r="H538" s="241">
        <v>2</v>
      </c>
      <c r="I538" s="242"/>
      <c r="J538" s="237"/>
      <c r="K538" s="237"/>
      <c r="L538" s="243"/>
      <c r="M538" s="244"/>
      <c r="N538" s="245"/>
      <c r="O538" s="245"/>
      <c r="P538" s="245"/>
      <c r="Q538" s="245"/>
      <c r="R538" s="245"/>
      <c r="S538" s="245"/>
      <c r="T538" s="246"/>
      <c r="AT538" s="247" t="s">
        <v>157</v>
      </c>
      <c r="AU538" s="247" t="s">
        <v>87</v>
      </c>
      <c r="AV538" s="12" t="s">
        <v>87</v>
      </c>
      <c r="AW538" s="12" t="s">
        <v>32</v>
      </c>
      <c r="AX538" s="12" t="s">
        <v>85</v>
      </c>
      <c r="AY538" s="247" t="s">
        <v>147</v>
      </c>
    </row>
    <row r="539" spans="2:65" s="1" customFormat="1" ht="24" customHeight="1">
      <c r="B539" s="38"/>
      <c r="C539" s="223" t="s">
        <v>786</v>
      </c>
      <c r="D539" s="223" t="s">
        <v>150</v>
      </c>
      <c r="E539" s="224" t="s">
        <v>787</v>
      </c>
      <c r="F539" s="225" t="s">
        <v>788</v>
      </c>
      <c r="G539" s="226" t="s">
        <v>332</v>
      </c>
      <c r="H539" s="227">
        <v>3.567</v>
      </c>
      <c r="I539" s="228"/>
      <c r="J539" s="229">
        <f>ROUND(I539*H539,2)</f>
        <v>0</v>
      </c>
      <c r="K539" s="225" t="s">
        <v>154</v>
      </c>
      <c r="L539" s="43"/>
      <c r="M539" s="230" t="s">
        <v>1</v>
      </c>
      <c r="N539" s="231" t="s">
        <v>42</v>
      </c>
      <c r="O539" s="86"/>
      <c r="P539" s="232">
        <f>O539*H539</f>
        <v>0</v>
      </c>
      <c r="Q539" s="232">
        <v>0</v>
      </c>
      <c r="R539" s="232">
        <f>Q539*H539</f>
        <v>0</v>
      </c>
      <c r="S539" s="232">
        <v>0</v>
      </c>
      <c r="T539" s="233">
        <f>S539*H539</f>
        <v>0</v>
      </c>
      <c r="AR539" s="234" t="s">
        <v>239</v>
      </c>
      <c r="AT539" s="234" t="s">
        <v>150</v>
      </c>
      <c r="AU539" s="234" t="s">
        <v>87</v>
      </c>
      <c r="AY539" s="17" t="s">
        <v>147</v>
      </c>
      <c r="BE539" s="235">
        <f>IF(N539="základní",J539,0)</f>
        <v>0</v>
      </c>
      <c r="BF539" s="235">
        <f>IF(N539="snížená",J539,0)</f>
        <v>0</v>
      </c>
      <c r="BG539" s="235">
        <f>IF(N539="zákl. přenesená",J539,0)</f>
        <v>0</v>
      </c>
      <c r="BH539" s="235">
        <f>IF(N539="sníž. přenesená",J539,0)</f>
        <v>0</v>
      </c>
      <c r="BI539" s="235">
        <f>IF(N539="nulová",J539,0)</f>
        <v>0</v>
      </c>
      <c r="BJ539" s="17" t="s">
        <v>85</v>
      </c>
      <c r="BK539" s="235">
        <f>ROUND(I539*H539,2)</f>
        <v>0</v>
      </c>
      <c r="BL539" s="17" t="s">
        <v>239</v>
      </c>
      <c r="BM539" s="234" t="s">
        <v>789</v>
      </c>
    </row>
    <row r="540" spans="2:63" s="11" customFormat="1" ht="22.8" customHeight="1">
      <c r="B540" s="207"/>
      <c r="C540" s="208"/>
      <c r="D540" s="209" t="s">
        <v>76</v>
      </c>
      <c r="E540" s="221" t="s">
        <v>790</v>
      </c>
      <c r="F540" s="221" t="s">
        <v>791</v>
      </c>
      <c r="G540" s="208"/>
      <c r="H540" s="208"/>
      <c r="I540" s="211"/>
      <c r="J540" s="222">
        <f>BK540</f>
        <v>0</v>
      </c>
      <c r="K540" s="208"/>
      <c r="L540" s="213"/>
      <c r="M540" s="214"/>
      <c r="N540" s="215"/>
      <c r="O540" s="215"/>
      <c r="P540" s="216">
        <f>SUM(P541:P575)</f>
        <v>0</v>
      </c>
      <c r="Q540" s="215"/>
      <c r="R540" s="216">
        <f>SUM(R541:R575)</f>
        <v>0.031</v>
      </c>
      <c r="S540" s="215"/>
      <c r="T540" s="217">
        <f>SUM(T541:T575)</f>
        <v>0</v>
      </c>
      <c r="AR540" s="218" t="s">
        <v>87</v>
      </c>
      <c r="AT540" s="219" t="s">
        <v>76</v>
      </c>
      <c r="AU540" s="219" t="s">
        <v>85</v>
      </c>
      <c r="AY540" s="218" t="s">
        <v>147</v>
      </c>
      <c r="BK540" s="220">
        <f>SUM(BK541:BK575)</f>
        <v>0</v>
      </c>
    </row>
    <row r="541" spans="2:65" s="1" customFormat="1" ht="16.5" customHeight="1">
      <c r="B541" s="38"/>
      <c r="C541" s="223" t="s">
        <v>792</v>
      </c>
      <c r="D541" s="223" t="s">
        <v>150</v>
      </c>
      <c r="E541" s="224" t="s">
        <v>793</v>
      </c>
      <c r="F541" s="225" t="s">
        <v>794</v>
      </c>
      <c r="G541" s="226" t="s">
        <v>167</v>
      </c>
      <c r="H541" s="227">
        <v>19.683</v>
      </c>
      <c r="I541" s="228"/>
      <c r="J541" s="229">
        <f>ROUND(I541*H541,2)</f>
        <v>0</v>
      </c>
      <c r="K541" s="225" t="s">
        <v>1</v>
      </c>
      <c r="L541" s="43"/>
      <c r="M541" s="230" t="s">
        <v>1</v>
      </c>
      <c r="N541" s="231" t="s">
        <v>42</v>
      </c>
      <c r="O541" s="86"/>
      <c r="P541" s="232">
        <f>O541*H541</f>
        <v>0</v>
      </c>
      <c r="Q541" s="232">
        <v>0</v>
      </c>
      <c r="R541" s="232">
        <f>Q541*H541</f>
        <v>0</v>
      </c>
      <c r="S541" s="232">
        <v>0</v>
      </c>
      <c r="T541" s="233">
        <f>S541*H541</f>
        <v>0</v>
      </c>
      <c r="AR541" s="234" t="s">
        <v>239</v>
      </c>
      <c r="AT541" s="234" t="s">
        <v>150</v>
      </c>
      <c r="AU541" s="234" t="s">
        <v>87</v>
      </c>
      <c r="AY541" s="17" t="s">
        <v>147</v>
      </c>
      <c r="BE541" s="235">
        <f>IF(N541="základní",J541,0)</f>
        <v>0</v>
      </c>
      <c r="BF541" s="235">
        <f>IF(N541="snížená",J541,0)</f>
        <v>0</v>
      </c>
      <c r="BG541" s="235">
        <f>IF(N541="zákl. přenesená",J541,0)</f>
        <v>0</v>
      </c>
      <c r="BH541" s="235">
        <f>IF(N541="sníž. přenesená",J541,0)</f>
        <v>0</v>
      </c>
      <c r="BI541" s="235">
        <f>IF(N541="nulová",J541,0)</f>
        <v>0</v>
      </c>
      <c r="BJ541" s="17" t="s">
        <v>85</v>
      </c>
      <c r="BK541" s="235">
        <f>ROUND(I541*H541,2)</f>
        <v>0</v>
      </c>
      <c r="BL541" s="17" t="s">
        <v>239</v>
      </c>
      <c r="BM541" s="234" t="s">
        <v>795</v>
      </c>
    </row>
    <row r="542" spans="2:51" s="12" customFormat="1" ht="12">
      <c r="B542" s="236"/>
      <c r="C542" s="237"/>
      <c r="D542" s="238" t="s">
        <v>157</v>
      </c>
      <c r="E542" s="239" t="s">
        <v>1</v>
      </c>
      <c r="F542" s="240" t="s">
        <v>796</v>
      </c>
      <c r="G542" s="237"/>
      <c r="H542" s="241">
        <v>19.683</v>
      </c>
      <c r="I542" s="242"/>
      <c r="J542" s="237"/>
      <c r="K542" s="237"/>
      <c r="L542" s="243"/>
      <c r="M542" s="244"/>
      <c r="N542" s="245"/>
      <c r="O542" s="245"/>
      <c r="P542" s="245"/>
      <c r="Q542" s="245"/>
      <c r="R542" s="245"/>
      <c r="S542" s="245"/>
      <c r="T542" s="246"/>
      <c r="AT542" s="247" t="s">
        <v>157</v>
      </c>
      <c r="AU542" s="247" t="s">
        <v>87</v>
      </c>
      <c r="AV542" s="12" t="s">
        <v>87</v>
      </c>
      <c r="AW542" s="12" t="s">
        <v>32</v>
      </c>
      <c r="AX542" s="12" t="s">
        <v>85</v>
      </c>
      <c r="AY542" s="247" t="s">
        <v>147</v>
      </c>
    </row>
    <row r="543" spans="2:65" s="1" customFormat="1" ht="16.5" customHeight="1">
      <c r="B543" s="38"/>
      <c r="C543" s="223" t="s">
        <v>797</v>
      </c>
      <c r="D543" s="223" t="s">
        <v>150</v>
      </c>
      <c r="E543" s="224" t="s">
        <v>798</v>
      </c>
      <c r="F543" s="225" t="s">
        <v>799</v>
      </c>
      <c r="G543" s="226" t="s">
        <v>167</v>
      </c>
      <c r="H543" s="227">
        <v>22.804</v>
      </c>
      <c r="I543" s="228"/>
      <c r="J543" s="229">
        <f>ROUND(I543*H543,2)</f>
        <v>0</v>
      </c>
      <c r="K543" s="225" t="s">
        <v>1</v>
      </c>
      <c r="L543" s="43"/>
      <c r="M543" s="230" t="s">
        <v>1</v>
      </c>
      <c r="N543" s="231" t="s">
        <v>42</v>
      </c>
      <c r="O543" s="86"/>
      <c r="P543" s="232">
        <f>O543*H543</f>
        <v>0</v>
      </c>
      <c r="Q543" s="232">
        <v>0</v>
      </c>
      <c r="R543" s="232">
        <f>Q543*H543</f>
        <v>0</v>
      </c>
      <c r="S543" s="232">
        <v>0</v>
      </c>
      <c r="T543" s="233">
        <f>S543*H543</f>
        <v>0</v>
      </c>
      <c r="AR543" s="234" t="s">
        <v>239</v>
      </c>
      <c r="AT543" s="234" t="s">
        <v>150</v>
      </c>
      <c r="AU543" s="234" t="s">
        <v>87</v>
      </c>
      <c r="AY543" s="17" t="s">
        <v>147</v>
      </c>
      <c r="BE543" s="235">
        <f>IF(N543="základní",J543,0)</f>
        <v>0</v>
      </c>
      <c r="BF543" s="235">
        <f>IF(N543="snížená",J543,0)</f>
        <v>0</v>
      </c>
      <c r="BG543" s="235">
        <f>IF(N543="zákl. přenesená",J543,0)</f>
        <v>0</v>
      </c>
      <c r="BH543" s="235">
        <f>IF(N543="sníž. přenesená",J543,0)</f>
        <v>0</v>
      </c>
      <c r="BI543" s="235">
        <f>IF(N543="nulová",J543,0)</f>
        <v>0</v>
      </c>
      <c r="BJ543" s="17" t="s">
        <v>85</v>
      </c>
      <c r="BK543" s="235">
        <f>ROUND(I543*H543,2)</f>
        <v>0</v>
      </c>
      <c r="BL543" s="17" t="s">
        <v>239</v>
      </c>
      <c r="BM543" s="234" t="s">
        <v>800</v>
      </c>
    </row>
    <row r="544" spans="2:51" s="12" customFormat="1" ht="12">
      <c r="B544" s="236"/>
      <c r="C544" s="237"/>
      <c r="D544" s="238" t="s">
        <v>157</v>
      </c>
      <c r="E544" s="239" t="s">
        <v>1</v>
      </c>
      <c r="F544" s="240" t="s">
        <v>801</v>
      </c>
      <c r="G544" s="237"/>
      <c r="H544" s="241">
        <v>5.625</v>
      </c>
      <c r="I544" s="242"/>
      <c r="J544" s="237"/>
      <c r="K544" s="237"/>
      <c r="L544" s="243"/>
      <c r="M544" s="244"/>
      <c r="N544" s="245"/>
      <c r="O544" s="245"/>
      <c r="P544" s="245"/>
      <c r="Q544" s="245"/>
      <c r="R544" s="245"/>
      <c r="S544" s="245"/>
      <c r="T544" s="246"/>
      <c r="AT544" s="247" t="s">
        <v>157</v>
      </c>
      <c r="AU544" s="247" t="s">
        <v>87</v>
      </c>
      <c r="AV544" s="12" t="s">
        <v>87</v>
      </c>
      <c r="AW544" s="12" t="s">
        <v>32</v>
      </c>
      <c r="AX544" s="12" t="s">
        <v>77</v>
      </c>
      <c r="AY544" s="247" t="s">
        <v>147</v>
      </c>
    </row>
    <row r="545" spans="2:51" s="12" customFormat="1" ht="12">
      <c r="B545" s="236"/>
      <c r="C545" s="237"/>
      <c r="D545" s="238" t="s">
        <v>157</v>
      </c>
      <c r="E545" s="239" t="s">
        <v>1</v>
      </c>
      <c r="F545" s="240" t="s">
        <v>802</v>
      </c>
      <c r="G545" s="237"/>
      <c r="H545" s="241">
        <v>13.466</v>
      </c>
      <c r="I545" s="242"/>
      <c r="J545" s="237"/>
      <c r="K545" s="237"/>
      <c r="L545" s="243"/>
      <c r="M545" s="244"/>
      <c r="N545" s="245"/>
      <c r="O545" s="245"/>
      <c r="P545" s="245"/>
      <c r="Q545" s="245"/>
      <c r="R545" s="245"/>
      <c r="S545" s="245"/>
      <c r="T545" s="246"/>
      <c r="AT545" s="247" t="s">
        <v>157</v>
      </c>
      <c r="AU545" s="247" t="s">
        <v>87</v>
      </c>
      <c r="AV545" s="12" t="s">
        <v>87</v>
      </c>
      <c r="AW545" s="12" t="s">
        <v>32</v>
      </c>
      <c r="AX545" s="12" t="s">
        <v>77</v>
      </c>
      <c r="AY545" s="247" t="s">
        <v>147</v>
      </c>
    </row>
    <row r="546" spans="2:51" s="12" customFormat="1" ht="12">
      <c r="B546" s="236"/>
      <c r="C546" s="237"/>
      <c r="D546" s="238" t="s">
        <v>157</v>
      </c>
      <c r="E546" s="239" t="s">
        <v>1</v>
      </c>
      <c r="F546" s="240" t="s">
        <v>803</v>
      </c>
      <c r="G546" s="237"/>
      <c r="H546" s="241">
        <v>3.713</v>
      </c>
      <c r="I546" s="242"/>
      <c r="J546" s="237"/>
      <c r="K546" s="237"/>
      <c r="L546" s="243"/>
      <c r="M546" s="244"/>
      <c r="N546" s="245"/>
      <c r="O546" s="245"/>
      <c r="P546" s="245"/>
      <c r="Q546" s="245"/>
      <c r="R546" s="245"/>
      <c r="S546" s="245"/>
      <c r="T546" s="246"/>
      <c r="AT546" s="247" t="s">
        <v>157</v>
      </c>
      <c r="AU546" s="247" t="s">
        <v>87</v>
      </c>
      <c r="AV546" s="12" t="s">
        <v>87</v>
      </c>
      <c r="AW546" s="12" t="s">
        <v>32</v>
      </c>
      <c r="AX546" s="12" t="s">
        <v>77</v>
      </c>
      <c r="AY546" s="247" t="s">
        <v>147</v>
      </c>
    </row>
    <row r="547" spans="2:51" s="13" customFormat="1" ht="12">
      <c r="B547" s="258"/>
      <c r="C547" s="259"/>
      <c r="D547" s="238" t="s">
        <v>157</v>
      </c>
      <c r="E547" s="260" t="s">
        <v>1</v>
      </c>
      <c r="F547" s="261" t="s">
        <v>184</v>
      </c>
      <c r="G547" s="259"/>
      <c r="H547" s="262">
        <v>22.804000000000002</v>
      </c>
      <c r="I547" s="263"/>
      <c r="J547" s="259"/>
      <c r="K547" s="259"/>
      <c r="L547" s="264"/>
      <c r="M547" s="265"/>
      <c r="N547" s="266"/>
      <c r="O547" s="266"/>
      <c r="P547" s="266"/>
      <c r="Q547" s="266"/>
      <c r="R547" s="266"/>
      <c r="S547" s="266"/>
      <c r="T547" s="267"/>
      <c r="AT547" s="268" t="s">
        <v>157</v>
      </c>
      <c r="AU547" s="268" t="s">
        <v>87</v>
      </c>
      <c r="AV547" s="13" t="s">
        <v>155</v>
      </c>
      <c r="AW547" s="13" t="s">
        <v>32</v>
      </c>
      <c r="AX547" s="13" t="s">
        <v>85</v>
      </c>
      <c r="AY547" s="268" t="s">
        <v>147</v>
      </c>
    </row>
    <row r="548" spans="2:65" s="1" customFormat="1" ht="16.5" customHeight="1">
      <c r="B548" s="38"/>
      <c r="C548" s="223" t="s">
        <v>804</v>
      </c>
      <c r="D548" s="223" t="s">
        <v>150</v>
      </c>
      <c r="E548" s="224" t="s">
        <v>805</v>
      </c>
      <c r="F548" s="225" t="s">
        <v>806</v>
      </c>
      <c r="G548" s="226" t="s">
        <v>162</v>
      </c>
      <c r="H548" s="227">
        <v>33</v>
      </c>
      <c r="I548" s="228"/>
      <c r="J548" s="229">
        <f>ROUND(I548*H548,2)</f>
        <v>0</v>
      </c>
      <c r="K548" s="225" t="s">
        <v>1</v>
      </c>
      <c r="L548" s="43"/>
      <c r="M548" s="230" t="s">
        <v>1</v>
      </c>
      <c r="N548" s="231" t="s">
        <v>42</v>
      </c>
      <c r="O548" s="86"/>
      <c r="P548" s="232">
        <f>O548*H548</f>
        <v>0</v>
      </c>
      <c r="Q548" s="232">
        <v>0</v>
      </c>
      <c r="R548" s="232">
        <f>Q548*H548</f>
        <v>0</v>
      </c>
      <c r="S548" s="232">
        <v>0</v>
      </c>
      <c r="T548" s="233">
        <f>S548*H548</f>
        <v>0</v>
      </c>
      <c r="AR548" s="234" t="s">
        <v>239</v>
      </c>
      <c r="AT548" s="234" t="s">
        <v>150</v>
      </c>
      <c r="AU548" s="234" t="s">
        <v>87</v>
      </c>
      <c r="AY548" s="17" t="s">
        <v>147</v>
      </c>
      <c r="BE548" s="235">
        <f>IF(N548="základní",J548,0)</f>
        <v>0</v>
      </c>
      <c r="BF548" s="235">
        <f>IF(N548="snížená",J548,0)</f>
        <v>0</v>
      </c>
      <c r="BG548" s="235">
        <f>IF(N548="zákl. přenesená",J548,0)</f>
        <v>0</v>
      </c>
      <c r="BH548" s="235">
        <f>IF(N548="sníž. přenesená",J548,0)</f>
        <v>0</v>
      </c>
      <c r="BI548" s="235">
        <f>IF(N548="nulová",J548,0)</f>
        <v>0</v>
      </c>
      <c r="BJ548" s="17" t="s">
        <v>85</v>
      </c>
      <c r="BK548" s="235">
        <f>ROUND(I548*H548,2)</f>
        <v>0</v>
      </c>
      <c r="BL548" s="17" t="s">
        <v>239</v>
      </c>
      <c r="BM548" s="234" t="s">
        <v>807</v>
      </c>
    </row>
    <row r="549" spans="2:51" s="12" customFormat="1" ht="12">
      <c r="B549" s="236"/>
      <c r="C549" s="237"/>
      <c r="D549" s="238" t="s">
        <v>157</v>
      </c>
      <c r="E549" s="239" t="s">
        <v>1</v>
      </c>
      <c r="F549" s="240" t="s">
        <v>808</v>
      </c>
      <c r="G549" s="237"/>
      <c r="H549" s="241">
        <v>14</v>
      </c>
      <c r="I549" s="242"/>
      <c r="J549" s="237"/>
      <c r="K549" s="237"/>
      <c r="L549" s="243"/>
      <c r="M549" s="244"/>
      <c r="N549" s="245"/>
      <c r="O549" s="245"/>
      <c r="P549" s="245"/>
      <c r="Q549" s="245"/>
      <c r="R549" s="245"/>
      <c r="S549" s="245"/>
      <c r="T549" s="246"/>
      <c r="AT549" s="247" t="s">
        <v>157</v>
      </c>
      <c r="AU549" s="247" t="s">
        <v>87</v>
      </c>
      <c r="AV549" s="12" t="s">
        <v>87</v>
      </c>
      <c r="AW549" s="12" t="s">
        <v>32</v>
      </c>
      <c r="AX549" s="12" t="s">
        <v>77</v>
      </c>
      <c r="AY549" s="247" t="s">
        <v>147</v>
      </c>
    </row>
    <row r="550" spans="2:51" s="12" customFormat="1" ht="12">
      <c r="B550" s="236"/>
      <c r="C550" s="237"/>
      <c r="D550" s="238" t="s">
        <v>157</v>
      </c>
      <c r="E550" s="239" t="s">
        <v>1</v>
      </c>
      <c r="F550" s="240" t="s">
        <v>809</v>
      </c>
      <c r="G550" s="237"/>
      <c r="H550" s="241">
        <v>12</v>
      </c>
      <c r="I550" s="242"/>
      <c r="J550" s="237"/>
      <c r="K550" s="237"/>
      <c r="L550" s="243"/>
      <c r="M550" s="244"/>
      <c r="N550" s="245"/>
      <c r="O550" s="245"/>
      <c r="P550" s="245"/>
      <c r="Q550" s="245"/>
      <c r="R550" s="245"/>
      <c r="S550" s="245"/>
      <c r="T550" s="246"/>
      <c r="AT550" s="247" t="s">
        <v>157</v>
      </c>
      <c r="AU550" s="247" t="s">
        <v>87</v>
      </c>
      <c r="AV550" s="12" t="s">
        <v>87</v>
      </c>
      <c r="AW550" s="12" t="s">
        <v>32</v>
      </c>
      <c r="AX550" s="12" t="s">
        <v>77</v>
      </c>
      <c r="AY550" s="247" t="s">
        <v>147</v>
      </c>
    </row>
    <row r="551" spans="2:51" s="12" customFormat="1" ht="12">
      <c r="B551" s="236"/>
      <c r="C551" s="237"/>
      <c r="D551" s="238" t="s">
        <v>157</v>
      </c>
      <c r="E551" s="239" t="s">
        <v>1</v>
      </c>
      <c r="F551" s="240" t="s">
        <v>810</v>
      </c>
      <c r="G551" s="237"/>
      <c r="H551" s="241">
        <v>7</v>
      </c>
      <c r="I551" s="242"/>
      <c r="J551" s="237"/>
      <c r="K551" s="237"/>
      <c r="L551" s="243"/>
      <c r="M551" s="244"/>
      <c r="N551" s="245"/>
      <c r="O551" s="245"/>
      <c r="P551" s="245"/>
      <c r="Q551" s="245"/>
      <c r="R551" s="245"/>
      <c r="S551" s="245"/>
      <c r="T551" s="246"/>
      <c r="AT551" s="247" t="s">
        <v>157</v>
      </c>
      <c r="AU551" s="247" t="s">
        <v>87</v>
      </c>
      <c r="AV551" s="12" t="s">
        <v>87</v>
      </c>
      <c r="AW551" s="12" t="s">
        <v>32</v>
      </c>
      <c r="AX551" s="12" t="s">
        <v>77</v>
      </c>
      <c r="AY551" s="247" t="s">
        <v>147</v>
      </c>
    </row>
    <row r="552" spans="2:51" s="13" customFormat="1" ht="12">
      <c r="B552" s="258"/>
      <c r="C552" s="259"/>
      <c r="D552" s="238" t="s">
        <v>157</v>
      </c>
      <c r="E552" s="260" t="s">
        <v>1</v>
      </c>
      <c r="F552" s="261" t="s">
        <v>184</v>
      </c>
      <c r="G552" s="259"/>
      <c r="H552" s="262">
        <v>33</v>
      </c>
      <c r="I552" s="263"/>
      <c r="J552" s="259"/>
      <c r="K552" s="259"/>
      <c r="L552" s="264"/>
      <c r="M552" s="265"/>
      <c r="N552" s="266"/>
      <c r="O552" s="266"/>
      <c r="P552" s="266"/>
      <c r="Q552" s="266"/>
      <c r="R552" s="266"/>
      <c r="S552" s="266"/>
      <c r="T552" s="267"/>
      <c r="AT552" s="268" t="s">
        <v>157</v>
      </c>
      <c r="AU552" s="268" t="s">
        <v>87</v>
      </c>
      <c r="AV552" s="13" t="s">
        <v>155</v>
      </c>
      <c r="AW552" s="13" t="s">
        <v>32</v>
      </c>
      <c r="AX552" s="13" t="s">
        <v>85</v>
      </c>
      <c r="AY552" s="268" t="s">
        <v>147</v>
      </c>
    </row>
    <row r="553" spans="2:65" s="1" customFormat="1" ht="36" customHeight="1">
      <c r="B553" s="38"/>
      <c r="C553" s="223" t="s">
        <v>811</v>
      </c>
      <c r="D553" s="223" t="s">
        <v>150</v>
      </c>
      <c r="E553" s="224" t="s">
        <v>812</v>
      </c>
      <c r="F553" s="225" t="s">
        <v>813</v>
      </c>
      <c r="G553" s="226" t="s">
        <v>162</v>
      </c>
      <c r="H553" s="227">
        <v>3</v>
      </c>
      <c r="I553" s="228"/>
      <c r="J553" s="229">
        <f>ROUND(I553*H553,2)</f>
        <v>0</v>
      </c>
      <c r="K553" s="225" t="s">
        <v>1</v>
      </c>
      <c r="L553" s="43"/>
      <c r="M553" s="230" t="s">
        <v>1</v>
      </c>
      <c r="N553" s="231" t="s">
        <v>42</v>
      </c>
      <c r="O553" s="86"/>
      <c r="P553" s="232">
        <f>O553*H553</f>
        <v>0</v>
      </c>
      <c r="Q553" s="232">
        <v>0</v>
      </c>
      <c r="R553" s="232">
        <f>Q553*H553</f>
        <v>0</v>
      </c>
      <c r="S553" s="232">
        <v>0</v>
      </c>
      <c r="T553" s="233">
        <f>S553*H553</f>
        <v>0</v>
      </c>
      <c r="AR553" s="234" t="s">
        <v>239</v>
      </c>
      <c r="AT553" s="234" t="s">
        <v>150</v>
      </c>
      <c r="AU553" s="234" t="s">
        <v>87</v>
      </c>
      <c r="AY553" s="17" t="s">
        <v>147</v>
      </c>
      <c r="BE553" s="235">
        <f>IF(N553="základní",J553,0)</f>
        <v>0</v>
      </c>
      <c r="BF553" s="235">
        <f>IF(N553="snížená",J553,0)</f>
        <v>0</v>
      </c>
      <c r="BG553" s="235">
        <f>IF(N553="zákl. přenesená",J553,0)</f>
        <v>0</v>
      </c>
      <c r="BH553" s="235">
        <f>IF(N553="sníž. přenesená",J553,0)</f>
        <v>0</v>
      </c>
      <c r="BI553" s="235">
        <f>IF(N553="nulová",J553,0)</f>
        <v>0</v>
      </c>
      <c r="BJ553" s="17" t="s">
        <v>85</v>
      </c>
      <c r="BK553" s="235">
        <f>ROUND(I553*H553,2)</f>
        <v>0</v>
      </c>
      <c r="BL553" s="17" t="s">
        <v>239</v>
      </c>
      <c r="BM553" s="234" t="s">
        <v>814</v>
      </c>
    </row>
    <row r="554" spans="2:65" s="1" customFormat="1" ht="24" customHeight="1">
      <c r="B554" s="38"/>
      <c r="C554" s="223" t="s">
        <v>815</v>
      </c>
      <c r="D554" s="223" t="s">
        <v>150</v>
      </c>
      <c r="E554" s="224" t="s">
        <v>816</v>
      </c>
      <c r="F554" s="225" t="s">
        <v>817</v>
      </c>
      <c r="G554" s="226" t="s">
        <v>162</v>
      </c>
      <c r="H554" s="227">
        <v>5</v>
      </c>
      <c r="I554" s="228"/>
      <c r="J554" s="229">
        <f>ROUND(I554*H554,2)</f>
        <v>0</v>
      </c>
      <c r="K554" s="225" t="s">
        <v>1</v>
      </c>
      <c r="L554" s="43"/>
      <c r="M554" s="230" t="s">
        <v>1</v>
      </c>
      <c r="N554" s="231" t="s">
        <v>42</v>
      </c>
      <c r="O554" s="86"/>
      <c r="P554" s="232">
        <f>O554*H554</f>
        <v>0</v>
      </c>
      <c r="Q554" s="232">
        <v>0</v>
      </c>
      <c r="R554" s="232">
        <f>Q554*H554</f>
        <v>0</v>
      </c>
      <c r="S554" s="232">
        <v>0</v>
      </c>
      <c r="T554" s="233">
        <f>S554*H554</f>
        <v>0</v>
      </c>
      <c r="AR554" s="234" t="s">
        <v>239</v>
      </c>
      <c r="AT554" s="234" t="s">
        <v>150</v>
      </c>
      <c r="AU554" s="234" t="s">
        <v>87</v>
      </c>
      <c r="AY554" s="17" t="s">
        <v>147</v>
      </c>
      <c r="BE554" s="235">
        <f>IF(N554="základní",J554,0)</f>
        <v>0</v>
      </c>
      <c r="BF554" s="235">
        <f>IF(N554="snížená",J554,0)</f>
        <v>0</v>
      </c>
      <c r="BG554" s="235">
        <f>IF(N554="zákl. přenesená",J554,0)</f>
        <v>0</v>
      </c>
      <c r="BH554" s="235">
        <f>IF(N554="sníž. přenesená",J554,0)</f>
        <v>0</v>
      </c>
      <c r="BI554" s="235">
        <f>IF(N554="nulová",J554,0)</f>
        <v>0</v>
      </c>
      <c r="BJ554" s="17" t="s">
        <v>85</v>
      </c>
      <c r="BK554" s="235">
        <f>ROUND(I554*H554,2)</f>
        <v>0</v>
      </c>
      <c r="BL554" s="17" t="s">
        <v>239</v>
      </c>
      <c r="BM554" s="234" t="s">
        <v>818</v>
      </c>
    </row>
    <row r="555" spans="2:51" s="12" customFormat="1" ht="12">
      <c r="B555" s="236"/>
      <c r="C555" s="237"/>
      <c r="D555" s="238" t="s">
        <v>157</v>
      </c>
      <c r="E555" s="239" t="s">
        <v>1</v>
      </c>
      <c r="F555" s="240" t="s">
        <v>819</v>
      </c>
      <c r="G555" s="237"/>
      <c r="H555" s="241">
        <v>4</v>
      </c>
      <c r="I555" s="242"/>
      <c r="J555" s="237"/>
      <c r="K555" s="237"/>
      <c r="L555" s="243"/>
      <c r="M555" s="244"/>
      <c r="N555" s="245"/>
      <c r="O555" s="245"/>
      <c r="P555" s="245"/>
      <c r="Q555" s="245"/>
      <c r="R555" s="245"/>
      <c r="S555" s="245"/>
      <c r="T555" s="246"/>
      <c r="AT555" s="247" t="s">
        <v>157</v>
      </c>
      <c r="AU555" s="247" t="s">
        <v>87</v>
      </c>
      <c r="AV555" s="12" t="s">
        <v>87</v>
      </c>
      <c r="AW555" s="12" t="s">
        <v>32</v>
      </c>
      <c r="AX555" s="12" t="s">
        <v>77</v>
      </c>
      <c r="AY555" s="247" t="s">
        <v>147</v>
      </c>
    </row>
    <row r="556" spans="2:51" s="12" customFormat="1" ht="12">
      <c r="B556" s="236"/>
      <c r="C556" s="237"/>
      <c r="D556" s="238" t="s">
        <v>157</v>
      </c>
      <c r="E556" s="239" t="s">
        <v>1</v>
      </c>
      <c r="F556" s="240" t="s">
        <v>820</v>
      </c>
      <c r="G556" s="237"/>
      <c r="H556" s="241">
        <v>1</v>
      </c>
      <c r="I556" s="242"/>
      <c r="J556" s="237"/>
      <c r="K556" s="237"/>
      <c r="L556" s="243"/>
      <c r="M556" s="244"/>
      <c r="N556" s="245"/>
      <c r="O556" s="245"/>
      <c r="P556" s="245"/>
      <c r="Q556" s="245"/>
      <c r="R556" s="245"/>
      <c r="S556" s="245"/>
      <c r="T556" s="246"/>
      <c r="AT556" s="247" t="s">
        <v>157</v>
      </c>
      <c r="AU556" s="247" t="s">
        <v>87</v>
      </c>
      <c r="AV556" s="12" t="s">
        <v>87</v>
      </c>
      <c r="AW556" s="12" t="s">
        <v>32</v>
      </c>
      <c r="AX556" s="12" t="s">
        <v>77</v>
      </c>
      <c r="AY556" s="247" t="s">
        <v>147</v>
      </c>
    </row>
    <row r="557" spans="2:51" s="13" customFormat="1" ht="12">
      <c r="B557" s="258"/>
      <c r="C557" s="259"/>
      <c r="D557" s="238" t="s">
        <v>157</v>
      </c>
      <c r="E557" s="260" t="s">
        <v>1</v>
      </c>
      <c r="F557" s="261" t="s">
        <v>184</v>
      </c>
      <c r="G557" s="259"/>
      <c r="H557" s="262">
        <v>5</v>
      </c>
      <c r="I557" s="263"/>
      <c r="J557" s="259"/>
      <c r="K557" s="259"/>
      <c r="L557" s="264"/>
      <c r="M557" s="265"/>
      <c r="N557" s="266"/>
      <c r="O557" s="266"/>
      <c r="P557" s="266"/>
      <c r="Q557" s="266"/>
      <c r="R557" s="266"/>
      <c r="S557" s="266"/>
      <c r="T557" s="267"/>
      <c r="AT557" s="268" t="s">
        <v>157</v>
      </c>
      <c r="AU557" s="268" t="s">
        <v>87</v>
      </c>
      <c r="AV557" s="13" t="s">
        <v>155</v>
      </c>
      <c r="AW557" s="13" t="s">
        <v>32</v>
      </c>
      <c r="AX557" s="13" t="s">
        <v>85</v>
      </c>
      <c r="AY557" s="268" t="s">
        <v>147</v>
      </c>
    </row>
    <row r="558" spans="2:65" s="1" customFormat="1" ht="24" customHeight="1">
      <c r="B558" s="38"/>
      <c r="C558" s="223" t="s">
        <v>821</v>
      </c>
      <c r="D558" s="223" t="s">
        <v>150</v>
      </c>
      <c r="E558" s="224" t="s">
        <v>822</v>
      </c>
      <c r="F558" s="225" t="s">
        <v>823</v>
      </c>
      <c r="G558" s="226" t="s">
        <v>162</v>
      </c>
      <c r="H558" s="227">
        <v>2</v>
      </c>
      <c r="I558" s="228"/>
      <c r="J558" s="229">
        <f>ROUND(I558*H558,2)</f>
        <v>0</v>
      </c>
      <c r="K558" s="225" t="s">
        <v>1</v>
      </c>
      <c r="L558" s="43"/>
      <c r="M558" s="230" t="s">
        <v>1</v>
      </c>
      <c r="N558" s="231" t="s">
        <v>42</v>
      </c>
      <c r="O558" s="86"/>
      <c r="P558" s="232">
        <f>O558*H558</f>
        <v>0</v>
      </c>
      <c r="Q558" s="232">
        <v>0</v>
      </c>
      <c r="R558" s="232">
        <f>Q558*H558</f>
        <v>0</v>
      </c>
      <c r="S558" s="232">
        <v>0</v>
      </c>
      <c r="T558" s="233">
        <f>S558*H558</f>
        <v>0</v>
      </c>
      <c r="AR558" s="234" t="s">
        <v>239</v>
      </c>
      <c r="AT558" s="234" t="s">
        <v>150</v>
      </c>
      <c r="AU558" s="234" t="s">
        <v>87</v>
      </c>
      <c r="AY558" s="17" t="s">
        <v>147</v>
      </c>
      <c r="BE558" s="235">
        <f>IF(N558="základní",J558,0)</f>
        <v>0</v>
      </c>
      <c r="BF558" s="235">
        <f>IF(N558="snížená",J558,0)</f>
        <v>0</v>
      </c>
      <c r="BG558" s="235">
        <f>IF(N558="zákl. přenesená",J558,0)</f>
        <v>0</v>
      </c>
      <c r="BH558" s="235">
        <f>IF(N558="sníž. přenesená",J558,0)</f>
        <v>0</v>
      </c>
      <c r="BI558" s="235">
        <f>IF(N558="nulová",J558,0)</f>
        <v>0</v>
      </c>
      <c r="BJ558" s="17" t="s">
        <v>85</v>
      </c>
      <c r="BK558" s="235">
        <f>ROUND(I558*H558,2)</f>
        <v>0</v>
      </c>
      <c r="BL558" s="17" t="s">
        <v>239</v>
      </c>
      <c r="BM558" s="234" t="s">
        <v>824</v>
      </c>
    </row>
    <row r="559" spans="2:51" s="12" customFormat="1" ht="12">
      <c r="B559" s="236"/>
      <c r="C559" s="237"/>
      <c r="D559" s="238" t="s">
        <v>157</v>
      </c>
      <c r="E559" s="239" t="s">
        <v>1</v>
      </c>
      <c r="F559" s="240" t="s">
        <v>825</v>
      </c>
      <c r="G559" s="237"/>
      <c r="H559" s="241">
        <v>2</v>
      </c>
      <c r="I559" s="242"/>
      <c r="J559" s="237"/>
      <c r="K559" s="237"/>
      <c r="L559" s="243"/>
      <c r="M559" s="244"/>
      <c r="N559" s="245"/>
      <c r="O559" s="245"/>
      <c r="P559" s="245"/>
      <c r="Q559" s="245"/>
      <c r="R559" s="245"/>
      <c r="S559" s="245"/>
      <c r="T559" s="246"/>
      <c r="AT559" s="247" t="s">
        <v>157</v>
      </c>
      <c r="AU559" s="247" t="s">
        <v>87</v>
      </c>
      <c r="AV559" s="12" t="s">
        <v>87</v>
      </c>
      <c r="AW559" s="12" t="s">
        <v>32</v>
      </c>
      <c r="AX559" s="12" t="s">
        <v>85</v>
      </c>
      <c r="AY559" s="247" t="s">
        <v>147</v>
      </c>
    </row>
    <row r="560" spans="2:65" s="1" customFormat="1" ht="24" customHeight="1">
      <c r="B560" s="38"/>
      <c r="C560" s="223" t="s">
        <v>826</v>
      </c>
      <c r="D560" s="223" t="s">
        <v>150</v>
      </c>
      <c r="E560" s="224" t="s">
        <v>827</v>
      </c>
      <c r="F560" s="225" t="s">
        <v>828</v>
      </c>
      <c r="G560" s="226" t="s">
        <v>162</v>
      </c>
      <c r="H560" s="227">
        <v>3</v>
      </c>
      <c r="I560" s="228"/>
      <c r="J560" s="229">
        <f>ROUND(I560*H560,2)</f>
        <v>0</v>
      </c>
      <c r="K560" s="225" t="s">
        <v>1</v>
      </c>
      <c r="L560" s="43"/>
      <c r="M560" s="230" t="s">
        <v>1</v>
      </c>
      <c r="N560" s="231" t="s">
        <v>42</v>
      </c>
      <c r="O560" s="86"/>
      <c r="P560" s="232">
        <f>O560*H560</f>
        <v>0</v>
      </c>
      <c r="Q560" s="232">
        <v>0</v>
      </c>
      <c r="R560" s="232">
        <f>Q560*H560</f>
        <v>0</v>
      </c>
      <c r="S560" s="232">
        <v>0</v>
      </c>
      <c r="T560" s="233">
        <f>S560*H560</f>
        <v>0</v>
      </c>
      <c r="AR560" s="234" t="s">
        <v>239</v>
      </c>
      <c r="AT560" s="234" t="s">
        <v>150</v>
      </c>
      <c r="AU560" s="234" t="s">
        <v>87</v>
      </c>
      <c r="AY560" s="17" t="s">
        <v>147</v>
      </c>
      <c r="BE560" s="235">
        <f>IF(N560="základní",J560,0)</f>
        <v>0</v>
      </c>
      <c r="BF560" s="235">
        <f>IF(N560="snížená",J560,0)</f>
        <v>0</v>
      </c>
      <c r="BG560" s="235">
        <f>IF(N560="zákl. přenesená",J560,0)</f>
        <v>0</v>
      </c>
      <c r="BH560" s="235">
        <f>IF(N560="sníž. přenesená",J560,0)</f>
        <v>0</v>
      </c>
      <c r="BI560" s="235">
        <f>IF(N560="nulová",J560,0)</f>
        <v>0</v>
      </c>
      <c r="BJ560" s="17" t="s">
        <v>85</v>
      </c>
      <c r="BK560" s="235">
        <f>ROUND(I560*H560,2)</f>
        <v>0</v>
      </c>
      <c r="BL560" s="17" t="s">
        <v>239</v>
      </c>
      <c r="BM560" s="234" t="s">
        <v>829</v>
      </c>
    </row>
    <row r="561" spans="2:51" s="12" customFormat="1" ht="12">
      <c r="B561" s="236"/>
      <c r="C561" s="237"/>
      <c r="D561" s="238" t="s">
        <v>157</v>
      </c>
      <c r="E561" s="239" t="s">
        <v>1</v>
      </c>
      <c r="F561" s="240" t="s">
        <v>830</v>
      </c>
      <c r="G561" s="237"/>
      <c r="H561" s="241">
        <v>3</v>
      </c>
      <c r="I561" s="242"/>
      <c r="J561" s="237"/>
      <c r="K561" s="237"/>
      <c r="L561" s="243"/>
      <c r="M561" s="244"/>
      <c r="N561" s="245"/>
      <c r="O561" s="245"/>
      <c r="P561" s="245"/>
      <c r="Q561" s="245"/>
      <c r="R561" s="245"/>
      <c r="S561" s="245"/>
      <c r="T561" s="246"/>
      <c r="AT561" s="247" t="s">
        <v>157</v>
      </c>
      <c r="AU561" s="247" t="s">
        <v>87</v>
      </c>
      <c r="AV561" s="12" t="s">
        <v>87</v>
      </c>
      <c r="AW561" s="12" t="s">
        <v>32</v>
      </c>
      <c r="AX561" s="12" t="s">
        <v>85</v>
      </c>
      <c r="AY561" s="247" t="s">
        <v>147</v>
      </c>
    </row>
    <row r="562" spans="2:65" s="1" customFormat="1" ht="24" customHeight="1">
      <c r="B562" s="38"/>
      <c r="C562" s="223" t="s">
        <v>831</v>
      </c>
      <c r="D562" s="223" t="s">
        <v>150</v>
      </c>
      <c r="E562" s="224" t="s">
        <v>832</v>
      </c>
      <c r="F562" s="225" t="s">
        <v>833</v>
      </c>
      <c r="G562" s="226" t="s">
        <v>162</v>
      </c>
      <c r="H562" s="227">
        <v>3</v>
      </c>
      <c r="I562" s="228"/>
      <c r="J562" s="229">
        <f>ROUND(I562*H562,2)</f>
        <v>0</v>
      </c>
      <c r="K562" s="225" t="s">
        <v>1</v>
      </c>
      <c r="L562" s="43"/>
      <c r="M562" s="230" t="s">
        <v>1</v>
      </c>
      <c r="N562" s="231" t="s">
        <v>42</v>
      </c>
      <c r="O562" s="86"/>
      <c r="P562" s="232">
        <f>O562*H562</f>
        <v>0</v>
      </c>
      <c r="Q562" s="232">
        <v>0</v>
      </c>
      <c r="R562" s="232">
        <f>Q562*H562</f>
        <v>0</v>
      </c>
      <c r="S562" s="232">
        <v>0</v>
      </c>
      <c r="T562" s="233">
        <f>S562*H562</f>
        <v>0</v>
      </c>
      <c r="AR562" s="234" t="s">
        <v>239</v>
      </c>
      <c r="AT562" s="234" t="s">
        <v>150</v>
      </c>
      <c r="AU562" s="234" t="s">
        <v>87</v>
      </c>
      <c r="AY562" s="17" t="s">
        <v>147</v>
      </c>
      <c r="BE562" s="235">
        <f>IF(N562="základní",J562,0)</f>
        <v>0</v>
      </c>
      <c r="BF562" s="235">
        <f>IF(N562="snížená",J562,0)</f>
        <v>0</v>
      </c>
      <c r="BG562" s="235">
        <f>IF(N562="zákl. přenesená",J562,0)</f>
        <v>0</v>
      </c>
      <c r="BH562" s="235">
        <f>IF(N562="sníž. přenesená",J562,0)</f>
        <v>0</v>
      </c>
      <c r="BI562" s="235">
        <f>IF(N562="nulová",J562,0)</f>
        <v>0</v>
      </c>
      <c r="BJ562" s="17" t="s">
        <v>85</v>
      </c>
      <c r="BK562" s="235">
        <f>ROUND(I562*H562,2)</f>
        <v>0</v>
      </c>
      <c r="BL562" s="17" t="s">
        <v>239</v>
      </c>
      <c r="BM562" s="234" t="s">
        <v>834</v>
      </c>
    </row>
    <row r="563" spans="2:51" s="12" customFormat="1" ht="12">
      <c r="B563" s="236"/>
      <c r="C563" s="237"/>
      <c r="D563" s="238" t="s">
        <v>157</v>
      </c>
      <c r="E563" s="239" t="s">
        <v>1</v>
      </c>
      <c r="F563" s="240" t="s">
        <v>835</v>
      </c>
      <c r="G563" s="237"/>
      <c r="H563" s="241">
        <v>1</v>
      </c>
      <c r="I563" s="242"/>
      <c r="J563" s="237"/>
      <c r="K563" s="237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157</v>
      </c>
      <c r="AU563" s="247" t="s">
        <v>87</v>
      </c>
      <c r="AV563" s="12" t="s">
        <v>87</v>
      </c>
      <c r="AW563" s="12" t="s">
        <v>32</v>
      </c>
      <c r="AX563" s="12" t="s">
        <v>77</v>
      </c>
      <c r="AY563" s="247" t="s">
        <v>147</v>
      </c>
    </row>
    <row r="564" spans="2:51" s="12" customFormat="1" ht="12">
      <c r="B564" s="236"/>
      <c r="C564" s="237"/>
      <c r="D564" s="238" t="s">
        <v>157</v>
      </c>
      <c r="E564" s="239" t="s">
        <v>1</v>
      </c>
      <c r="F564" s="240" t="s">
        <v>836</v>
      </c>
      <c r="G564" s="237"/>
      <c r="H564" s="241">
        <v>2</v>
      </c>
      <c r="I564" s="242"/>
      <c r="J564" s="237"/>
      <c r="K564" s="237"/>
      <c r="L564" s="243"/>
      <c r="M564" s="244"/>
      <c r="N564" s="245"/>
      <c r="O564" s="245"/>
      <c r="P564" s="245"/>
      <c r="Q564" s="245"/>
      <c r="R564" s="245"/>
      <c r="S564" s="245"/>
      <c r="T564" s="246"/>
      <c r="AT564" s="247" t="s">
        <v>157</v>
      </c>
      <c r="AU564" s="247" t="s">
        <v>87</v>
      </c>
      <c r="AV564" s="12" t="s">
        <v>87</v>
      </c>
      <c r="AW564" s="12" t="s">
        <v>32</v>
      </c>
      <c r="AX564" s="12" t="s">
        <v>77</v>
      </c>
      <c r="AY564" s="247" t="s">
        <v>147</v>
      </c>
    </row>
    <row r="565" spans="2:51" s="13" customFormat="1" ht="12">
      <c r="B565" s="258"/>
      <c r="C565" s="259"/>
      <c r="D565" s="238" t="s">
        <v>157</v>
      </c>
      <c r="E565" s="260" t="s">
        <v>1</v>
      </c>
      <c r="F565" s="261" t="s">
        <v>184</v>
      </c>
      <c r="G565" s="259"/>
      <c r="H565" s="262">
        <v>3</v>
      </c>
      <c r="I565" s="263"/>
      <c r="J565" s="259"/>
      <c r="K565" s="259"/>
      <c r="L565" s="264"/>
      <c r="M565" s="265"/>
      <c r="N565" s="266"/>
      <c r="O565" s="266"/>
      <c r="P565" s="266"/>
      <c r="Q565" s="266"/>
      <c r="R565" s="266"/>
      <c r="S565" s="266"/>
      <c r="T565" s="267"/>
      <c r="AT565" s="268" t="s">
        <v>157</v>
      </c>
      <c r="AU565" s="268" t="s">
        <v>87</v>
      </c>
      <c r="AV565" s="13" t="s">
        <v>155</v>
      </c>
      <c r="AW565" s="13" t="s">
        <v>32</v>
      </c>
      <c r="AX565" s="13" t="s">
        <v>85</v>
      </c>
      <c r="AY565" s="268" t="s">
        <v>147</v>
      </c>
    </row>
    <row r="566" spans="2:65" s="1" customFormat="1" ht="36" customHeight="1">
      <c r="B566" s="38"/>
      <c r="C566" s="223" t="s">
        <v>837</v>
      </c>
      <c r="D566" s="223" t="s">
        <v>150</v>
      </c>
      <c r="E566" s="224" t="s">
        <v>838</v>
      </c>
      <c r="F566" s="225" t="s">
        <v>839</v>
      </c>
      <c r="G566" s="226" t="s">
        <v>162</v>
      </c>
      <c r="H566" s="227">
        <v>1</v>
      </c>
      <c r="I566" s="228"/>
      <c r="J566" s="229">
        <f>ROUND(I566*H566,2)</f>
        <v>0</v>
      </c>
      <c r="K566" s="225" t="s">
        <v>1</v>
      </c>
      <c r="L566" s="43"/>
      <c r="M566" s="230" t="s">
        <v>1</v>
      </c>
      <c r="N566" s="231" t="s">
        <v>42</v>
      </c>
      <c r="O566" s="86"/>
      <c r="P566" s="232">
        <f>O566*H566</f>
        <v>0</v>
      </c>
      <c r="Q566" s="232">
        <v>0</v>
      </c>
      <c r="R566" s="232">
        <f>Q566*H566</f>
        <v>0</v>
      </c>
      <c r="S566" s="232">
        <v>0</v>
      </c>
      <c r="T566" s="233">
        <f>S566*H566</f>
        <v>0</v>
      </c>
      <c r="AR566" s="234" t="s">
        <v>239</v>
      </c>
      <c r="AT566" s="234" t="s">
        <v>150</v>
      </c>
      <c r="AU566" s="234" t="s">
        <v>87</v>
      </c>
      <c r="AY566" s="17" t="s">
        <v>147</v>
      </c>
      <c r="BE566" s="235">
        <f>IF(N566="základní",J566,0)</f>
        <v>0</v>
      </c>
      <c r="BF566" s="235">
        <f>IF(N566="snížená",J566,0)</f>
        <v>0</v>
      </c>
      <c r="BG566" s="235">
        <f>IF(N566="zákl. přenesená",J566,0)</f>
        <v>0</v>
      </c>
      <c r="BH566" s="235">
        <f>IF(N566="sníž. přenesená",J566,0)</f>
        <v>0</v>
      </c>
      <c r="BI566" s="235">
        <f>IF(N566="nulová",J566,0)</f>
        <v>0</v>
      </c>
      <c r="BJ566" s="17" t="s">
        <v>85</v>
      </c>
      <c r="BK566" s="235">
        <f>ROUND(I566*H566,2)</f>
        <v>0</v>
      </c>
      <c r="BL566" s="17" t="s">
        <v>239</v>
      </c>
      <c r="BM566" s="234" t="s">
        <v>840</v>
      </c>
    </row>
    <row r="567" spans="2:51" s="12" customFormat="1" ht="12">
      <c r="B567" s="236"/>
      <c r="C567" s="237"/>
      <c r="D567" s="238" t="s">
        <v>157</v>
      </c>
      <c r="E567" s="239" t="s">
        <v>1</v>
      </c>
      <c r="F567" s="240" t="s">
        <v>841</v>
      </c>
      <c r="G567" s="237"/>
      <c r="H567" s="241">
        <v>1</v>
      </c>
      <c r="I567" s="242"/>
      <c r="J567" s="237"/>
      <c r="K567" s="237"/>
      <c r="L567" s="243"/>
      <c r="M567" s="244"/>
      <c r="N567" s="245"/>
      <c r="O567" s="245"/>
      <c r="P567" s="245"/>
      <c r="Q567" s="245"/>
      <c r="R567" s="245"/>
      <c r="S567" s="245"/>
      <c r="T567" s="246"/>
      <c r="AT567" s="247" t="s">
        <v>157</v>
      </c>
      <c r="AU567" s="247" t="s">
        <v>87</v>
      </c>
      <c r="AV567" s="12" t="s">
        <v>87</v>
      </c>
      <c r="AW567" s="12" t="s">
        <v>32</v>
      </c>
      <c r="AX567" s="12" t="s">
        <v>85</v>
      </c>
      <c r="AY567" s="247" t="s">
        <v>147</v>
      </c>
    </row>
    <row r="568" spans="2:65" s="1" customFormat="1" ht="36" customHeight="1">
      <c r="B568" s="38"/>
      <c r="C568" s="223" t="s">
        <v>842</v>
      </c>
      <c r="D568" s="223" t="s">
        <v>150</v>
      </c>
      <c r="E568" s="224" t="s">
        <v>843</v>
      </c>
      <c r="F568" s="225" t="s">
        <v>844</v>
      </c>
      <c r="G568" s="226" t="s">
        <v>162</v>
      </c>
      <c r="H568" s="227">
        <v>1</v>
      </c>
      <c r="I568" s="228"/>
      <c r="J568" s="229">
        <f>ROUND(I568*H568,2)</f>
        <v>0</v>
      </c>
      <c r="K568" s="225" t="s">
        <v>1</v>
      </c>
      <c r="L568" s="43"/>
      <c r="M568" s="230" t="s">
        <v>1</v>
      </c>
      <c r="N568" s="231" t="s">
        <v>42</v>
      </c>
      <c r="O568" s="86"/>
      <c r="P568" s="232">
        <f>O568*H568</f>
        <v>0</v>
      </c>
      <c r="Q568" s="232">
        <v>0</v>
      </c>
      <c r="R568" s="232">
        <f>Q568*H568</f>
        <v>0</v>
      </c>
      <c r="S568" s="232">
        <v>0</v>
      </c>
      <c r="T568" s="233">
        <f>S568*H568</f>
        <v>0</v>
      </c>
      <c r="AR568" s="234" t="s">
        <v>239</v>
      </c>
      <c r="AT568" s="234" t="s">
        <v>150</v>
      </c>
      <c r="AU568" s="234" t="s">
        <v>87</v>
      </c>
      <c r="AY568" s="17" t="s">
        <v>147</v>
      </c>
      <c r="BE568" s="235">
        <f>IF(N568="základní",J568,0)</f>
        <v>0</v>
      </c>
      <c r="BF568" s="235">
        <f>IF(N568="snížená",J568,0)</f>
        <v>0</v>
      </c>
      <c r="BG568" s="235">
        <f>IF(N568="zákl. přenesená",J568,0)</f>
        <v>0</v>
      </c>
      <c r="BH568" s="235">
        <f>IF(N568="sníž. přenesená",J568,0)</f>
        <v>0</v>
      </c>
      <c r="BI568" s="235">
        <f>IF(N568="nulová",J568,0)</f>
        <v>0</v>
      </c>
      <c r="BJ568" s="17" t="s">
        <v>85</v>
      </c>
      <c r="BK568" s="235">
        <f>ROUND(I568*H568,2)</f>
        <v>0</v>
      </c>
      <c r="BL568" s="17" t="s">
        <v>239</v>
      </c>
      <c r="BM568" s="234" t="s">
        <v>845</v>
      </c>
    </row>
    <row r="569" spans="2:51" s="12" customFormat="1" ht="12">
      <c r="B569" s="236"/>
      <c r="C569" s="237"/>
      <c r="D569" s="238" t="s">
        <v>157</v>
      </c>
      <c r="E569" s="239" t="s">
        <v>1</v>
      </c>
      <c r="F569" s="240" t="s">
        <v>368</v>
      </c>
      <c r="G569" s="237"/>
      <c r="H569" s="241">
        <v>1</v>
      </c>
      <c r="I569" s="242"/>
      <c r="J569" s="237"/>
      <c r="K569" s="237"/>
      <c r="L569" s="243"/>
      <c r="M569" s="244"/>
      <c r="N569" s="245"/>
      <c r="O569" s="245"/>
      <c r="P569" s="245"/>
      <c r="Q569" s="245"/>
      <c r="R569" s="245"/>
      <c r="S569" s="245"/>
      <c r="T569" s="246"/>
      <c r="AT569" s="247" t="s">
        <v>157</v>
      </c>
      <c r="AU569" s="247" t="s">
        <v>87</v>
      </c>
      <c r="AV569" s="12" t="s">
        <v>87</v>
      </c>
      <c r="AW569" s="12" t="s">
        <v>32</v>
      </c>
      <c r="AX569" s="12" t="s">
        <v>85</v>
      </c>
      <c r="AY569" s="247" t="s">
        <v>147</v>
      </c>
    </row>
    <row r="570" spans="2:65" s="1" customFormat="1" ht="24" customHeight="1">
      <c r="B570" s="38"/>
      <c r="C570" s="223" t="s">
        <v>846</v>
      </c>
      <c r="D570" s="223" t="s">
        <v>150</v>
      </c>
      <c r="E570" s="224" t="s">
        <v>847</v>
      </c>
      <c r="F570" s="225" t="s">
        <v>848</v>
      </c>
      <c r="G570" s="226" t="s">
        <v>153</v>
      </c>
      <c r="H570" s="227">
        <v>2</v>
      </c>
      <c r="I570" s="228"/>
      <c r="J570" s="229">
        <f>ROUND(I570*H570,2)</f>
        <v>0</v>
      </c>
      <c r="K570" s="225" t="s">
        <v>154</v>
      </c>
      <c r="L570" s="43"/>
      <c r="M570" s="230" t="s">
        <v>1</v>
      </c>
      <c r="N570" s="231" t="s">
        <v>42</v>
      </c>
      <c r="O570" s="86"/>
      <c r="P570" s="232">
        <f>O570*H570</f>
        <v>0</v>
      </c>
      <c r="Q570" s="232">
        <v>0</v>
      </c>
      <c r="R570" s="232">
        <f>Q570*H570</f>
        <v>0</v>
      </c>
      <c r="S570" s="232">
        <v>0</v>
      </c>
      <c r="T570" s="233">
        <f>S570*H570</f>
        <v>0</v>
      </c>
      <c r="AR570" s="234" t="s">
        <v>239</v>
      </c>
      <c r="AT570" s="234" t="s">
        <v>150</v>
      </c>
      <c r="AU570" s="234" t="s">
        <v>87</v>
      </c>
      <c r="AY570" s="17" t="s">
        <v>147</v>
      </c>
      <c r="BE570" s="235">
        <f>IF(N570="základní",J570,0)</f>
        <v>0</v>
      </c>
      <c r="BF570" s="235">
        <f>IF(N570="snížená",J570,0)</f>
        <v>0</v>
      </c>
      <c r="BG570" s="235">
        <f>IF(N570="zákl. přenesená",J570,0)</f>
        <v>0</v>
      </c>
      <c r="BH570" s="235">
        <f>IF(N570="sníž. přenesená",J570,0)</f>
        <v>0</v>
      </c>
      <c r="BI570" s="235">
        <f>IF(N570="nulová",J570,0)</f>
        <v>0</v>
      </c>
      <c r="BJ570" s="17" t="s">
        <v>85</v>
      </c>
      <c r="BK570" s="235">
        <f>ROUND(I570*H570,2)</f>
        <v>0</v>
      </c>
      <c r="BL570" s="17" t="s">
        <v>239</v>
      </c>
      <c r="BM570" s="234" t="s">
        <v>849</v>
      </c>
    </row>
    <row r="571" spans="2:51" s="12" customFormat="1" ht="12">
      <c r="B571" s="236"/>
      <c r="C571" s="237"/>
      <c r="D571" s="238" t="s">
        <v>157</v>
      </c>
      <c r="E571" s="239" t="s">
        <v>1</v>
      </c>
      <c r="F571" s="240" t="s">
        <v>850</v>
      </c>
      <c r="G571" s="237"/>
      <c r="H571" s="241">
        <v>2</v>
      </c>
      <c r="I571" s="242"/>
      <c r="J571" s="237"/>
      <c r="K571" s="237"/>
      <c r="L571" s="243"/>
      <c r="M571" s="244"/>
      <c r="N571" s="245"/>
      <c r="O571" s="245"/>
      <c r="P571" s="245"/>
      <c r="Q571" s="245"/>
      <c r="R571" s="245"/>
      <c r="S571" s="245"/>
      <c r="T571" s="246"/>
      <c r="AT571" s="247" t="s">
        <v>157</v>
      </c>
      <c r="AU571" s="247" t="s">
        <v>87</v>
      </c>
      <c r="AV571" s="12" t="s">
        <v>87</v>
      </c>
      <c r="AW571" s="12" t="s">
        <v>32</v>
      </c>
      <c r="AX571" s="12" t="s">
        <v>85</v>
      </c>
      <c r="AY571" s="247" t="s">
        <v>147</v>
      </c>
    </row>
    <row r="572" spans="2:65" s="1" customFormat="1" ht="16.5" customHeight="1">
      <c r="B572" s="38"/>
      <c r="C572" s="248" t="s">
        <v>851</v>
      </c>
      <c r="D572" s="248" t="s">
        <v>159</v>
      </c>
      <c r="E572" s="249" t="s">
        <v>852</v>
      </c>
      <c r="F572" s="250" t="s">
        <v>853</v>
      </c>
      <c r="G572" s="251" t="s">
        <v>153</v>
      </c>
      <c r="H572" s="252">
        <v>2</v>
      </c>
      <c r="I572" s="253"/>
      <c r="J572" s="254">
        <f>ROUND(I572*H572,2)</f>
        <v>0</v>
      </c>
      <c r="K572" s="250" t="s">
        <v>154</v>
      </c>
      <c r="L572" s="255"/>
      <c r="M572" s="256" t="s">
        <v>1</v>
      </c>
      <c r="N572" s="257" t="s">
        <v>42</v>
      </c>
      <c r="O572" s="86"/>
      <c r="P572" s="232">
        <f>O572*H572</f>
        <v>0</v>
      </c>
      <c r="Q572" s="232">
        <v>0.0047</v>
      </c>
      <c r="R572" s="232">
        <f>Q572*H572</f>
        <v>0.0094</v>
      </c>
      <c r="S572" s="232">
        <v>0</v>
      </c>
      <c r="T572" s="233">
        <f>S572*H572</f>
        <v>0</v>
      </c>
      <c r="AR572" s="234" t="s">
        <v>352</v>
      </c>
      <c r="AT572" s="234" t="s">
        <v>159</v>
      </c>
      <c r="AU572" s="234" t="s">
        <v>87</v>
      </c>
      <c r="AY572" s="17" t="s">
        <v>147</v>
      </c>
      <c r="BE572" s="235">
        <f>IF(N572="základní",J572,0)</f>
        <v>0</v>
      </c>
      <c r="BF572" s="235">
        <f>IF(N572="snížená",J572,0)</f>
        <v>0</v>
      </c>
      <c r="BG572" s="235">
        <f>IF(N572="zákl. přenesená",J572,0)</f>
        <v>0</v>
      </c>
      <c r="BH572" s="235">
        <f>IF(N572="sníž. přenesená",J572,0)</f>
        <v>0</v>
      </c>
      <c r="BI572" s="235">
        <f>IF(N572="nulová",J572,0)</f>
        <v>0</v>
      </c>
      <c r="BJ572" s="17" t="s">
        <v>85</v>
      </c>
      <c r="BK572" s="235">
        <f>ROUND(I572*H572,2)</f>
        <v>0</v>
      </c>
      <c r="BL572" s="17" t="s">
        <v>239</v>
      </c>
      <c r="BM572" s="234" t="s">
        <v>854</v>
      </c>
    </row>
    <row r="573" spans="2:65" s="1" customFormat="1" ht="16.5" customHeight="1">
      <c r="B573" s="38"/>
      <c r="C573" s="223" t="s">
        <v>855</v>
      </c>
      <c r="D573" s="223" t="s">
        <v>150</v>
      </c>
      <c r="E573" s="224" t="s">
        <v>856</v>
      </c>
      <c r="F573" s="225" t="s">
        <v>857</v>
      </c>
      <c r="G573" s="226" t="s">
        <v>153</v>
      </c>
      <c r="H573" s="227">
        <v>18</v>
      </c>
      <c r="I573" s="228"/>
      <c r="J573" s="229">
        <f>ROUND(I573*H573,2)</f>
        <v>0</v>
      </c>
      <c r="K573" s="225" t="s">
        <v>154</v>
      </c>
      <c r="L573" s="43"/>
      <c r="M573" s="230" t="s">
        <v>1</v>
      </c>
      <c r="N573" s="231" t="s">
        <v>42</v>
      </c>
      <c r="O573" s="86"/>
      <c r="P573" s="232">
        <f>O573*H573</f>
        <v>0</v>
      </c>
      <c r="Q573" s="232">
        <v>0</v>
      </c>
      <c r="R573" s="232">
        <f>Q573*H573</f>
        <v>0</v>
      </c>
      <c r="S573" s="232">
        <v>0</v>
      </c>
      <c r="T573" s="233">
        <f>S573*H573</f>
        <v>0</v>
      </c>
      <c r="AR573" s="234" t="s">
        <v>239</v>
      </c>
      <c r="AT573" s="234" t="s">
        <v>150</v>
      </c>
      <c r="AU573" s="234" t="s">
        <v>87</v>
      </c>
      <c r="AY573" s="17" t="s">
        <v>147</v>
      </c>
      <c r="BE573" s="235">
        <f>IF(N573="základní",J573,0)</f>
        <v>0</v>
      </c>
      <c r="BF573" s="235">
        <f>IF(N573="snížená",J573,0)</f>
        <v>0</v>
      </c>
      <c r="BG573" s="235">
        <f>IF(N573="zákl. přenesená",J573,0)</f>
        <v>0</v>
      </c>
      <c r="BH573" s="235">
        <f>IF(N573="sníž. přenesená",J573,0)</f>
        <v>0</v>
      </c>
      <c r="BI573" s="235">
        <f>IF(N573="nulová",J573,0)</f>
        <v>0</v>
      </c>
      <c r="BJ573" s="17" t="s">
        <v>85</v>
      </c>
      <c r="BK573" s="235">
        <f>ROUND(I573*H573,2)</f>
        <v>0</v>
      </c>
      <c r="BL573" s="17" t="s">
        <v>239</v>
      </c>
      <c r="BM573" s="234" t="s">
        <v>858</v>
      </c>
    </row>
    <row r="574" spans="2:65" s="1" customFormat="1" ht="24" customHeight="1">
      <c r="B574" s="38"/>
      <c r="C574" s="248" t="s">
        <v>859</v>
      </c>
      <c r="D574" s="248" t="s">
        <v>159</v>
      </c>
      <c r="E574" s="249" t="s">
        <v>860</v>
      </c>
      <c r="F574" s="250" t="s">
        <v>861</v>
      </c>
      <c r="G574" s="251" t="s">
        <v>153</v>
      </c>
      <c r="H574" s="252">
        <v>18</v>
      </c>
      <c r="I574" s="253"/>
      <c r="J574" s="254">
        <f>ROUND(I574*H574,2)</f>
        <v>0</v>
      </c>
      <c r="K574" s="250" t="s">
        <v>154</v>
      </c>
      <c r="L574" s="255"/>
      <c r="M574" s="256" t="s">
        <v>1</v>
      </c>
      <c r="N574" s="257" t="s">
        <v>42</v>
      </c>
      <c r="O574" s="86"/>
      <c r="P574" s="232">
        <f>O574*H574</f>
        <v>0</v>
      </c>
      <c r="Q574" s="232">
        <v>0.0012</v>
      </c>
      <c r="R574" s="232">
        <f>Q574*H574</f>
        <v>0.021599999999999998</v>
      </c>
      <c r="S574" s="232">
        <v>0</v>
      </c>
      <c r="T574" s="233">
        <f>S574*H574</f>
        <v>0</v>
      </c>
      <c r="AR574" s="234" t="s">
        <v>352</v>
      </c>
      <c r="AT574" s="234" t="s">
        <v>159</v>
      </c>
      <c r="AU574" s="234" t="s">
        <v>87</v>
      </c>
      <c r="AY574" s="17" t="s">
        <v>147</v>
      </c>
      <c r="BE574" s="235">
        <f>IF(N574="základní",J574,0)</f>
        <v>0</v>
      </c>
      <c r="BF574" s="235">
        <f>IF(N574="snížená",J574,0)</f>
        <v>0</v>
      </c>
      <c r="BG574" s="235">
        <f>IF(N574="zákl. přenesená",J574,0)</f>
        <v>0</v>
      </c>
      <c r="BH574" s="235">
        <f>IF(N574="sníž. přenesená",J574,0)</f>
        <v>0</v>
      </c>
      <c r="BI574" s="235">
        <f>IF(N574="nulová",J574,0)</f>
        <v>0</v>
      </c>
      <c r="BJ574" s="17" t="s">
        <v>85</v>
      </c>
      <c r="BK574" s="235">
        <f>ROUND(I574*H574,2)</f>
        <v>0</v>
      </c>
      <c r="BL574" s="17" t="s">
        <v>239</v>
      </c>
      <c r="BM574" s="234" t="s">
        <v>862</v>
      </c>
    </row>
    <row r="575" spans="2:65" s="1" customFormat="1" ht="24" customHeight="1">
      <c r="B575" s="38"/>
      <c r="C575" s="223" t="s">
        <v>863</v>
      </c>
      <c r="D575" s="223" t="s">
        <v>150</v>
      </c>
      <c r="E575" s="224" t="s">
        <v>864</v>
      </c>
      <c r="F575" s="225" t="s">
        <v>865</v>
      </c>
      <c r="G575" s="226" t="s">
        <v>866</v>
      </c>
      <c r="H575" s="290"/>
      <c r="I575" s="228"/>
      <c r="J575" s="229">
        <f>ROUND(I575*H575,2)</f>
        <v>0</v>
      </c>
      <c r="K575" s="225" t="s">
        <v>154</v>
      </c>
      <c r="L575" s="43"/>
      <c r="M575" s="230" t="s">
        <v>1</v>
      </c>
      <c r="N575" s="231" t="s">
        <v>42</v>
      </c>
      <c r="O575" s="86"/>
      <c r="P575" s="232">
        <f>O575*H575</f>
        <v>0</v>
      </c>
      <c r="Q575" s="232">
        <v>0</v>
      </c>
      <c r="R575" s="232">
        <f>Q575*H575</f>
        <v>0</v>
      </c>
      <c r="S575" s="232">
        <v>0</v>
      </c>
      <c r="T575" s="233">
        <f>S575*H575</f>
        <v>0</v>
      </c>
      <c r="AR575" s="234" t="s">
        <v>239</v>
      </c>
      <c r="AT575" s="234" t="s">
        <v>150</v>
      </c>
      <c r="AU575" s="234" t="s">
        <v>87</v>
      </c>
      <c r="AY575" s="17" t="s">
        <v>147</v>
      </c>
      <c r="BE575" s="235">
        <f>IF(N575="základní",J575,0)</f>
        <v>0</v>
      </c>
      <c r="BF575" s="235">
        <f>IF(N575="snížená",J575,0)</f>
        <v>0</v>
      </c>
      <c r="BG575" s="235">
        <f>IF(N575="zákl. přenesená",J575,0)</f>
        <v>0</v>
      </c>
      <c r="BH575" s="235">
        <f>IF(N575="sníž. přenesená",J575,0)</f>
        <v>0</v>
      </c>
      <c r="BI575" s="235">
        <f>IF(N575="nulová",J575,0)</f>
        <v>0</v>
      </c>
      <c r="BJ575" s="17" t="s">
        <v>85</v>
      </c>
      <c r="BK575" s="235">
        <f>ROUND(I575*H575,2)</f>
        <v>0</v>
      </c>
      <c r="BL575" s="17" t="s">
        <v>239</v>
      </c>
      <c r="BM575" s="234" t="s">
        <v>867</v>
      </c>
    </row>
    <row r="576" spans="2:63" s="11" customFormat="1" ht="22.8" customHeight="1">
      <c r="B576" s="207"/>
      <c r="C576" s="208"/>
      <c r="D576" s="209" t="s">
        <v>76</v>
      </c>
      <c r="E576" s="221" t="s">
        <v>868</v>
      </c>
      <c r="F576" s="221" t="s">
        <v>869</v>
      </c>
      <c r="G576" s="208"/>
      <c r="H576" s="208"/>
      <c r="I576" s="211"/>
      <c r="J576" s="222">
        <f>BK576</f>
        <v>0</v>
      </c>
      <c r="K576" s="208"/>
      <c r="L576" s="213"/>
      <c r="M576" s="214"/>
      <c r="N576" s="215"/>
      <c r="O576" s="215"/>
      <c r="P576" s="216">
        <f>SUM(P577:P625)</f>
        <v>0</v>
      </c>
      <c r="Q576" s="215"/>
      <c r="R576" s="216">
        <f>SUM(R577:R625)</f>
        <v>2.01245048</v>
      </c>
      <c r="S576" s="215"/>
      <c r="T576" s="217">
        <f>SUM(T577:T625)</f>
        <v>0</v>
      </c>
      <c r="AR576" s="218" t="s">
        <v>87</v>
      </c>
      <c r="AT576" s="219" t="s">
        <v>76</v>
      </c>
      <c r="AU576" s="219" t="s">
        <v>85</v>
      </c>
      <c r="AY576" s="218" t="s">
        <v>147</v>
      </c>
      <c r="BK576" s="220">
        <f>SUM(BK577:BK625)</f>
        <v>0</v>
      </c>
    </row>
    <row r="577" spans="2:65" s="1" customFormat="1" ht="24" customHeight="1">
      <c r="B577" s="38"/>
      <c r="C577" s="223" t="s">
        <v>870</v>
      </c>
      <c r="D577" s="223" t="s">
        <v>150</v>
      </c>
      <c r="E577" s="224" t="s">
        <v>871</v>
      </c>
      <c r="F577" s="225" t="s">
        <v>872</v>
      </c>
      <c r="G577" s="226" t="s">
        <v>487</v>
      </c>
      <c r="H577" s="227">
        <v>47.62</v>
      </c>
      <c r="I577" s="228"/>
      <c r="J577" s="229">
        <f>ROUND(I577*H577,2)</f>
        <v>0</v>
      </c>
      <c r="K577" s="225" t="s">
        <v>154</v>
      </c>
      <c r="L577" s="43"/>
      <c r="M577" s="230" t="s">
        <v>1</v>
      </c>
      <c r="N577" s="231" t="s">
        <v>42</v>
      </c>
      <c r="O577" s="86"/>
      <c r="P577" s="232">
        <f>O577*H577</f>
        <v>0</v>
      </c>
      <c r="Q577" s="232">
        <v>0.00062</v>
      </c>
      <c r="R577" s="232">
        <f>Q577*H577</f>
        <v>0.0295244</v>
      </c>
      <c r="S577" s="232">
        <v>0</v>
      </c>
      <c r="T577" s="233">
        <f>S577*H577</f>
        <v>0</v>
      </c>
      <c r="AR577" s="234" t="s">
        <v>239</v>
      </c>
      <c r="AT577" s="234" t="s">
        <v>150</v>
      </c>
      <c r="AU577" s="234" t="s">
        <v>87</v>
      </c>
      <c r="AY577" s="17" t="s">
        <v>147</v>
      </c>
      <c r="BE577" s="235">
        <f>IF(N577="základní",J577,0)</f>
        <v>0</v>
      </c>
      <c r="BF577" s="235">
        <f>IF(N577="snížená",J577,0)</f>
        <v>0</v>
      </c>
      <c r="BG577" s="235">
        <f>IF(N577="zákl. přenesená",J577,0)</f>
        <v>0</v>
      </c>
      <c r="BH577" s="235">
        <f>IF(N577="sníž. přenesená",J577,0)</f>
        <v>0</v>
      </c>
      <c r="BI577" s="235">
        <f>IF(N577="nulová",J577,0)</f>
        <v>0</v>
      </c>
      <c r="BJ577" s="17" t="s">
        <v>85</v>
      </c>
      <c r="BK577" s="235">
        <f>ROUND(I577*H577,2)</f>
        <v>0</v>
      </c>
      <c r="BL577" s="17" t="s">
        <v>239</v>
      </c>
      <c r="BM577" s="234" t="s">
        <v>873</v>
      </c>
    </row>
    <row r="578" spans="2:51" s="12" customFormat="1" ht="12">
      <c r="B578" s="236"/>
      <c r="C578" s="237"/>
      <c r="D578" s="238" t="s">
        <v>157</v>
      </c>
      <c r="E578" s="239" t="s">
        <v>1</v>
      </c>
      <c r="F578" s="240" t="s">
        <v>874</v>
      </c>
      <c r="G578" s="237"/>
      <c r="H578" s="241">
        <v>7.16</v>
      </c>
      <c r="I578" s="242"/>
      <c r="J578" s="237"/>
      <c r="K578" s="237"/>
      <c r="L578" s="243"/>
      <c r="M578" s="244"/>
      <c r="N578" s="245"/>
      <c r="O578" s="245"/>
      <c r="P578" s="245"/>
      <c r="Q578" s="245"/>
      <c r="R578" s="245"/>
      <c r="S578" s="245"/>
      <c r="T578" s="246"/>
      <c r="AT578" s="247" t="s">
        <v>157</v>
      </c>
      <c r="AU578" s="247" t="s">
        <v>87</v>
      </c>
      <c r="AV578" s="12" t="s">
        <v>87</v>
      </c>
      <c r="AW578" s="12" t="s">
        <v>32</v>
      </c>
      <c r="AX578" s="12" t="s">
        <v>77</v>
      </c>
      <c r="AY578" s="247" t="s">
        <v>147</v>
      </c>
    </row>
    <row r="579" spans="2:51" s="12" customFormat="1" ht="12">
      <c r="B579" s="236"/>
      <c r="C579" s="237"/>
      <c r="D579" s="238" t="s">
        <v>157</v>
      </c>
      <c r="E579" s="239" t="s">
        <v>1</v>
      </c>
      <c r="F579" s="240" t="s">
        <v>875</v>
      </c>
      <c r="G579" s="237"/>
      <c r="H579" s="241">
        <v>18.3</v>
      </c>
      <c r="I579" s="242"/>
      <c r="J579" s="237"/>
      <c r="K579" s="237"/>
      <c r="L579" s="243"/>
      <c r="M579" s="244"/>
      <c r="N579" s="245"/>
      <c r="O579" s="245"/>
      <c r="P579" s="245"/>
      <c r="Q579" s="245"/>
      <c r="R579" s="245"/>
      <c r="S579" s="245"/>
      <c r="T579" s="246"/>
      <c r="AT579" s="247" t="s">
        <v>157</v>
      </c>
      <c r="AU579" s="247" t="s">
        <v>87</v>
      </c>
      <c r="AV579" s="12" t="s">
        <v>87</v>
      </c>
      <c r="AW579" s="12" t="s">
        <v>32</v>
      </c>
      <c r="AX579" s="12" t="s">
        <v>77</v>
      </c>
      <c r="AY579" s="247" t="s">
        <v>147</v>
      </c>
    </row>
    <row r="580" spans="2:51" s="12" customFormat="1" ht="12">
      <c r="B580" s="236"/>
      <c r="C580" s="237"/>
      <c r="D580" s="238" t="s">
        <v>157</v>
      </c>
      <c r="E580" s="239" t="s">
        <v>1</v>
      </c>
      <c r="F580" s="240" t="s">
        <v>876</v>
      </c>
      <c r="G580" s="237"/>
      <c r="H580" s="241">
        <v>15.52</v>
      </c>
      <c r="I580" s="242"/>
      <c r="J580" s="237"/>
      <c r="K580" s="237"/>
      <c r="L580" s="243"/>
      <c r="M580" s="244"/>
      <c r="N580" s="245"/>
      <c r="O580" s="245"/>
      <c r="P580" s="245"/>
      <c r="Q580" s="245"/>
      <c r="R580" s="245"/>
      <c r="S580" s="245"/>
      <c r="T580" s="246"/>
      <c r="AT580" s="247" t="s">
        <v>157</v>
      </c>
      <c r="AU580" s="247" t="s">
        <v>87</v>
      </c>
      <c r="AV580" s="12" t="s">
        <v>87</v>
      </c>
      <c r="AW580" s="12" t="s">
        <v>32</v>
      </c>
      <c r="AX580" s="12" t="s">
        <v>77</v>
      </c>
      <c r="AY580" s="247" t="s">
        <v>147</v>
      </c>
    </row>
    <row r="581" spans="2:51" s="12" customFormat="1" ht="12">
      <c r="B581" s="236"/>
      <c r="C581" s="237"/>
      <c r="D581" s="238" t="s">
        <v>157</v>
      </c>
      <c r="E581" s="239" t="s">
        <v>1</v>
      </c>
      <c r="F581" s="240" t="s">
        <v>877</v>
      </c>
      <c r="G581" s="237"/>
      <c r="H581" s="241">
        <v>6.64</v>
      </c>
      <c r="I581" s="242"/>
      <c r="J581" s="237"/>
      <c r="K581" s="237"/>
      <c r="L581" s="243"/>
      <c r="M581" s="244"/>
      <c r="N581" s="245"/>
      <c r="O581" s="245"/>
      <c r="P581" s="245"/>
      <c r="Q581" s="245"/>
      <c r="R581" s="245"/>
      <c r="S581" s="245"/>
      <c r="T581" s="246"/>
      <c r="AT581" s="247" t="s">
        <v>157</v>
      </c>
      <c r="AU581" s="247" t="s">
        <v>87</v>
      </c>
      <c r="AV581" s="12" t="s">
        <v>87</v>
      </c>
      <c r="AW581" s="12" t="s">
        <v>32</v>
      </c>
      <c r="AX581" s="12" t="s">
        <v>77</v>
      </c>
      <c r="AY581" s="247" t="s">
        <v>147</v>
      </c>
    </row>
    <row r="582" spans="2:51" s="13" customFormat="1" ht="12">
      <c r="B582" s="258"/>
      <c r="C582" s="259"/>
      <c r="D582" s="238" t="s">
        <v>157</v>
      </c>
      <c r="E582" s="260" t="s">
        <v>1</v>
      </c>
      <c r="F582" s="261" t="s">
        <v>184</v>
      </c>
      <c r="G582" s="259"/>
      <c r="H582" s="262">
        <v>47.620000000000005</v>
      </c>
      <c r="I582" s="263"/>
      <c r="J582" s="259"/>
      <c r="K582" s="259"/>
      <c r="L582" s="264"/>
      <c r="M582" s="265"/>
      <c r="N582" s="266"/>
      <c r="O582" s="266"/>
      <c r="P582" s="266"/>
      <c r="Q582" s="266"/>
      <c r="R582" s="266"/>
      <c r="S582" s="266"/>
      <c r="T582" s="267"/>
      <c r="AT582" s="268" t="s">
        <v>157</v>
      </c>
      <c r="AU582" s="268" t="s">
        <v>87</v>
      </c>
      <c r="AV582" s="13" t="s">
        <v>155</v>
      </c>
      <c r="AW582" s="13" t="s">
        <v>32</v>
      </c>
      <c r="AX582" s="13" t="s">
        <v>85</v>
      </c>
      <c r="AY582" s="268" t="s">
        <v>147</v>
      </c>
    </row>
    <row r="583" spans="2:65" s="1" customFormat="1" ht="16.5" customHeight="1">
      <c r="B583" s="38"/>
      <c r="C583" s="248" t="s">
        <v>878</v>
      </c>
      <c r="D583" s="248" t="s">
        <v>159</v>
      </c>
      <c r="E583" s="249" t="s">
        <v>879</v>
      </c>
      <c r="F583" s="250" t="s">
        <v>880</v>
      </c>
      <c r="G583" s="251" t="s">
        <v>881</v>
      </c>
      <c r="H583" s="252">
        <v>476.2</v>
      </c>
      <c r="I583" s="253"/>
      <c r="J583" s="254">
        <f>ROUND(I583*H583,2)</f>
        <v>0</v>
      </c>
      <c r="K583" s="250" t="s">
        <v>1</v>
      </c>
      <c r="L583" s="255"/>
      <c r="M583" s="256" t="s">
        <v>1</v>
      </c>
      <c r="N583" s="257" t="s">
        <v>42</v>
      </c>
      <c r="O583" s="86"/>
      <c r="P583" s="232">
        <f>O583*H583</f>
        <v>0</v>
      </c>
      <c r="Q583" s="232">
        <v>0</v>
      </c>
      <c r="R583" s="232">
        <f>Q583*H583</f>
        <v>0</v>
      </c>
      <c r="S583" s="232">
        <v>0</v>
      </c>
      <c r="T583" s="233">
        <f>S583*H583</f>
        <v>0</v>
      </c>
      <c r="AR583" s="234" t="s">
        <v>352</v>
      </c>
      <c r="AT583" s="234" t="s">
        <v>159</v>
      </c>
      <c r="AU583" s="234" t="s">
        <v>87</v>
      </c>
      <c r="AY583" s="17" t="s">
        <v>147</v>
      </c>
      <c r="BE583" s="235">
        <f>IF(N583="základní",J583,0)</f>
        <v>0</v>
      </c>
      <c r="BF583" s="235">
        <f>IF(N583="snížená",J583,0)</f>
        <v>0</v>
      </c>
      <c r="BG583" s="235">
        <f>IF(N583="zákl. přenesená",J583,0)</f>
        <v>0</v>
      </c>
      <c r="BH583" s="235">
        <f>IF(N583="sníž. přenesená",J583,0)</f>
        <v>0</v>
      </c>
      <c r="BI583" s="235">
        <f>IF(N583="nulová",J583,0)</f>
        <v>0</v>
      </c>
      <c r="BJ583" s="17" t="s">
        <v>85</v>
      </c>
      <c r="BK583" s="235">
        <f>ROUND(I583*H583,2)</f>
        <v>0</v>
      </c>
      <c r="BL583" s="17" t="s">
        <v>239</v>
      </c>
      <c r="BM583" s="234" t="s">
        <v>882</v>
      </c>
    </row>
    <row r="584" spans="2:47" s="1" customFormat="1" ht="12">
      <c r="B584" s="38"/>
      <c r="C584" s="39"/>
      <c r="D584" s="238" t="s">
        <v>883</v>
      </c>
      <c r="E584" s="39"/>
      <c r="F584" s="291" t="s">
        <v>884</v>
      </c>
      <c r="G584" s="39"/>
      <c r="H584" s="39"/>
      <c r="I584" s="139"/>
      <c r="J584" s="39"/>
      <c r="K584" s="39"/>
      <c r="L584" s="43"/>
      <c r="M584" s="292"/>
      <c r="N584" s="86"/>
      <c r="O584" s="86"/>
      <c r="P584" s="86"/>
      <c r="Q584" s="86"/>
      <c r="R584" s="86"/>
      <c r="S584" s="86"/>
      <c r="T584" s="87"/>
      <c r="AT584" s="17" t="s">
        <v>883</v>
      </c>
      <c r="AU584" s="17" t="s">
        <v>87</v>
      </c>
    </row>
    <row r="585" spans="2:51" s="12" customFormat="1" ht="12">
      <c r="B585" s="236"/>
      <c r="C585" s="237"/>
      <c r="D585" s="238" t="s">
        <v>157</v>
      </c>
      <c r="E585" s="239" t="s">
        <v>1</v>
      </c>
      <c r="F585" s="240" t="s">
        <v>885</v>
      </c>
      <c r="G585" s="237"/>
      <c r="H585" s="241">
        <v>476.2</v>
      </c>
      <c r="I585" s="242"/>
      <c r="J585" s="237"/>
      <c r="K585" s="237"/>
      <c r="L585" s="243"/>
      <c r="M585" s="244"/>
      <c r="N585" s="245"/>
      <c r="O585" s="245"/>
      <c r="P585" s="245"/>
      <c r="Q585" s="245"/>
      <c r="R585" s="245"/>
      <c r="S585" s="245"/>
      <c r="T585" s="246"/>
      <c r="AT585" s="247" t="s">
        <v>157</v>
      </c>
      <c r="AU585" s="247" t="s">
        <v>87</v>
      </c>
      <c r="AV585" s="12" t="s">
        <v>87</v>
      </c>
      <c r="AW585" s="12" t="s">
        <v>32</v>
      </c>
      <c r="AX585" s="12" t="s">
        <v>85</v>
      </c>
      <c r="AY585" s="247" t="s">
        <v>147</v>
      </c>
    </row>
    <row r="586" spans="2:65" s="1" customFormat="1" ht="24" customHeight="1">
      <c r="B586" s="38"/>
      <c r="C586" s="223" t="s">
        <v>886</v>
      </c>
      <c r="D586" s="223" t="s">
        <v>150</v>
      </c>
      <c r="E586" s="224" t="s">
        <v>887</v>
      </c>
      <c r="F586" s="225" t="s">
        <v>888</v>
      </c>
      <c r="G586" s="226" t="s">
        <v>167</v>
      </c>
      <c r="H586" s="227">
        <v>128.096</v>
      </c>
      <c r="I586" s="228"/>
      <c r="J586" s="229">
        <f>ROUND(I586*H586,2)</f>
        <v>0</v>
      </c>
      <c r="K586" s="225" t="s">
        <v>154</v>
      </c>
      <c r="L586" s="43"/>
      <c r="M586" s="230" t="s">
        <v>1</v>
      </c>
      <c r="N586" s="231" t="s">
        <v>42</v>
      </c>
      <c r="O586" s="86"/>
      <c r="P586" s="232">
        <f>O586*H586</f>
        <v>0</v>
      </c>
      <c r="Q586" s="232">
        <v>0.00392</v>
      </c>
      <c r="R586" s="232">
        <f>Q586*H586</f>
        <v>0.50213632</v>
      </c>
      <c r="S586" s="232">
        <v>0</v>
      </c>
      <c r="T586" s="233">
        <f>S586*H586</f>
        <v>0</v>
      </c>
      <c r="AR586" s="234" t="s">
        <v>239</v>
      </c>
      <c r="AT586" s="234" t="s">
        <v>150</v>
      </c>
      <c r="AU586" s="234" t="s">
        <v>87</v>
      </c>
      <c r="AY586" s="17" t="s">
        <v>147</v>
      </c>
      <c r="BE586" s="235">
        <f>IF(N586="základní",J586,0)</f>
        <v>0</v>
      </c>
      <c r="BF586" s="235">
        <f>IF(N586="snížená",J586,0)</f>
        <v>0</v>
      </c>
      <c r="BG586" s="235">
        <f>IF(N586="zákl. přenesená",J586,0)</f>
        <v>0</v>
      </c>
      <c r="BH586" s="235">
        <f>IF(N586="sníž. přenesená",J586,0)</f>
        <v>0</v>
      </c>
      <c r="BI586" s="235">
        <f>IF(N586="nulová",J586,0)</f>
        <v>0</v>
      </c>
      <c r="BJ586" s="17" t="s">
        <v>85</v>
      </c>
      <c r="BK586" s="235">
        <f>ROUND(I586*H586,2)</f>
        <v>0</v>
      </c>
      <c r="BL586" s="17" t="s">
        <v>239</v>
      </c>
      <c r="BM586" s="234" t="s">
        <v>889</v>
      </c>
    </row>
    <row r="587" spans="2:51" s="12" customFormat="1" ht="12">
      <c r="B587" s="236"/>
      <c r="C587" s="237"/>
      <c r="D587" s="238" t="s">
        <v>157</v>
      </c>
      <c r="E587" s="239" t="s">
        <v>1</v>
      </c>
      <c r="F587" s="240" t="s">
        <v>412</v>
      </c>
      <c r="G587" s="237"/>
      <c r="H587" s="241">
        <v>3.97</v>
      </c>
      <c r="I587" s="242"/>
      <c r="J587" s="237"/>
      <c r="K587" s="237"/>
      <c r="L587" s="243"/>
      <c r="M587" s="244"/>
      <c r="N587" s="245"/>
      <c r="O587" s="245"/>
      <c r="P587" s="245"/>
      <c r="Q587" s="245"/>
      <c r="R587" s="245"/>
      <c r="S587" s="245"/>
      <c r="T587" s="246"/>
      <c r="AT587" s="247" t="s">
        <v>157</v>
      </c>
      <c r="AU587" s="247" t="s">
        <v>87</v>
      </c>
      <c r="AV587" s="12" t="s">
        <v>87</v>
      </c>
      <c r="AW587" s="12" t="s">
        <v>32</v>
      </c>
      <c r="AX587" s="12" t="s">
        <v>77</v>
      </c>
      <c r="AY587" s="247" t="s">
        <v>147</v>
      </c>
    </row>
    <row r="588" spans="2:51" s="12" customFormat="1" ht="12">
      <c r="B588" s="236"/>
      <c r="C588" s="237"/>
      <c r="D588" s="238" t="s">
        <v>157</v>
      </c>
      <c r="E588" s="239" t="s">
        <v>1</v>
      </c>
      <c r="F588" s="240" t="s">
        <v>413</v>
      </c>
      <c r="G588" s="237"/>
      <c r="H588" s="241">
        <v>26.046</v>
      </c>
      <c r="I588" s="242"/>
      <c r="J588" s="237"/>
      <c r="K588" s="237"/>
      <c r="L588" s="243"/>
      <c r="M588" s="244"/>
      <c r="N588" s="245"/>
      <c r="O588" s="245"/>
      <c r="P588" s="245"/>
      <c r="Q588" s="245"/>
      <c r="R588" s="245"/>
      <c r="S588" s="245"/>
      <c r="T588" s="246"/>
      <c r="AT588" s="247" t="s">
        <v>157</v>
      </c>
      <c r="AU588" s="247" t="s">
        <v>87</v>
      </c>
      <c r="AV588" s="12" t="s">
        <v>87</v>
      </c>
      <c r="AW588" s="12" t="s">
        <v>32</v>
      </c>
      <c r="AX588" s="12" t="s">
        <v>77</v>
      </c>
      <c r="AY588" s="247" t="s">
        <v>147</v>
      </c>
    </row>
    <row r="589" spans="2:51" s="12" customFormat="1" ht="12">
      <c r="B589" s="236"/>
      <c r="C589" s="237"/>
      <c r="D589" s="238" t="s">
        <v>157</v>
      </c>
      <c r="E589" s="239" t="s">
        <v>1</v>
      </c>
      <c r="F589" s="240" t="s">
        <v>414</v>
      </c>
      <c r="G589" s="237"/>
      <c r="H589" s="241">
        <v>19.224</v>
      </c>
      <c r="I589" s="242"/>
      <c r="J589" s="237"/>
      <c r="K589" s="237"/>
      <c r="L589" s="243"/>
      <c r="M589" s="244"/>
      <c r="N589" s="245"/>
      <c r="O589" s="245"/>
      <c r="P589" s="245"/>
      <c r="Q589" s="245"/>
      <c r="R589" s="245"/>
      <c r="S589" s="245"/>
      <c r="T589" s="246"/>
      <c r="AT589" s="247" t="s">
        <v>157</v>
      </c>
      <c r="AU589" s="247" t="s">
        <v>87</v>
      </c>
      <c r="AV589" s="12" t="s">
        <v>87</v>
      </c>
      <c r="AW589" s="12" t="s">
        <v>32</v>
      </c>
      <c r="AX589" s="12" t="s">
        <v>77</v>
      </c>
      <c r="AY589" s="247" t="s">
        <v>147</v>
      </c>
    </row>
    <row r="590" spans="2:51" s="12" customFormat="1" ht="12">
      <c r="B590" s="236"/>
      <c r="C590" s="237"/>
      <c r="D590" s="238" t="s">
        <v>157</v>
      </c>
      <c r="E590" s="239" t="s">
        <v>1</v>
      </c>
      <c r="F590" s="240" t="s">
        <v>415</v>
      </c>
      <c r="G590" s="237"/>
      <c r="H590" s="241">
        <v>2.884</v>
      </c>
      <c r="I590" s="242"/>
      <c r="J590" s="237"/>
      <c r="K590" s="237"/>
      <c r="L590" s="243"/>
      <c r="M590" s="244"/>
      <c r="N590" s="245"/>
      <c r="O590" s="245"/>
      <c r="P590" s="245"/>
      <c r="Q590" s="245"/>
      <c r="R590" s="245"/>
      <c r="S590" s="245"/>
      <c r="T590" s="246"/>
      <c r="AT590" s="247" t="s">
        <v>157</v>
      </c>
      <c r="AU590" s="247" t="s">
        <v>87</v>
      </c>
      <c r="AV590" s="12" t="s">
        <v>87</v>
      </c>
      <c r="AW590" s="12" t="s">
        <v>32</v>
      </c>
      <c r="AX590" s="12" t="s">
        <v>77</v>
      </c>
      <c r="AY590" s="247" t="s">
        <v>147</v>
      </c>
    </row>
    <row r="591" spans="2:51" s="12" customFormat="1" ht="12">
      <c r="B591" s="236"/>
      <c r="C591" s="237"/>
      <c r="D591" s="238" t="s">
        <v>157</v>
      </c>
      <c r="E591" s="239" t="s">
        <v>1</v>
      </c>
      <c r="F591" s="240" t="s">
        <v>416</v>
      </c>
      <c r="G591" s="237"/>
      <c r="H591" s="241">
        <v>10.472</v>
      </c>
      <c r="I591" s="242"/>
      <c r="J591" s="237"/>
      <c r="K591" s="237"/>
      <c r="L591" s="243"/>
      <c r="M591" s="244"/>
      <c r="N591" s="245"/>
      <c r="O591" s="245"/>
      <c r="P591" s="245"/>
      <c r="Q591" s="245"/>
      <c r="R591" s="245"/>
      <c r="S591" s="245"/>
      <c r="T591" s="246"/>
      <c r="AT591" s="247" t="s">
        <v>157</v>
      </c>
      <c r="AU591" s="247" t="s">
        <v>87</v>
      </c>
      <c r="AV591" s="12" t="s">
        <v>87</v>
      </c>
      <c r="AW591" s="12" t="s">
        <v>32</v>
      </c>
      <c r="AX591" s="12" t="s">
        <v>77</v>
      </c>
      <c r="AY591" s="247" t="s">
        <v>147</v>
      </c>
    </row>
    <row r="592" spans="2:51" s="12" customFormat="1" ht="12">
      <c r="B592" s="236"/>
      <c r="C592" s="237"/>
      <c r="D592" s="238" t="s">
        <v>157</v>
      </c>
      <c r="E592" s="239" t="s">
        <v>1</v>
      </c>
      <c r="F592" s="240" t="s">
        <v>890</v>
      </c>
      <c r="G592" s="237"/>
      <c r="H592" s="241">
        <v>12.94</v>
      </c>
      <c r="I592" s="242"/>
      <c r="J592" s="237"/>
      <c r="K592" s="237"/>
      <c r="L592" s="243"/>
      <c r="M592" s="244"/>
      <c r="N592" s="245"/>
      <c r="O592" s="245"/>
      <c r="P592" s="245"/>
      <c r="Q592" s="245"/>
      <c r="R592" s="245"/>
      <c r="S592" s="245"/>
      <c r="T592" s="246"/>
      <c r="AT592" s="247" t="s">
        <v>157</v>
      </c>
      <c r="AU592" s="247" t="s">
        <v>87</v>
      </c>
      <c r="AV592" s="12" t="s">
        <v>87</v>
      </c>
      <c r="AW592" s="12" t="s">
        <v>32</v>
      </c>
      <c r="AX592" s="12" t="s">
        <v>77</v>
      </c>
      <c r="AY592" s="247" t="s">
        <v>147</v>
      </c>
    </row>
    <row r="593" spans="2:51" s="12" customFormat="1" ht="12">
      <c r="B593" s="236"/>
      <c r="C593" s="237"/>
      <c r="D593" s="238" t="s">
        <v>157</v>
      </c>
      <c r="E593" s="239" t="s">
        <v>1</v>
      </c>
      <c r="F593" s="240" t="s">
        <v>891</v>
      </c>
      <c r="G593" s="237"/>
      <c r="H593" s="241">
        <v>48.56</v>
      </c>
      <c r="I593" s="242"/>
      <c r="J593" s="237"/>
      <c r="K593" s="237"/>
      <c r="L593" s="243"/>
      <c r="M593" s="244"/>
      <c r="N593" s="245"/>
      <c r="O593" s="245"/>
      <c r="P593" s="245"/>
      <c r="Q593" s="245"/>
      <c r="R593" s="245"/>
      <c r="S593" s="245"/>
      <c r="T593" s="246"/>
      <c r="AT593" s="247" t="s">
        <v>157</v>
      </c>
      <c r="AU593" s="247" t="s">
        <v>87</v>
      </c>
      <c r="AV593" s="12" t="s">
        <v>87</v>
      </c>
      <c r="AW593" s="12" t="s">
        <v>32</v>
      </c>
      <c r="AX593" s="12" t="s">
        <v>77</v>
      </c>
      <c r="AY593" s="247" t="s">
        <v>147</v>
      </c>
    </row>
    <row r="594" spans="2:51" s="12" customFormat="1" ht="12">
      <c r="B594" s="236"/>
      <c r="C594" s="237"/>
      <c r="D594" s="238" t="s">
        <v>157</v>
      </c>
      <c r="E594" s="239" t="s">
        <v>1</v>
      </c>
      <c r="F594" s="240" t="s">
        <v>347</v>
      </c>
      <c r="G594" s="237"/>
      <c r="H594" s="241">
        <v>4</v>
      </c>
      <c r="I594" s="242"/>
      <c r="J594" s="237"/>
      <c r="K594" s="237"/>
      <c r="L594" s="243"/>
      <c r="M594" s="244"/>
      <c r="N594" s="245"/>
      <c r="O594" s="245"/>
      <c r="P594" s="245"/>
      <c r="Q594" s="245"/>
      <c r="R594" s="245"/>
      <c r="S594" s="245"/>
      <c r="T594" s="246"/>
      <c r="AT594" s="247" t="s">
        <v>157</v>
      </c>
      <c r="AU594" s="247" t="s">
        <v>87</v>
      </c>
      <c r="AV594" s="12" t="s">
        <v>87</v>
      </c>
      <c r="AW594" s="12" t="s">
        <v>32</v>
      </c>
      <c r="AX594" s="12" t="s">
        <v>77</v>
      </c>
      <c r="AY594" s="247" t="s">
        <v>147</v>
      </c>
    </row>
    <row r="595" spans="2:51" s="13" customFormat="1" ht="12">
      <c r="B595" s="258"/>
      <c r="C595" s="259"/>
      <c r="D595" s="238" t="s">
        <v>157</v>
      </c>
      <c r="E595" s="260" t="s">
        <v>1</v>
      </c>
      <c r="F595" s="261" t="s">
        <v>184</v>
      </c>
      <c r="G595" s="259"/>
      <c r="H595" s="262">
        <v>128.096</v>
      </c>
      <c r="I595" s="263"/>
      <c r="J595" s="259"/>
      <c r="K595" s="259"/>
      <c r="L595" s="264"/>
      <c r="M595" s="265"/>
      <c r="N595" s="266"/>
      <c r="O595" s="266"/>
      <c r="P595" s="266"/>
      <c r="Q595" s="266"/>
      <c r="R595" s="266"/>
      <c r="S595" s="266"/>
      <c r="T595" s="267"/>
      <c r="AT595" s="268" t="s">
        <v>157</v>
      </c>
      <c r="AU595" s="268" t="s">
        <v>87</v>
      </c>
      <c r="AV595" s="13" t="s">
        <v>155</v>
      </c>
      <c r="AW595" s="13" t="s">
        <v>32</v>
      </c>
      <c r="AX595" s="13" t="s">
        <v>85</v>
      </c>
      <c r="AY595" s="268" t="s">
        <v>147</v>
      </c>
    </row>
    <row r="596" spans="2:65" s="1" customFormat="1" ht="16.5" customHeight="1">
      <c r="B596" s="38"/>
      <c r="C596" s="248" t="s">
        <v>892</v>
      </c>
      <c r="D596" s="248" t="s">
        <v>159</v>
      </c>
      <c r="E596" s="249" t="s">
        <v>893</v>
      </c>
      <c r="F596" s="250" t="s">
        <v>894</v>
      </c>
      <c r="G596" s="251" t="s">
        <v>895</v>
      </c>
      <c r="H596" s="252">
        <v>140.906</v>
      </c>
      <c r="I596" s="253"/>
      <c r="J596" s="254">
        <f>ROUND(I596*H596,2)</f>
        <v>0</v>
      </c>
      <c r="K596" s="250" t="s">
        <v>1</v>
      </c>
      <c r="L596" s="255"/>
      <c r="M596" s="256" t="s">
        <v>1</v>
      </c>
      <c r="N596" s="257" t="s">
        <v>42</v>
      </c>
      <c r="O596" s="86"/>
      <c r="P596" s="232">
        <f>O596*H596</f>
        <v>0</v>
      </c>
      <c r="Q596" s="232">
        <v>0</v>
      </c>
      <c r="R596" s="232">
        <f>Q596*H596</f>
        <v>0</v>
      </c>
      <c r="S596" s="232">
        <v>0</v>
      </c>
      <c r="T596" s="233">
        <f>S596*H596</f>
        <v>0</v>
      </c>
      <c r="AR596" s="234" t="s">
        <v>352</v>
      </c>
      <c r="AT596" s="234" t="s">
        <v>159</v>
      </c>
      <c r="AU596" s="234" t="s">
        <v>87</v>
      </c>
      <c r="AY596" s="17" t="s">
        <v>147</v>
      </c>
      <c r="BE596" s="235">
        <f>IF(N596="základní",J596,0)</f>
        <v>0</v>
      </c>
      <c r="BF596" s="235">
        <f>IF(N596="snížená",J596,0)</f>
        <v>0</v>
      </c>
      <c r="BG596" s="235">
        <f>IF(N596="zákl. přenesená",J596,0)</f>
        <v>0</v>
      </c>
      <c r="BH596" s="235">
        <f>IF(N596="sníž. přenesená",J596,0)</f>
        <v>0</v>
      </c>
      <c r="BI596" s="235">
        <f>IF(N596="nulová",J596,0)</f>
        <v>0</v>
      </c>
      <c r="BJ596" s="17" t="s">
        <v>85</v>
      </c>
      <c r="BK596" s="235">
        <f>ROUND(I596*H596,2)</f>
        <v>0</v>
      </c>
      <c r="BL596" s="17" t="s">
        <v>239</v>
      </c>
      <c r="BM596" s="234" t="s">
        <v>896</v>
      </c>
    </row>
    <row r="597" spans="2:47" s="1" customFormat="1" ht="12">
      <c r="B597" s="38"/>
      <c r="C597" s="39"/>
      <c r="D597" s="238" t="s">
        <v>883</v>
      </c>
      <c r="E597" s="39"/>
      <c r="F597" s="291" t="s">
        <v>884</v>
      </c>
      <c r="G597" s="39"/>
      <c r="H597" s="39"/>
      <c r="I597" s="139"/>
      <c r="J597" s="39"/>
      <c r="K597" s="39"/>
      <c r="L597" s="43"/>
      <c r="M597" s="292"/>
      <c r="N597" s="86"/>
      <c r="O597" s="86"/>
      <c r="P597" s="86"/>
      <c r="Q597" s="86"/>
      <c r="R597" s="86"/>
      <c r="S597" s="86"/>
      <c r="T597" s="87"/>
      <c r="AT597" s="17" t="s">
        <v>883</v>
      </c>
      <c r="AU597" s="17" t="s">
        <v>87</v>
      </c>
    </row>
    <row r="598" spans="2:51" s="12" customFormat="1" ht="12">
      <c r="B598" s="236"/>
      <c r="C598" s="237"/>
      <c r="D598" s="238" t="s">
        <v>157</v>
      </c>
      <c r="E598" s="239" t="s">
        <v>1</v>
      </c>
      <c r="F598" s="240" t="s">
        <v>897</v>
      </c>
      <c r="G598" s="237"/>
      <c r="H598" s="241">
        <v>140.906</v>
      </c>
      <c r="I598" s="242"/>
      <c r="J598" s="237"/>
      <c r="K598" s="237"/>
      <c r="L598" s="243"/>
      <c r="M598" s="244"/>
      <c r="N598" s="245"/>
      <c r="O598" s="245"/>
      <c r="P598" s="245"/>
      <c r="Q598" s="245"/>
      <c r="R598" s="245"/>
      <c r="S598" s="245"/>
      <c r="T598" s="246"/>
      <c r="AT598" s="247" t="s">
        <v>157</v>
      </c>
      <c r="AU598" s="247" t="s">
        <v>87</v>
      </c>
      <c r="AV598" s="12" t="s">
        <v>87</v>
      </c>
      <c r="AW598" s="12" t="s">
        <v>32</v>
      </c>
      <c r="AX598" s="12" t="s">
        <v>85</v>
      </c>
      <c r="AY598" s="247" t="s">
        <v>147</v>
      </c>
    </row>
    <row r="599" spans="2:65" s="1" customFormat="1" ht="24" customHeight="1">
      <c r="B599" s="38"/>
      <c r="C599" s="223" t="s">
        <v>898</v>
      </c>
      <c r="D599" s="223" t="s">
        <v>150</v>
      </c>
      <c r="E599" s="224" t="s">
        <v>899</v>
      </c>
      <c r="F599" s="225" t="s">
        <v>900</v>
      </c>
      <c r="G599" s="226" t="s">
        <v>167</v>
      </c>
      <c r="H599" s="227">
        <v>10.854</v>
      </c>
      <c r="I599" s="228"/>
      <c r="J599" s="229">
        <f>ROUND(I599*H599,2)</f>
        <v>0</v>
      </c>
      <c r="K599" s="225" t="s">
        <v>154</v>
      </c>
      <c r="L599" s="43"/>
      <c r="M599" s="230" t="s">
        <v>1</v>
      </c>
      <c r="N599" s="231" t="s">
        <v>42</v>
      </c>
      <c r="O599" s="86"/>
      <c r="P599" s="232">
        <f>O599*H599</f>
        <v>0</v>
      </c>
      <c r="Q599" s="232">
        <v>0</v>
      </c>
      <c r="R599" s="232">
        <f>Q599*H599</f>
        <v>0</v>
      </c>
      <c r="S599" s="232">
        <v>0</v>
      </c>
      <c r="T599" s="233">
        <f>S599*H599</f>
        <v>0</v>
      </c>
      <c r="AR599" s="234" t="s">
        <v>239</v>
      </c>
      <c r="AT599" s="234" t="s">
        <v>150</v>
      </c>
      <c r="AU599" s="234" t="s">
        <v>87</v>
      </c>
      <c r="AY599" s="17" t="s">
        <v>147</v>
      </c>
      <c r="BE599" s="235">
        <f>IF(N599="základní",J599,0)</f>
        <v>0</v>
      </c>
      <c r="BF599" s="235">
        <f>IF(N599="snížená",J599,0)</f>
        <v>0</v>
      </c>
      <c r="BG599" s="235">
        <f>IF(N599="zákl. přenesená",J599,0)</f>
        <v>0</v>
      </c>
      <c r="BH599" s="235">
        <f>IF(N599="sníž. přenesená",J599,0)</f>
        <v>0</v>
      </c>
      <c r="BI599" s="235">
        <f>IF(N599="nulová",J599,0)</f>
        <v>0</v>
      </c>
      <c r="BJ599" s="17" t="s">
        <v>85</v>
      </c>
      <c r="BK599" s="235">
        <f>ROUND(I599*H599,2)</f>
        <v>0</v>
      </c>
      <c r="BL599" s="17" t="s">
        <v>239</v>
      </c>
      <c r="BM599" s="234" t="s">
        <v>901</v>
      </c>
    </row>
    <row r="600" spans="2:51" s="12" customFormat="1" ht="12">
      <c r="B600" s="236"/>
      <c r="C600" s="237"/>
      <c r="D600" s="238" t="s">
        <v>157</v>
      </c>
      <c r="E600" s="239" t="s">
        <v>1</v>
      </c>
      <c r="F600" s="240" t="s">
        <v>412</v>
      </c>
      <c r="G600" s="237"/>
      <c r="H600" s="241">
        <v>3.97</v>
      </c>
      <c r="I600" s="242"/>
      <c r="J600" s="237"/>
      <c r="K600" s="237"/>
      <c r="L600" s="243"/>
      <c r="M600" s="244"/>
      <c r="N600" s="245"/>
      <c r="O600" s="245"/>
      <c r="P600" s="245"/>
      <c r="Q600" s="245"/>
      <c r="R600" s="245"/>
      <c r="S600" s="245"/>
      <c r="T600" s="246"/>
      <c r="AT600" s="247" t="s">
        <v>157</v>
      </c>
      <c r="AU600" s="247" t="s">
        <v>87</v>
      </c>
      <c r="AV600" s="12" t="s">
        <v>87</v>
      </c>
      <c r="AW600" s="12" t="s">
        <v>32</v>
      </c>
      <c r="AX600" s="12" t="s">
        <v>77</v>
      </c>
      <c r="AY600" s="247" t="s">
        <v>147</v>
      </c>
    </row>
    <row r="601" spans="2:51" s="12" customFormat="1" ht="12">
      <c r="B601" s="236"/>
      <c r="C601" s="237"/>
      <c r="D601" s="238" t="s">
        <v>157</v>
      </c>
      <c r="E601" s="239" t="s">
        <v>1</v>
      </c>
      <c r="F601" s="240" t="s">
        <v>415</v>
      </c>
      <c r="G601" s="237"/>
      <c r="H601" s="241">
        <v>2.884</v>
      </c>
      <c r="I601" s="242"/>
      <c r="J601" s="237"/>
      <c r="K601" s="237"/>
      <c r="L601" s="243"/>
      <c r="M601" s="244"/>
      <c r="N601" s="245"/>
      <c r="O601" s="245"/>
      <c r="P601" s="245"/>
      <c r="Q601" s="245"/>
      <c r="R601" s="245"/>
      <c r="S601" s="245"/>
      <c r="T601" s="246"/>
      <c r="AT601" s="247" t="s">
        <v>157</v>
      </c>
      <c r="AU601" s="247" t="s">
        <v>87</v>
      </c>
      <c r="AV601" s="12" t="s">
        <v>87</v>
      </c>
      <c r="AW601" s="12" t="s">
        <v>32</v>
      </c>
      <c r="AX601" s="12" t="s">
        <v>77</v>
      </c>
      <c r="AY601" s="247" t="s">
        <v>147</v>
      </c>
    </row>
    <row r="602" spans="2:51" s="12" customFormat="1" ht="12">
      <c r="B602" s="236"/>
      <c r="C602" s="237"/>
      <c r="D602" s="238" t="s">
        <v>157</v>
      </c>
      <c r="E602" s="239" t="s">
        <v>1</v>
      </c>
      <c r="F602" s="240" t="s">
        <v>347</v>
      </c>
      <c r="G602" s="237"/>
      <c r="H602" s="241">
        <v>4</v>
      </c>
      <c r="I602" s="242"/>
      <c r="J602" s="237"/>
      <c r="K602" s="237"/>
      <c r="L602" s="243"/>
      <c r="M602" s="244"/>
      <c r="N602" s="245"/>
      <c r="O602" s="245"/>
      <c r="P602" s="245"/>
      <c r="Q602" s="245"/>
      <c r="R602" s="245"/>
      <c r="S602" s="245"/>
      <c r="T602" s="246"/>
      <c r="AT602" s="247" t="s">
        <v>157</v>
      </c>
      <c r="AU602" s="247" t="s">
        <v>87</v>
      </c>
      <c r="AV602" s="12" t="s">
        <v>87</v>
      </c>
      <c r="AW602" s="12" t="s">
        <v>32</v>
      </c>
      <c r="AX602" s="12" t="s">
        <v>77</v>
      </c>
      <c r="AY602" s="247" t="s">
        <v>147</v>
      </c>
    </row>
    <row r="603" spans="2:51" s="13" customFormat="1" ht="12">
      <c r="B603" s="258"/>
      <c r="C603" s="259"/>
      <c r="D603" s="238" t="s">
        <v>157</v>
      </c>
      <c r="E603" s="260" t="s">
        <v>1</v>
      </c>
      <c r="F603" s="261" t="s">
        <v>184</v>
      </c>
      <c r="G603" s="259"/>
      <c r="H603" s="262">
        <v>10.854</v>
      </c>
      <c r="I603" s="263"/>
      <c r="J603" s="259"/>
      <c r="K603" s="259"/>
      <c r="L603" s="264"/>
      <c r="M603" s="265"/>
      <c r="N603" s="266"/>
      <c r="O603" s="266"/>
      <c r="P603" s="266"/>
      <c r="Q603" s="266"/>
      <c r="R603" s="266"/>
      <c r="S603" s="266"/>
      <c r="T603" s="267"/>
      <c r="AT603" s="268" t="s">
        <v>157</v>
      </c>
      <c r="AU603" s="268" t="s">
        <v>87</v>
      </c>
      <c r="AV603" s="13" t="s">
        <v>155</v>
      </c>
      <c r="AW603" s="13" t="s">
        <v>32</v>
      </c>
      <c r="AX603" s="13" t="s">
        <v>85</v>
      </c>
      <c r="AY603" s="268" t="s">
        <v>147</v>
      </c>
    </row>
    <row r="604" spans="2:65" s="1" customFormat="1" ht="24" customHeight="1">
      <c r="B604" s="38"/>
      <c r="C604" s="223" t="s">
        <v>902</v>
      </c>
      <c r="D604" s="223" t="s">
        <v>150</v>
      </c>
      <c r="E604" s="224" t="s">
        <v>903</v>
      </c>
      <c r="F604" s="225" t="s">
        <v>904</v>
      </c>
      <c r="G604" s="226" t="s">
        <v>167</v>
      </c>
      <c r="H604" s="227">
        <v>128.096</v>
      </c>
      <c r="I604" s="228"/>
      <c r="J604" s="229">
        <f>ROUND(I604*H604,2)</f>
        <v>0</v>
      </c>
      <c r="K604" s="225" t="s">
        <v>154</v>
      </c>
      <c r="L604" s="43"/>
      <c r="M604" s="230" t="s">
        <v>1</v>
      </c>
      <c r="N604" s="231" t="s">
        <v>42</v>
      </c>
      <c r="O604" s="86"/>
      <c r="P604" s="232">
        <f>O604*H604</f>
        <v>0</v>
      </c>
      <c r="Q604" s="232">
        <v>0.0077</v>
      </c>
      <c r="R604" s="232">
        <f>Q604*H604</f>
        <v>0.9863392000000001</v>
      </c>
      <c r="S604" s="232">
        <v>0</v>
      </c>
      <c r="T604" s="233">
        <f>S604*H604</f>
        <v>0</v>
      </c>
      <c r="AR604" s="234" t="s">
        <v>239</v>
      </c>
      <c r="AT604" s="234" t="s">
        <v>150</v>
      </c>
      <c r="AU604" s="234" t="s">
        <v>87</v>
      </c>
      <c r="AY604" s="17" t="s">
        <v>147</v>
      </c>
      <c r="BE604" s="235">
        <f>IF(N604="základní",J604,0)</f>
        <v>0</v>
      </c>
      <c r="BF604" s="235">
        <f>IF(N604="snížená",J604,0)</f>
        <v>0</v>
      </c>
      <c r="BG604" s="235">
        <f>IF(N604="zákl. přenesená",J604,0)</f>
        <v>0</v>
      </c>
      <c r="BH604" s="235">
        <f>IF(N604="sníž. přenesená",J604,0)</f>
        <v>0</v>
      </c>
      <c r="BI604" s="235">
        <f>IF(N604="nulová",J604,0)</f>
        <v>0</v>
      </c>
      <c r="BJ604" s="17" t="s">
        <v>85</v>
      </c>
      <c r="BK604" s="235">
        <f>ROUND(I604*H604,2)</f>
        <v>0</v>
      </c>
      <c r="BL604" s="17" t="s">
        <v>239</v>
      </c>
      <c r="BM604" s="234" t="s">
        <v>905</v>
      </c>
    </row>
    <row r="605" spans="2:51" s="12" customFormat="1" ht="12">
      <c r="B605" s="236"/>
      <c r="C605" s="237"/>
      <c r="D605" s="238" t="s">
        <v>157</v>
      </c>
      <c r="E605" s="239" t="s">
        <v>1</v>
      </c>
      <c r="F605" s="240" t="s">
        <v>412</v>
      </c>
      <c r="G605" s="237"/>
      <c r="H605" s="241">
        <v>3.97</v>
      </c>
      <c r="I605" s="242"/>
      <c r="J605" s="237"/>
      <c r="K605" s="237"/>
      <c r="L605" s="243"/>
      <c r="M605" s="244"/>
      <c r="N605" s="245"/>
      <c r="O605" s="245"/>
      <c r="P605" s="245"/>
      <c r="Q605" s="245"/>
      <c r="R605" s="245"/>
      <c r="S605" s="245"/>
      <c r="T605" s="246"/>
      <c r="AT605" s="247" t="s">
        <v>157</v>
      </c>
      <c r="AU605" s="247" t="s">
        <v>87</v>
      </c>
      <c r="AV605" s="12" t="s">
        <v>87</v>
      </c>
      <c r="AW605" s="12" t="s">
        <v>32</v>
      </c>
      <c r="AX605" s="12" t="s">
        <v>77</v>
      </c>
      <c r="AY605" s="247" t="s">
        <v>147</v>
      </c>
    </row>
    <row r="606" spans="2:51" s="12" customFormat="1" ht="12">
      <c r="B606" s="236"/>
      <c r="C606" s="237"/>
      <c r="D606" s="238" t="s">
        <v>157</v>
      </c>
      <c r="E606" s="239" t="s">
        <v>1</v>
      </c>
      <c r="F606" s="240" t="s">
        <v>413</v>
      </c>
      <c r="G606" s="237"/>
      <c r="H606" s="241">
        <v>26.046</v>
      </c>
      <c r="I606" s="242"/>
      <c r="J606" s="237"/>
      <c r="K606" s="237"/>
      <c r="L606" s="243"/>
      <c r="M606" s="244"/>
      <c r="N606" s="245"/>
      <c r="O606" s="245"/>
      <c r="P606" s="245"/>
      <c r="Q606" s="245"/>
      <c r="R606" s="245"/>
      <c r="S606" s="245"/>
      <c r="T606" s="246"/>
      <c r="AT606" s="247" t="s">
        <v>157</v>
      </c>
      <c r="AU606" s="247" t="s">
        <v>87</v>
      </c>
      <c r="AV606" s="12" t="s">
        <v>87</v>
      </c>
      <c r="AW606" s="12" t="s">
        <v>32</v>
      </c>
      <c r="AX606" s="12" t="s">
        <v>77</v>
      </c>
      <c r="AY606" s="247" t="s">
        <v>147</v>
      </c>
    </row>
    <row r="607" spans="2:51" s="12" customFormat="1" ht="12">
      <c r="B607" s="236"/>
      <c r="C607" s="237"/>
      <c r="D607" s="238" t="s">
        <v>157</v>
      </c>
      <c r="E607" s="239" t="s">
        <v>1</v>
      </c>
      <c r="F607" s="240" t="s">
        <v>414</v>
      </c>
      <c r="G607" s="237"/>
      <c r="H607" s="241">
        <v>19.224</v>
      </c>
      <c r="I607" s="242"/>
      <c r="J607" s="237"/>
      <c r="K607" s="237"/>
      <c r="L607" s="243"/>
      <c r="M607" s="244"/>
      <c r="N607" s="245"/>
      <c r="O607" s="245"/>
      <c r="P607" s="245"/>
      <c r="Q607" s="245"/>
      <c r="R607" s="245"/>
      <c r="S607" s="245"/>
      <c r="T607" s="246"/>
      <c r="AT607" s="247" t="s">
        <v>157</v>
      </c>
      <c r="AU607" s="247" t="s">
        <v>87</v>
      </c>
      <c r="AV607" s="12" t="s">
        <v>87</v>
      </c>
      <c r="AW607" s="12" t="s">
        <v>32</v>
      </c>
      <c r="AX607" s="12" t="s">
        <v>77</v>
      </c>
      <c r="AY607" s="247" t="s">
        <v>147</v>
      </c>
    </row>
    <row r="608" spans="2:51" s="12" customFormat="1" ht="12">
      <c r="B608" s="236"/>
      <c r="C608" s="237"/>
      <c r="D608" s="238" t="s">
        <v>157</v>
      </c>
      <c r="E608" s="239" t="s">
        <v>1</v>
      </c>
      <c r="F608" s="240" t="s">
        <v>415</v>
      </c>
      <c r="G608" s="237"/>
      <c r="H608" s="241">
        <v>2.884</v>
      </c>
      <c r="I608" s="242"/>
      <c r="J608" s="237"/>
      <c r="K608" s="237"/>
      <c r="L608" s="243"/>
      <c r="M608" s="244"/>
      <c r="N608" s="245"/>
      <c r="O608" s="245"/>
      <c r="P608" s="245"/>
      <c r="Q608" s="245"/>
      <c r="R608" s="245"/>
      <c r="S608" s="245"/>
      <c r="T608" s="246"/>
      <c r="AT608" s="247" t="s">
        <v>157</v>
      </c>
      <c r="AU608" s="247" t="s">
        <v>87</v>
      </c>
      <c r="AV608" s="12" t="s">
        <v>87</v>
      </c>
      <c r="AW608" s="12" t="s">
        <v>32</v>
      </c>
      <c r="AX608" s="12" t="s">
        <v>77</v>
      </c>
      <c r="AY608" s="247" t="s">
        <v>147</v>
      </c>
    </row>
    <row r="609" spans="2:51" s="12" customFormat="1" ht="12">
      <c r="B609" s="236"/>
      <c r="C609" s="237"/>
      <c r="D609" s="238" t="s">
        <v>157</v>
      </c>
      <c r="E609" s="239" t="s">
        <v>1</v>
      </c>
      <c r="F609" s="240" t="s">
        <v>416</v>
      </c>
      <c r="G609" s="237"/>
      <c r="H609" s="241">
        <v>10.472</v>
      </c>
      <c r="I609" s="242"/>
      <c r="J609" s="237"/>
      <c r="K609" s="237"/>
      <c r="L609" s="243"/>
      <c r="M609" s="244"/>
      <c r="N609" s="245"/>
      <c r="O609" s="245"/>
      <c r="P609" s="245"/>
      <c r="Q609" s="245"/>
      <c r="R609" s="245"/>
      <c r="S609" s="245"/>
      <c r="T609" s="246"/>
      <c r="AT609" s="247" t="s">
        <v>157</v>
      </c>
      <c r="AU609" s="247" t="s">
        <v>87</v>
      </c>
      <c r="AV609" s="12" t="s">
        <v>87</v>
      </c>
      <c r="AW609" s="12" t="s">
        <v>32</v>
      </c>
      <c r="AX609" s="12" t="s">
        <v>77</v>
      </c>
      <c r="AY609" s="247" t="s">
        <v>147</v>
      </c>
    </row>
    <row r="610" spans="2:51" s="12" customFormat="1" ht="12">
      <c r="B610" s="236"/>
      <c r="C610" s="237"/>
      <c r="D610" s="238" t="s">
        <v>157</v>
      </c>
      <c r="E610" s="239" t="s">
        <v>1</v>
      </c>
      <c r="F610" s="240" t="s">
        <v>890</v>
      </c>
      <c r="G610" s="237"/>
      <c r="H610" s="241">
        <v>12.94</v>
      </c>
      <c r="I610" s="242"/>
      <c r="J610" s="237"/>
      <c r="K610" s="237"/>
      <c r="L610" s="243"/>
      <c r="M610" s="244"/>
      <c r="N610" s="245"/>
      <c r="O610" s="245"/>
      <c r="P610" s="245"/>
      <c r="Q610" s="245"/>
      <c r="R610" s="245"/>
      <c r="S610" s="245"/>
      <c r="T610" s="246"/>
      <c r="AT610" s="247" t="s">
        <v>157</v>
      </c>
      <c r="AU610" s="247" t="s">
        <v>87</v>
      </c>
      <c r="AV610" s="12" t="s">
        <v>87</v>
      </c>
      <c r="AW610" s="12" t="s">
        <v>32</v>
      </c>
      <c r="AX610" s="12" t="s">
        <v>77</v>
      </c>
      <c r="AY610" s="247" t="s">
        <v>147</v>
      </c>
    </row>
    <row r="611" spans="2:51" s="12" customFormat="1" ht="12">
      <c r="B611" s="236"/>
      <c r="C611" s="237"/>
      <c r="D611" s="238" t="s">
        <v>157</v>
      </c>
      <c r="E611" s="239" t="s">
        <v>1</v>
      </c>
      <c r="F611" s="240" t="s">
        <v>891</v>
      </c>
      <c r="G611" s="237"/>
      <c r="H611" s="241">
        <v>48.56</v>
      </c>
      <c r="I611" s="242"/>
      <c r="J611" s="237"/>
      <c r="K611" s="237"/>
      <c r="L611" s="243"/>
      <c r="M611" s="244"/>
      <c r="N611" s="245"/>
      <c r="O611" s="245"/>
      <c r="P611" s="245"/>
      <c r="Q611" s="245"/>
      <c r="R611" s="245"/>
      <c r="S611" s="245"/>
      <c r="T611" s="246"/>
      <c r="AT611" s="247" t="s">
        <v>157</v>
      </c>
      <c r="AU611" s="247" t="s">
        <v>87</v>
      </c>
      <c r="AV611" s="12" t="s">
        <v>87</v>
      </c>
      <c r="AW611" s="12" t="s">
        <v>32</v>
      </c>
      <c r="AX611" s="12" t="s">
        <v>77</v>
      </c>
      <c r="AY611" s="247" t="s">
        <v>147</v>
      </c>
    </row>
    <row r="612" spans="2:51" s="12" customFormat="1" ht="12">
      <c r="B612" s="236"/>
      <c r="C612" s="237"/>
      <c r="D612" s="238" t="s">
        <v>157</v>
      </c>
      <c r="E612" s="239" t="s">
        <v>1</v>
      </c>
      <c r="F612" s="240" t="s">
        <v>347</v>
      </c>
      <c r="G612" s="237"/>
      <c r="H612" s="241">
        <v>4</v>
      </c>
      <c r="I612" s="242"/>
      <c r="J612" s="237"/>
      <c r="K612" s="237"/>
      <c r="L612" s="243"/>
      <c r="M612" s="244"/>
      <c r="N612" s="245"/>
      <c r="O612" s="245"/>
      <c r="P612" s="245"/>
      <c r="Q612" s="245"/>
      <c r="R612" s="245"/>
      <c r="S612" s="245"/>
      <c r="T612" s="246"/>
      <c r="AT612" s="247" t="s">
        <v>157</v>
      </c>
      <c r="AU612" s="247" t="s">
        <v>87</v>
      </c>
      <c r="AV612" s="12" t="s">
        <v>87</v>
      </c>
      <c r="AW612" s="12" t="s">
        <v>32</v>
      </c>
      <c r="AX612" s="12" t="s">
        <v>77</v>
      </c>
      <c r="AY612" s="247" t="s">
        <v>147</v>
      </c>
    </row>
    <row r="613" spans="2:51" s="13" customFormat="1" ht="12">
      <c r="B613" s="258"/>
      <c r="C613" s="259"/>
      <c r="D613" s="238" t="s">
        <v>157</v>
      </c>
      <c r="E613" s="260" t="s">
        <v>1</v>
      </c>
      <c r="F613" s="261" t="s">
        <v>184</v>
      </c>
      <c r="G613" s="259"/>
      <c r="H613" s="262">
        <v>128.096</v>
      </c>
      <c r="I613" s="263"/>
      <c r="J613" s="259"/>
      <c r="K613" s="259"/>
      <c r="L613" s="264"/>
      <c r="M613" s="265"/>
      <c r="N613" s="266"/>
      <c r="O613" s="266"/>
      <c r="P613" s="266"/>
      <c r="Q613" s="266"/>
      <c r="R613" s="266"/>
      <c r="S613" s="266"/>
      <c r="T613" s="267"/>
      <c r="AT613" s="268" t="s">
        <v>157</v>
      </c>
      <c r="AU613" s="268" t="s">
        <v>87</v>
      </c>
      <c r="AV613" s="13" t="s">
        <v>155</v>
      </c>
      <c r="AW613" s="13" t="s">
        <v>32</v>
      </c>
      <c r="AX613" s="13" t="s">
        <v>85</v>
      </c>
      <c r="AY613" s="268" t="s">
        <v>147</v>
      </c>
    </row>
    <row r="614" spans="2:65" s="1" customFormat="1" ht="24" customHeight="1">
      <c r="B614" s="38"/>
      <c r="C614" s="223" t="s">
        <v>906</v>
      </c>
      <c r="D614" s="223" t="s">
        <v>150</v>
      </c>
      <c r="E614" s="224" t="s">
        <v>907</v>
      </c>
      <c r="F614" s="225" t="s">
        <v>908</v>
      </c>
      <c r="G614" s="226" t="s">
        <v>167</v>
      </c>
      <c r="H614" s="227">
        <v>256.192</v>
      </c>
      <c r="I614" s="228"/>
      <c r="J614" s="229">
        <f>ROUND(I614*H614,2)</f>
        <v>0</v>
      </c>
      <c r="K614" s="225" t="s">
        <v>154</v>
      </c>
      <c r="L614" s="43"/>
      <c r="M614" s="230" t="s">
        <v>1</v>
      </c>
      <c r="N614" s="231" t="s">
        <v>42</v>
      </c>
      <c r="O614" s="86"/>
      <c r="P614" s="232">
        <f>O614*H614</f>
        <v>0</v>
      </c>
      <c r="Q614" s="232">
        <v>0.00193</v>
      </c>
      <c r="R614" s="232">
        <f>Q614*H614</f>
        <v>0.49445056000000004</v>
      </c>
      <c r="S614" s="232">
        <v>0</v>
      </c>
      <c r="T614" s="233">
        <f>S614*H614</f>
        <v>0</v>
      </c>
      <c r="AR614" s="234" t="s">
        <v>239</v>
      </c>
      <c r="AT614" s="234" t="s">
        <v>150</v>
      </c>
      <c r="AU614" s="234" t="s">
        <v>87</v>
      </c>
      <c r="AY614" s="17" t="s">
        <v>147</v>
      </c>
      <c r="BE614" s="235">
        <f>IF(N614="základní",J614,0)</f>
        <v>0</v>
      </c>
      <c r="BF614" s="235">
        <f>IF(N614="snížená",J614,0)</f>
        <v>0</v>
      </c>
      <c r="BG614" s="235">
        <f>IF(N614="zákl. přenesená",J614,0)</f>
        <v>0</v>
      </c>
      <c r="BH614" s="235">
        <f>IF(N614="sníž. přenesená",J614,0)</f>
        <v>0</v>
      </c>
      <c r="BI614" s="235">
        <f>IF(N614="nulová",J614,0)</f>
        <v>0</v>
      </c>
      <c r="BJ614" s="17" t="s">
        <v>85</v>
      </c>
      <c r="BK614" s="235">
        <f>ROUND(I614*H614,2)</f>
        <v>0</v>
      </c>
      <c r="BL614" s="17" t="s">
        <v>239</v>
      </c>
      <c r="BM614" s="234" t="s">
        <v>909</v>
      </c>
    </row>
    <row r="615" spans="2:51" s="12" customFormat="1" ht="12">
      <c r="B615" s="236"/>
      <c r="C615" s="237"/>
      <c r="D615" s="238" t="s">
        <v>157</v>
      </c>
      <c r="E615" s="239" t="s">
        <v>1</v>
      </c>
      <c r="F615" s="240" t="s">
        <v>412</v>
      </c>
      <c r="G615" s="237"/>
      <c r="H615" s="241">
        <v>3.97</v>
      </c>
      <c r="I615" s="242"/>
      <c r="J615" s="237"/>
      <c r="K615" s="237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157</v>
      </c>
      <c r="AU615" s="247" t="s">
        <v>87</v>
      </c>
      <c r="AV615" s="12" t="s">
        <v>87</v>
      </c>
      <c r="AW615" s="12" t="s">
        <v>32</v>
      </c>
      <c r="AX615" s="12" t="s">
        <v>77</v>
      </c>
      <c r="AY615" s="247" t="s">
        <v>147</v>
      </c>
    </row>
    <row r="616" spans="2:51" s="12" customFormat="1" ht="12">
      <c r="B616" s="236"/>
      <c r="C616" s="237"/>
      <c r="D616" s="238" t="s">
        <v>157</v>
      </c>
      <c r="E616" s="239" t="s">
        <v>1</v>
      </c>
      <c r="F616" s="240" t="s">
        <v>413</v>
      </c>
      <c r="G616" s="237"/>
      <c r="H616" s="241">
        <v>26.046</v>
      </c>
      <c r="I616" s="242"/>
      <c r="J616" s="237"/>
      <c r="K616" s="237"/>
      <c r="L616" s="243"/>
      <c r="M616" s="244"/>
      <c r="N616" s="245"/>
      <c r="O616" s="245"/>
      <c r="P616" s="245"/>
      <c r="Q616" s="245"/>
      <c r="R616" s="245"/>
      <c r="S616" s="245"/>
      <c r="T616" s="246"/>
      <c r="AT616" s="247" t="s">
        <v>157</v>
      </c>
      <c r="AU616" s="247" t="s">
        <v>87</v>
      </c>
      <c r="AV616" s="12" t="s">
        <v>87</v>
      </c>
      <c r="AW616" s="12" t="s">
        <v>32</v>
      </c>
      <c r="AX616" s="12" t="s">
        <v>77</v>
      </c>
      <c r="AY616" s="247" t="s">
        <v>147</v>
      </c>
    </row>
    <row r="617" spans="2:51" s="12" customFormat="1" ht="12">
      <c r="B617" s="236"/>
      <c r="C617" s="237"/>
      <c r="D617" s="238" t="s">
        <v>157</v>
      </c>
      <c r="E617" s="239" t="s">
        <v>1</v>
      </c>
      <c r="F617" s="240" t="s">
        <v>414</v>
      </c>
      <c r="G617" s="237"/>
      <c r="H617" s="241">
        <v>19.224</v>
      </c>
      <c r="I617" s="242"/>
      <c r="J617" s="237"/>
      <c r="K617" s="237"/>
      <c r="L617" s="243"/>
      <c r="M617" s="244"/>
      <c r="N617" s="245"/>
      <c r="O617" s="245"/>
      <c r="P617" s="245"/>
      <c r="Q617" s="245"/>
      <c r="R617" s="245"/>
      <c r="S617" s="245"/>
      <c r="T617" s="246"/>
      <c r="AT617" s="247" t="s">
        <v>157</v>
      </c>
      <c r="AU617" s="247" t="s">
        <v>87</v>
      </c>
      <c r="AV617" s="12" t="s">
        <v>87</v>
      </c>
      <c r="AW617" s="12" t="s">
        <v>32</v>
      </c>
      <c r="AX617" s="12" t="s">
        <v>77</v>
      </c>
      <c r="AY617" s="247" t="s">
        <v>147</v>
      </c>
    </row>
    <row r="618" spans="2:51" s="12" customFormat="1" ht="12">
      <c r="B618" s="236"/>
      <c r="C618" s="237"/>
      <c r="D618" s="238" t="s">
        <v>157</v>
      </c>
      <c r="E618" s="239" t="s">
        <v>1</v>
      </c>
      <c r="F618" s="240" t="s">
        <v>415</v>
      </c>
      <c r="G618" s="237"/>
      <c r="H618" s="241">
        <v>2.884</v>
      </c>
      <c r="I618" s="242"/>
      <c r="J618" s="237"/>
      <c r="K618" s="237"/>
      <c r="L618" s="243"/>
      <c r="M618" s="244"/>
      <c r="N618" s="245"/>
      <c r="O618" s="245"/>
      <c r="P618" s="245"/>
      <c r="Q618" s="245"/>
      <c r="R618" s="245"/>
      <c r="S618" s="245"/>
      <c r="T618" s="246"/>
      <c r="AT618" s="247" t="s">
        <v>157</v>
      </c>
      <c r="AU618" s="247" t="s">
        <v>87</v>
      </c>
      <c r="AV618" s="12" t="s">
        <v>87</v>
      </c>
      <c r="AW618" s="12" t="s">
        <v>32</v>
      </c>
      <c r="AX618" s="12" t="s">
        <v>77</v>
      </c>
      <c r="AY618" s="247" t="s">
        <v>147</v>
      </c>
    </row>
    <row r="619" spans="2:51" s="12" customFormat="1" ht="12">
      <c r="B619" s="236"/>
      <c r="C619" s="237"/>
      <c r="D619" s="238" t="s">
        <v>157</v>
      </c>
      <c r="E619" s="239" t="s">
        <v>1</v>
      </c>
      <c r="F619" s="240" t="s">
        <v>416</v>
      </c>
      <c r="G619" s="237"/>
      <c r="H619" s="241">
        <v>10.472</v>
      </c>
      <c r="I619" s="242"/>
      <c r="J619" s="237"/>
      <c r="K619" s="237"/>
      <c r="L619" s="243"/>
      <c r="M619" s="244"/>
      <c r="N619" s="245"/>
      <c r="O619" s="245"/>
      <c r="P619" s="245"/>
      <c r="Q619" s="245"/>
      <c r="R619" s="245"/>
      <c r="S619" s="245"/>
      <c r="T619" s="246"/>
      <c r="AT619" s="247" t="s">
        <v>157</v>
      </c>
      <c r="AU619" s="247" t="s">
        <v>87</v>
      </c>
      <c r="AV619" s="12" t="s">
        <v>87</v>
      </c>
      <c r="AW619" s="12" t="s">
        <v>32</v>
      </c>
      <c r="AX619" s="12" t="s">
        <v>77</v>
      </c>
      <c r="AY619" s="247" t="s">
        <v>147</v>
      </c>
    </row>
    <row r="620" spans="2:51" s="12" customFormat="1" ht="12">
      <c r="B620" s="236"/>
      <c r="C620" s="237"/>
      <c r="D620" s="238" t="s">
        <v>157</v>
      </c>
      <c r="E620" s="239" t="s">
        <v>1</v>
      </c>
      <c r="F620" s="240" t="s">
        <v>890</v>
      </c>
      <c r="G620" s="237"/>
      <c r="H620" s="241">
        <v>12.94</v>
      </c>
      <c r="I620" s="242"/>
      <c r="J620" s="237"/>
      <c r="K620" s="237"/>
      <c r="L620" s="243"/>
      <c r="M620" s="244"/>
      <c r="N620" s="245"/>
      <c r="O620" s="245"/>
      <c r="P620" s="245"/>
      <c r="Q620" s="245"/>
      <c r="R620" s="245"/>
      <c r="S620" s="245"/>
      <c r="T620" s="246"/>
      <c r="AT620" s="247" t="s">
        <v>157</v>
      </c>
      <c r="AU620" s="247" t="s">
        <v>87</v>
      </c>
      <c r="AV620" s="12" t="s">
        <v>87</v>
      </c>
      <c r="AW620" s="12" t="s">
        <v>32</v>
      </c>
      <c r="AX620" s="12" t="s">
        <v>77</v>
      </c>
      <c r="AY620" s="247" t="s">
        <v>147</v>
      </c>
    </row>
    <row r="621" spans="2:51" s="12" customFormat="1" ht="12">
      <c r="B621" s="236"/>
      <c r="C621" s="237"/>
      <c r="D621" s="238" t="s">
        <v>157</v>
      </c>
      <c r="E621" s="239" t="s">
        <v>1</v>
      </c>
      <c r="F621" s="240" t="s">
        <v>891</v>
      </c>
      <c r="G621" s="237"/>
      <c r="H621" s="241">
        <v>48.56</v>
      </c>
      <c r="I621" s="242"/>
      <c r="J621" s="237"/>
      <c r="K621" s="237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157</v>
      </c>
      <c r="AU621" s="247" t="s">
        <v>87</v>
      </c>
      <c r="AV621" s="12" t="s">
        <v>87</v>
      </c>
      <c r="AW621" s="12" t="s">
        <v>32</v>
      </c>
      <c r="AX621" s="12" t="s">
        <v>77</v>
      </c>
      <c r="AY621" s="247" t="s">
        <v>147</v>
      </c>
    </row>
    <row r="622" spans="2:51" s="12" customFormat="1" ht="12">
      <c r="B622" s="236"/>
      <c r="C622" s="237"/>
      <c r="D622" s="238" t="s">
        <v>157</v>
      </c>
      <c r="E622" s="239" t="s">
        <v>1</v>
      </c>
      <c r="F622" s="240" t="s">
        <v>347</v>
      </c>
      <c r="G622" s="237"/>
      <c r="H622" s="241">
        <v>4</v>
      </c>
      <c r="I622" s="242"/>
      <c r="J622" s="237"/>
      <c r="K622" s="237"/>
      <c r="L622" s="243"/>
      <c r="M622" s="244"/>
      <c r="N622" s="245"/>
      <c r="O622" s="245"/>
      <c r="P622" s="245"/>
      <c r="Q622" s="245"/>
      <c r="R622" s="245"/>
      <c r="S622" s="245"/>
      <c r="T622" s="246"/>
      <c r="AT622" s="247" t="s">
        <v>157</v>
      </c>
      <c r="AU622" s="247" t="s">
        <v>87</v>
      </c>
      <c r="AV622" s="12" t="s">
        <v>87</v>
      </c>
      <c r="AW622" s="12" t="s">
        <v>32</v>
      </c>
      <c r="AX622" s="12" t="s">
        <v>77</v>
      </c>
      <c r="AY622" s="247" t="s">
        <v>147</v>
      </c>
    </row>
    <row r="623" spans="2:51" s="15" customFormat="1" ht="12">
      <c r="B623" s="279"/>
      <c r="C623" s="280"/>
      <c r="D623" s="238" t="s">
        <v>157</v>
      </c>
      <c r="E623" s="281" t="s">
        <v>1</v>
      </c>
      <c r="F623" s="282" t="s">
        <v>447</v>
      </c>
      <c r="G623" s="280"/>
      <c r="H623" s="283">
        <v>128.096</v>
      </c>
      <c r="I623" s="284"/>
      <c r="J623" s="280"/>
      <c r="K623" s="280"/>
      <c r="L623" s="285"/>
      <c r="M623" s="286"/>
      <c r="N623" s="287"/>
      <c r="O623" s="287"/>
      <c r="P623" s="287"/>
      <c r="Q623" s="287"/>
      <c r="R623" s="287"/>
      <c r="S623" s="287"/>
      <c r="T623" s="288"/>
      <c r="AT623" s="289" t="s">
        <v>157</v>
      </c>
      <c r="AU623" s="289" t="s">
        <v>87</v>
      </c>
      <c r="AV623" s="15" t="s">
        <v>148</v>
      </c>
      <c r="AW623" s="15" t="s">
        <v>32</v>
      </c>
      <c r="AX623" s="15" t="s">
        <v>77</v>
      </c>
      <c r="AY623" s="289" t="s">
        <v>147</v>
      </c>
    </row>
    <row r="624" spans="2:51" s="12" customFormat="1" ht="12">
      <c r="B624" s="236"/>
      <c r="C624" s="237"/>
      <c r="D624" s="238" t="s">
        <v>157</v>
      </c>
      <c r="E624" s="239" t="s">
        <v>1</v>
      </c>
      <c r="F624" s="240" t="s">
        <v>910</v>
      </c>
      <c r="G624" s="237"/>
      <c r="H624" s="241">
        <v>256.192</v>
      </c>
      <c r="I624" s="242"/>
      <c r="J624" s="237"/>
      <c r="K624" s="237"/>
      <c r="L624" s="243"/>
      <c r="M624" s="244"/>
      <c r="N624" s="245"/>
      <c r="O624" s="245"/>
      <c r="P624" s="245"/>
      <c r="Q624" s="245"/>
      <c r="R624" s="245"/>
      <c r="S624" s="245"/>
      <c r="T624" s="246"/>
      <c r="AT624" s="247" t="s">
        <v>157</v>
      </c>
      <c r="AU624" s="247" t="s">
        <v>87</v>
      </c>
      <c r="AV624" s="12" t="s">
        <v>87</v>
      </c>
      <c r="AW624" s="12" t="s">
        <v>32</v>
      </c>
      <c r="AX624" s="12" t="s">
        <v>85</v>
      </c>
      <c r="AY624" s="247" t="s">
        <v>147</v>
      </c>
    </row>
    <row r="625" spans="2:65" s="1" customFormat="1" ht="24" customHeight="1">
      <c r="B625" s="38"/>
      <c r="C625" s="223" t="s">
        <v>911</v>
      </c>
      <c r="D625" s="223" t="s">
        <v>150</v>
      </c>
      <c r="E625" s="224" t="s">
        <v>912</v>
      </c>
      <c r="F625" s="225" t="s">
        <v>913</v>
      </c>
      <c r="G625" s="226" t="s">
        <v>332</v>
      </c>
      <c r="H625" s="227">
        <v>2.012</v>
      </c>
      <c r="I625" s="228"/>
      <c r="J625" s="229">
        <f>ROUND(I625*H625,2)</f>
        <v>0</v>
      </c>
      <c r="K625" s="225" t="s">
        <v>154</v>
      </c>
      <c r="L625" s="43"/>
      <c r="M625" s="230" t="s">
        <v>1</v>
      </c>
      <c r="N625" s="231" t="s">
        <v>42</v>
      </c>
      <c r="O625" s="86"/>
      <c r="P625" s="232">
        <f>O625*H625</f>
        <v>0</v>
      </c>
      <c r="Q625" s="232">
        <v>0</v>
      </c>
      <c r="R625" s="232">
        <f>Q625*H625</f>
        <v>0</v>
      </c>
      <c r="S625" s="232">
        <v>0</v>
      </c>
      <c r="T625" s="233">
        <f>S625*H625</f>
        <v>0</v>
      </c>
      <c r="AR625" s="234" t="s">
        <v>239</v>
      </c>
      <c r="AT625" s="234" t="s">
        <v>150</v>
      </c>
      <c r="AU625" s="234" t="s">
        <v>87</v>
      </c>
      <c r="AY625" s="17" t="s">
        <v>147</v>
      </c>
      <c r="BE625" s="235">
        <f>IF(N625="základní",J625,0)</f>
        <v>0</v>
      </c>
      <c r="BF625" s="235">
        <f>IF(N625="snížená",J625,0)</f>
        <v>0</v>
      </c>
      <c r="BG625" s="235">
        <f>IF(N625="zákl. přenesená",J625,0)</f>
        <v>0</v>
      </c>
      <c r="BH625" s="235">
        <f>IF(N625="sníž. přenesená",J625,0)</f>
        <v>0</v>
      </c>
      <c r="BI625" s="235">
        <f>IF(N625="nulová",J625,0)</f>
        <v>0</v>
      </c>
      <c r="BJ625" s="17" t="s">
        <v>85</v>
      </c>
      <c r="BK625" s="235">
        <f>ROUND(I625*H625,2)</f>
        <v>0</v>
      </c>
      <c r="BL625" s="17" t="s">
        <v>239</v>
      </c>
      <c r="BM625" s="234" t="s">
        <v>914</v>
      </c>
    </row>
    <row r="626" spans="2:63" s="11" customFormat="1" ht="22.8" customHeight="1">
      <c r="B626" s="207"/>
      <c r="C626" s="208"/>
      <c r="D626" s="209" t="s">
        <v>76</v>
      </c>
      <c r="E626" s="221" t="s">
        <v>915</v>
      </c>
      <c r="F626" s="221" t="s">
        <v>916</v>
      </c>
      <c r="G626" s="208"/>
      <c r="H626" s="208"/>
      <c r="I626" s="211"/>
      <c r="J626" s="222">
        <f>BK626</f>
        <v>0</v>
      </c>
      <c r="K626" s="208"/>
      <c r="L626" s="213"/>
      <c r="M626" s="214"/>
      <c r="N626" s="215"/>
      <c r="O626" s="215"/>
      <c r="P626" s="216">
        <f>SUM(P627:P638)</f>
        <v>0</v>
      </c>
      <c r="Q626" s="215"/>
      <c r="R626" s="216">
        <f>SUM(R627:R638)</f>
        <v>0.29811</v>
      </c>
      <c r="S626" s="215"/>
      <c r="T626" s="217">
        <f>SUM(T627:T638)</f>
        <v>0.3363</v>
      </c>
      <c r="AR626" s="218" t="s">
        <v>87</v>
      </c>
      <c r="AT626" s="219" t="s">
        <v>76</v>
      </c>
      <c r="AU626" s="219" t="s">
        <v>85</v>
      </c>
      <c r="AY626" s="218" t="s">
        <v>147</v>
      </c>
      <c r="BK626" s="220">
        <f>SUM(BK627:BK638)</f>
        <v>0</v>
      </c>
    </row>
    <row r="627" spans="2:65" s="1" customFormat="1" ht="24" customHeight="1">
      <c r="B627" s="38"/>
      <c r="C627" s="223" t="s">
        <v>917</v>
      </c>
      <c r="D627" s="223" t="s">
        <v>150</v>
      </c>
      <c r="E627" s="224" t="s">
        <v>918</v>
      </c>
      <c r="F627" s="225" t="s">
        <v>919</v>
      </c>
      <c r="G627" s="226" t="s">
        <v>167</v>
      </c>
      <c r="H627" s="227">
        <v>5.7</v>
      </c>
      <c r="I627" s="228"/>
      <c r="J627" s="229">
        <f>ROUND(I627*H627,2)</f>
        <v>0</v>
      </c>
      <c r="K627" s="225" t="s">
        <v>154</v>
      </c>
      <c r="L627" s="43"/>
      <c r="M627" s="230" t="s">
        <v>1</v>
      </c>
      <c r="N627" s="231" t="s">
        <v>42</v>
      </c>
      <c r="O627" s="86"/>
      <c r="P627" s="232">
        <f>O627*H627</f>
        <v>0</v>
      </c>
      <c r="Q627" s="232">
        <v>0.0523</v>
      </c>
      <c r="R627" s="232">
        <f>Q627*H627</f>
        <v>0.29811</v>
      </c>
      <c r="S627" s="232">
        <v>0</v>
      </c>
      <c r="T627" s="233">
        <f>S627*H627</f>
        <v>0</v>
      </c>
      <c r="AR627" s="234" t="s">
        <v>239</v>
      </c>
      <c r="AT627" s="234" t="s">
        <v>150</v>
      </c>
      <c r="AU627" s="234" t="s">
        <v>87</v>
      </c>
      <c r="AY627" s="17" t="s">
        <v>147</v>
      </c>
      <c r="BE627" s="235">
        <f>IF(N627="základní",J627,0)</f>
        <v>0</v>
      </c>
      <c r="BF627" s="235">
        <f>IF(N627="snížená",J627,0)</f>
        <v>0</v>
      </c>
      <c r="BG627" s="235">
        <f>IF(N627="zákl. přenesená",J627,0)</f>
        <v>0</v>
      </c>
      <c r="BH627" s="235">
        <f>IF(N627="sníž. přenesená",J627,0)</f>
        <v>0</v>
      </c>
      <c r="BI627" s="235">
        <f>IF(N627="nulová",J627,0)</f>
        <v>0</v>
      </c>
      <c r="BJ627" s="17" t="s">
        <v>85</v>
      </c>
      <c r="BK627" s="235">
        <f>ROUND(I627*H627,2)</f>
        <v>0</v>
      </c>
      <c r="BL627" s="17" t="s">
        <v>239</v>
      </c>
      <c r="BM627" s="234" t="s">
        <v>920</v>
      </c>
    </row>
    <row r="628" spans="2:51" s="12" customFormat="1" ht="12">
      <c r="B628" s="236"/>
      <c r="C628" s="237"/>
      <c r="D628" s="238" t="s">
        <v>157</v>
      </c>
      <c r="E628" s="239" t="s">
        <v>1</v>
      </c>
      <c r="F628" s="240" t="s">
        <v>921</v>
      </c>
      <c r="G628" s="237"/>
      <c r="H628" s="241">
        <v>0.96</v>
      </c>
      <c r="I628" s="242"/>
      <c r="J628" s="237"/>
      <c r="K628" s="237"/>
      <c r="L628" s="243"/>
      <c r="M628" s="244"/>
      <c r="N628" s="245"/>
      <c r="O628" s="245"/>
      <c r="P628" s="245"/>
      <c r="Q628" s="245"/>
      <c r="R628" s="245"/>
      <c r="S628" s="245"/>
      <c r="T628" s="246"/>
      <c r="AT628" s="247" t="s">
        <v>157</v>
      </c>
      <c r="AU628" s="247" t="s">
        <v>87</v>
      </c>
      <c r="AV628" s="12" t="s">
        <v>87</v>
      </c>
      <c r="AW628" s="12" t="s">
        <v>32</v>
      </c>
      <c r="AX628" s="12" t="s">
        <v>77</v>
      </c>
      <c r="AY628" s="247" t="s">
        <v>147</v>
      </c>
    </row>
    <row r="629" spans="2:51" s="12" customFormat="1" ht="12">
      <c r="B629" s="236"/>
      <c r="C629" s="237"/>
      <c r="D629" s="238" t="s">
        <v>157</v>
      </c>
      <c r="E629" s="239" t="s">
        <v>1</v>
      </c>
      <c r="F629" s="240" t="s">
        <v>922</v>
      </c>
      <c r="G629" s="237"/>
      <c r="H629" s="241">
        <v>0.96</v>
      </c>
      <c r="I629" s="242"/>
      <c r="J629" s="237"/>
      <c r="K629" s="237"/>
      <c r="L629" s="243"/>
      <c r="M629" s="244"/>
      <c r="N629" s="245"/>
      <c r="O629" s="245"/>
      <c r="P629" s="245"/>
      <c r="Q629" s="245"/>
      <c r="R629" s="245"/>
      <c r="S629" s="245"/>
      <c r="T629" s="246"/>
      <c r="AT629" s="247" t="s">
        <v>157</v>
      </c>
      <c r="AU629" s="247" t="s">
        <v>87</v>
      </c>
      <c r="AV629" s="12" t="s">
        <v>87</v>
      </c>
      <c r="AW629" s="12" t="s">
        <v>32</v>
      </c>
      <c r="AX629" s="12" t="s">
        <v>77</v>
      </c>
      <c r="AY629" s="247" t="s">
        <v>147</v>
      </c>
    </row>
    <row r="630" spans="2:51" s="12" customFormat="1" ht="12">
      <c r="B630" s="236"/>
      <c r="C630" s="237"/>
      <c r="D630" s="238" t="s">
        <v>157</v>
      </c>
      <c r="E630" s="239" t="s">
        <v>1</v>
      </c>
      <c r="F630" s="240" t="s">
        <v>923</v>
      </c>
      <c r="G630" s="237"/>
      <c r="H630" s="241">
        <v>3.78</v>
      </c>
      <c r="I630" s="242"/>
      <c r="J630" s="237"/>
      <c r="K630" s="237"/>
      <c r="L630" s="243"/>
      <c r="M630" s="244"/>
      <c r="N630" s="245"/>
      <c r="O630" s="245"/>
      <c r="P630" s="245"/>
      <c r="Q630" s="245"/>
      <c r="R630" s="245"/>
      <c r="S630" s="245"/>
      <c r="T630" s="246"/>
      <c r="AT630" s="247" t="s">
        <v>157</v>
      </c>
      <c r="AU630" s="247" t="s">
        <v>87</v>
      </c>
      <c r="AV630" s="12" t="s">
        <v>87</v>
      </c>
      <c r="AW630" s="12" t="s">
        <v>32</v>
      </c>
      <c r="AX630" s="12" t="s">
        <v>77</v>
      </c>
      <c r="AY630" s="247" t="s">
        <v>147</v>
      </c>
    </row>
    <row r="631" spans="2:51" s="13" customFormat="1" ht="12">
      <c r="B631" s="258"/>
      <c r="C631" s="259"/>
      <c r="D631" s="238" t="s">
        <v>157</v>
      </c>
      <c r="E631" s="260" t="s">
        <v>1</v>
      </c>
      <c r="F631" s="261" t="s">
        <v>184</v>
      </c>
      <c r="G631" s="259"/>
      <c r="H631" s="262">
        <v>5.699999999999999</v>
      </c>
      <c r="I631" s="263"/>
      <c r="J631" s="259"/>
      <c r="K631" s="259"/>
      <c r="L631" s="264"/>
      <c r="M631" s="265"/>
      <c r="N631" s="266"/>
      <c r="O631" s="266"/>
      <c r="P631" s="266"/>
      <c r="Q631" s="266"/>
      <c r="R631" s="266"/>
      <c r="S631" s="266"/>
      <c r="T631" s="267"/>
      <c r="AT631" s="268" t="s">
        <v>157</v>
      </c>
      <c r="AU631" s="268" t="s">
        <v>87</v>
      </c>
      <c r="AV631" s="13" t="s">
        <v>155</v>
      </c>
      <c r="AW631" s="13" t="s">
        <v>32</v>
      </c>
      <c r="AX631" s="13" t="s">
        <v>85</v>
      </c>
      <c r="AY631" s="268" t="s">
        <v>147</v>
      </c>
    </row>
    <row r="632" spans="2:65" s="1" customFormat="1" ht="24" customHeight="1">
      <c r="B632" s="38"/>
      <c r="C632" s="223" t="s">
        <v>924</v>
      </c>
      <c r="D632" s="223" t="s">
        <v>150</v>
      </c>
      <c r="E632" s="224" t="s">
        <v>925</v>
      </c>
      <c r="F632" s="225" t="s">
        <v>926</v>
      </c>
      <c r="G632" s="226" t="s">
        <v>167</v>
      </c>
      <c r="H632" s="227">
        <v>5.7</v>
      </c>
      <c r="I632" s="228"/>
      <c r="J632" s="229">
        <f>ROUND(I632*H632,2)</f>
        <v>0</v>
      </c>
      <c r="K632" s="225" t="s">
        <v>154</v>
      </c>
      <c r="L632" s="43"/>
      <c r="M632" s="230" t="s">
        <v>1</v>
      </c>
      <c r="N632" s="231" t="s">
        <v>42</v>
      </c>
      <c r="O632" s="86"/>
      <c r="P632" s="232">
        <f>O632*H632</f>
        <v>0</v>
      </c>
      <c r="Q632" s="232">
        <v>0</v>
      </c>
      <c r="R632" s="232">
        <f>Q632*H632</f>
        <v>0</v>
      </c>
      <c r="S632" s="232">
        <v>0.059</v>
      </c>
      <c r="T632" s="233">
        <f>S632*H632</f>
        <v>0.3363</v>
      </c>
      <c r="AR632" s="234" t="s">
        <v>155</v>
      </c>
      <c r="AT632" s="234" t="s">
        <v>150</v>
      </c>
      <c r="AU632" s="234" t="s">
        <v>87</v>
      </c>
      <c r="AY632" s="17" t="s">
        <v>147</v>
      </c>
      <c r="BE632" s="235">
        <f>IF(N632="základní",J632,0)</f>
        <v>0</v>
      </c>
      <c r="BF632" s="235">
        <f>IF(N632="snížená",J632,0)</f>
        <v>0</v>
      </c>
      <c r="BG632" s="235">
        <f>IF(N632="zákl. přenesená",J632,0)</f>
        <v>0</v>
      </c>
      <c r="BH632" s="235">
        <f>IF(N632="sníž. přenesená",J632,0)</f>
        <v>0</v>
      </c>
      <c r="BI632" s="235">
        <f>IF(N632="nulová",J632,0)</f>
        <v>0</v>
      </c>
      <c r="BJ632" s="17" t="s">
        <v>85</v>
      </c>
      <c r="BK632" s="235">
        <f>ROUND(I632*H632,2)</f>
        <v>0</v>
      </c>
      <c r="BL632" s="17" t="s">
        <v>155</v>
      </c>
      <c r="BM632" s="234" t="s">
        <v>927</v>
      </c>
    </row>
    <row r="633" spans="2:51" s="14" customFormat="1" ht="12">
      <c r="B633" s="269"/>
      <c r="C633" s="270"/>
      <c r="D633" s="238" t="s">
        <v>157</v>
      </c>
      <c r="E633" s="271" t="s">
        <v>1</v>
      </c>
      <c r="F633" s="272" t="s">
        <v>928</v>
      </c>
      <c r="G633" s="270"/>
      <c r="H633" s="271" t="s">
        <v>1</v>
      </c>
      <c r="I633" s="273"/>
      <c r="J633" s="270"/>
      <c r="K633" s="270"/>
      <c r="L633" s="274"/>
      <c r="M633" s="275"/>
      <c r="N633" s="276"/>
      <c r="O633" s="276"/>
      <c r="P633" s="276"/>
      <c r="Q633" s="276"/>
      <c r="R633" s="276"/>
      <c r="S633" s="276"/>
      <c r="T633" s="277"/>
      <c r="AT633" s="278" t="s">
        <v>157</v>
      </c>
      <c r="AU633" s="278" t="s">
        <v>87</v>
      </c>
      <c r="AV633" s="14" t="s">
        <v>85</v>
      </c>
      <c r="AW633" s="14" t="s">
        <v>32</v>
      </c>
      <c r="AX633" s="14" t="s">
        <v>77</v>
      </c>
      <c r="AY633" s="278" t="s">
        <v>147</v>
      </c>
    </row>
    <row r="634" spans="2:51" s="12" customFormat="1" ht="12">
      <c r="B634" s="236"/>
      <c r="C634" s="237"/>
      <c r="D634" s="238" t="s">
        <v>157</v>
      </c>
      <c r="E634" s="239" t="s">
        <v>1</v>
      </c>
      <c r="F634" s="240" t="s">
        <v>921</v>
      </c>
      <c r="G634" s="237"/>
      <c r="H634" s="241">
        <v>0.96</v>
      </c>
      <c r="I634" s="242"/>
      <c r="J634" s="237"/>
      <c r="K634" s="237"/>
      <c r="L634" s="243"/>
      <c r="M634" s="244"/>
      <c r="N634" s="245"/>
      <c r="O634" s="245"/>
      <c r="P634" s="245"/>
      <c r="Q634" s="245"/>
      <c r="R634" s="245"/>
      <c r="S634" s="245"/>
      <c r="T634" s="246"/>
      <c r="AT634" s="247" t="s">
        <v>157</v>
      </c>
      <c r="AU634" s="247" t="s">
        <v>87</v>
      </c>
      <c r="AV634" s="12" t="s">
        <v>87</v>
      </c>
      <c r="AW634" s="12" t="s">
        <v>32</v>
      </c>
      <c r="AX634" s="12" t="s">
        <v>77</v>
      </c>
      <c r="AY634" s="247" t="s">
        <v>147</v>
      </c>
    </row>
    <row r="635" spans="2:51" s="12" customFormat="1" ht="12">
      <c r="B635" s="236"/>
      <c r="C635" s="237"/>
      <c r="D635" s="238" t="s">
        <v>157</v>
      </c>
      <c r="E635" s="239" t="s">
        <v>1</v>
      </c>
      <c r="F635" s="240" t="s">
        <v>922</v>
      </c>
      <c r="G635" s="237"/>
      <c r="H635" s="241">
        <v>0.96</v>
      </c>
      <c r="I635" s="242"/>
      <c r="J635" s="237"/>
      <c r="K635" s="237"/>
      <c r="L635" s="243"/>
      <c r="M635" s="244"/>
      <c r="N635" s="245"/>
      <c r="O635" s="245"/>
      <c r="P635" s="245"/>
      <c r="Q635" s="245"/>
      <c r="R635" s="245"/>
      <c r="S635" s="245"/>
      <c r="T635" s="246"/>
      <c r="AT635" s="247" t="s">
        <v>157</v>
      </c>
      <c r="AU635" s="247" t="s">
        <v>87</v>
      </c>
      <c r="AV635" s="12" t="s">
        <v>87</v>
      </c>
      <c r="AW635" s="12" t="s">
        <v>32</v>
      </c>
      <c r="AX635" s="12" t="s">
        <v>77</v>
      </c>
      <c r="AY635" s="247" t="s">
        <v>147</v>
      </c>
    </row>
    <row r="636" spans="2:51" s="12" customFormat="1" ht="12">
      <c r="B636" s="236"/>
      <c r="C636" s="237"/>
      <c r="D636" s="238" t="s">
        <v>157</v>
      </c>
      <c r="E636" s="239" t="s">
        <v>1</v>
      </c>
      <c r="F636" s="240" t="s">
        <v>923</v>
      </c>
      <c r="G636" s="237"/>
      <c r="H636" s="241">
        <v>3.78</v>
      </c>
      <c r="I636" s="242"/>
      <c r="J636" s="237"/>
      <c r="K636" s="237"/>
      <c r="L636" s="243"/>
      <c r="M636" s="244"/>
      <c r="N636" s="245"/>
      <c r="O636" s="245"/>
      <c r="P636" s="245"/>
      <c r="Q636" s="245"/>
      <c r="R636" s="245"/>
      <c r="S636" s="245"/>
      <c r="T636" s="246"/>
      <c r="AT636" s="247" t="s">
        <v>157</v>
      </c>
      <c r="AU636" s="247" t="s">
        <v>87</v>
      </c>
      <c r="AV636" s="12" t="s">
        <v>87</v>
      </c>
      <c r="AW636" s="12" t="s">
        <v>32</v>
      </c>
      <c r="AX636" s="12" t="s">
        <v>77</v>
      </c>
      <c r="AY636" s="247" t="s">
        <v>147</v>
      </c>
    </row>
    <row r="637" spans="2:51" s="13" customFormat="1" ht="12">
      <c r="B637" s="258"/>
      <c r="C637" s="259"/>
      <c r="D637" s="238" t="s">
        <v>157</v>
      </c>
      <c r="E637" s="260" t="s">
        <v>1</v>
      </c>
      <c r="F637" s="261" t="s">
        <v>184</v>
      </c>
      <c r="G637" s="259"/>
      <c r="H637" s="262">
        <v>5.699999999999999</v>
      </c>
      <c r="I637" s="263"/>
      <c r="J637" s="259"/>
      <c r="K637" s="259"/>
      <c r="L637" s="264"/>
      <c r="M637" s="265"/>
      <c r="N637" s="266"/>
      <c r="O637" s="266"/>
      <c r="P637" s="266"/>
      <c r="Q637" s="266"/>
      <c r="R637" s="266"/>
      <c r="S637" s="266"/>
      <c r="T637" s="267"/>
      <c r="AT637" s="268" t="s">
        <v>157</v>
      </c>
      <c r="AU637" s="268" t="s">
        <v>87</v>
      </c>
      <c r="AV637" s="13" t="s">
        <v>155</v>
      </c>
      <c r="AW637" s="13" t="s">
        <v>32</v>
      </c>
      <c r="AX637" s="13" t="s">
        <v>85</v>
      </c>
      <c r="AY637" s="268" t="s">
        <v>147</v>
      </c>
    </row>
    <row r="638" spans="2:65" s="1" customFormat="1" ht="24" customHeight="1">
      <c r="B638" s="38"/>
      <c r="C638" s="223" t="s">
        <v>929</v>
      </c>
      <c r="D638" s="223" t="s">
        <v>150</v>
      </c>
      <c r="E638" s="224" t="s">
        <v>930</v>
      </c>
      <c r="F638" s="225" t="s">
        <v>931</v>
      </c>
      <c r="G638" s="226" t="s">
        <v>332</v>
      </c>
      <c r="H638" s="227">
        <v>0.298</v>
      </c>
      <c r="I638" s="228"/>
      <c r="J638" s="229">
        <f>ROUND(I638*H638,2)</f>
        <v>0</v>
      </c>
      <c r="K638" s="225" t="s">
        <v>154</v>
      </c>
      <c r="L638" s="43"/>
      <c r="M638" s="230" t="s">
        <v>1</v>
      </c>
      <c r="N638" s="231" t="s">
        <v>42</v>
      </c>
      <c r="O638" s="86"/>
      <c r="P638" s="232">
        <f>O638*H638</f>
        <v>0</v>
      </c>
      <c r="Q638" s="232">
        <v>0</v>
      </c>
      <c r="R638" s="232">
        <f>Q638*H638</f>
        <v>0</v>
      </c>
      <c r="S638" s="232">
        <v>0</v>
      </c>
      <c r="T638" s="233">
        <f>S638*H638</f>
        <v>0</v>
      </c>
      <c r="AR638" s="234" t="s">
        <v>239</v>
      </c>
      <c r="AT638" s="234" t="s">
        <v>150</v>
      </c>
      <c r="AU638" s="234" t="s">
        <v>87</v>
      </c>
      <c r="AY638" s="17" t="s">
        <v>147</v>
      </c>
      <c r="BE638" s="235">
        <f>IF(N638="základní",J638,0)</f>
        <v>0</v>
      </c>
      <c r="BF638" s="235">
        <f>IF(N638="snížená",J638,0)</f>
        <v>0</v>
      </c>
      <c r="BG638" s="235">
        <f>IF(N638="zákl. přenesená",J638,0)</f>
        <v>0</v>
      </c>
      <c r="BH638" s="235">
        <f>IF(N638="sníž. přenesená",J638,0)</f>
        <v>0</v>
      </c>
      <c r="BI638" s="235">
        <f>IF(N638="nulová",J638,0)</f>
        <v>0</v>
      </c>
      <c r="BJ638" s="17" t="s">
        <v>85</v>
      </c>
      <c r="BK638" s="235">
        <f>ROUND(I638*H638,2)</f>
        <v>0</v>
      </c>
      <c r="BL638" s="17" t="s">
        <v>239</v>
      </c>
      <c r="BM638" s="234" t="s">
        <v>932</v>
      </c>
    </row>
    <row r="639" spans="2:63" s="11" customFormat="1" ht="22.8" customHeight="1">
      <c r="B639" s="207"/>
      <c r="C639" s="208"/>
      <c r="D639" s="209" t="s">
        <v>76</v>
      </c>
      <c r="E639" s="221" t="s">
        <v>933</v>
      </c>
      <c r="F639" s="221" t="s">
        <v>934</v>
      </c>
      <c r="G639" s="208"/>
      <c r="H639" s="208"/>
      <c r="I639" s="211"/>
      <c r="J639" s="222">
        <f>BK639</f>
        <v>0</v>
      </c>
      <c r="K639" s="208"/>
      <c r="L639" s="213"/>
      <c r="M639" s="214"/>
      <c r="N639" s="215"/>
      <c r="O639" s="215"/>
      <c r="P639" s="216">
        <f>SUM(P640:P652)</f>
        <v>0</v>
      </c>
      <c r="Q639" s="215"/>
      <c r="R639" s="216">
        <f>SUM(R640:R652)</f>
        <v>0.6254456</v>
      </c>
      <c r="S639" s="215"/>
      <c r="T639" s="217">
        <f>SUM(T640:T652)</f>
        <v>0.7105000000000001</v>
      </c>
      <c r="AR639" s="218" t="s">
        <v>87</v>
      </c>
      <c r="AT639" s="219" t="s">
        <v>76</v>
      </c>
      <c r="AU639" s="219" t="s">
        <v>85</v>
      </c>
      <c r="AY639" s="218" t="s">
        <v>147</v>
      </c>
      <c r="BK639" s="220">
        <f>SUM(BK640:BK652)</f>
        <v>0</v>
      </c>
    </row>
    <row r="640" spans="2:65" s="1" customFormat="1" ht="24" customHeight="1">
      <c r="B640" s="38"/>
      <c r="C640" s="223" t="s">
        <v>935</v>
      </c>
      <c r="D640" s="223" t="s">
        <v>150</v>
      </c>
      <c r="E640" s="224" t="s">
        <v>936</v>
      </c>
      <c r="F640" s="225" t="s">
        <v>937</v>
      </c>
      <c r="G640" s="226" t="s">
        <v>487</v>
      </c>
      <c r="H640" s="227">
        <v>18.98</v>
      </c>
      <c r="I640" s="228"/>
      <c r="J640" s="229">
        <f>ROUND(I640*H640,2)</f>
        <v>0</v>
      </c>
      <c r="K640" s="225" t="s">
        <v>154</v>
      </c>
      <c r="L640" s="43"/>
      <c r="M640" s="230" t="s">
        <v>1</v>
      </c>
      <c r="N640" s="231" t="s">
        <v>42</v>
      </c>
      <c r="O640" s="86"/>
      <c r="P640" s="232">
        <f>O640*H640</f>
        <v>0</v>
      </c>
      <c r="Q640" s="232">
        <v>3E-05</v>
      </c>
      <c r="R640" s="232">
        <f>Q640*H640</f>
        <v>0.0005694000000000001</v>
      </c>
      <c r="S640" s="232">
        <v>0</v>
      </c>
      <c r="T640" s="233">
        <f>S640*H640</f>
        <v>0</v>
      </c>
      <c r="AR640" s="234" t="s">
        <v>239</v>
      </c>
      <c r="AT640" s="234" t="s">
        <v>150</v>
      </c>
      <c r="AU640" s="234" t="s">
        <v>87</v>
      </c>
      <c r="AY640" s="17" t="s">
        <v>147</v>
      </c>
      <c r="BE640" s="235">
        <f>IF(N640="základní",J640,0)</f>
        <v>0</v>
      </c>
      <c r="BF640" s="235">
        <f>IF(N640="snížená",J640,0)</f>
        <v>0</v>
      </c>
      <c r="BG640" s="235">
        <f>IF(N640="zákl. přenesená",J640,0)</f>
        <v>0</v>
      </c>
      <c r="BH640" s="235">
        <f>IF(N640="sníž. přenesená",J640,0)</f>
        <v>0</v>
      </c>
      <c r="BI640" s="235">
        <f>IF(N640="nulová",J640,0)</f>
        <v>0</v>
      </c>
      <c r="BJ640" s="17" t="s">
        <v>85</v>
      </c>
      <c r="BK640" s="235">
        <f>ROUND(I640*H640,2)</f>
        <v>0</v>
      </c>
      <c r="BL640" s="17" t="s">
        <v>239</v>
      </c>
      <c r="BM640" s="234" t="s">
        <v>938</v>
      </c>
    </row>
    <row r="641" spans="2:51" s="12" customFormat="1" ht="12">
      <c r="B641" s="236"/>
      <c r="C641" s="237"/>
      <c r="D641" s="238" t="s">
        <v>157</v>
      </c>
      <c r="E641" s="239" t="s">
        <v>1</v>
      </c>
      <c r="F641" s="240" t="s">
        <v>939</v>
      </c>
      <c r="G641" s="237"/>
      <c r="H641" s="241">
        <v>18.98</v>
      </c>
      <c r="I641" s="242"/>
      <c r="J641" s="237"/>
      <c r="K641" s="237"/>
      <c r="L641" s="243"/>
      <c r="M641" s="244"/>
      <c r="N641" s="245"/>
      <c r="O641" s="245"/>
      <c r="P641" s="245"/>
      <c r="Q641" s="245"/>
      <c r="R641" s="245"/>
      <c r="S641" s="245"/>
      <c r="T641" s="246"/>
      <c r="AT641" s="247" t="s">
        <v>157</v>
      </c>
      <c r="AU641" s="247" t="s">
        <v>87</v>
      </c>
      <c r="AV641" s="12" t="s">
        <v>87</v>
      </c>
      <c r="AW641" s="12" t="s">
        <v>32</v>
      </c>
      <c r="AX641" s="12" t="s">
        <v>85</v>
      </c>
      <c r="AY641" s="247" t="s">
        <v>147</v>
      </c>
    </row>
    <row r="642" spans="2:65" s="1" customFormat="1" ht="16.5" customHeight="1">
      <c r="B642" s="38"/>
      <c r="C642" s="248" t="s">
        <v>940</v>
      </c>
      <c r="D642" s="248" t="s">
        <v>159</v>
      </c>
      <c r="E642" s="249" t="s">
        <v>941</v>
      </c>
      <c r="F642" s="250" t="s">
        <v>942</v>
      </c>
      <c r="G642" s="251" t="s">
        <v>487</v>
      </c>
      <c r="H642" s="252">
        <v>20.878</v>
      </c>
      <c r="I642" s="253"/>
      <c r="J642" s="254">
        <f>ROUND(I642*H642,2)</f>
        <v>0</v>
      </c>
      <c r="K642" s="250" t="s">
        <v>154</v>
      </c>
      <c r="L642" s="255"/>
      <c r="M642" s="256" t="s">
        <v>1</v>
      </c>
      <c r="N642" s="257" t="s">
        <v>42</v>
      </c>
      <c r="O642" s="86"/>
      <c r="P642" s="232">
        <f>O642*H642</f>
        <v>0</v>
      </c>
      <c r="Q642" s="232">
        <v>0.0002</v>
      </c>
      <c r="R642" s="232">
        <f>Q642*H642</f>
        <v>0.0041756</v>
      </c>
      <c r="S642" s="232">
        <v>0</v>
      </c>
      <c r="T642" s="233">
        <f>S642*H642</f>
        <v>0</v>
      </c>
      <c r="AR642" s="234" t="s">
        <v>352</v>
      </c>
      <c r="AT642" s="234" t="s">
        <v>159</v>
      </c>
      <c r="AU642" s="234" t="s">
        <v>87</v>
      </c>
      <c r="AY642" s="17" t="s">
        <v>147</v>
      </c>
      <c r="BE642" s="235">
        <f>IF(N642="základní",J642,0)</f>
        <v>0</v>
      </c>
      <c r="BF642" s="235">
        <f>IF(N642="snížená",J642,0)</f>
        <v>0</v>
      </c>
      <c r="BG642" s="235">
        <f>IF(N642="zákl. přenesená",J642,0)</f>
        <v>0</v>
      </c>
      <c r="BH642" s="235">
        <f>IF(N642="sníž. přenesená",J642,0)</f>
        <v>0</v>
      </c>
      <c r="BI642" s="235">
        <f>IF(N642="nulová",J642,0)</f>
        <v>0</v>
      </c>
      <c r="BJ642" s="17" t="s">
        <v>85</v>
      </c>
      <c r="BK642" s="235">
        <f>ROUND(I642*H642,2)</f>
        <v>0</v>
      </c>
      <c r="BL642" s="17" t="s">
        <v>239</v>
      </c>
      <c r="BM642" s="234" t="s">
        <v>943</v>
      </c>
    </row>
    <row r="643" spans="2:51" s="12" customFormat="1" ht="12">
      <c r="B643" s="236"/>
      <c r="C643" s="237"/>
      <c r="D643" s="238" t="s">
        <v>157</v>
      </c>
      <c r="E643" s="239" t="s">
        <v>1</v>
      </c>
      <c r="F643" s="240" t="s">
        <v>944</v>
      </c>
      <c r="G643" s="237"/>
      <c r="H643" s="241">
        <v>20.878</v>
      </c>
      <c r="I643" s="242"/>
      <c r="J643" s="237"/>
      <c r="K643" s="237"/>
      <c r="L643" s="243"/>
      <c r="M643" s="244"/>
      <c r="N643" s="245"/>
      <c r="O643" s="245"/>
      <c r="P643" s="245"/>
      <c r="Q643" s="245"/>
      <c r="R643" s="245"/>
      <c r="S643" s="245"/>
      <c r="T643" s="246"/>
      <c r="AT643" s="247" t="s">
        <v>157</v>
      </c>
      <c r="AU643" s="247" t="s">
        <v>87</v>
      </c>
      <c r="AV643" s="12" t="s">
        <v>87</v>
      </c>
      <c r="AW643" s="12" t="s">
        <v>32</v>
      </c>
      <c r="AX643" s="12" t="s">
        <v>85</v>
      </c>
      <c r="AY643" s="247" t="s">
        <v>147</v>
      </c>
    </row>
    <row r="644" spans="2:65" s="1" customFormat="1" ht="24" customHeight="1">
      <c r="B644" s="38"/>
      <c r="C644" s="223" t="s">
        <v>945</v>
      </c>
      <c r="D644" s="223" t="s">
        <v>150</v>
      </c>
      <c r="E644" s="224" t="s">
        <v>946</v>
      </c>
      <c r="F644" s="225" t="s">
        <v>947</v>
      </c>
      <c r="G644" s="226" t="s">
        <v>167</v>
      </c>
      <c r="H644" s="227">
        <v>24.18</v>
      </c>
      <c r="I644" s="228"/>
      <c r="J644" s="229">
        <f>ROUND(I644*H644,2)</f>
        <v>0</v>
      </c>
      <c r="K644" s="225" t="s">
        <v>154</v>
      </c>
      <c r="L644" s="43"/>
      <c r="M644" s="230" t="s">
        <v>1</v>
      </c>
      <c r="N644" s="231" t="s">
        <v>42</v>
      </c>
      <c r="O644" s="86"/>
      <c r="P644" s="232">
        <f>O644*H644</f>
        <v>0</v>
      </c>
      <c r="Q644" s="232">
        <v>0.01761</v>
      </c>
      <c r="R644" s="232">
        <f>Q644*H644</f>
        <v>0.4258098</v>
      </c>
      <c r="S644" s="232">
        <v>0</v>
      </c>
      <c r="T644" s="233">
        <f>S644*H644</f>
        <v>0</v>
      </c>
      <c r="AR644" s="234" t="s">
        <v>239</v>
      </c>
      <c r="AT644" s="234" t="s">
        <v>150</v>
      </c>
      <c r="AU644" s="234" t="s">
        <v>87</v>
      </c>
      <c r="AY644" s="17" t="s">
        <v>147</v>
      </c>
      <c r="BE644" s="235">
        <f>IF(N644="základní",J644,0)</f>
        <v>0</v>
      </c>
      <c r="BF644" s="235">
        <f>IF(N644="snížená",J644,0)</f>
        <v>0</v>
      </c>
      <c r="BG644" s="235">
        <f>IF(N644="zákl. přenesená",J644,0)</f>
        <v>0</v>
      </c>
      <c r="BH644" s="235">
        <f>IF(N644="sníž. přenesená",J644,0)</f>
        <v>0</v>
      </c>
      <c r="BI644" s="235">
        <f>IF(N644="nulová",J644,0)</f>
        <v>0</v>
      </c>
      <c r="BJ644" s="17" t="s">
        <v>85</v>
      </c>
      <c r="BK644" s="235">
        <f>ROUND(I644*H644,2)</f>
        <v>0</v>
      </c>
      <c r="BL644" s="17" t="s">
        <v>239</v>
      </c>
      <c r="BM644" s="234" t="s">
        <v>948</v>
      </c>
    </row>
    <row r="645" spans="2:51" s="12" customFormat="1" ht="12">
      <c r="B645" s="236"/>
      <c r="C645" s="237"/>
      <c r="D645" s="238" t="s">
        <v>157</v>
      </c>
      <c r="E645" s="239" t="s">
        <v>1</v>
      </c>
      <c r="F645" s="240" t="s">
        <v>346</v>
      </c>
      <c r="G645" s="237"/>
      <c r="H645" s="241">
        <v>24.18</v>
      </c>
      <c r="I645" s="242"/>
      <c r="J645" s="237"/>
      <c r="K645" s="237"/>
      <c r="L645" s="243"/>
      <c r="M645" s="244"/>
      <c r="N645" s="245"/>
      <c r="O645" s="245"/>
      <c r="P645" s="245"/>
      <c r="Q645" s="245"/>
      <c r="R645" s="245"/>
      <c r="S645" s="245"/>
      <c r="T645" s="246"/>
      <c r="AT645" s="247" t="s">
        <v>157</v>
      </c>
      <c r="AU645" s="247" t="s">
        <v>87</v>
      </c>
      <c r="AV645" s="12" t="s">
        <v>87</v>
      </c>
      <c r="AW645" s="12" t="s">
        <v>32</v>
      </c>
      <c r="AX645" s="12" t="s">
        <v>85</v>
      </c>
      <c r="AY645" s="247" t="s">
        <v>147</v>
      </c>
    </row>
    <row r="646" spans="2:65" s="1" customFormat="1" ht="24" customHeight="1">
      <c r="B646" s="38"/>
      <c r="C646" s="223" t="s">
        <v>949</v>
      </c>
      <c r="D646" s="223" t="s">
        <v>150</v>
      </c>
      <c r="E646" s="224" t="s">
        <v>950</v>
      </c>
      <c r="F646" s="225" t="s">
        <v>951</v>
      </c>
      <c r="G646" s="226" t="s">
        <v>167</v>
      </c>
      <c r="H646" s="227">
        <v>24.18</v>
      </c>
      <c r="I646" s="228"/>
      <c r="J646" s="229">
        <f>ROUND(I646*H646,2)</f>
        <v>0</v>
      </c>
      <c r="K646" s="225" t="s">
        <v>1</v>
      </c>
      <c r="L646" s="43"/>
      <c r="M646" s="230" t="s">
        <v>1</v>
      </c>
      <c r="N646" s="231" t="s">
        <v>42</v>
      </c>
      <c r="O646" s="86"/>
      <c r="P646" s="232">
        <f>O646*H646</f>
        <v>0</v>
      </c>
      <c r="Q646" s="232">
        <v>0.00758</v>
      </c>
      <c r="R646" s="232">
        <f>Q646*H646</f>
        <v>0.1832844</v>
      </c>
      <c r="S646" s="232">
        <v>0</v>
      </c>
      <c r="T646" s="233">
        <f>S646*H646</f>
        <v>0</v>
      </c>
      <c r="AR646" s="234" t="s">
        <v>239</v>
      </c>
      <c r="AT646" s="234" t="s">
        <v>150</v>
      </c>
      <c r="AU646" s="234" t="s">
        <v>87</v>
      </c>
      <c r="AY646" s="17" t="s">
        <v>147</v>
      </c>
      <c r="BE646" s="235">
        <f>IF(N646="základní",J646,0)</f>
        <v>0</v>
      </c>
      <c r="BF646" s="235">
        <f>IF(N646="snížená",J646,0)</f>
        <v>0</v>
      </c>
      <c r="BG646" s="235">
        <f>IF(N646="zákl. přenesená",J646,0)</f>
        <v>0</v>
      </c>
      <c r="BH646" s="235">
        <f>IF(N646="sníž. přenesená",J646,0)</f>
        <v>0</v>
      </c>
      <c r="BI646" s="235">
        <f>IF(N646="nulová",J646,0)</f>
        <v>0</v>
      </c>
      <c r="BJ646" s="17" t="s">
        <v>85</v>
      </c>
      <c r="BK646" s="235">
        <f>ROUND(I646*H646,2)</f>
        <v>0</v>
      </c>
      <c r="BL646" s="17" t="s">
        <v>239</v>
      </c>
      <c r="BM646" s="234" t="s">
        <v>952</v>
      </c>
    </row>
    <row r="647" spans="2:51" s="12" customFormat="1" ht="12">
      <c r="B647" s="236"/>
      <c r="C647" s="237"/>
      <c r="D647" s="238" t="s">
        <v>157</v>
      </c>
      <c r="E647" s="239" t="s">
        <v>1</v>
      </c>
      <c r="F647" s="240" t="s">
        <v>346</v>
      </c>
      <c r="G647" s="237"/>
      <c r="H647" s="241">
        <v>24.18</v>
      </c>
      <c r="I647" s="242"/>
      <c r="J647" s="237"/>
      <c r="K647" s="237"/>
      <c r="L647" s="243"/>
      <c r="M647" s="244"/>
      <c r="N647" s="245"/>
      <c r="O647" s="245"/>
      <c r="P647" s="245"/>
      <c r="Q647" s="245"/>
      <c r="R647" s="245"/>
      <c r="S647" s="245"/>
      <c r="T647" s="246"/>
      <c r="AT647" s="247" t="s">
        <v>157</v>
      </c>
      <c r="AU647" s="247" t="s">
        <v>87</v>
      </c>
      <c r="AV647" s="12" t="s">
        <v>87</v>
      </c>
      <c r="AW647" s="12" t="s">
        <v>32</v>
      </c>
      <c r="AX647" s="12" t="s">
        <v>85</v>
      </c>
      <c r="AY647" s="247" t="s">
        <v>147</v>
      </c>
    </row>
    <row r="648" spans="2:65" s="1" customFormat="1" ht="24" customHeight="1">
      <c r="B648" s="38"/>
      <c r="C648" s="223" t="s">
        <v>953</v>
      </c>
      <c r="D648" s="223" t="s">
        <v>150</v>
      </c>
      <c r="E648" s="224" t="s">
        <v>954</v>
      </c>
      <c r="F648" s="225" t="s">
        <v>955</v>
      </c>
      <c r="G648" s="226" t="s">
        <v>167</v>
      </c>
      <c r="H648" s="227">
        <v>28.42</v>
      </c>
      <c r="I648" s="228"/>
      <c r="J648" s="229">
        <f>ROUND(I648*H648,2)</f>
        <v>0</v>
      </c>
      <c r="K648" s="225" t="s">
        <v>154</v>
      </c>
      <c r="L648" s="43"/>
      <c r="M648" s="230" t="s">
        <v>1</v>
      </c>
      <c r="N648" s="231" t="s">
        <v>42</v>
      </c>
      <c r="O648" s="86"/>
      <c r="P648" s="232">
        <f>O648*H648</f>
        <v>0</v>
      </c>
      <c r="Q648" s="232">
        <v>0</v>
      </c>
      <c r="R648" s="232">
        <f>Q648*H648</f>
        <v>0</v>
      </c>
      <c r="S648" s="232">
        <v>0.025</v>
      </c>
      <c r="T648" s="233">
        <f>S648*H648</f>
        <v>0.7105000000000001</v>
      </c>
      <c r="AR648" s="234" t="s">
        <v>239</v>
      </c>
      <c r="AT648" s="234" t="s">
        <v>150</v>
      </c>
      <c r="AU648" s="234" t="s">
        <v>87</v>
      </c>
      <c r="AY648" s="17" t="s">
        <v>147</v>
      </c>
      <c r="BE648" s="235">
        <f>IF(N648="základní",J648,0)</f>
        <v>0</v>
      </c>
      <c r="BF648" s="235">
        <f>IF(N648="snížená",J648,0)</f>
        <v>0</v>
      </c>
      <c r="BG648" s="235">
        <f>IF(N648="zákl. přenesená",J648,0)</f>
        <v>0</v>
      </c>
      <c r="BH648" s="235">
        <f>IF(N648="sníž. přenesená",J648,0)</f>
        <v>0</v>
      </c>
      <c r="BI648" s="235">
        <f>IF(N648="nulová",J648,0)</f>
        <v>0</v>
      </c>
      <c r="BJ648" s="17" t="s">
        <v>85</v>
      </c>
      <c r="BK648" s="235">
        <f>ROUND(I648*H648,2)</f>
        <v>0</v>
      </c>
      <c r="BL648" s="17" t="s">
        <v>239</v>
      </c>
      <c r="BM648" s="234" t="s">
        <v>956</v>
      </c>
    </row>
    <row r="649" spans="2:51" s="12" customFormat="1" ht="12">
      <c r="B649" s="236"/>
      <c r="C649" s="237"/>
      <c r="D649" s="238" t="s">
        <v>157</v>
      </c>
      <c r="E649" s="239" t="s">
        <v>1</v>
      </c>
      <c r="F649" s="240" t="s">
        <v>957</v>
      </c>
      <c r="G649" s="237"/>
      <c r="H649" s="241">
        <v>28.42</v>
      </c>
      <c r="I649" s="242"/>
      <c r="J649" s="237"/>
      <c r="K649" s="237"/>
      <c r="L649" s="243"/>
      <c r="M649" s="244"/>
      <c r="N649" s="245"/>
      <c r="O649" s="245"/>
      <c r="P649" s="245"/>
      <c r="Q649" s="245"/>
      <c r="R649" s="245"/>
      <c r="S649" s="245"/>
      <c r="T649" s="246"/>
      <c r="AT649" s="247" t="s">
        <v>157</v>
      </c>
      <c r="AU649" s="247" t="s">
        <v>87</v>
      </c>
      <c r="AV649" s="12" t="s">
        <v>87</v>
      </c>
      <c r="AW649" s="12" t="s">
        <v>32</v>
      </c>
      <c r="AX649" s="12" t="s">
        <v>85</v>
      </c>
      <c r="AY649" s="247" t="s">
        <v>147</v>
      </c>
    </row>
    <row r="650" spans="2:65" s="1" customFormat="1" ht="16.5" customHeight="1">
      <c r="B650" s="38"/>
      <c r="C650" s="223" t="s">
        <v>958</v>
      </c>
      <c r="D650" s="223" t="s">
        <v>150</v>
      </c>
      <c r="E650" s="224" t="s">
        <v>959</v>
      </c>
      <c r="F650" s="225" t="s">
        <v>960</v>
      </c>
      <c r="G650" s="226" t="s">
        <v>167</v>
      </c>
      <c r="H650" s="227">
        <v>24.18</v>
      </c>
      <c r="I650" s="228"/>
      <c r="J650" s="229">
        <f>ROUND(I650*H650,2)</f>
        <v>0</v>
      </c>
      <c r="K650" s="225" t="s">
        <v>154</v>
      </c>
      <c r="L650" s="43"/>
      <c r="M650" s="230" t="s">
        <v>1</v>
      </c>
      <c r="N650" s="231" t="s">
        <v>42</v>
      </c>
      <c r="O650" s="86"/>
      <c r="P650" s="232">
        <f>O650*H650</f>
        <v>0</v>
      </c>
      <c r="Q650" s="232">
        <v>0.00048</v>
      </c>
      <c r="R650" s="232">
        <f>Q650*H650</f>
        <v>0.0116064</v>
      </c>
      <c r="S650" s="232">
        <v>0</v>
      </c>
      <c r="T650" s="233">
        <f>S650*H650</f>
        <v>0</v>
      </c>
      <c r="AR650" s="234" t="s">
        <v>239</v>
      </c>
      <c r="AT650" s="234" t="s">
        <v>150</v>
      </c>
      <c r="AU650" s="234" t="s">
        <v>87</v>
      </c>
      <c r="AY650" s="17" t="s">
        <v>147</v>
      </c>
      <c r="BE650" s="235">
        <f>IF(N650="základní",J650,0)</f>
        <v>0</v>
      </c>
      <c r="BF650" s="235">
        <f>IF(N650="snížená",J650,0)</f>
        <v>0</v>
      </c>
      <c r="BG650" s="235">
        <f>IF(N650="zákl. přenesená",J650,0)</f>
        <v>0</v>
      </c>
      <c r="BH650" s="235">
        <f>IF(N650="sníž. přenesená",J650,0)</f>
        <v>0</v>
      </c>
      <c r="BI650" s="235">
        <f>IF(N650="nulová",J650,0)</f>
        <v>0</v>
      </c>
      <c r="BJ650" s="17" t="s">
        <v>85</v>
      </c>
      <c r="BK650" s="235">
        <f>ROUND(I650*H650,2)</f>
        <v>0</v>
      </c>
      <c r="BL650" s="17" t="s">
        <v>239</v>
      </c>
      <c r="BM650" s="234" t="s">
        <v>961</v>
      </c>
    </row>
    <row r="651" spans="2:51" s="12" customFormat="1" ht="12">
      <c r="B651" s="236"/>
      <c r="C651" s="237"/>
      <c r="D651" s="238" t="s">
        <v>157</v>
      </c>
      <c r="E651" s="239" t="s">
        <v>1</v>
      </c>
      <c r="F651" s="240" t="s">
        <v>346</v>
      </c>
      <c r="G651" s="237"/>
      <c r="H651" s="241">
        <v>24.18</v>
      </c>
      <c r="I651" s="242"/>
      <c r="J651" s="237"/>
      <c r="K651" s="237"/>
      <c r="L651" s="243"/>
      <c r="M651" s="244"/>
      <c r="N651" s="245"/>
      <c r="O651" s="245"/>
      <c r="P651" s="245"/>
      <c r="Q651" s="245"/>
      <c r="R651" s="245"/>
      <c r="S651" s="245"/>
      <c r="T651" s="246"/>
      <c r="AT651" s="247" t="s">
        <v>157</v>
      </c>
      <c r="AU651" s="247" t="s">
        <v>87</v>
      </c>
      <c r="AV651" s="12" t="s">
        <v>87</v>
      </c>
      <c r="AW651" s="12" t="s">
        <v>32</v>
      </c>
      <c r="AX651" s="12" t="s">
        <v>85</v>
      </c>
      <c r="AY651" s="247" t="s">
        <v>147</v>
      </c>
    </row>
    <row r="652" spans="2:65" s="1" customFormat="1" ht="24" customHeight="1">
      <c r="B652" s="38"/>
      <c r="C652" s="223" t="s">
        <v>962</v>
      </c>
      <c r="D652" s="223" t="s">
        <v>150</v>
      </c>
      <c r="E652" s="224" t="s">
        <v>963</v>
      </c>
      <c r="F652" s="225" t="s">
        <v>964</v>
      </c>
      <c r="G652" s="226" t="s">
        <v>332</v>
      </c>
      <c r="H652" s="227">
        <v>0.625</v>
      </c>
      <c r="I652" s="228"/>
      <c r="J652" s="229">
        <f>ROUND(I652*H652,2)</f>
        <v>0</v>
      </c>
      <c r="K652" s="225" t="s">
        <v>154</v>
      </c>
      <c r="L652" s="43"/>
      <c r="M652" s="230" t="s">
        <v>1</v>
      </c>
      <c r="N652" s="231" t="s">
        <v>42</v>
      </c>
      <c r="O652" s="86"/>
      <c r="P652" s="232">
        <f>O652*H652</f>
        <v>0</v>
      </c>
      <c r="Q652" s="232">
        <v>0</v>
      </c>
      <c r="R652" s="232">
        <f>Q652*H652</f>
        <v>0</v>
      </c>
      <c r="S652" s="232">
        <v>0</v>
      </c>
      <c r="T652" s="233">
        <f>S652*H652</f>
        <v>0</v>
      </c>
      <c r="AR652" s="234" t="s">
        <v>239</v>
      </c>
      <c r="AT652" s="234" t="s">
        <v>150</v>
      </c>
      <c r="AU652" s="234" t="s">
        <v>87</v>
      </c>
      <c r="AY652" s="17" t="s">
        <v>147</v>
      </c>
      <c r="BE652" s="235">
        <f>IF(N652="základní",J652,0)</f>
        <v>0</v>
      </c>
      <c r="BF652" s="235">
        <f>IF(N652="snížená",J652,0)</f>
        <v>0</v>
      </c>
      <c r="BG652" s="235">
        <f>IF(N652="zákl. přenesená",J652,0)</f>
        <v>0</v>
      </c>
      <c r="BH652" s="235">
        <f>IF(N652="sníž. přenesená",J652,0)</f>
        <v>0</v>
      </c>
      <c r="BI652" s="235">
        <f>IF(N652="nulová",J652,0)</f>
        <v>0</v>
      </c>
      <c r="BJ652" s="17" t="s">
        <v>85</v>
      </c>
      <c r="BK652" s="235">
        <f>ROUND(I652*H652,2)</f>
        <v>0</v>
      </c>
      <c r="BL652" s="17" t="s">
        <v>239</v>
      </c>
      <c r="BM652" s="234" t="s">
        <v>965</v>
      </c>
    </row>
    <row r="653" spans="2:63" s="11" customFormat="1" ht="22.8" customHeight="1">
      <c r="B653" s="207"/>
      <c r="C653" s="208"/>
      <c r="D653" s="209" t="s">
        <v>76</v>
      </c>
      <c r="E653" s="221" t="s">
        <v>966</v>
      </c>
      <c r="F653" s="221" t="s">
        <v>967</v>
      </c>
      <c r="G653" s="208"/>
      <c r="H653" s="208"/>
      <c r="I653" s="211"/>
      <c r="J653" s="222">
        <f>BK653</f>
        <v>0</v>
      </c>
      <c r="K653" s="208"/>
      <c r="L653" s="213"/>
      <c r="M653" s="214"/>
      <c r="N653" s="215"/>
      <c r="O653" s="215"/>
      <c r="P653" s="216">
        <f>SUM(P654:P683)</f>
        <v>0</v>
      </c>
      <c r="Q653" s="215"/>
      <c r="R653" s="216">
        <f>SUM(R654:R683)</f>
        <v>0.35756760000000004</v>
      </c>
      <c r="S653" s="215"/>
      <c r="T653" s="217">
        <f>SUM(T654:T683)</f>
        <v>0.07908000000000001</v>
      </c>
      <c r="AR653" s="218" t="s">
        <v>87</v>
      </c>
      <c r="AT653" s="219" t="s">
        <v>76</v>
      </c>
      <c r="AU653" s="219" t="s">
        <v>85</v>
      </c>
      <c r="AY653" s="218" t="s">
        <v>147</v>
      </c>
      <c r="BK653" s="220">
        <f>SUM(BK654:BK683)</f>
        <v>0</v>
      </c>
    </row>
    <row r="654" spans="2:65" s="1" customFormat="1" ht="16.5" customHeight="1">
      <c r="B654" s="38"/>
      <c r="C654" s="223" t="s">
        <v>968</v>
      </c>
      <c r="D654" s="223" t="s">
        <v>150</v>
      </c>
      <c r="E654" s="224" t="s">
        <v>969</v>
      </c>
      <c r="F654" s="225" t="s">
        <v>970</v>
      </c>
      <c r="G654" s="226" t="s">
        <v>971</v>
      </c>
      <c r="H654" s="227">
        <v>1</v>
      </c>
      <c r="I654" s="228"/>
      <c r="J654" s="229">
        <f>ROUND(I654*H654,2)</f>
        <v>0</v>
      </c>
      <c r="K654" s="225" t="s">
        <v>1</v>
      </c>
      <c r="L654" s="43"/>
      <c r="M654" s="230" t="s">
        <v>1</v>
      </c>
      <c r="N654" s="231" t="s">
        <v>42</v>
      </c>
      <c r="O654" s="86"/>
      <c r="P654" s="232">
        <f>O654*H654</f>
        <v>0</v>
      </c>
      <c r="Q654" s="232">
        <v>0</v>
      </c>
      <c r="R654" s="232">
        <f>Q654*H654</f>
        <v>0</v>
      </c>
      <c r="S654" s="232">
        <v>0</v>
      </c>
      <c r="T654" s="233">
        <f>S654*H654</f>
        <v>0</v>
      </c>
      <c r="AR654" s="234" t="s">
        <v>239</v>
      </c>
      <c r="AT654" s="234" t="s">
        <v>150</v>
      </c>
      <c r="AU654" s="234" t="s">
        <v>87</v>
      </c>
      <c r="AY654" s="17" t="s">
        <v>147</v>
      </c>
      <c r="BE654" s="235">
        <f>IF(N654="základní",J654,0)</f>
        <v>0</v>
      </c>
      <c r="BF654" s="235">
        <f>IF(N654="snížená",J654,0)</f>
        <v>0</v>
      </c>
      <c r="BG654" s="235">
        <f>IF(N654="zákl. přenesená",J654,0)</f>
        <v>0</v>
      </c>
      <c r="BH654" s="235">
        <f>IF(N654="sníž. přenesená",J654,0)</f>
        <v>0</v>
      </c>
      <c r="BI654" s="235">
        <f>IF(N654="nulová",J654,0)</f>
        <v>0</v>
      </c>
      <c r="BJ654" s="17" t="s">
        <v>85</v>
      </c>
      <c r="BK654" s="235">
        <f>ROUND(I654*H654,2)</f>
        <v>0</v>
      </c>
      <c r="BL654" s="17" t="s">
        <v>239</v>
      </c>
      <c r="BM654" s="234" t="s">
        <v>972</v>
      </c>
    </row>
    <row r="655" spans="2:65" s="1" customFormat="1" ht="24" customHeight="1">
      <c r="B655" s="38"/>
      <c r="C655" s="223" t="s">
        <v>973</v>
      </c>
      <c r="D655" s="223" t="s">
        <v>150</v>
      </c>
      <c r="E655" s="224" t="s">
        <v>974</v>
      </c>
      <c r="F655" s="225" t="s">
        <v>975</v>
      </c>
      <c r="G655" s="226" t="s">
        <v>167</v>
      </c>
      <c r="H655" s="227">
        <v>31.632</v>
      </c>
      <c r="I655" s="228"/>
      <c r="J655" s="229">
        <f>ROUND(I655*H655,2)</f>
        <v>0</v>
      </c>
      <c r="K655" s="225" t="s">
        <v>154</v>
      </c>
      <c r="L655" s="43"/>
      <c r="M655" s="230" t="s">
        <v>1</v>
      </c>
      <c r="N655" s="231" t="s">
        <v>42</v>
      </c>
      <c r="O655" s="86"/>
      <c r="P655" s="232">
        <f>O655*H655</f>
        <v>0</v>
      </c>
      <c r="Q655" s="232">
        <v>0</v>
      </c>
      <c r="R655" s="232">
        <f>Q655*H655</f>
        <v>0</v>
      </c>
      <c r="S655" s="232">
        <v>0</v>
      </c>
      <c r="T655" s="233">
        <f>S655*H655</f>
        <v>0</v>
      </c>
      <c r="AR655" s="234" t="s">
        <v>239</v>
      </c>
      <c r="AT655" s="234" t="s">
        <v>150</v>
      </c>
      <c r="AU655" s="234" t="s">
        <v>87</v>
      </c>
      <c r="AY655" s="17" t="s">
        <v>147</v>
      </c>
      <c r="BE655" s="235">
        <f>IF(N655="základní",J655,0)</f>
        <v>0</v>
      </c>
      <c r="BF655" s="235">
        <f>IF(N655="snížená",J655,0)</f>
        <v>0</v>
      </c>
      <c r="BG655" s="235">
        <f>IF(N655="zákl. přenesená",J655,0)</f>
        <v>0</v>
      </c>
      <c r="BH655" s="235">
        <f>IF(N655="sníž. přenesená",J655,0)</f>
        <v>0</v>
      </c>
      <c r="BI655" s="235">
        <f>IF(N655="nulová",J655,0)</f>
        <v>0</v>
      </c>
      <c r="BJ655" s="17" t="s">
        <v>85</v>
      </c>
      <c r="BK655" s="235">
        <f>ROUND(I655*H655,2)</f>
        <v>0</v>
      </c>
      <c r="BL655" s="17" t="s">
        <v>239</v>
      </c>
      <c r="BM655" s="234" t="s">
        <v>976</v>
      </c>
    </row>
    <row r="656" spans="2:51" s="12" customFormat="1" ht="12">
      <c r="B656" s="236"/>
      <c r="C656" s="237"/>
      <c r="D656" s="238" t="s">
        <v>157</v>
      </c>
      <c r="E656" s="239" t="s">
        <v>1</v>
      </c>
      <c r="F656" s="240" t="s">
        <v>977</v>
      </c>
      <c r="G656" s="237"/>
      <c r="H656" s="241">
        <v>8</v>
      </c>
      <c r="I656" s="242"/>
      <c r="J656" s="237"/>
      <c r="K656" s="237"/>
      <c r="L656" s="243"/>
      <c r="M656" s="244"/>
      <c r="N656" s="245"/>
      <c r="O656" s="245"/>
      <c r="P656" s="245"/>
      <c r="Q656" s="245"/>
      <c r="R656" s="245"/>
      <c r="S656" s="245"/>
      <c r="T656" s="246"/>
      <c r="AT656" s="247" t="s">
        <v>157</v>
      </c>
      <c r="AU656" s="247" t="s">
        <v>87</v>
      </c>
      <c r="AV656" s="12" t="s">
        <v>87</v>
      </c>
      <c r="AW656" s="12" t="s">
        <v>32</v>
      </c>
      <c r="AX656" s="12" t="s">
        <v>77</v>
      </c>
      <c r="AY656" s="247" t="s">
        <v>147</v>
      </c>
    </row>
    <row r="657" spans="2:51" s="12" customFormat="1" ht="12">
      <c r="B657" s="236"/>
      <c r="C657" s="237"/>
      <c r="D657" s="238" t="s">
        <v>157</v>
      </c>
      <c r="E657" s="239" t="s">
        <v>1</v>
      </c>
      <c r="F657" s="240" t="s">
        <v>978</v>
      </c>
      <c r="G657" s="237"/>
      <c r="H657" s="241">
        <v>9.632</v>
      </c>
      <c r="I657" s="242"/>
      <c r="J657" s="237"/>
      <c r="K657" s="237"/>
      <c r="L657" s="243"/>
      <c r="M657" s="244"/>
      <c r="N657" s="245"/>
      <c r="O657" s="245"/>
      <c r="P657" s="245"/>
      <c r="Q657" s="245"/>
      <c r="R657" s="245"/>
      <c r="S657" s="245"/>
      <c r="T657" s="246"/>
      <c r="AT657" s="247" t="s">
        <v>157</v>
      </c>
      <c r="AU657" s="247" t="s">
        <v>87</v>
      </c>
      <c r="AV657" s="12" t="s">
        <v>87</v>
      </c>
      <c r="AW657" s="12" t="s">
        <v>32</v>
      </c>
      <c r="AX657" s="12" t="s">
        <v>77</v>
      </c>
      <c r="AY657" s="247" t="s">
        <v>147</v>
      </c>
    </row>
    <row r="658" spans="2:51" s="12" customFormat="1" ht="12">
      <c r="B658" s="236"/>
      <c r="C658" s="237"/>
      <c r="D658" s="238" t="s">
        <v>157</v>
      </c>
      <c r="E658" s="239" t="s">
        <v>1</v>
      </c>
      <c r="F658" s="240" t="s">
        <v>979</v>
      </c>
      <c r="G658" s="237"/>
      <c r="H658" s="241">
        <v>14</v>
      </c>
      <c r="I658" s="242"/>
      <c r="J658" s="237"/>
      <c r="K658" s="237"/>
      <c r="L658" s="243"/>
      <c r="M658" s="244"/>
      <c r="N658" s="245"/>
      <c r="O658" s="245"/>
      <c r="P658" s="245"/>
      <c r="Q658" s="245"/>
      <c r="R658" s="245"/>
      <c r="S658" s="245"/>
      <c r="T658" s="246"/>
      <c r="AT658" s="247" t="s">
        <v>157</v>
      </c>
      <c r="AU658" s="247" t="s">
        <v>87</v>
      </c>
      <c r="AV658" s="12" t="s">
        <v>87</v>
      </c>
      <c r="AW658" s="12" t="s">
        <v>32</v>
      </c>
      <c r="AX658" s="12" t="s">
        <v>77</v>
      </c>
      <c r="AY658" s="247" t="s">
        <v>147</v>
      </c>
    </row>
    <row r="659" spans="2:51" s="13" customFormat="1" ht="12">
      <c r="B659" s="258"/>
      <c r="C659" s="259"/>
      <c r="D659" s="238" t="s">
        <v>157</v>
      </c>
      <c r="E659" s="260" t="s">
        <v>1</v>
      </c>
      <c r="F659" s="261" t="s">
        <v>184</v>
      </c>
      <c r="G659" s="259"/>
      <c r="H659" s="262">
        <v>31.631999999999998</v>
      </c>
      <c r="I659" s="263"/>
      <c r="J659" s="259"/>
      <c r="K659" s="259"/>
      <c r="L659" s="264"/>
      <c r="M659" s="265"/>
      <c r="N659" s="266"/>
      <c r="O659" s="266"/>
      <c r="P659" s="266"/>
      <c r="Q659" s="266"/>
      <c r="R659" s="266"/>
      <c r="S659" s="266"/>
      <c r="T659" s="267"/>
      <c r="AT659" s="268" t="s">
        <v>157</v>
      </c>
      <c r="AU659" s="268" t="s">
        <v>87</v>
      </c>
      <c r="AV659" s="13" t="s">
        <v>155</v>
      </c>
      <c r="AW659" s="13" t="s">
        <v>32</v>
      </c>
      <c r="AX659" s="13" t="s">
        <v>85</v>
      </c>
      <c r="AY659" s="268" t="s">
        <v>147</v>
      </c>
    </row>
    <row r="660" spans="2:65" s="1" customFormat="1" ht="24" customHeight="1">
      <c r="B660" s="38"/>
      <c r="C660" s="223" t="s">
        <v>980</v>
      </c>
      <c r="D660" s="223" t="s">
        <v>150</v>
      </c>
      <c r="E660" s="224" t="s">
        <v>981</v>
      </c>
      <c r="F660" s="225" t="s">
        <v>982</v>
      </c>
      <c r="G660" s="226" t="s">
        <v>167</v>
      </c>
      <c r="H660" s="227">
        <v>31.632</v>
      </c>
      <c r="I660" s="228"/>
      <c r="J660" s="229">
        <f>ROUND(I660*H660,2)</f>
        <v>0</v>
      </c>
      <c r="K660" s="225" t="s">
        <v>154</v>
      </c>
      <c r="L660" s="43"/>
      <c r="M660" s="230" t="s">
        <v>1</v>
      </c>
      <c r="N660" s="231" t="s">
        <v>42</v>
      </c>
      <c r="O660" s="86"/>
      <c r="P660" s="232">
        <f>O660*H660</f>
        <v>0</v>
      </c>
      <c r="Q660" s="232">
        <v>0.0002</v>
      </c>
      <c r="R660" s="232">
        <f>Q660*H660</f>
        <v>0.0063264</v>
      </c>
      <c r="S660" s="232">
        <v>0</v>
      </c>
      <c r="T660" s="233">
        <f>S660*H660</f>
        <v>0</v>
      </c>
      <c r="AR660" s="234" t="s">
        <v>239</v>
      </c>
      <c r="AT660" s="234" t="s">
        <v>150</v>
      </c>
      <c r="AU660" s="234" t="s">
        <v>87</v>
      </c>
      <c r="AY660" s="17" t="s">
        <v>147</v>
      </c>
      <c r="BE660" s="235">
        <f>IF(N660="základní",J660,0)</f>
        <v>0</v>
      </c>
      <c r="BF660" s="235">
        <f>IF(N660="snížená",J660,0)</f>
        <v>0</v>
      </c>
      <c r="BG660" s="235">
        <f>IF(N660="zákl. přenesená",J660,0)</f>
        <v>0</v>
      </c>
      <c r="BH660" s="235">
        <f>IF(N660="sníž. přenesená",J660,0)</f>
        <v>0</v>
      </c>
      <c r="BI660" s="235">
        <f>IF(N660="nulová",J660,0)</f>
        <v>0</v>
      </c>
      <c r="BJ660" s="17" t="s">
        <v>85</v>
      </c>
      <c r="BK660" s="235">
        <f>ROUND(I660*H660,2)</f>
        <v>0</v>
      </c>
      <c r="BL660" s="17" t="s">
        <v>239</v>
      </c>
      <c r="BM660" s="234" t="s">
        <v>983</v>
      </c>
    </row>
    <row r="661" spans="2:51" s="12" customFormat="1" ht="12">
      <c r="B661" s="236"/>
      <c r="C661" s="237"/>
      <c r="D661" s="238" t="s">
        <v>157</v>
      </c>
      <c r="E661" s="239" t="s">
        <v>1</v>
      </c>
      <c r="F661" s="240" t="s">
        <v>977</v>
      </c>
      <c r="G661" s="237"/>
      <c r="H661" s="241">
        <v>8</v>
      </c>
      <c r="I661" s="242"/>
      <c r="J661" s="237"/>
      <c r="K661" s="237"/>
      <c r="L661" s="243"/>
      <c r="M661" s="244"/>
      <c r="N661" s="245"/>
      <c r="O661" s="245"/>
      <c r="P661" s="245"/>
      <c r="Q661" s="245"/>
      <c r="R661" s="245"/>
      <c r="S661" s="245"/>
      <c r="T661" s="246"/>
      <c r="AT661" s="247" t="s">
        <v>157</v>
      </c>
      <c r="AU661" s="247" t="s">
        <v>87</v>
      </c>
      <c r="AV661" s="12" t="s">
        <v>87</v>
      </c>
      <c r="AW661" s="12" t="s">
        <v>32</v>
      </c>
      <c r="AX661" s="12" t="s">
        <v>77</v>
      </c>
      <c r="AY661" s="247" t="s">
        <v>147</v>
      </c>
    </row>
    <row r="662" spans="2:51" s="12" customFormat="1" ht="12">
      <c r="B662" s="236"/>
      <c r="C662" s="237"/>
      <c r="D662" s="238" t="s">
        <v>157</v>
      </c>
      <c r="E662" s="239" t="s">
        <v>1</v>
      </c>
      <c r="F662" s="240" t="s">
        <v>984</v>
      </c>
      <c r="G662" s="237"/>
      <c r="H662" s="241">
        <v>9.632</v>
      </c>
      <c r="I662" s="242"/>
      <c r="J662" s="237"/>
      <c r="K662" s="237"/>
      <c r="L662" s="243"/>
      <c r="M662" s="244"/>
      <c r="N662" s="245"/>
      <c r="O662" s="245"/>
      <c r="P662" s="245"/>
      <c r="Q662" s="245"/>
      <c r="R662" s="245"/>
      <c r="S662" s="245"/>
      <c r="T662" s="246"/>
      <c r="AT662" s="247" t="s">
        <v>157</v>
      </c>
      <c r="AU662" s="247" t="s">
        <v>87</v>
      </c>
      <c r="AV662" s="12" t="s">
        <v>87</v>
      </c>
      <c r="AW662" s="12" t="s">
        <v>32</v>
      </c>
      <c r="AX662" s="12" t="s">
        <v>77</v>
      </c>
      <c r="AY662" s="247" t="s">
        <v>147</v>
      </c>
    </row>
    <row r="663" spans="2:51" s="12" customFormat="1" ht="12">
      <c r="B663" s="236"/>
      <c r="C663" s="237"/>
      <c r="D663" s="238" t="s">
        <v>157</v>
      </c>
      <c r="E663" s="239" t="s">
        <v>1</v>
      </c>
      <c r="F663" s="240" t="s">
        <v>979</v>
      </c>
      <c r="G663" s="237"/>
      <c r="H663" s="241">
        <v>14</v>
      </c>
      <c r="I663" s="242"/>
      <c r="J663" s="237"/>
      <c r="K663" s="237"/>
      <c r="L663" s="243"/>
      <c r="M663" s="244"/>
      <c r="N663" s="245"/>
      <c r="O663" s="245"/>
      <c r="P663" s="245"/>
      <c r="Q663" s="245"/>
      <c r="R663" s="245"/>
      <c r="S663" s="245"/>
      <c r="T663" s="246"/>
      <c r="AT663" s="247" t="s">
        <v>157</v>
      </c>
      <c r="AU663" s="247" t="s">
        <v>87</v>
      </c>
      <c r="AV663" s="12" t="s">
        <v>87</v>
      </c>
      <c r="AW663" s="12" t="s">
        <v>32</v>
      </c>
      <c r="AX663" s="12" t="s">
        <v>77</v>
      </c>
      <c r="AY663" s="247" t="s">
        <v>147</v>
      </c>
    </row>
    <row r="664" spans="2:51" s="13" customFormat="1" ht="12">
      <c r="B664" s="258"/>
      <c r="C664" s="259"/>
      <c r="D664" s="238" t="s">
        <v>157</v>
      </c>
      <c r="E664" s="260" t="s">
        <v>1</v>
      </c>
      <c r="F664" s="261" t="s">
        <v>184</v>
      </c>
      <c r="G664" s="259"/>
      <c r="H664" s="262">
        <v>31.631999999999998</v>
      </c>
      <c r="I664" s="263"/>
      <c r="J664" s="259"/>
      <c r="K664" s="259"/>
      <c r="L664" s="264"/>
      <c r="M664" s="265"/>
      <c r="N664" s="266"/>
      <c r="O664" s="266"/>
      <c r="P664" s="266"/>
      <c r="Q664" s="266"/>
      <c r="R664" s="266"/>
      <c r="S664" s="266"/>
      <c r="T664" s="267"/>
      <c r="AT664" s="268" t="s">
        <v>157</v>
      </c>
      <c r="AU664" s="268" t="s">
        <v>87</v>
      </c>
      <c r="AV664" s="13" t="s">
        <v>155</v>
      </c>
      <c r="AW664" s="13" t="s">
        <v>32</v>
      </c>
      <c r="AX664" s="13" t="s">
        <v>85</v>
      </c>
      <c r="AY664" s="268" t="s">
        <v>147</v>
      </c>
    </row>
    <row r="665" spans="2:65" s="1" customFormat="1" ht="24" customHeight="1">
      <c r="B665" s="38"/>
      <c r="C665" s="223" t="s">
        <v>985</v>
      </c>
      <c r="D665" s="223" t="s">
        <v>150</v>
      </c>
      <c r="E665" s="224" t="s">
        <v>986</v>
      </c>
      <c r="F665" s="225" t="s">
        <v>987</v>
      </c>
      <c r="G665" s="226" t="s">
        <v>167</v>
      </c>
      <c r="H665" s="227">
        <v>31.632</v>
      </c>
      <c r="I665" s="228"/>
      <c r="J665" s="229">
        <f>ROUND(I665*H665,2)</f>
        <v>0</v>
      </c>
      <c r="K665" s="225" t="s">
        <v>154</v>
      </c>
      <c r="L665" s="43"/>
      <c r="M665" s="230" t="s">
        <v>1</v>
      </c>
      <c r="N665" s="231" t="s">
        <v>42</v>
      </c>
      <c r="O665" s="86"/>
      <c r="P665" s="232">
        <f>O665*H665</f>
        <v>0</v>
      </c>
      <c r="Q665" s="232">
        <v>0.0075</v>
      </c>
      <c r="R665" s="232">
        <f>Q665*H665</f>
        <v>0.23724</v>
      </c>
      <c r="S665" s="232">
        <v>0</v>
      </c>
      <c r="T665" s="233">
        <f>S665*H665</f>
        <v>0</v>
      </c>
      <c r="AR665" s="234" t="s">
        <v>239</v>
      </c>
      <c r="AT665" s="234" t="s">
        <v>150</v>
      </c>
      <c r="AU665" s="234" t="s">
        <v>87</v>
      </c>
      <c r="AY665" s="17" t="s">
        <v>147</v>
      </c>
      <c r="BE665" s="235">
        <f>IF(N665="základní",J665,0)</f>
        <v>0</v>
      </c>
      <c r="BF665" s="235">
        <f>IF(N665="snížená",J665,0)</f>
        <v>0</v>
      </c>
      <c r="BG665" s="235">
        <f>IF(N665="zákl. přenesená",J665,0)</f>
        <v>0</v>
      </c>
      <c r="BH665" s="235">
        <f>IF(N665="sníž. přenesená",J665,0)</f>
        <v>0</v>
      </c>
      <c r="BI665" s="235">
        <f>IF(N665="nulová",J665,0)</f>
        <v>0</v>
      </c>
      <c r="BJ665" s="17" t="s">
        <v>85</v>
      </c>
      <c r="BK665" s="235">
        <f>ROUND(I665*H665,2)</f>
        <v>0</v>
      </c>
      <c r="BL665" s="17" t="s">
        <v>239</v>
      </c>
      <c r="BM665" s="234" t="s">
        <v>988</v>
      </c>
    </row>
    <row r="666" spans="2:51" s="12" customFormat="1" ht="12">
      <c r="B666" s="236"/>
      <c r="C666" s="237"/>
      <c r="D666" s="238" t="s">
        <v>157</v>
      </c>
      <c r="E666" s="239" t="s">
        <v>1</v>
      </c>
      <c r="F666" s="240" t="s">
        <v>977</v>
      </c>
      <c r="G666" s="237"/>
      <c r="H666" s="241">
        <v>8</v>
      </c>
      <c r="I666" s="242"/>
      <c r="J666" s="237"/>
      <c r="K666" s="237"/>
      <c r="L666" s="243"/>
      <c r="M666" s="244"/>
      <c r="N666" s="245"/>
      <c r="O666" s="245"/>
      <c r="P666" s="245"/>
      <c r="Q666" s="245"/>
      <c r="R666" s="245"/>
      <c r="S666" s="245"/>
      <c r="T666" s="246"/>
      <c r="AT666" s="247" t="s">
        <v>157</v>
      </c>
      <c r="AU666" s="247" t="s">
        <v>87</v>
      </c>
      <c r="AV666" s="12" t="s">
        <v>87</v>
      </c>
      <c r="AW666" s="12" t="s">
        <v>32</v>
      </c>
      <c r="AX666" s="12" t="s">
        <v>77</v>
      </c>
      <c r="AY666" s="247" t="s">
        <v>147</v>
      </c>
    </row>
    <row r="667" spans="2:51" s="12" customFormat="1" ht="12">
      <c r="B667" s="236"/>
      <c r="C667" s="237"/>
      <c r="D667" s="238" t="s">
        <v>157</v>
      </c>
      <c r="E667" s="239" t="s">
        <v>1</v>
      </c>
      <c r="F667" s="240" t="s">
        <v>984</v>
      </c>
      <c r="G667" s="237"/>
      <c r="H667" s="241">
        <v>9.632</v>
      </c>
      <c r="I667" s="242"/>
      <c r="J667" s="237"/>
      <c r="K667" s="237"/>
      <c r="L667" s="243"/>
      <c r="M667" s="244"/>
      <c r="N667" s="245"/>
      <c r="O667" s="245"/>
      <c r="P667" s="245"/>
      <c r="Q667" s="245"/>
      <c r="R667" s="245"/>
      <c r="S667" s="245"/>
      <c r="T667" s="246"/>
      <c r="AT667" s="247" t="s">
        <v>157</v>
      </c>
      <c r="AU667" s="247" t="s">
        <v>87</v>
      </c>
      <c r="AV667" s="12" t="s">
        <v>87</v>
      </c>
      <c r="AW667" s="12" t="s">
        <v>32</v>
      </c>
      <c r="AX667" s="12" t="s">
        <v>77</v>
      </c>
      <c r="AY667" s="247" t="s">
        <v>147</v>
      </c>
    </row>
    <row r="668" spans="2:51" s="12" customFormat="1" ht="12">
      <c r="B668" s="236"/>
      <c r="C668" s="237"/>
      <c r="D668" s="238" t="s">
        <v>157</v>
      </c>
      <c r="E668" s="239" t="s">
        <v>1</v>
      </c>
      <c r="F668" s="240" t="s">
        <v>979</v>
      </c>
      <c r="G668" s="237"/>
      <c r="H668" s="241">
        <v>14</v>
      </c>
      <c r="I668" s="242"/>
      <c r="J668" s="237"/>
      <c r="K668" s="237"/>
      <c r="L668" s="243"/>
      <c r="M668" s="244"/>
      <c r="N668" s="245"/>
      <c r="O668" s="245"/>
      <c r="P668" s="245"/>
      <c r="Q668" s="245"/>
      <c r="R668" s="245"/>
      <c r="S668" s="245"/>
      <c r="T668" s="246"/>
      <c r="AT668" s="247" t="s">
        <v>157</v>
      </c>
      <c r="AU668" s="247" t="s">
        <v>87</v>
      </c>
      <c r="AV668" s="12" t="s">
        <v>87</v>
      </c>
      <c r="AW668" s="12" t="s">
        <v>32</v>
      </c>
      <c r="AX668" s="12" t="s">
        <v>77</v>
      </c>
      <c r="AY668" s="247" t="s">
        <v>147</v>
      </c>
    </row>
    <row r="669" spans="2:51" s="13" customFormat="1" ht="12">
      <c r="B669" s="258"/>
      <c r="C669" s="259"/>
      <c r="D669" s="238" t="s">
        <v>157</v>
      </c>
      <c r="E669" s="260" t="s">
        <v>1</v>
      </c>
      <c r="F669" s="261" t="s">
        <v>184</v>
      </c>
      <c r="G669" s="259"/>
      <c r="H669" s="262">
        <v>31.631999999999998</v>
      </c>
      <c r="I669" s="263"/>
      <c r="J669" s="259"/>
      <c r="K669" s="259"/>
      <c r="L669" s="264"/>
      <c r="M669" s="265"/>
      <c r="N669" s="266"/>
      <c r="O669" s="266"/>
      <c r="P669" s="266"/>
      <c r="Q669" s="266"/>
      <c r="R669" s="266"/>
      <c r="S669" s="266"/>
      <c r="T669" s="267"/>
      <c r="AT669" s="268" t="s">
        <v>157</v>
      </c>
      <c r="AU669" s="268" t="s">
        <v>87</v>
      </c>
      <c r="AV669" s="13" t="s">
        <v>155</v>
      </c>
      <c r="AW669" s="13" t="s">
        <v>32</v>
      </c>
      <c r="AX669" s="13" t="s">
        <v>85</v>
      </c>
      <c r="AY669" s="268" t="s">
        <v>147</v>
      </c>
    </row>
    <row r="670" spans="2:65" s="1" customFormat="1" ht="24" customHeight="1">
      <c r="B670" s="38"/>
      <c r="C670" s="223" t="s">
        <v>989</v>
      </c>
      <c r="D670" s="223" t="s">
        <v>150</v>
      </c>
      <c r="E670" s="224" t="s">
        <v>990</v>
      </c>
      <c r="F670" s="225" t="s">
        <v>991</v>
      </c>
      <c r="G670" s="226" t="s">
        <v>167</v>
      </c>
      <c r="H670" s="227">
        <v>31.632</v>
      </c>
      <c r="I670" s="228"/>
      <c r="J670" s="229">
        <f>ROUND(I670*H670,2)</f>
        <v>0</v>
      </c>
      <c r="K670" s="225" t="s">
        <v>154</v>
      </c>
      <c r="L670" s="43"/>
      <c r="M670" s="230" t="s">
        <v>1</v>
      </c>
      <c r="N670" s="231" t="s">
        <v>42</v>
      </c>
      <c r="O670" s="86"/>
      <c r="P670" s="232">
        <f>O670*H670</f>
        <v>0</v>
      </c>
      <c r="Q670" s="232">
        <v>0</v>
      </c>
      <c r="R670" s="232">
        <f>Q670*H670</f>
        <v>0</v>
      </c>
      <c r="S670" s="232">
        <v>0.0025</v>
      </c>
      <c r="T670" s="233">
        <f>S670*H670</f>
        <v>0.07908000000000001</v>
      </c>
      <c r="AR670" s="234" t="s">
        <v>239</v>
      </c>
      <c r="AT670" s="234" t="s">
        <v>150</v>
      </c>
      <c r="AU670" s="234" t="s">
        <v>87</v>
      </c>
      <c r="AY670" s="17" t="s">
        <v>147</v>
      </c>
      <c r="BE670" s="235">
        <f>IF(N670="základní",J670,0)</f>
        <v>0</v>
      </c>
      <c r="BF670" s="235">
        <f>IF(N670="snížená",J670,0)</f>
        <v>0</v>
      </c>
      <c r="BG670" s="235">
        <f>IF(N670="zákl. přenesená",J670,0)</f>
        <v>0</v>
      </c>
      <c r="BH670" s="235">
        <f>IF(N670="sníž. přenesená",J670,0)</f>
        <v>0</v>
      </c>
      <c r="BI670" s="235">
        <f>IF(N670="nulová",J670,0)</f>
        <v>0</v>
      </c>
      <c r="BJ670" s="17" t="s">
        <v>85</v>
      </c>
      <c r="BK670" s="235">
        <f>ROUND(I670*H670,2)</f>
        <v>0</v>
      </c>
      <c r="BL670" s="17" t="s">
        <v>239</v>
      </c>
      <c r="BM670" s="234" t="s">
        <v>992</v>
      </c>
    </row>
    <row r="671" spans="2:51" s="12" customFormat="1" ht="12">
      <c r="B671" s="236"/>
      <c r="C671" s="237"/>
      <c r="D671" s="238" t="s">
        <v>157</v>
      </c>
      <c r="E671" s="239" t="s">
        <v>1</v>
      </c>
      <c r="F671" s="240" t="s">
        <v>977</v>
      </c>
      <c r="G671" s="237"/>
      <c r="H671" s="241">
        <v>8</v>
      </c>
      <c r="I671" s="242"/>
      <c r="J671" s="237"/>
      <c r="K671" s="237"/>
      <c r="L671" s="243"/>
      <c r="M671" s="244"/>
      <c r="N671" s="245"/>
      <c r="O671" s="245"/>
      <c r="P671" s="245"/>
      <c r="Q671" s="245"/>
      <c r="R671" s="245"/>
      <c r="S671" s="245"/>
      <c r="T671" s="246"/>
      <c r="AT671" s="247" t="s">
        <v>157</v>
      </c>
      <c r="AU671" s="247" t="s">
        <v>87</v>
      </c>
      <c r="AV671" s="12" t="s">
        <v>87</v>
      </c>
      <c r="AW671" s="12" t="s">
        <v>32</v>
      </c>
      <c r="AX671" s="12" t="s">
        <v>77</v>
      </c>
      <c r="AY671" s="247" t="s">
        <v>147</v>
      </c>
    </row>
    <row r="672" spans="2:51" s="12" customFormat="1" ht="12">
      <c r="B672" s="236"/>
      <c r="C672" s="237"/>
      <c r="D672" s="238" t="s">
        <v>157</v>
      </c>
      <c r="E672" s="239" t="s">
        <v>1</v>
      </c>
      <c r="F672" s="240" t="s">
        <v>984</v>
      </c>
      <c r="G672" s="237"/>
      <c r="H672" s="241">
        <v>9.632</v>
      </c>
      <c r="I672" s="242"/>
      <c r="J672" s="237"/>
      <c r="K672" s="237"/>
      <c r="L672" s="243"/>
      <c r="M672" s="244"/>
      <c r="N672" s="245"/>
      <c r="O672" s="245"/>
      <c r="P672" s="245"/>
      <c r="Q672" s="245"/>
      <c r="R672" s="245"/>
      <c r="S672" s="245"/>
      <c r="T672" s="246"/>
      <c r="AT672" s="247" t="s">
        <v>157</v>
      </c>
      <c r="AU672" s="247" t="s">
        <v>87</v>
      </c>
      <c r="AV672" s="12" t="s">
        <v>87</v>
      </c>
      <c r="AW672" s="12" t="s">
        <v>32</v>
      </c>
      <c r="AX672" s="12" t="s">
        <v>77</v>
      </c>
      <c r="AY672" s="247" t="s">
        <v>147</v>
      </c>
    </row>
    <row r="673" spans="2:51" s="12" customFormat="1" ht="12">
      <c r="B673" s="236"/>
      <c r="C673" s="237"/>
      <c r="D673" s="238" t="s">
        <v>157</v>
      </c>
      <c r="E673" s="239" t="s">
        <v>1</v>
      </c>
      <c r="F673" s="240" t="s">
        <v>979</v>
      </c>
      <c r="G673" s="237"/>
      <c r="H673" s="241">
        <v>14</v>
      </c>
      <c r="I673" s="242"/>
      <c r="J673" s="237"/>
      <c r="K673" s="237"/>
      <c r="L673" s="243"/>
      <c r="M673" s="244"/>
      <c r="N673" s="245"/>
      <c r="O673" s="245"/>
      <c r="P673" s="245"/>
      <c r="Q673" s="245"/>
      <c r="R673" s="245"/>
      <c r="S673" s="245"/>
      <c r="T673" s="246"/>
      <c r="AT673" s="247" t="s">
        <v>157</v>
      </c>
      <c r="AU673" s="247" t="s">
        <v>87</v>
      </c>
      <c r="AV673" s="12" t="s">
        <v>87</v>
      </c>
      <c r="AW673" s="12" t="s">
        <v>32</v>
      </c>
      <c r="AX673" s="12" t="s">
        <v>77</v>
      </c>
      <c r="AY673" s="247" t="s">
        <v>147</v>
      </c>
    </row>
    <row r="674" spans="2:51" s="13" customFormat="1" ht="12">
      <c r="B674" s="258"/>
      <c r="C674" s="259"/>
      <c r="D674" s="238" t="s">
        <v>157</v>
      </c>
      <c r="E674" s="260" t="s">
        <v>1</v>
      </c>
      <c r="F674" s="261" t="s">
        <v>184</v>
      </c>
      <c r="G674" s="259"/>
      <c r="H674" s="262">
        <v>31.631999999999998</v>
      </c>
      <c r="I674" s="263"/>
      <c r="J674" s="259"/>
      <c r="K674" s="259"/>
      <c r="L674" s="264"/>
      <c r="M674" s="265"/>
      <c r="N674" s="266"/>
      <c r="O674" s="266"/>
      <c r="P674" s="266"/>
      <c r="Q674" s="266"/>
      <c r="R674" s="266"/>
      <c r="S674" s="266"/>
      <c r="T674" s="267"/>
      <c r="AT674" s="268" t="s">
        <v>157</v>
      </c>
      <c r="AU674" s="268" t="s">
        <v>87</v>
      </c>
      <c r="AV674" s="13" t="s">
        <v>155</v>
      </c>
      <c r="AW674" s="13" t="s">
        <v>32</v>
      </c>
      <c r="AX674" s="13" t="s">
        <v>85</v>
      </c>
      <c r="AY674" s="268" t="s">
        <v>147</v>
      </c>
    </row>
    <row r="675" spans="2:65" s="1" customFormat="1" ht="16.5" customHeight="1">
      <c r="B675" s="38"/>
      <c r="C675" s="223" t="s">
        <v>993</v>
      </c>
      <c r="D675" s="223" t="s">
        <v>150</v>
      </c>
      <c r="E675" s="224" t="s">
        <v>994</v>
      </c>
      <c r="F675" s="225" t="s">
        <v>995</v>
      </c>
      <c r="G675" s="226" t="s">
        <v>167</v>
      </c>
      <c r="H675" s="227">
        <v>31.632</v>
      </c>
      <c r="I675" s="228"/>
      <c r="J675" s="229">
        <f>ROUND(I675*H675,2)</f>
        <v>0</v>
      </c>
      <c r="K675" s="225" t="s">
        <v>154</v>
      </c>
      <c r="L675" s="43"/>
      <c r="M675" s="230" t="s">
        <v>1</v>
      </c>
      <c r="N675" s="231" t="s">
        <v>42</v>
      </c>
      <c r="O675" s="86"/>
      <c r="P675" s="232">
        <f>O675*H675</f>
        <v>0</v>
      </c>
      <c r="Q675" s="232">
        <v>0.0007</v>
      </c>
      <c r="R675" s="232">
        <f>Q675*H675</f>
        <v>0.0221424</v>
      </c>
      <c r="S675" s="232">
        <v>0</v>
      </c>
      <c r="T675" s="233">
        <f>S675*H675</f>
        <v>0</v>
      </c>
      <c r="AR675" s="234" t="s">
        <v>239</v>
      </c>
      <c r="AT675" s="234" t="s">
        <v>150</v>
      </c>
      <c r="AU675" s="234" t="s">
        <v>87</v>
      </c>
      <c r="AY675" s="17" t="s">
        <v>147</v>
      </c>
      <c r="BE675" s="235">
        <f>IF(N675="základní",J675,0)</f>
        <v>0</v>
      </c>
      <c r="BF675" s="235">
        <f>IF(N675="snížená",J675,0)</f>
        <v>0</v>
      </c>
      <c r="BG675" s="235">
        <f>IF(N675="zákl. přenesená",J675,0)</f>
        <v>0</v>
      </c>
      <c r="BH675" s="235">
        <f>IF(N675="sníž. přenesená",J675,0)</f>
        <v>0</v>
      </c>
      <c r="BI675" s="235">
        <f>IF(N675="nulová",J675,0)</f>
        <v>0</v>
      </c>
      <c r="BJ675" s="17" t="s">
        <v>85</v>
      </c>
      <c r="BK675" s="235">
        <f>ROUND(I675*H675,2)</f>
        <v>0</v>
      </c>
      <c r="BL675" s="17" t="s">
        <v>239</v>
      </c>
      <c r="BM675" s="234" t="s">
        <v>996</v>
      </c>
    </row>
    <row r="676" spans="2:51" s="12" customFormat="1" ht="12">
      <c r="B676" s="236"/>
      <c r="C676" s="237"/>
      <c r="D676" s="238" t="s">
        <v>157</v>
      </c>
      <c r="E676" s="239" t="s">
        <v>1</v>
      </c>
      <c r="F676" s="240" t="s">
        <v>977</v>
      </c>
      <c r="G676" s="237"/>
      <c r="H676" s="241">
        <v>8</v>
      </c>
      <c r="I676" s="242"/>
      <c r="J676" s="237"/>
      <c r="K676" s="237"/>
      <c r="L676" s="243"/>
      <c r="M676" s="244"/>
      <c r="N676" s="245"/>
      <c r="O676" s="245"/>
      <c r="P676" s="245"/>
      <c r="Q676" s="245"/>
      <c r="R676" s="245"/>
      <c r="S676" s="245"/>
      <c r="T676" s="246"/>
      <c r="AT676" s="247" t="s">
        <v>157</v>
      </c>
      <c r="AU676" s="247" t="s">
        <v>87</v>
      </c>
      <c r="AV676" s="12" t="s">
        <v>87</v>
      </c>
      <c r="AW676" s="12" t="s">
        <v>32</v>
      </c>
      <c r="AX676" s="12" t="s">
        <v>77</v>
      </c>
      <c r="AY676" s="247" t="s">
        <v>147</v>
      </c>
    </row>
    <row r="677" spans="2:51" s="12" customFormat="1" ht="12">
      <c r="B677" s="236"/>
      <c r="C677" s="237"/>
      <c r="D677" s="238" t="s">
        <v>157</v>
      </c>
      <c r="E677" s="239" t="s">
        <v>1</v>
      </c>
      <c r="F677" s="240" t="s">
        <v>984</v>
      </c>
      <c r="G677" s="237"/>
      <c r="H677" s="241">
        <v>9.632</v>
      </c>
      <c r="I677" s="242"/>
      <c r="J677" s="237"/>
      <c r="K677" s="237"/>
      <c r="L677" s="243"/>
      <c r="M677" s="244"/>
      <c r="N677" s="245"/>
      <c r="O677" s="245"/>
      <c r="P677" s="245"/>
      <c r="Q677" s="245"/>
      <c r="R677" s="245"/>
      <c r="S677" s="245"/>
      <c r="T677" s="246"/>
      <c r="AT677" s="247" t="s">
        <v>157</v>
      </c>
      <c r="AU677" s="247" t="s">
        <v>87</v>
      </c>
      <c r="AV677" s="12" t="s">
        <v>87</v>
      </c>
      <c r="AW677" s="12" t="s">
        <v>32</v>
      </c>
      <c r="AX677" s="12" t="s">
        <v>77</v>
      </c>
      <c r="AY677" s="247" t="s">
        <v>147</v>
      </c>
    </row>
    <row r="678" spans="2:51" s="12" customFormat="1" ht="12">
      <c r="B678" s="236"/>
      <c r="C678" s="237"/>
      <c r="D678" s="238" t="s">
        <v>157</v>
      </c>
      <c r="E678" s="239" t="s">
        <v>1</v>
      </c>
      <c r="F678" s="240" t="s">
        <v>979</v>
      </c>
      <c r="G678" s="237"/>
      <c r="H678" s="241">
        <v>14</v>
      </c>
      <c r="I678" s="242"/>
      <c r="J678" s="237"/>
      <c r="K678" s="237"/>
      <c r="L678" s="243"/>
      <c r="M678" s="244"/>
      <c r="N678" s="245"/>
      <c r="O678" s="245"/>
      <c r="P678" s="245"/>
      <c r="Q678" s="245"/>
      <c r="R678" s="245"/>
      <c r="S678" s="245"/>
      <c r="T678" s="246"/>
      <c r="AT678" s="247" t="s">
        <v>157</v>
      </c>
      <c r="AU678" s="247" t="s">
        <v>87</v>
      </c>
      <c r="AV678" s="12" t="s">
        <v>87</v>
      </c>
      <c r="AW678" s="12" t="s">
        <v>32</v>
      </c>
      <c r="AX678" s="12" t="s">
        <v>77</v>
      </c>
      <c r="AY678" s="247" t="s">
        <v>147</v>
      </c>
    </row>
    <row r="679" spans="2:51" s="13" customFormat="1" ht="12">
      <c r="B679" s="258"/>
      <c r="C679" s="259"/>
      <c r="D679" s="238" t="s">
        <v>157</v>
      </c>
      <c r="E679" s="260" t="s">
        <v>1</v>
      </c>
      <c r="F679" s="261" t="s">
        <v>184</v>
      </c>
      <c r="G679" s="259"/>
      <c r="H679" s="262">
        <v>31.631999999999998</v>
      </c>
      <c r="I679" s="263"/>
      <c r="J679" s="259"/>
      <c r="K679" s="259"/>
      <c r="L679" s="264"/>
      <c r="M679" s="265"/>
      <c r="N679" s="266"/>
      <c r="O679" s="266"/>
      <c r="P679" s="266"/>
      <c r="Q679" s="266"/>
      <c r="R679" s="266"/>
      <c r="S679" s="266"/>
      <c r="T679" s="267"/>
      <c r="AT679" s="268" t="s">
        <v>157</v>
      </c>
      <c r="AU679" s="268" t="s">
        <v>87</v>
      </c>
      <c r="AV679" s="13" t="s">
        <v>155</v>
      </c>
      <c r="AW679" s="13" t="s">
        <v>32</v>
      </c>
      <c r="AX679" s="13" t="s">
        <v>85</v>
      </c>
      <c r="AY679" s="268" t="s">
        <v>147</v>
      </c>
    </row>
    <row r="680" spans="2:65" s="1" customFormat="1" ht="16.5" customHeight="1">
      <c r="B680" s="38"/>
      <c r="C680" s="248" t="s">
        <v>997</v>
      </c>
      <c r="D680" s="248" t="s">
        <v>159</v>
      </c>
      <c r="E680" s="249" t="s">
        <v>998</v>
      </c>
      <c r="F680" s="250" t="s">
        <v>999</v>
      </c>
      <c r="G680" s="251" t="s">
        <v>167</v>
      </c>
      <c r="H680" s="252">
        <v>34.795</v>
      </c>
      <c r="I680" s="253"/>
      <c r="J680" s="254">
        <f>ROUND(I680*H680,2)</f>
        <v>0</v>
      </c>
      <c r="K680" s="250" t="s">
        <v>154</v>
      </c>
      <c r="L680" s="255"/>
      <c r="M680" s="256" t="s">
        <v>1</v>
      </c>
      <c r="N680" s="257" t="s">
        <v>42</v>
      </c>
      <c r="O680" s="86"/>
      <c r="P680" s="232">
        <f>O680*H680</f>
        <v>0</v>
      </c>
      <c r="Q680" s="232">
        <v>0.00264</v>
      </c>
      <c r="R680" s="232">
        <f>Q680*H680</f>
        <v>0.0918588</v>
      </c>
      <c r="S680" s="232">
        <v>0</v>
      </c>
      <c r="T680" s="233">
        <f>S680*H680</f>
        <v>0</v>
      </c>
      <c r="AR680" s="234" t="s">
        <v>352</v>
      </c>
      <c r="AT680" s="234" t="s">
        <v>159</v>
      </c>
      <c r="AU680" s="234" t="s">
        <v>87</v>
      </c>
      <c r="AY680" s="17" t="s">
        <v>147</v>
      </c>
      <c r="BE680" s="235">
        <f>IF(N680="základní",J680,0)</f>
        <v>0</v>
      </c>
      <c r="BF680" s="235">
        <f>IF(N680="snížená",J680,0)</f>
        <v>0</v>
      </c>
      <c r="BG680" s="235">
        <f>IF(N680="zákl. přenesená",J680,0)</f>
        <v>0</v>
      </c>
      <c r="BH680" s="235">
        <f>IF(N680="sníž. přenesená",J680,0)</f>
        <v>0</v>
      </c>
      <c r="BI680" s="235">
        <f>IF(N680="nulová",J680,0)</f>
        <v>0</v>
      </c>
      <c r="BJ680" s="17" t="s">
        <v>85</v>
      </c>
      <c r="BK680" s="235">
        <f>ROUND(I680*H680,2)</f>
        <v>0</v>
      </c>
      <c r="BL680" s="17" t="s">
        <v>239</v>
      </c>
      <c r="BM680" s="234" t="s">
        <v>1000</v>
      </c>
    </row>
    <row r="681" spans="2:51" s="12" customFormat="1" ht="12">
      <c r="B681" s="236"/>
      <c r="C681" s="237"/>
      <c r="D681" s="238" t="s">
        <v>157</v>
      </c>
      <c r="E681" s="239" t="s">
        <v>1</v>
      </c>
      <c r="F681" s="240" t="s">
        <v>1001</v>
      </c>
      <c r="G681" s="237"/>
      <c r="H681" s="241">
        <v>34.795</v>
      </c>
      <c r="I681" s="242"/>
      <c r="J681" s="237"/>
      <c r="K681" s="237"/>
      <c r="L681" s="243"/>
      <c r="M681" s="244"/>
      <c r="N681" s="245"/>
      <c r="O681" s="245"/>
      <c r="P681" s="245"/>
      <c r="Q681" s="245"/>
      <c r="R681" s="245"/>
      <c r="S681" s="245"/>
      <c r="T681" s="246"/>
      <c r="AT681" s="247" t="s">
        <v>157</v>
      </c>
      <c r="AU681" s="247" t="s">
        <v>87</v>
      </c>
      <c r="AV681" s="12" t="s">
        <v>87</v>
      </c>
      <c r="AW681" s="12" t="s">
        <v>32</v>
      </c>
      <c r="AX681" s="12" t="s">
        <v>85</v>
      </c>
      <c r="AY681" s="247" t="s">
        <v>147</v>
      </c>
    </row>
    <row r="682" spans="2:65" s="1" customFormat="1" ht="16.5" customHeight="1">
      <c r="B682" s="38"/>
      <c r="C682" s="223" t="s">
        <v>1002</v>
      </c>
      <c r="D682" s="223" t="s">
        <v>150</v>
      </c>
      <c r="E682" s="224" t="s">
        <v>1003</v>
      </c>
      <c r="F682" s="225" t="s">
        <v>1004</v>
      </c>
      <c r="G682" s="226" t="s">
        <v>167</v>
      </c>
      <c r="H682" s="227">
        <v>31.632</v>
      </c>
      <c r="I682" s="228"/>
      <c r="J682" s="229">
        <f>ROUND(I682*H682,2)</f>
        <v>0</v>
      </c>
      <c r="K682" s="225" t="s">
        <v>154</v>
      </c>
      <c r="L682" s="43"/>
      <c r="M682" s="230" t="s">
        <v>1</v>
      </c>
      <c r="N682" s="231" t="s">
        <v>42</v>
      </c>
      <c r="O682" s="86"/>
      <c r="P682" s="232">
        <f>O682*H682</f>
        <v>0</v>
      </c>
      <c r="Q682" s="232">
        <v>0</v>
      </c>
      <c r="R682" s="232">
        <f>Q682*H682</f>
        <v>0</v>
      </c>
      <c r="S682" s="232">
        <v>0</v>
      </c>
      <c r="T682" s="233">
        <f>S682*H682</f>
        <v>0</v>
      </c>
      <c r="AR682" s="234" t="s">
        <v>239</v>
      </c>
      <c r="AT682" s="234" t="s">
        <v>150</v>
      </c>
      <c r="AU682" s="234" t="s">
        <v>87</v>
      </c>
      <c r="AY682" s="17" t="s">
        <v>147</v>
      </c>
      <c r="BE682" s="235">
        <f>IF(N682="základní",J682,0)</f>
        <v>0</v>
      </c>
      <c r="BF682" s="235">
        <f>IF(N682="snížená",J682,0)</f>
        <v>0</v>
      </c>
      <c r="BG682" s="235">
        <f>IF(N682="zákl. přenesená",J682,0)</f>
        <v>0</v>
      </c>
      <c r="BH682" s="235">
        <f>IF(N682="sníž. přenesená",J682,0)</f>
        <v>0</v>
      </c>
      <c r="BI682" s="235">
        <f>IF(N682="nulová",J682,0)</f>
        <v>0</v>
      </c>
      <c r="BJ682" s="17" t="s">
        <v>85</v>
      </c>
      <c r="BK682" s="235">
        <f>ROUND(I682*H682,2)</f>
        <v>0</v>
      </c>
      <c r="BL682" s="17" t="s">
        <v>239</v>
      </c>
      <c r="BM682" s="234" t="s">
        <v>1005</v>
      </c>
    </row>
    <row r="683" spans="2:65" s="1" customFormat="1" ht="24" customHeight="1">
      <c r="B683" s="38"/>
      <c r="C683" s="223" t="s">
        <v>1006</v>
      </c>
      <c r="D683" s="223" t="s">
        <v>150</v>
      </c>
      <c r="E683" s="224" t="s">
        <v>1007</v>
      </c>
      <c r="F683" s="225" t="s">
        <v>1008</v>
      </c>
      <c r="G683" s="226" t="s">
        <v>332</v>
      </c>
      <c r="H683" s="227">
        <v>0.358</v>
      </c>
      <c r="I683" s="228"/>
      <c r="J683" s="229">
        <f>ROUND(I683*H683,2)</f>
        <v>0</v>
      </c>
      <c r="K683" s="225" t="s">
        <v>154</v>
      </c>
      <c r="L683" s="43"/>
      <c r="M683" s="230" t="s">
        <v>1</v>
      </c>
      <c r="N683" s="231" t="s">
        <v>42</v>
      </c>
      <c r="O683" s="86"/>
      <c r="P683" s="232">
        <f>O683*H683</f>
        <v>0</v>
      </c>
      <c r="Q683" s="232">
        <v>0</v>
      </c>
      <c r="R683" s="232">
        <f>Q683*H683</f>
        <v>0</v>
      </c>
      <c r="S683" s="232">
        <v>0</v>
      </c>
      <c r="T683" s="233">
        <f>S683*H683</f>
        <v>0</v>
      </c>
      <c r="AR683" s="234" t="s">
        <v>239</v>
      </c>
      <c r="AT683" s="234" t="s">
        <v>150</v>
      </c>
      <c r="AU683" s="234" t="s">
        <v>87</v>
      </c>
      <c r="AY683" s="17" t="s">
        <v>147</v>
      </c>
      <c r="BE683" s="235">
        <f>IF(N683="základní",J683,0)</f>
        <v>0</v>
      </c>
      <c r="BF683" s="235">
        <f>IF(N683="snížená",J683,0)</f>
        <v>0</v>
      </c>
      <c r="BG683" s="235">
        <f>IF(N683="zákl. přenesená",J683,0)</f>
        <v>0</v>
      </c>
      <c r="BH683" s="235">
        <f>IF(N683="sníž. přenesená",J683,0)</f>
        <v>0</v>
      </c>
      <c r="BI683" s="235">
        <f>IF(N683="nulová",J683,0)</f>
        <v>0</v>
      </c>
      <c r="BJ683" s="17" t="s">
        <v>85</v>
      </c>
      <c r="BK683" s="235">
        <f>ROUND(I683*H683,2)</f>
        <v>0</v>
      </c>
      <c r="BL683" s="17" t="s">
        <v>239</v>
      </c>
      <c r="BM683" s="234" t="s">
        <v>1009</v>
      </c>
    </row>
    <row r="684" spans="2:63" s="11" customFormat="1" ht="22.8" customHeight="1">
      <c r="B684" s="207"/>
      <c r="C684" s="208"/>
      <c r="D684" s="209" t="s">
        <v>76</v>
      </c>
      <c r="E684" s="221" t="s">
        <v>1010</v>
      </c>
      <c r="F684" s="221" t="s">
        <v>1011</v>
      </c>
      <c r="G684" s="208"/>
      <c r="H684" s="208"/>
      <c r="I684" s="211"/>
      <c r="J684" s="222">
        <f>BK684</f>
        <v>0</v>
      </c>
      <c r="K684" s="208"/>
      <c r="L684" s="213"/>
      <c r="M684" s="214"/>
      <c r="N684" s="215"/>
      <c r="O684" s="215"/>
      <c r="P684" s="216">
        <f>SUM(P685:P703)</f>
        <v>0</v>
      </c>
      <c r="Q684" s="215"/>
      <c r="R684" s="216">
        <f>SUM(R685:R703)</f>
        <v>2.8886349000000004</v>
      </c>
      <c r="S684" s="215"/>
      <c r="T684" s="217">
        <f>SUM(T685:T703)</f>
        <v>0</v>
      </c>
      <c r="AR684" s="218" t="s">
        <v>87</v>
      </c>
      <c r="AT684" s="219" t="s">
        <v>76</v>
      </c>
      <c r="AU684" s="219" t="s">
        <v>85</v>
      </c>
      <c r="AY684" s="218" t="s">
        <v>147</v>
      </c>
      <c r="BK684" s="220">
        <f>SUM(BK685:BK703)</f>
        <v>0</v>
      </c>
    </row>
    <row r="685" spans="2:65" s="1" customFormat="1" ht="24" customHeight="1">
      <c r="B685" s="38"/>
      <c r="C685" s="223" t="s">
        <v>1012</v>
      </c>
      <c r="D685" s="223" t="s">
        <v>150</v>
      </c>
      <c r="E685" s="224" t="s">
        <v>1013</v>
      </c>
      <c r="F685" s="225" t="s">
        <v>1014</v>
      </c>
      <c r="G685" s="226" t="s">
        <v>167</v>
      </c>
      <c r="H685" s="227">
        <v>168.335</v>
      </c>
      <c r="I685" s="228"/>
      <c r="J685" s="229">
        <f>ROUND(I685*H685,2)</f>
        <v>0</v>
      </c>
      <c r="K685" s="225" t="s">
        <v>154</v>
      </c>
      <c r="L685" s="43"/>
      <c r="M685" s="230" t="s">
        <v>1</v>
      </c>
      <c r="N685" s="231" t="s">
        <v>42</v>
      </c>
      <c r="O685" s="86"/>
      <c r="P685" s="232">
        <f>O685*H685</f>
        <v>0</v>
      </c>
      <c r="Q685" s="232">
        <v>0.003</v>
      </c>
      <c r="R685" s="232">
        <f>Q685*H685</f>
        <v>0.505005</v>
      </c>
      <c r="S685" s="232">
        <v>0</v>
      </c>
      <c r="T685" s="233">
        <f>S685*H685</f>
        <v>0</v>
      </c>
      <c r="AR685" s="234" t="s">
        <v>239</v>
      </c>
      <c r="AT685" s="234" t="s">
        <v>150</v>
      </c>
      <c r="AU685" s="234" t="s">
        <v>87</v>
      </c>
      <c r="AY685" s="17" t="s">
        <v>147</v>
      </c>
      <c r="BE685" s="235">
        <f>IF(N685="základní",J685,0)</f>
        <v>0</v>
      </c>
      <c r="BF685" s="235">
        <f>IF(N685="snížená",J685,0)</f>
        <v>0</v>
      </c>
      <c r="BG685" s="235">
        <f>IF(N685="zákl. přenesená",J685,0)</f>
        <v>0</v>
      </c>
      <c r="BH685" s="235">
        <f>IF(N685="sníž. přenesená",J685,0)</f>
        <v>0</v>
      </c>
      <c r="BI685" s="235">
        <f>IF(N685="nulová",J685,0)</f>
        <v>0</v>
      </c>
      <c r="BJ685" s="17" t="s">
        <v>85</v>
      </c>
      <c r="BK685" s="235">
        <f>ROUND(I685*H685,2)</f>
        <v>0</v>
      </c>
      <c r="BL685" s="17" t="s">
        <v>239</v>
      </c>
      <c r="BM685" s="234" t="s">
        <v>1015</v>
      </c>
    </row>
    <row r="686" spans="2:51" s="12" customFormat="1" ht="12">
      <c r="B686" s="236"/>
      <c r="C686" s="237"/>
      <c r="D686" s="238" t="s">
        <v>157</v>
      </c>
      <c r="E686" s="239" t="s">
        <v>1</v>
      </c>
      <c r="F686" s="240" t="s">
        <v>278</v>
      </c>
      <c r="G686" s="237"/>
      <c r="H686" s="241">
        <v>27.89</v>
      </c>
      <c r="I686" s="242"/>
      <c r="J686" s="237"/>
      <c r="K686" s="237"/>
      <c r="L686" s="243"/>
      <c r="M686" s="244"/>
      <c r="N686" s="245"/>
      <c r="O686" s="245"/>
      <c r="P686" s="245"/>
      <c r="Q686" s="245"/>
      <c r="R686" s="245"/>
      <c r="S686" s="245"/>
      <c r="T686" s="246"/>
      <c r="AT686" s="247" t="s">
        <v>157</v>
      </c>
      <c r="AU686" s="247" t="s">
        <v>87</v>
      </c>
      <c r="AV686" s="12" t="s">
        <v>87</v>
      </c>
      <c r="AW686" s="12" t="s">
        <v>32</v>
      </c>
      <c r="AX686" s="12" t="s">
        <v>77</v>
      </c>
      <c r="AY686" s="247" t="s">
        <v>147</v>
      </c>
    </row>
    <row r="687" spans="2:51" s="12" customFormat="1" ht="12">
      <c r="B687" s="236"/>
      <c r="C687" s="237"/>
      <c r="D687" s="238" t="s">
        <v>157</v>
      </c>
      <c r="E687" s="239" t="s">
        <v>1</v>
      </c>
      <c r="F687" s="240" t="s">
        <v>279</v>
      </c>
      <c r="G687" s="237"/>
      <c r="H687" s="241">
        <v>12.2</v>
      </c>
      <c r="I687" s="242"/>
      <c r="J687" s="237"/>
      <c r="K687" s="237"/>
      <c r="L687" s="243"/>
      <c r="M687" s="244"/>
      <c r="N687" s="245"/>
      <c r="O687" s="245"/>
      <c r="P687" s="245"/>
      <c r="Q687" s="245"/>
      <c r="R687" s="245"/>
      <c r="S687" s="245"/>
      <c r="T687" s="246"/>
      <c r="AT687" s="247" t="s">
        <v>157</v>
      </c>
      <c r="AU687" s="247" t="s">
        <v>87</v>
      </c>
      <c r="AV687" s="12" t="s">
        <v>87</v>
      </c>
      <c r="AW687" s="12" t="s">
        <v>32</v>
      </c>
      <c r="AX687" s="12" t="s">
        <v>77</v>
      </c>
      <c r="AY687" s="247" t="s">
        <v>147</v>
      </c>
    </row>
    <row r="688" spans="2:51" s="12" customFormat="1" ht="12">
      <c r="B688" s="236"/>
      <c r="C688" s="237"/>
      <c r="D688" s="238" t="s">
        <v>157</v>
      </c>
      <c r="E688" s="239" t="s">
        <v>1</v>
      </c>
      <c r="F688" s="240" t="s">
        <v>280</v>
      </c>
      <c r="G688" s="237"/>
      <c r="H688" s="241">
        <v>23.51</v>
      </c>
      <c r="I688" s="242"/>
      <c r="J688" s="237"/>
      <c r="K688" s="237"/>
      <c r="L688" s="243"/>
      <c r="M688" s="244"/>
      <c r="N688" s="245"/>
      <c r="O688" s="245"/>
      <c r="P688" s="245"/>
      <c r="Q688" s="245"/>
      <c r="R688" s="245"/>
      <c r="S688" s="245"/>
      <c r="T688" s="246"/>
      <c r="AT688" s="247" t="s">
        <v>157</v>
      </c>
      <c r="AU688" s="247" t="s">
        <v>87</v>
      </c>
      <c r="AV688" s="12" t="s">
        <v>87</v>
      </c>
      <c r="AW688" s="12" t="s">
        <v>32</v>
      </c>
      <c r="AX688" s="12" t="s">
        <v>77</v>
      </c>
      <c r="AY688" s="247" t="s">
        <v>147</v>
      </c>
    </row>
    <row r="689" spans="2:51" s="12" customFormat="1" ht="12">
      <c r="B689" s="236"/>
      <c r="C689" s="237"/>
      <c r="D689" s="238" t="s">
        <v>157</v>
      </c>
      <c r="E689" s="239" t="s">
        <v>1</v>
      </c>
      <c r="F689" s="240" t="s">
        <v>281</v>
      </c>
      <c r="G689" s="237"/>
      <c r="H689" s="241">
        <v>47.415</v>
      </c>
      <c r="I689" s="242"/>
      <c r="J689" s="237"/>
      <c r="K689" s="237"/>
      <c r="L689" s="243"/>
      <c r="M689" s="244"/>
      <c r="N689" s="245"/>
      <c r="O689" s="245"/>
      <c r="P689" s="245"/>
      <c r="Q689" s="245"/>
      <c r="R689" s="245"/>
      <c r="S689" s="245"/>
      <c r="T689" s="246"/>
      <c r="AT689" s="247" t="s">
        <v>157</v>
      </c>
      <c r="AU689" s="247" t="s">
        <v>87</v>
      </c>
      <c r="AV689" s="12" t="s">
        <v>87</v>
      </c>
      <c r="AW689" s="12" t="s">
        <v>32</v>
      </c>
      <c r="AX689" s="12" t="s">
        <v>77</v>
      </c>
      <c r="AY689" s="247" t="s">
        <v>147</v>
      </c>
    </row>
    <row r="690" spans="2:51" s="12" customFormat="1" ht="12">
      <c r="B690" s="236"/>
      <c r="C690" s="237"/>
      <c r="D690" s="238" t="s">
        <v>157</v>
      </c>
      <c r="E690" s="239" t="s">
        <v>1</v>
      </c>
      <c r="F690" s="240" t="s">
        <v>282</v>
      </c>
      <c r="G690" s="237"/>
      <c r="H690" s="241">
        <v>25.47</v>
      </c>
      <c r="I690" s="242"/>
      <c r="J690" s="237"/>
      <c r="K690" s="237"/>
      <c r="L690" s="243"/>
      <c r="M690" s="244"/>
      <c r="N690" s="245"/>
      <c r="O690" s="245"/>
      <c r="P690" s="245"/>
      <c r="Q690" s="245"/>
      <c r="R690" s="245"/>
      <c r="S690" s="245"/>
      <c r="T690" s="246"/>
      <c r="AT690" s="247" t="s">
        <v>157</v>
      </c>
      <c r="AU690" s="247" t="s">
        <v>87</v>
      </c>
      <c r="AV690" s="12" t="s">
        <v>87</v>
      </c>
      <c r="AW690" s="12" t="s">
        <v>32</v>
      </c>
      <c r="AX690" s="12" t="s">
        <v>77</v>
      </c>
      <c r="AY690" s="247" t="s">
        <v>147</v>
      </c>
    </row>
    <row r="691" spans="2:51" s="12" customFormat="1" ht="12">
      <c r="B691" s="236"/>
      <c r="C691" s="237"/>
      <c r="D691" s="238" t="s">
        <v>157</v>
      </c>
      <c r="E691" s="239" t="s">
        <v>1</v>
      </c>
      <c r="F691" s="240" t="s">
        <v>283</v>
      </c>
      <c r="G691" s="237"/>
      <c r="H691" s="241">
        <v>31.85</v>
      </c>
      <c r="I691" s="242"/>
      <c r="J691" s="237"/>
      <c r="K691" s="237"/>
      <c r="L691" s="243"/>
      <c r="M691" s="244"/>
      <c r="N691" s="245"/>
      <c r="O691" s="245"/>
      <c r="P691" s="245"/>
      <c r="Q691" s="245"/>
      <c r="R691" s="245"/>
      <c r="S691" s="245"/>
      <c r="T691" s="246"/>
      <c r="AT691" s="247" t="s">
        <v>157</v>
      </c>
      <c r="AU691" s="247" t="s">
        <v>87</v>
      </c>
      <c r="AV691" s="12" t="s">
        <v>87</v>
      </c>
      <c r="AW691" s="12" t="s">
        <v>32</v>
      </c>
      <c r="AX691" s="12" t="s">
        <v>77</v>
      </c>
      <c r="AY691" s="247" t="s">
        <v>147</v>
      </c>
    </row>
    <row r="692" spans="2:51" s="13" customFormat="1" ht="12">
      <c r="B692" s="258"/>
      <c r="C692" s="259"/>
      <c r="D692" s="238" t="s">
        <v>157</v>
      </c>
      <c r="E692" s="260" t="s">
        <v>1</v>
      </c>
      <c r="F692" s="261" t="s">
        <v>184</v>
      </c>
      <c r="G692" s="259"/>
      <c r="H692" s="262">
        <v>168.335</v>
      </c>
      <c r="I692" s="263"/>
      <c r="J692" s="259"/>
      <c r="K692" s="259"/>
      <c r="L692" s="264"/>
      <c r="M692" s="265"/>
      <c r="N692" s="266"/>
      <c r="O692" s="266"/>
      <c r="P692" s="266"/>
      <c r="Q692" s="266"/>
      <c r="R692" s="266"/>
      <c r="S692" s="266"/>
      <c r="T692" s="267"/>
      <c r="AT692" s="268" t="s">
        <v>157</v>
      </c>
      <c r="AU692" s="268" t="s">
        <v>87</v>
      </c>
      <c r="AV692" s="13" t="s">
        <v>155</v>
      </c>
      <c r="AW692" s="13" t="s">
        <v>32</v>
      </c>
      <c r="AX692" s="13" t="s">
        <v>85</v>
      </c>
      <c r="AY692" s="268" t="s">
        <v>147</v>
      </c>
    </row>
    <row r="693" spans="2:65" s="1" customFormat="1" ht="24" customHeight="1">
      <c r="B693" s="38"/>
      <c r="C693" s="248" t="s">
        <v>1016</v>
      </c>
      <c r="D693" s="248" t="s">
        <v>159</v>
      </c>
      <c r="E693" s="249" t="s">
        <v>1017</v>
      </c>
      <c r="F693" s="250" t="s">
        <v>1018</v>
      </c>
      <c r="G693" s="251" t="s">
        <v>167</v>
      </c>
      <c r="H693" s="252">
        <v>185.169</v>
      </c>
      <c r="I693" s="253"/>
      <c r="J693" s="254">
        <f>ROUND(I693*H693,2)</f>
        <v>0</v>
      </c>
      <c r="K693" s="250" t="s">
        <v>154</v>
      </c>
      <c r="L693" s="255"/>
      <c r="M693" s="256" t="s">
        <v>1</v>
      </c>
      <c r="N693" s="257" t="s">
        <v>42</v>
      </c>
      <c r="O693" s="86"/>
      <c r="P693" s="232">
        <f>O693*H693</f>
        <v>0</v>
      </c>
      <c r="Q693" s="232">
        <v>0.0126</v>
      </c>
      <c r="R693" s="232">
        <f>Q693*H693</f>
        <v>2.3331294000000002</v>
      </c>
      <c r="S693" s="232">
        <v>0</v>
      </c>
      <c r="T693" s="233">
        <f>S693*H693</f>
        <v>0</v>
      </c>
      <c r="AR693" s="234" t="s">
        <v>352</v>
      </c>
      <c r="AT693" s="234" t="s">
        <v>159</v>
      </c>
      <c r="AU693" s="234" t="s">
        <v>87</v>
      </c>
      <c r="AY693" s="17" t="s">
        <v>147</v>
      </c>
      <c r="BE693" s="235">
        <f>IF(N693="základní",J693,0)</f>
        <v>0</v>
      </c>
      <c r="BF693" s="235">
        <f>IF(N693="snížená",J693,0)</f>
        <v>0</v>
      </c>
      <c r="BG693" s="235">
        <f>IF(N693="zákl. přenesená",J693,0)</f>
        <v>0</v>
      </c>
      <c r="BH693" s="235">
        <f>IF(N693="sníž. přenesená",J693,0)</f>
        <v>0</v>
      </c>
      <c r="BI693" s="235">
        <f>IF(N693="nulová",J693,0)</f>
        <v>0</v>
      </c>
      <c r="BJ693" s="17" t="s">
        <v>85</v>
      </c>
      <c r="BK693" s="235">
        <f>ROUND(I693*H693,2)</f>
        <v>0</v>
      </c>
      <c r="BL693" s="17" t="s">
        <v>239</v>
      </c>
      <c r="BM693" s="234" t="s">
        <v>1019</v>
      </c>
    </row>
    <row r="694" spans="2:51" s="12" customFormat="1" ht="12">
      <c r="B694" s="236"/>
      <c r="C694" s="237"/>
      <c r="D694" s="238" t="s">
        <v>157</v>
      </c>
      <c r="E694" s="239" t="s">
        <v>1</v>
      </c>
      <c r="F694" s="240" t="s">
        <v>1020</v>
      </c>
      <c r="G694" s="237"/>
      <c r="H694" s="241">
        <v>185.169</v>
      </c>
      <c r="I694" s="242"/>
      <c r="J694" s="237"/>
      <c r="K694" s="237"/>
      <c r="L694" s="243"/>
      <c r="M694" s="244"/>
      <c r="N694" s="245"/>
      <c r="O694" s="245"/>
      <c r="P694" s="245"/>
      <c r="Q694" s="245"/>
      <c r="R694" s="245"/>
      <c r="S694" s="245"/>
      <c r="T694" s="246"/>
      <c r="AT694" s="247" t="s">
        <v>157</v>
      </c>
      <c r="AU694" s="247" t="s">
        <v>87</v>
      </c>
      <c r="AV694" s="12" t="s">
        <v>87</v>
      </c>
      <c r="AW694" s="12" t="s">
        <v>32</v>
      </c>
      <c r="AX694" s="12" t="s">
        <v>85</v>
      </c>
      <c r="AY694" s="247" t="s">
        <v>147</v>
      </c>
    </row>
    <row r="695" spans="2:65" s="1" customFormat="1" ht="16.5" customHeight="1">
      <c r="B695" s="38"/>
      <c r="C695" s="223" t="s">
        <v>1021</v>
      </c>
      <c r="D695" s="223" t="s">
        <v>150</v>
      </c>
      <c r="E695" s="224" t="s">
        <v>1022</v>
      </c>
      <c r="F695" s="225" t="s">
        <v>1023</v>
      </c>
      <c r="G695" s="226" t="s">
        <v>167</v>
      </c>
      <c r="H695" s="227">
        <v>168.335</v>
      </c>
      <c r="I695" s="228"/>
      <c r="J695" s="229">
        <f>ROUND(I695*H695,2)</f>
        <v>0</v>
      </c>
      <c r="K695" s="225" t="s">
        <v>154</v>
      </c>
      <c r="L695" s="43"/>
      <c r="M695" s="230" t="s">
        <v>1</v>
      </c>
      <c r="N695" s="231" t="s">
        <v>42</v>
      </c>
      <c r="O695" s="86"/>
      <c r="P695" s="232">
        <f>O695*H695</f>
        <v>0</v>
      </c>
      <c r="Q695" s="232">
        <v>0.0003</v>
      </c>
      <c r="R695" s="232">
        <f>Q695*H695</f>
        <v>0.0505005</v>
      </c>
      <c r="S695" s="232">
        <v>0</v>
      </c>
      <c r="T695" s="233">
        <f>S695*H695</f>
        <v>0</v>
      </c>
      <c r="AR695" s="234" t="s">
        <v>239</v>
      </c>
      <c r="AT695" s="234" t="s">
        <v>150</v>
      </c>
      <c r="AU695" s="234" t="s">
        <v>87</v>
      </c>
      <c r="AY695" s="17" t="s">
        <v>147</v>
      </c>
      <c r="BE695" s="235">
        <f>IF(N695="základní",J695,0)</f>
        <v>0</v>
      </c>
      <c r="BF695" s="235">
        <f>IF(N695="snížená",J695,0)</f>
        <v>0</v>
      </c>
      <c r="BG695" s="235">
        <f>IF(N695="zákl. přenesená",J695,0)</f>
        <v>0</v>
      </c>
      <c r="BH695" s="235">
        <f>IF(N695="sníž. přenesená",J695,0)</f>
        <v>0</v>
      </c>
      <c r="BI695" s="235">
        <f>IF(N695="nulová",J695,0)</f>
        <v>0</v>
      </c>
      <c r="BJ695" s="17" t="s">
        <v>85</v>
      </c>
      <c r="BK695" s="235">
        <f>ROUND(I695*H695,2)</f>
        <v>0</v>
      </c>
      <c r="BL695" s="17" t="s">
        <v>239</v>
      </c>
      <c r="BM695" s="234" t="s">
        <v>1024</v>
      </c>
    </row>
    <row r="696" spans="2:51" s="12" customFormat="1" ht="12">
      <c r="B696" s="236"/>
      <c r="C696" s="237"/>
      <c r="D696" s="238" t="s">
        <v>157</v>
      </c>
      <c r="E696" s="239" t="s">
        <v>1</v>
      </c>
      <c r="F696" s="240" t="s">
        <v>278</v>
      </c>
      <c r="G696" s="237"/>
      <c r="H696" s="241">
        <v>27.89</v>
      </c>
      <c r="I696" s="242"/>
      <c r="J696" s="237"/>
      <c r="K696" s="237"/>
      <c r="L696" s="243"/>
      <c r="M696" s="244"/>
      <c r="N696" s="245"/>
      <c r="O696" s="245"/>
      <c r="P696" s="245"/>
      <c r="Q696" s="245"/>
      <c r="R696" s="245"/>
      <c r="S696" s="245"/>
      <c r="T696" s="246"/>
      <c r="AT696" s="247" t="s">
        <v>157</v>
      </c>
      <c r="AU696" s="247" t="s">
        <v>87</v>
      </c>
      <c r="AV696" s="12" t="s">
        <v>87</v>
      </c>
      <c r="AW696" s="12" t="s">
        <v>32</v>
      </c>
      <c r="AX696" s="12" t="s">
        <v>77</v>
      </c>
      <c r="AY696" s="247" t="s">
        <v>147</v>
      </c>
    </row>
    <row r="697" spans="2:51" s="12" customFormat="1" ht="12">
      <c r="B697" s="236"/>
      <c r="C697" s="237"/>
      <c r="D697" s="238" t="s">
        <v>157</v>
      </c>
      <c r="E697" s="239" t="s">
        <v>1</v>
      </c>
      <c r="F697" s="240" t="s">
        <v>279</v>
      </c>
      <c r="G697" s="237"/>
      <c r="H697" s="241">
        <v>12.2</v>
      </c>
      <c r="I697" s="242"/>
      <c r="J697" s="237"/>
      <c r="K697" s="237"/>
      <c r="L697" s="243"/>
      <c r="M697" s="244"/>
      <c r="N697" s="245"/>
      <c r="O697" s="245"/>
      <c r="P697" s="245"/>
      <c r="Q697" s="245"/>
      <c r="R697" s="245"/>
      <c r="S697" s="245"/>
      <c r="T697" s="246"/>
      <c r="AT697" s="247" t="s">
        <v>157</v>
      </c>
      <c r="AU697" s="247" t="s">
        <v>87</v>
      </c>
      <c r="AV697" s="12" t="s">
        <v>87</v>
      </c>
      <c r="AW697" s="12" t="s">
        <v>32</v>
      </c>
      <c r="AX697" s="12" t="s">
        <v>77</v>
      </c>
      <c r="AY697" s="247" t="s">
        <v>147</v>
      </c>
    </row>
    <row r="698" spans="2:51" s="12" customFormat="1" ht="12">
      <c r="B698" s="236"/>
      <c r="C698" s="237"/>
      <c r="D698" s="238" t="s">
        <v>157</v>
      </c>
      <c r="E698" s="239" t="s">
        <v>1</v>
      </c>
      <c r="F698" s="240" t="s">
        <v>280</v>
      </c>
      <c r="G698" s="237"/>
      <c r="H698" s="241">
        <v>23.51</v>
      </c>
      <c r="I698" s="242"/>
      <c r="J698" s="237"/>
      <c r="K698" s="237"/>
      <c r="L698" s="243"/>
      <c r="M698" s="244"/>
      <c r="N698" s="245"/>
      <c r="O698" s="245"/>
      <c r="P698" s="245"/>
      <c r="Q698" s="245"/>
      <c r="R698" s="245"/>
      <c r="S698" s="245"/>
      <c r="T698" s="246"/>
      <c r="AT698" s="247" t="s">
        <v>157</v>
      </c>
      <c r="AU698" s="247" t="s">
        <v>87</v>
      </c>
      <c r="AV698" s="12" t="s">
        <v>87</v>
      </c>
      <c r="AW698" s="12" t="s">
        <v>32</v>
      </c>
      <c r="AX698" s="12" t="s">
        <v>77</v>
      </c>
      <c r="AY698" s="247" t="s">
        <v>147</v>
      </c>
    </row>
    <row r="699" spans="2:51" s="12" customFormat="1" ht="12">
      <c r="B699" s="236"/>
      <c r="C699" s="237"/>
      <c r="D699" s="238" t="s">
        <v>157</v>
      </c>
      <c r="E699" s="239" t="s">
        <v>1</v>
      </c>
      <c r="F699" s="240" t="s">
        <v>281</v>
      </c>
      <c r="G699" s="237"/>
      <c r="H699" s="241">
        <v>47.415</v>
      </c>
      <c r="I699" s="242"/>
      <c r="J699" s="237"/>
      <c r="K699" s="237"/>
      <c r="L699" s="243"/>
      <c r="M699" s="244"/>
      <c r="N699" s="245"/>
      <c r="O699" s="245"/>
      <c r="P699" s="245"/>
      <c r="Q699" s="245"/>
      <c r="R699" s="245"/>
      <c r="S699" s="245"/>
      <c r="T699" s="246"/>
      <c r="AT699" s="247" t="s">
        <v>157</v>
      </c>
      <c r="AU699" s="247" t="s">
        <v>87</v>
      </c>
      <c r="AV699" s="12" t="s">
        <v>87</v>
      </c>
      <c r="AW699" s="12" t="s">
        <v>32</v>
      </c>
      <c r="AX699" s="12" t="s">
        <v>77</v>
      </c>
      <c r="AY699" s="247" t="s">
        <v>147</v>
      </c>
    </row>
    <row r="700" spans="2:51" s="12" customFormat="1" ht="12">
      <c r="B700" s="236"/>
      <c r="C700" s="237"/>
      <c r="D700" s="238" t="s">
        <v>157</v>
      </c>
      <c r="E700" s="239" t="s">
        <v>1</v>
      </c>
      <c r="F700" s="240" t="s">
        <v>282</v>
      </c>
      <c r="G700" s="237"/>
      <c r="H700" s="241">
        <v>25.47</v>
      </c>
      <c r="I700" s="242"/>
      <c r="J700" s="237"/>
      <c r="K700" s="237"/>
      <c r="L700" s="243"/>
      <c r="M700" s="244"/>
      <c r="N700" s="245"/>
      <c r="O700" s="245"/>
      <c r="P700" s="245"/>
      <c r="Q700" s="245"/>
      <c r="R700" s="245"/>
      <c r="S700" s="245"/>
      <c r="T700" s="246"/>
      <c r="AT700" s="247" t="s">
        <v>157</v>
      </c>
      <c r="AU700" s="247" t="s">
        <v>87</v>
      </c>
      <c r="AV700" s="12" t="s">
        <v>87</v>
      </c>
      <c r="AW700" s="12" t="s">
        <v>32</v>
      </c>
      <c r="AX700" s="12" t="s">
        <v>77</v>
      </c>
      <c r="AY700" s="247" t="s">
        <v>147</v>
      </c>
    </row>
    <row r="701" spans="2:51" s="12" customFormat="1" ht="12">
      <c r="B701" s="236"/>
      <c r="C701" s="237"/>
      <c r="D701" s="238" t="s">
        <v>157</v>
      </c>
      <c r="E701" s="239" t="s">
        <v>1</v>
      </c>
      <c r="F701" s="240" t="s">
        <v>283</v>
      </c>
      <c r="G701" s="237"/>
      <c r="H701" s="241">
        <v>31.85</v>
      </c>
      <c r="I701" s="242"/>
      <c r="J701" s="237"/>
      <c r="K701" s="237"/>
      <c r="L701" s="243"/>
      <c r="M701" s="244"/>
      <c r="N701" s="245"/>
      <c r="O701" s="245"/>
      <c r="P701" s="245"/>
      <c r="Q701" s="245"/>
      <c r="R701" s="245"/>
      <c r="S701" s="245"/>
      <c r="T701" s="246"/>
      <c r="AT701" s="247" t="s">
        <v>157</v>
      </c>
      <c r="AU701" s="247" t="s">
        <v>87</v>
      </c>
      <c r="AV701" s="12" t="s">
        <v>87</v>
      </c>
      <c r="AW701" s="12" t="s">
        <v>32</v>
      </c>
      <c r="AX701" s="12" t="s">
        <v>77</v>
      </c>
      <c r="AY701" s="247" t="s">
        <v>147</v>
      </c>
    </row>
    <row r="702" spans="2:51" s="13" customFormat="1" ht="12">
      <c r="B702" s="258"/>
      <c r="C702" s="259"/>
      <c r="D702" s="238" t="s">
        <v>157</v>
      </c>
      <c r="E702" s="260" t="s">
        <v>1</v>
      </c>
      <c r="F702" s="261" t="s">
        <v>184</v>
      </c>
      <c r="G702" s="259"/>
      <c r="H702" s="262">
        <v>168.335</v>
      </c>
      <c r="I702" s="263"/>
      <c r="J702" s="259"/>
      <c r="K702" s="259"/>
      <c r="L702" s="264"/>
      <c r="M702" s="265"/>
      <c r="N702" s="266"/>
      <c r="O702" s="266"/>
      <c r="P702" s="266"/>
      <c r="Q702" s="266"/>
      <c r="R702" s="266"/>
      <c r="S702" s="266"/>
      <c r="T702" s="267"/>
      <c r="AT702" s="268" t="s">
        <v>157</v>
      </c>
      <c r="AU702" s="268" t="s">
        <v>87</v>
      </c>
      <c r="AV702" s="13" t="s">
        <v>155</v>
      </c>
      <c r="AW702" s="13" t="s">
        <v>32</v>
      </c>
      <c r="AX702" s="13" t="s">
        <v>85</v>
      </c>
      <c r="AY702" s="268" t="s">
        <v>147</v>
      </c>
    </row>
    <row r="703" spans="2:65" s="1" customFormat="1" ht="24" customHeight="1">
      <c r="B703" s="38"/>
      <c r="C703" s="223" t="s">
        <v>1025</v>
      </c>
      <c r="D703" s="223" t="s">
        <v>150</v>
      </c>
      <c r="E703" s="224" t="s">
        <v>1026</v>
      </c>
      <c r="F703" s="225" t="s">
        <v>1027</v>
      </c>
      <c r="G703" s="226" t="s">
        <v>332</v>
      </c>
      <c r="H703" s="227">
        <v>2.889</v>
      </c>
      <c r="I703" s="228"/>
      <c r="J703" s="229">
        <f>ROUND(I703*H703,2)</f>
        <v>0</v>
      </c>
      <c r="K703" s="225" t="s">
        <v>154</v>
      </c>
      <c r="L703" s="43"/>
      <c r="M703" s="230" t="s">
        <v>1</v>
      </c>
      <c r="N703" s="231" t="s">
        <v>42</v>
      </c>
      <c r="O703" s="86"/>
      <c r="P703" s="232">
        <f>O703*H703</f>
        <v>0</v>
      </c>
      <c r="Q703" s="232">
        <v>0</v>
      </c>
      <c r="R703" s="232">
        <f>Q703*H703</f>
        <v>0</v>
      </c>
      <c r="S703" s="232">
        <v>0</v>
      </c>
      <c r="T703" s="233">
        <f>S703*H703</f>
        <v>0</v>
      </c>
      <c r="AR703" s="234" t="s">
        <v>239</v>
      </c>
      <c r="AT703" s="234" t="s">
        <v>150</v>
      </c>
      <c r="AU703" s="234" t="s">
        <v>87</v>
      </c>
      <c r="AY703" s="17" t="s">
        <v>147</v>
      </c>
      <c r="BE703" s="235">
        <f>IF(N703="základní",J703,0)</f>
        <v>0</v>
      </c>
      <c r="BF703" s="235">
        <f>IF(N703="snížená",J703,0)</f>
        <v>0</v>
      </c>
      <c r="BG703" s="235">
        <f>IF(N703="zákl. přenesená",J703,0)</f>
        <v>0</v>
      </c>
      <c r="BH703" s="235">
        <f>IF(N703="sníž. přenesená",J703,0)</f>
        <v>0</v>
      </c>
      <c r="BI703" s="235">
        <f>IF(N703="nulová",J703,0)</f>
        <v>0</v>
      </c>
      <c r="BJ703" s="17" t="s">
        <v>85</v>
      </c>
      <c r="BK703" s="235">
        <f>ROUND(I703*H703,2)</f>
        <v>0</v>
      </c>
      <c r="BL703" s="17" t="s">
        <v>239</v>
      </c>
      <c r="BM703" s="234" t="s">
        <v>1028</v>
      </c>
    </row>
    <row r="704" spans="2:63" s="11" customFormat="1" ht="22.8" customHeight="1">
      <c r="B704" s="207"/>
      <c r="C704" s="208"/>
      <c r="D704" s="209" t="s">
        <v>76</v>
      </c>
      <c r="E704" s="221" t="s">
        <v>1029</v>
      </c>
      <c r="F704" s="221" t="s">
        <v>1030</v>
      </c>
      <c r="G704" s="208"/>
      <c r="H704" s="208"/>
      <c r="I704" s="211"/>
      <c r="J704" s="222">
        <f>BK704</f>
        <v>0</v>
      </c>
      <c r="K704" s="208"/>
      <c r="L704" s="213"/>
      <c r="M704" s="214"/>
      <c r="N704" s="215"/>
      <c r="O704" s="215"/>
      <c r="P704" s="216">
        <f>SUM(P705:P760)</f>
        <v>0</v>
      </c>
      <c r="Q704" s="215"/>
      <c r="R704" s="216">
        <f>SUM(R705:R760)</f>
        <v>0.23261783</v>
      </c>
      <c r="S704" s="215"/>
      <c r="T704" s="217">
        <f>SUM(T705:T760)</f>
        <v>0</v>
      </c>
      <c r="AR704" s="218" t="s">
        <v>87</v>
      </c>
      <c r="AT704" s="219" t="s">
        <v>76</v>
      </c>
      <c r="AU704" s="219" t="s">
        <v>85</v>
      </c>
      <c r="AY704" s="218" t="s">
        <v>147</v>
      </c>
      <c r="BK704" s="220">
        <f>SUM(BK705:BK760)</f>
        <v>0</v>
      </c>
    </row>
    <row r="705" spans="2:65" s="1" customFormat="1" ht="16.5" customHeight="1">
      <c r="B705" s="38"/>
      <c r="C705" s="223" t="s">
        <v>1031</v>
      </c>
      <c r="D705" s="223" t="s">
        <v>150</v>
      </c>
      <c r="E705" s="224" t="s">
        <v>1032</v>
      </c>
      <c r="F705" s="225" t="s">
        <v>1033</v>
      </c>
      <c r="G705" s="226" t="s">
        <v>971</v>
      </c>
      <c r="H705" s="227">
        <v>1</v>
      </c>
      <c r="I705" s="228"/>
      <c r="J705" s="229">
        <f>ROUND(I705*H705,2)</f>
        <v>0</v>
      </c>
      <c r="K705" s="225" t="s">
        <v>1</v>
      </c>
      <c r="L705" s="43"/>
      <c r="M705" s="230" t="s">
        <v>1</v>
      </c>
      <c r="N705" s="231" t="s">
        <v>42</v>
      </c>
      <c r="O705" s="86"/>
      <c r="P705" s="232">
        <f>O705*H705</f>
        <v>0</v>
      </c>
      <c r="Q705" s="232">
        <v>0</v>
      </c>
      <c r="R705" s="232">
        <f>Q705*H705</f>
        <v>0</v>
      </c>
      <c r="S705" s="232">
        <v>0</v>
      </c>
      <c r="T705" s="233">
        <f>S705*H705</f>
        <v>0</v>
      </c>
      <c r="AR705" s="234" t="s">
        <v>239</v>
      </c>
      <c r="AT705" s="234" t="s">
        <v>150</v>
      </c>
      <c r="AU705" s="234" t="s">
        <v>87</v>
      </c>
      <c r="AY705" s="17" t="s">
        <v>147</v>
      </c>
      <c r="BE705" s="235">
        <f>IF(N705="základní",J705,0)</f>
        <v>0</v>
      </c>
      <c r="BF705" s="235">
        <f>IF(N705="snížená",J705,0)</f>
        <v>0</v>
      </c>
      <c r="BG705" s="235">
        <f>IF(N705="zákl. přenesená",J705,0)</f>
        <v>0</v>
      </c>
      <c r="BH705" s="235">
        <f>IF(N705="sníž. přenesená",J705,0)</f>
        <v>0</v>
      </c>
      <c r="BI705" s="235">
        <f>IF(N705="nulová",J705,0)</f>
        <v>0</v>
      </c>
      <c r="BJ705" s="17" t="s">
        <v>85</v>
      </c>
      <c r="BK705" s="235">
        <f>ROUND(I705*H705,2)</f>
        <v>0</v>
      </c>
      <c r="BL705" s="17" t="s">
        <v>239</v>
      </c>
      <c r="BM705" s="234" t="s">
        <v>1034</v>
      </c>
    </row>
    <row r="706" spans="2:51" s="12" customFormat="1" ht="12">
      <c r="B706" s="236"/>
      <c r="C706" s="237"/>
      <c r="D706" s="238" t="s">
        <v>157</v>
      </c>
      <c r="E706" s="239" t="s">
        <v>1</v>
      </c>
      <c r="F706" s="240" t="s">
        <v>1035</v>
      </c>
      <c r="G706" s="237"/>
      <c r="H706" s="241">
        <v>1</v>
      </c>
      <c r="I706" s="242"/>
      <c r="J706" s="237"/>
      <c r="K706" s="237"/>
      <c r="L706" s="243"/>
      <c r="M706" s="244"/>
      <c r="N706" s="245"/>
      <c r="O706" s="245"/>
      <c r="P706" s="245"/>
      <c r="Q706" s="245"/>
      <c r="R706" s="245"/>
      <c r="S706" s="245"/>
      <c r="T706" s="246"/>
      <c r="AT706" s="247" t="s">
        <v>157</v>
      </c>
      <c r="AU706" s="247" t="s">
        <v>87</v>
      </c>
      <c r="AV706" s="12" t="s">
        <v>87</v>
      </c>
      <c r="AW706" s="12" t="s">
        <v>32</v>
      </c>
      <c r="AX706" s="12" t="s">
        <v>85</v>
      </c>
      <c r="AY706" s="247" t="s">
        <v>147</v>
      </c>
    </row>
    <row r="707" spans="2:65" s="1" customFormat="1" ht="24" customHeight="1">
      <c r="B707" s="38"/>
      <c r="C707" s="223" t="s">
        <v>1036</v>
      </c>
      <c r="D707" s="223" t="s">
        <v>150</v>
      </c>
      <c r="E707" s="224" t="s">
        <v>1037</v>
      </c>
      <c r="F707" s="225" t="s">
        <v>1038</v>
      </c>
      <c r="G707" s="226" t="s">
        <v>167</v>
      </c>
      <c r="H707" s="227">
        <v>38.425</v>
      </c>
      <c r="I707" s="228"/>
      <c r="J707" s="229">
        <f>ROUND(I707*H707,2)</f>
        <v>0</v>
      </c>
      <c r="K707" s="225" t="s">
        <v>154</v>
      </c>
      <c r="L707" s="43"/>
      <c r="M707" s="230" t="s">
        <v>1</v>
      </c>
      <c r="N707" s="231" t="s">
        <v>42</v>
      </c>
      <c r="O707" s="86"/>
      <c r="P707" s="232">
        <f>O707*H707</f>
        <v>0</v>
      </c>
      <c r="Q707" s="232">
        <v>0.00014</v>
      </c>
      <c r="R707" s="232">
        <f>Q707*H707</f>
        <v>0.005379499999999999</v>
      </c>
      <c r="S707" s="232">
        <v>0</v>
      </c>
      <c r="T707" s="233">
        <f>S707*H707</f>
        <v>0</v>
      </c>
      <c r="AR707" s="234" t="s">
        <v>239</v>
      </c>
      <c r="AT707" s="234" t="s">
        <v>150</v>
      </c>
      <c r="AU707" s="234" t="s">
        <v>87</v>
      </c>
      <c r="AY707" s="17" t="s">
        <v>147</v>
      </c>
      <c r="BE707" s="235">
        <f>IF(N707="základní",J707,0)</f>
        <v>0</v>
      </c>
      <c r="BF707" s="235">
        <f>IF(N707="snížená",J707,0)</f>
        <v>0</v>
      </c>
      <c r="BG707" s="235">
        <f>IF(N707="zákl. přenesená",J707,0)</f>
        <v>0</v>
      </c>
      <c r="BH707" s="235">
        <f>IF(N707="sníž. přenesená",J707,0)</f>
        <v>0</v>
      </c>
      <c r="BI707" s="235">
        <f>IF(N707="nulová",J707,0)</f>
        <v>0</v>
      </c>
      <c r="BJ707" s="17" t="s">
        <v>85</v>
      </c>
      <c r="BK707" s="235">
        <f>ROUND(I707*H707,2)</f>
        <v>0</v>
      </c>
      <c r="BL707" s="17" t="s">
        <v>239</v>
      </c>
      <c r="BM707" s="234" t="s">
        <v>1039</v>
      </c>
    </row>
    <row r="708" spans="2:51" s="12" customFormat="1" ht="12">
      <c r="B708" s="236"/>
      <c r="C708" s="237"/>
      <c r="D708" s="238" t="s">
        <v>157</v>
      </c>
      <c r="E708" s="239" t="s">
        <v>1</v>
      </c>
      <c r="F708" s="240" t="s">
        <v>1040</v>
      </c>
      <c r="G708" s="237"/>
      <c r="H708" s="241">
        <v>3.06</v>
      </c>
      <c r="I708" s="242"/>
      <c r="J708" s="237"/>
      <c r="K708" s="237"/>
      <c r="L708" s="243"/>
      <c r="M708" s="244"/>
      <c r="N708" s="245"/>
      <c r="O708" s="245"/>
      <c r="P708" s="245"/>
      <c r="Q708" s="245"/>
      <c r="R708" s="245"/>
      <c r="S708" s="245"/>
      <c r="T708" s="246"/>
      <c r="AT708" s="247" t="s">
        <v>157</v>
      </c>
      <c r="AU708" s="247" t="s">
        <v>87</v>
      </c>
      <c r="AV708" s="12" t="s">
        <v>87</v>
      </c>
      <c r="AW708" s="12" t="s">
        <v>32</v>
      </c>
      <c r="AX708" s="12" t="s">
        <v>77</v>
      </c>
      <c r="AY708" s="247" t="s">
        <v>147</v>
      </c>
    </row>
    <row r="709" spans="2:51" s="12" customFormat="1" ht="12">
      <c r="B709" s="236"/>
      <c r="C709" s="237"/>
      <c r="D709" s="238" t="s">
        <v>157</v>
      </c>
      <c r="E709" s="239" t="s">
        <v>1</v>
      </c>
      <c r="F709" s="240" t="s">
        <v>1041</v>
      </c>
      <c r="G709" s="237"/>
      <c r="H709" s="241">
        <v>5.1</v>
      </c>
      <c r="I709" s="242"/>
      <c r="J709" s="237"/>
      <c r="K709" s="237"/>
      <c r="L709" s="243"/>
      <c r="M709" s="244"/>
      <c r="N709" s="245"/>
      <c r="O709" s="245"/>
      <c r="P709" s="245"/>
      <c r="Q709" s="245"/>
      <c r="R709" s="245"/>
      <c r="S709" s="245"/>
      <c r="T709" s="246"/>
      <c r="AT709" s="247" t="s">
        <v>157</v>
      </c>
      <c r="AU709" s="247" t="s">
        <v>87</v>
      </c>
      <c r="AV709" s="12" t="s">
        <v>87</v>
      </c>
      <c r="AW709" s="12" t="s">
        <v>32</v>
      </c>
      <c r="AX709" s="12" t="s">
        <v>77</v>
      </c>
      <c r="AY709" s="247" t="s">
        <v>147</v>
      </c>
    </row>
    <row r="710" spans="2:51" s="12" customFormat="1" ht="12">
      <c r="B710" s="236"/>
      <c r="C710" s="237"/>
      <c r="D710" s="238" t="s">
        <v>157</v>
      </c>
      <c r="E710" s="239" t="s">
        <v>1</v>
      </c>
      <c r="F710" s="240" t="s">
        <v>1042</v>
      </c>
      <c r="G710" s="237"/>
      <c r="H710" s="241">
        <v>1.96</v>
      </c>
      <c r="I710" s="242"/>
      <c r="J710" s="237"/>
      <c r="K710" s="237"/>
      <c r="L710" s="243"/>
      <c r="M710" s="244"/>
      <c r="N710" s="245"/>
      <c r="O710" s="245"/>
      <c r="P710" s="245"/>
      <c r="Q710" s="245"/>
      <c r="R710" s="245"/>
      <c r="S710" s="245"/>
      <c r="T710" s="246"/>
      <c r="AT710" s="247" t="s">
        <v>157</v>
      </c>
      <c r="AU710" s="247" t="s">
        <v>87</v>
      </c>
      <c r="AV710" s="12" t="s">
        <v>87</v>
      </c>
      <c r="AW710" s="12" t="s">
        <v>32</v>
      </c>
      <c r="AX710" s="12" t="s">
        <v>77</v>
      </c>
      <c r="AY710" s="247" t="s">
        <v>147</v>
      </c>
    </row>
    <row r="711" spans="2:51" s="12" customFormat="1" ht="12">
      <c r="B711" s="236"/>
      <c r="C711" s="237"/>
      <c r="D711" s="238" t="s">
        <v>157</v>
      </c>
      <c r="E711" s="239" t="s">
        <v>1</v>
      </c>
      <c r="F711" s="240" t="s">
        <v>1043</v>
      </c>
      <c r="G711" s="237"/>
      <c r="H711" s="241">
        <v>1.56</v>
      </c>
      <c r="I711" s="242"/>
      <c r="J711" s="237"/>
      <c r="K711" s="237"/>
      <c r="L711" s="243"/>
      <c r="M711" s="244"/>
      <c r="N711" s="245"/>
      <c r="O711" s="245"/>
      <c r="P711" s="245"/>
      <c r="Q711" s="245"/>
      <c r="R711" s="245"/>
      <c r="S711" s="245"/>
      <c r="T711" s="246"/>
      <c r="AT711" s="247" t="s">
        <v>157</v>
      </c>
      <c r="AU711" s="247" t="s">
        <v>87</v>
      </c>
      <c r="AV711" s="12" t="s">
        <v>87</v>
      </c>
      <c r="AW711" s="12" t="s">
        <v>32</v>
      </c>
      <c r="AX711" s="12" t="s">
        <v>77</v>
      </c>
      <c r="AY711" s="247" t="s">
        <v>147</v>
      </c>
    </row>
    <row r="712" spans="2:51" s="12" customFormat="1" ht="12">
      <c r="B712" s="236"/>
      <c r="C712" s="237"/>
      <c r="D712" s="238" t="s">
        <v>157</v>
      </c>
      <c r="E712" s="239" t="s">
        <v>1</v>
      </c>
      <c r="F712" s="240" t="s">
        <v>1044</v>
      </c>
      <c r="G712" s="237"/>
      <c r="H712" s="241">
        <v>1.02</v>
      </c>
      <c r="I712" s="242"/>
      <c r="J712" s="237"/>
      <c r="K712" s="237"/>
      <c r="L712" s="243"/>
      <c r="M712" s="244"/>
      <c r="N712" s="245"/>
      <c r="O712" s="245"/>
      <c r="P712" s="245"/>
      <c r="Q712" s="245"/>
      <c r="R712" s="245"/>
      <c r="S712" s="245"/>
      <c r="T712" s="246"/>
      <c r="AT712" s="247" t="s">
        <v>157</v>
      </c>
      <c r="AU712" s="247" t="s">
        <v>87</v>
      </c>
      <c r="AV712" s="12" t="s">
        <v>87</v>
      </c>
      <c r="AW712" s="12" t="s">
        <v>32</v>
      </c>
      <c r="AX712" s="12" t="s">
        <v>77</v>
      </c>
      <c r="AY712" s="247" t="s">
        <v>147</v>
      </c>
    </row>
    <row r="713" spans="2:51" s="12" customFormat="1" ht="12">
      <c r="B713" s="236"/>
      <c r="C713" s="237"/>
      <c r="D713" s="238" t="s">
        <v>157</v>
      </c>
      <c r="E713" s="239" t="s">
        <v>1</v>
      </c>
      <c r="F713" s="240" t="s">
        <v>1045</v>
      </c>
      <c r="G713" s="237"/>
      <c r="H713" s="241">
        <v>2.6</v>
      </c>
      <c r="I713" s="242"/>
      <c r="J713" s="237"/>
      <c r="K713" s="237"/>
      <c r="L713" s="243"/>
      <c r="M713" s="244"/>
      <c r="N713" s="245"/>
      <c r="O713" s="245"/>
      <c r="P713" s="245"/>
      <c r="Q713" s="245"/>
      <c r="R713" s="245"/>
      <c r="S713" s="245"/>
      <c r="T713" s="246"/>
      <c r="AT713" s="247" t="s">
        <v>157</v>
      </c>
      <c r="AU713" s="247" t="s">
        <v>87</v>
      </c>
      <c r="AV713" s="12" t="s">
        <v>87</v>
      </c>
      <c r="AW713" s="12" t="s">
        <v>32</v>
      </c>
      <c r="AX713" s="12" t="s">
        <v>77</v>
      </c>
      <c r="AY713" s="247" t="s">
        <v>147</v>
      </c>
    </row>
    <row r="714" spans="2:51" s="12" customFormat="1" ht="12">
      <c r="B714" s="236"/>
      <c r="C714" s="237"/>
      <c r="D714" s="238" t="s">
        <v>157</v>
      </c>
      <c r="E714" s="239" t="s">
        <v>1</v>
      </c>
      <c r="F714" s="240" t="s">
        <v>1046</v>
      </c>
      <c r="G714" s="237"/>
      <c r="H714" s="241">
        <v>2.94</v>
      </c>
      <c r="I714" s="242"/>
      <c r="J714" s="237"/>
      <c r="K714" s="237"/>
      <c r="L714" s="243"/>
      <c r="M714" s="244"/>
      <c r="N714" s="245"/>
      <c r="O714" s="245"/>
      <c r="P714" s="245"/>
      <c r="Q714" s="245"/>
      <c r="R714" s="245"/>
      <c r="S714" s="245"/>
      <c r="T714" s="246"/>
      <c r="AT714" s="247" t="s">
        <v>157</v>
      </c>
      <c r="AU714" s="247" t="s">
        <v>87</v>
      </c>
      <c r="AV714" s="12" t="s">
        <v>87</v>
      </c>
      <c r="AW714" s="12" t="s">
        <v>32</v>
      </c>
      <c r="AX714" s="12" t="s">
        <v>77</v>
      </c>
      <c r="AY714" s="247" t="s">
        <v>147</v>
      </c>
    </row>
    <row r="715" spans="2:51" s="12" customFormat="1" ht="12">
      <c r="B715" s="236"/>
      <c r="C715" s="237"/>
      <c r="D715" s="238" t="s">
        <v>157</v>
      </c>
      <c r="E715" s="239" t="s">
        <v>1</v>
      </c>
      <c r="F715" s="240" t="s">
        <v>1047</v>
      </c>
      <c r="G715" s="237"/>
      <c r="H715" s="241">
        <v>1.275</v>
      </c>
      <c r="I715" s="242"/>
      <c r="J715" s="237"/>
      <c r="K715" s="237"/>
      <c r="L715" s="243"/>
      <c r="M715" s="244"/>
      <c r="N715" s="245"/>
      <c r="O715" s="245"/>
      <c r="P715" s="245"/>
      <c r="Q715" s="245"/>
      <c r="R715" s="245"/>
      <c r="S715" s="245"/>
      <c r="T715" s="246"/>
      <c r="AT715" s="247" t="s">
        <v>157</v>
      </c>
      <c r="AU715" s="247" t="s">
        <v>87</v>
      </c>
      <c r="AV715" s="12" t="s">
        <v>87</v>
      </c>
      <c r="AW715" s="12" t="s">
        <v>32</v>
      </c>
      <c r="AX715" s="12" t="s">
        <v>77</v>
      </c>
      <c r="AY715" s="247" t="s">
        <v>147</v>
      </c>
    </row>
    <row r="716" spans="2:51" s="12" customFormat="1" ht="12">
      <c r="B716" s="236"/>
      <c r="C716" s="237"/>
      <c r="D716" s="238" t="s">
        <v>157</v>
      </c>
      <c r="E716" s="239" t="s">
        <v>1</v>
      </c>
      <c r="F716" s="240" t="s">
        <v>1048</v>
      </c>
      <c r="G716" s="237"/>
      <c r="H716" s="241">
        <v>1.3</v>
      </c>
      <c r="I716" s="242"/>
      <c r="J716" s="237"/>
      <c r="K716" s="237"/>
      <c r="L716" s="243"/>
      <c r="M716" s="244"/>
      <c r="N716" s="245"/>
      <c r="O716" s="245"/>
      <c r="P716" s="245"/>
      <c r="Q716" s="245"/>
      <c r="R716" s="245"/>
      <c r="S716" s="245"/>
      <c r="T716" s="246"/>
      <c r="AT716" s="247" t="s">
        <v>157</v>
      </c>
      <c r="AU716" s="247" t="s">
        <v>87</v>
      </c>
      <c r="AV716" s="12" t="s">
        <v>87</v>
      </c>
      <c r="AW716" s="12" t="s">
        <v>32</v>
      </c>
      <c r="AX716" s="12" t="s">
        <v>77</v>
      </c>
      <c r="AY716" s="247" t="s">
        <v>147</v>
      </c>
    </row>
    <row r="717" spans="2:51" s="12" customFormat="1" ht="12">
      <c r="B717" s="236"/>
      <c r="C717" s="237"/>
      <c r="D717" s="238" t="s">
        <v>157</v>
      </c>
      <c r="E717" s="239" t="s">
        <v>1</v>
      </c>
      <c r="F717" s="240" t="s">
        <v>1049</v>
      </c>
      <c r="G717" s="237"/>
      <c r="H717" s="241">
        <v>9.375</v>
      </c>
      <c r="I717" s="242"/>
      <c r="J717" s="237"/>
      <c r="K717" s="237"/>
      <c r="L717" s="243"/>
      <c r="M717" s="244"/>
      <c r="N717" s="245"/>
      <c r="O717" s="245"/>
      <c r="P717" s="245"/>
      <c r="Q717" s="245"/>
      <c r="R717" s="245"/>
      <c r="S717" s="245"/>
      <c r="T717" s="246"/>
      <c r="AT717" s="247" t="s">
        <v>157</v>
      </c>
      <c r="AU717" s="247" t="s">
        <v>87</v>
      </c>
      <c r="AV717" s="12" t="s">
        <v>87</v>
      </c>
      <c r="AW717" s="12" t="s">
        <v>32</v>
      </c>
      <c r="AX717" s="12" t="s">
        <v>77</v>
      </c>
      <c r="AY717" s="247" t="s">
        <v>147</v>
      </c>
    </row>
    <row r="718" spans="2:51" s="12" customFormat="1" ht="12">
      <c r="B718" s="236"/>
      <c r="C718" s="237"/>
      <c r="D718" s="238" t="s">
        <v>157</v>
      </c>
      <c r="E718" s="239" t="s">
        <v>1</v>
      </c>
      <c r="F718" s="240" t="s">
        <v>1050</v>
      </c>
      <c r="G718" s="237"/>
      <c r="H718" s="241">
        <v>8.235</v>
      </c>
      <c r="I718" s="242"/>
      <c r="J718" s="237"/>
      <c r="K718" s="237"/>
      <c r="L718" s="243"/>
      <c r="M718" s="244"/>
      <c r="N718" s="245"/>
      <c r="O718" s="245"/>
      <c r="P718" s="245"/>
      <c r="Q718" s="245"/>
      <c r="R718" s="245"/>
      <c r="S718" s="245"/>
      <c r="T718" s="246"/>
      <c r="AT718" s="247" t="s">
        <v>157</v>
      </c>
      <c r="AU718" s="247" t="s">
        <v>87</v>
      </c>
      <c r="AV718" s="12" t="s">
        <v>87</v>
      </c>
      <c r="AW718" s="12" t="s">
        <v>32</v>
      </c>
      <c r="AX718" s="12" t="s">
        <v>77</v>
      </c>
      <c r="AY718" s="247" t="s">
        <v>147</v>
      </c>
    </row>
    <row r="719" spans="2:51" s="13" customFormat="1" ht="12">
      <c r="B719" s="258"/>
      <c r="C719" s="259"/>
      <c r="D719" s="238" t="s">
        <v>157</v>
      </c>
      <c r="E719" s="260" t="s">
        <v>1</v>
      </c>
      <c r="F719" s="261" t="s">
        <v>184</v>
      </c>
      <c r="G719" s="259"/>
      <c r="H719" s="262">
        <v>38.425</v>
      </c>
      <c r="I719" s="263"/>
      <c r="J719" s="259"/>
      <c r="K719" s="259"/>
      <c r="L719" s="264"/>
      <c r="M719" s="265"/>
      <c r="N719" s="266"/>
      <c r="O719" s="266"/>
      <c r="P719" s="266"/>
      <c r="Q719" s="266"/>
      <c r="R719" s="266"/>
      <c r="S719" s="266"/>
      <c r="T719" s="267"/>
      <c r="AT719" s="268" t="s">
        <v>157</v>
      </c>
      <c r="AU719" s="268" t="s">
        <v>87</v>
      </c>
      <c r="AV719" s="13" t="s">
        <v>155</v>
      </c>
      <c r="AW719" s="13" t="s">
        <v>32</v>
      </c>
      <c r="AX719" s="13" t="s">
        <v>85</v>
      </c>
      <c r="AY719" s="268" t="s">
        <v>147</v>
      </c>
    </row>
    <row r="720" spans="2:65" s="1" customFormat="1" ht="24" customHeight="1">
      <c r="B720" s="38"/>
      <c r="C720" s="223" t="s">
        <v>1051</v>
      </c>
      <c r="D720" s="223" t="s">
        <v>150</v>
      </c>
      <c r="E720" s="224" t="s">
        <v>1052</v>
      </c>
      <c r="F720" s="225" t="s">
        <v>1053</v>
      </c>
      <c r="G720" s="226" t="s">
        <v>167</v>
      </c>
      <c r="H720" s="227">
        <v>38.425</v>
      </c>
      <c r="I720" s="228"/>
      <c r="J720" s="229">
        <f>ROUND(I720*H720,2)</f>
        <v>0</v>
      </c>
      <c r="K720" s="225" t="s">
        <v>154</v>
      </c>
      <c r="L720" s="43"/>
      <c r="M720" s="230" t="s">
        <v>1</v>
      </c>
      <c r="N720" s="231" t="s">
        <v>42</v>
      </c>
      <c r="O720" s="86"/>
      <c r="P720" s="232">
        <f>O720*H720</f>
        <v>0</v>
      </c>
      <c r="Q720" s="232">
        <v>0.00012</v>
      </c>
      <c r="R720" s="232">
        <f>Q720*H720</f>
        <v>0.004611</v>
      </c>
      <c r="S720" s="232">
        <v>0</v>
      </c>
      <c r="T720" s="233">
        <f>S720*H720</f>
        <v>0</v>
      </c>
      <c r="AR720" s="234" t="s">
        <v>239</v>
      </c>
      <c r="AT720" s="234" t="s">
        <v>150</v>
      </c>
      <c r="AU720" s="234" t="s">
        <v>87</v>
      </c>
      <c r="AY720" s="17" t="s">
        <v>147</v>
      </c>
      <c r="BE720" s="235">
        <f>IF(N720="základní",J720,0)</f>
        <v>0</v>
      </c>
      <c r="BF720" s="235">
        <f>IF(N720="snížená",J720,0)</f>
        <v>0</v>
      </c>
      <c r="BG720" s="235">
        <f>IF(N720="zákl. přenesená",J720,0)</f>
        <v>0</v>
      </c>
      <c r="BH720" s="235">
        <f>IF(N720="sníž. přenesená",J720,0)</f>
        <v>0</v>
      </c>
      <c r="BI720" s="235">
        <f>IF(N720="nulová",J720,0)</f>
        <v>0</v>
      </c>
      <c r="BJ720" s="17" t="s">
        <v>85</v>
      </c>
      <c r="BK720" s="235">
        <f>ROUND(I720*H720,2)</f>
        <v>0</v>
      </c>
      <c r="BL720" s="17" t="s">
        <v>239</v>
      </c>
      <c r="BM720" s="234" t="s">
        <v>1054</v>
      </c>
    </row>
    <row r="721" spans="2:51" s="12" customFormat="1" ht="12">
      <c r="B721" s="236"/>
      <c r="C721" s="237"/>
      <c r="D721" s="238" t="s">
        <v>157</v>
      </c>
      <c r="E721" s="239" t="s">
        <v>1</v>
      </c>
      <c r="F721" s="240" t="s">
        <v>1040</v>
      </c>
      <c r="G721" s="237"/>
      <c r="H721" s="241">
        <v>3.06</v>
      </c>
      <c r="I721" s="242"/>
      <c r="J721" s="237"/>
      <c r="K721" s="237"/>
      <c r="L721" s="243"/>
      <c r="M721" s="244"/>
      <c r="N721" s="245"/>
      <c r="O721" s="245"/>
      <c r="P721" s="245"/>
      <c r="Q721" s="245"/>
      <c r="R721" s="245"/>
      <c r="S721" s="245"/>
      <c r="T721" s="246"/>
      <c r="AT721" s="247" t="s">
        <v>157</v>
      </c>
      <c r="AU721" s="247" t="s">
        <v>87</v>
      </c>
      <c r="AV721" s="12" t="s">
        <v>87</v>
      </c>
      <c r="AW721" s="12" t="s">
        <v>32</v>
      </c>
      <c r="AX721" s="12" t="s">
        <v>77</v>
      </c>
      <c r="AY721" s="247" t="s">
        <v>147</v>
      </c>
    </row>
    <row r="722" spans="2:51" s="12" customFormat="1" ht="12">
      <c r="B722" s="236"/>
      <c r="C722" s="237"/>
      <c r="D722" s="238" t="s">
        <v>157</v>
      </c>
      <c r="E722" s="239" t="s">
        <v>1</v>
      </c>
      <c r="F722" s="240" t="s">
        <v>1041</v>
      </c>
      <c r="G722" s="237"/>
      <c r="H722" s="241">
        <v>5.1</v>
      </c>
      <c r="I722" s="242"/>
      <c r="J722" s="237"/>
      <c r="K722" s="237"/>
      <c r="L722" s="243"/>
      <c r="M722" s="244"/>
      <c r="N722" s="245"/>
      <c r="O722" s="245"/>
      <c r="P722" s="245"/>
      <c r="Q722" s="245"/>
      <c r="R722" s="245"/>
      <c r="S722" s="245"/>
      <c r="T722" s="246"/>
      <c r="AT722" s="247" t="s">
        <v>157</v>
      </c>
      <c r="AU722" s="247" t="s">
        <v>87</v>
      </c>
      <c r="AV722" s="12" t="s">
        <v>87</v>
      </c>
      <c r="AW722" s="12" t="s">
        <v>32</v>
      </c>
      <c r="AX722" s="12" t="s">
        <v>77</v>
      </c>
      <c r="AY722" s="247" t="s">
        <v>147</v>
      </c>
    </row>
    <row r="723" spans="2:51" s="12" customFormat="1" ht="12">
      <c r="B723" s="236"/>
      <c r="C723" s="237"/>
      <c r="D723" s="238" t="s">
        <v>157</v>
      </c>
      <c r="E723" s="239" t="s">
        <v>1</v>
      </c>
      <c r="F723" s="240" t="s">
        <v>1042</v>
      </c>
      <c r="G723" s="237"/>
      <c r="H723" s="241">
        <v>1.96</v>
      </c>
      <c r="I723" s="242"/>
      <c r="J723" s="237"/>
      <c r="K723" s="237"/>
      <c r="L723" s="243"/>
      <c r="M723" s="244"/>
      <c r="N723" s="245"/>
      <c r="O723" s="245"/>
      <c r="P723" s="245"/>
      <c r="Q723" s="245"/>
      <c r="R723" s="245"/>
      <c r="S723" s="245"/>
      <c r="T723" s="246"/>
      <c r="AT723" s="247" t="s">
        <v>157</v>
      </c>
      <c r="AU723" s="247" t="s">
        <v>87</v>
      </c>
      <c r="AV723" s="12" t="s">
        <v>87</v>
      </c>
      <c r="AW723" s="12" t="s">
        <v>32</v>
      </c>
      <c r="AX723" s="12" t="s">
        <v>77</v>
      </c>
      <c r="AY723" s="247" t="s">
        <v>147</v>
      </c>
    </row>
    <row r="724" spans="2:51" s="12" customFormat="1" ht="12">
      <c r="B724" s="236"/>
      <c r="C724" s="237"/>
      <c r="D724" s="238" t="s">
        <v>157</v>
      </c>
      <c r="E724" s="239" t="s">
        <v>1</v>
      </c>
      <c r="F724" s="240" t="s">
        <v>1043</v>
      </c>
      <c r="G724" s="237"/>
      <c r="H724" s="241">
        <v>1.56</v>
      </c>
      <c r="I724" s="242"/>
      <c r="J724" s="237"/>
      <c r="K724" s="237"/>
      <c r="L724" s="243"/>
      <c r="M724" s="244"/>
      <c r="N724" s="245"/>
      <c r="O724" s="245"/>
      <c r="P724" s="245"/>
      <c r="Q724" s="245"/>
      <c r="R724" s="245"/>
      <c r="S724" s="245"/>
      <c r="T724" s="246"/>
      <c r="AT724" s="247" t="s">
        <v>157</v>
      </c>
      <c r="AU724" s="247" t="s">
        <v>87</v>
      </c>
      <c r="AV724" s="12" t="s">
        <v>87</v>
      </c>
      <c r="AW724" s="12" t="s">
        <v>32</v>
      </c>
      <c r="AX724" s="12" t="s">
        <v>77</v>
      </c>
      <c r="AY724" s="247" t="s">
        <v>147</v>
      </c>
    </row>
    <row r="725" spans="2:51" s="12" customFormat="1" ht="12">
      <c r="B725" s="236"/>
      <c r="C725" s="237"/>
      <c r="D725" s="238" t="s">
        <v>157</v>
      </c>
      <c r="E725" s="239" t="s">
        <v>1</v>
      </c>
      <c r="F725" s="240" t="s">
        <v>1044</v>
      </c>
      <c r="G725" s="237"/>
      <c r="H725" s="241">
        <v>1.02</v>
      </c>
      <c r="I725" s="242"/>
      <c r="J725" s="237"/>
      <c r="K725" s="237"/>
      <c r="L725" s="243"/>
      <c r="M725" s="244"/>
      <c r="N725" s="245"/>
      <c r="O725" s="245"/>
      <c r="P725" s="245"/>
      <c r="Q725" s="245"/>
      <c r="R725" s="245"/>
      <c r="S725" s="245"/>
      <c r="T725" s="246"/>
      <c r="AT725" s="247" t="s">
        <v>157</v>
      </c>
      <c r="AU725" s="247" t="s">
        <v>87</v>
      </c>
      <c r="AV725" s="12" t="s">
        <v>87</v>
      </c>
      <c r="AW725" s="12" t="s">
        <v>32</v>
      </c>
      <c r="AX725" s="12" t="s">
        <v>77</v>
      </c>
      <c r="AY725" s="247" t="s">
        <v>147</v>
      </c>
    </row>
    <row r="726" spans="2:51" s="12" customFormat="1" ht="12">
      <c r="B726" s="236"/>
      <c r="C726" s="237"/>
      <c r="D726" s="238" t="s">
        <v>157</v>
      </c>
      <c r="E726" s="239" t="s">
        <v>1</v>
      </c>
      <c r="F726" s="240" t="s">
        <v>1045</v>
      </c>
      <c r="G726" s="237"/>
      <c r="H726" s="241">
        <v>2.6</v>
      </c>
      <c r="I726" s="242"/>
      <c r="J726" s="237"/>
      <c r="K726" s="237"/>
      <c r="L726" s="243"/>
      <c r="M726" s="244"/>
      <c r="N726" s="245"/>
      <c r="O726" s="245"/>
      <c r="P726" s="245"/>
      <c r="Q726" s="245"/>
      <c r="R726" s="245"/>
      <c r="S726" s="245"/>
      <c r="T726" s="246"/>
      <c r="AT726" s="247" t="s">
        <v>157</v>
      </c>
      <c r="AU726" s="247" t="s">
        <v>87</v>
      </c>
      <c r="AV726" s="12" t="s">
        <v>87</v>
      </c>
      <c r="AW726" s="12" t="s">
        <v>32</v>
      </c>
      <c r="AX726" s="12" t="s">
        <v>77</v>
      </c>
      <c r="AY726" s="247" t="s">
        <v>147</v>
      </c>
    </row>
    <row r="727" spans="2:51" s="12" customFormat="1" ht="12">
      <c r="B727" s="236"/>
      <c r="C727" s="237"/>
      <c r="D727" s="238" t="s">
        <v>157</v>
      </c>
      <c r="E727" s="239" t="s">
        <v>1</v>
      </c>
      <c r="F727" s="240" t="s">
        <v>1046</v>
      </c>
      <c r="G727" s="237"/>
      <c r="H727" s="241">
        <v>2.94</v>
      </c>
      <c r="I727" s="242"/>
      <c r="J727" s="237"/>
      <c r="K727" s="237"/>
      <c r="L727" s="243"/>
      <c r="M727" s="244"/>
      <c r="N727" s="245"/>
      <c r="O727" s="245"/>
      <c r="P727" s="245"/>
      <c r="Q727" s="245"/>
      <c r="R727" s="245"/>
      <c r="S727" s="245"/>
      <c r="T727" s="246"/>
      <c r="AT727" s="247" t="s">
        <v>157</v>
      </c>
      <c r="AU727" s="247" t="s">
        <v>87</v>
      </c>
      <c r="AV727" s="12" t="s">
        <v>87</v>
      </c>
      <c r="AW727" s="12" t="s">
        <v>32</v>
      </c>
      <c r="AX727" s="12" t="s">
        <v>77</v>
      </c>
      <c r="AY727" s="247" t="s">
        <v>147</v>
      </c>
    </row>
    <row r="728" spans="2:51" s="12" customFormat="1" ht="12">
      <c r="B728" s="236"/>
      <c r="C728" s="237"/>
      <c r="D728" s="238" t="s">
        <v>157</v>
      </c>
      <c r="E728" s="239" t="s">
        <v>1</v>
      </c>
      <c r="F728" s="240" t="s">
        <v>1047</v>
      </c>
      <c r="G728" s="237"/>
      <c r="H728" s="241">
        <v>1.275</v>
      </c>
      <c r="I728" s="242"/>
      <c r="J728" s="237"/>
      <c r="K728" s="237"/>
      <c r="L728" s="243"/>
      <c r="M728" s="244"/>
      <c r="N728" s="245"/>
      <c r="O728" s="245"/>
      <c r="P728" s="245"/>
      <c r="Q728" s="245"/>
      <c r="R728" s="245"/>
      <c r="S728" s="245"/>
      <c r="T728" s="246"/>
      <c r="AT728" s="247" t="s">
        <v>157</v>
      </c>
      <c r="AU728" s="247" t="s">
        <v>87</v>
      </c>
      <c r="AV728" s="12" t="s">
        <v>87</v>
      </c>
      <c r="AW728" s="12" t="s">
        <v>32</v>
      </c>
      <c r="AX728" s="12" t="s">
        <v>77</v>
      </c>
      <c r="AY728" s="247" t="s">
        <v>147</v>
      </c>
    </row>
    <row r="729" spans="2:51" s="12" customFormat="1" ht="12">
      <c r="B729" s="236"/>
      <c r="C729" s="237"/>
      <c r="D729" s="238" t="s">
        <v>157</v>
      </c>
      <c r="E729" s="239" t="s">
        <v>1</v>
      </c>
      <c r="F729" s="240" t="s">
        <v>1048</v>
      </c>
      <c r="G729" s="237"/>
      <c r="H729" s="241">
        <v>1.3</v>
      </c>
      <c r="I729" s="242"/>
      <c r="J729" s="237"/>
      <c r="K729" s="237"/>
      <c r="L729" s="243"/>
      <c r="M729" s="244"/>
      <c r="N729" s="245"/>
      <c r="O729" s="245"/>
      <c r="P729" s="245"/>
      <c r="Q729" s="245"/>
      <c r="R729" s="245"/>
      <c r="S729" s="245"/>
      <c r="T729" s="246"/>
      <c r="AT729" s="247" t="s">
        <v>157</v>
      </c>
      <c r="AU729" s="247" t="s">
        <v>87</v>
      </c>
      <c r="AV729" s="12" t="s">
        <v>87</v>
      </c>
      <c r="AW729" s="12" t="s">
        <v>32</v>
      </c>
      <c r="AX729" s="12" t="s">
        <v>77</v>
      </c>
      <c r="AY729" s="247" t="s">
        <v>147</v>
      </c>
    </row>
    <row r="730" spans="2:51" s="12" customFormat="1" ht="12">
      <c r="B730" s="236"/>
      <c r="C730" s="237"/>
      <c r="D730" s="238" t="s">
        <v>157</v>
      </c>
      <c r="E730" s="239" t="s">
        <v>1</v>
      </c>
      <c r="F730" s="240" t="s">
        <v>1049</v>
      </c>
      <c r="G730" s="237"/>
      <c r="H730" s="241">
        <v>9.375</v>
      </c>
      <c r="I730" s="242"/>
      <c r="J730" s="237"/>
      <c r="K730" s="237"/>
      <c r="L730" s="243"/>
      <c r="M730" s="244"/>
      <c r="N730" s="245"/>
      <c r="O730" s="245"/>
      <c r="P730" s="245"/>
      <c r="Q730" s="245"/>
      <c r="R730" s="245"/>
      <c r="S730" s="245"/>
      <c r="T730" s="246"/>
      <c r="AT730" s="247" t="s">
        <v>157</v>
      </c>
      <c r="AU730" s="247" t="s">
        <v>87</v>
      </c>
      <c r="AV730" s="12" t="s">
        <v>87</v>
      </c>
      <c r="AW730" s="12" t="s">
        <v>32</v>
      </c>
      <c r="AX730" s="12" t="s">
        <v>77</v>
      </c>
      <c r="AY730" s="247" t="s">
        <v>147</v>
      </c>
    </row>
    <row r="731" spans="2:51" s="12" customFormat="1" ht="12">
      <c r="B731" s="236"/>
      <c r="C731" s="237"/>
      <c r="D731" s="238" t="s">
        <v>157</v>
      </c>
      <c r="E731" s="239" t="s">
        <v>1</v>
      </c>
      <c r="F731" s="240" t="s">
        <v>1050</v>
      </c>
      <c r="G731" s="237"/>
      <c r="H731" s="241">
        <v>8.235</v>
      </c>
      <c r="I731" s="242"/>
      <c r="J731" s="237"/>
      <c r="K731" s="237"/>
      <c r="L731" s="243"/>
      <c r="M731" s="244"/>
      <c r="N731" s="245"/>
      <c r="O731" s="245"/>
      <c r="P731" s="245"/>
      <c r="Q731" s="245"/>
      <c r="R731" s="245"/>
      <c r="S731" s="245"/>
      <c r="T731" s="246"/>
      <c r="AT731" s="247" t="s">
        <v>157</v>
      </c>
      <c r="AU731" s="247" t="s">
        <v>87</v>
      </c>
      <c r="AV731" s="12" t="s">
        <v>87</v>
      </c>
      <c r="AW731" s="12" t="s">
        <v>32</v>
      </c>
      <c r="AX731" s="12" t="s">
        <v>77</v>
      </c>
      <c r="AY731" s="247" t="s">
        <v>147</v>
      </c>
    </row>
    <row r="732" spans="2:51" s="13" customFormat="1" ht="12">
      <c r="B732" s="258"/>
      <c r="C732" s="259"/>
      <c r="D732" s="238" t="s">
        <v>157</v>
      </c>
      <c r="E732" s="260" t="s">
        <v>1</v>
      </c>
      <c r="F732" s="261" t="s">
        <v>184</v>
      </c>
      <c r="G732" s="259"/>
      <c r="H732" s="262">
        <v>38.425</v>
      </c>
      <c r="I732" s="263"/>
      <c r="J732" s="259"/>
      <c r="K732" s="259"/>
      <c r="L732" s="264"/>
      <c r="M732" s="265"/>
      <c r="N732" s="266"/>
      <c r="O732" s="266"/>
      <c r="P732" s="266"/>
      <c r="Q732" s="266"/>
      <c r="R732" s="266"/>
      <c r="S732" s="266"/>
      <c r="T732" s="267"/>
      <c r="AT732" s="268" t="s">
        <v>157</v>
      </c>
      <c r="AU732" s="268" t="s">
        <v>87</v>
      </c>
      <c r="AV732" s="13" t="s">
        <v>155</v>
      </c>
      <c r="AW732" s="13" t="s">
        <v>32</v>
      </c>
      <c r="AX732" s="13" t="s">
        <v>85</v>
      </c>
      <c r="AY732" s="268" t="s">
        <v>147</v>
      </c>
    </row>
    <row r="733" spans="2:65" s="1" customFormat="1" ht="16.5" customHeight="1">
      <c r="B733" s="38"/>
      <c r="C733" s="223" t="s">
        <v>1055</v>
      </c>
      <c r="D733" s="223" t="s">
        <v>150</v>
      </c>
      <c r="E733" s="224" t="s">
        <v>1056</v>
      </c>
      <c r="F733" s="225" t="s">
        <v>1057</v>
      </c>
      <c r="G733" s="226" t="s">
        <v>167</v>
      </c>
      <c r="H733" s="227">
        <v>307.953</v>
      </c>
      <c r="I733" s="228"/>
      <c r="J733" s="229">
        <f>ROUND(I733*H733,2)</f>
        <v>0</v>
      </c>
      <c r="K733" s="225" t="s">
        <v>154</v>
      </c>
      <c r="L733" s="43"/>
      <c r="M733" s="230" t="s">
        <v>1</v>
      </c>
      <c r="N733" s="231" t="s">
        <v>42</v>
      </c>
      <c r="O733" s="86"/>
      <c r="P733" s="232">
        <f>O733*H733</f>
        <v>0</v>
      </c>
      <c r="Q733" s="232">
        <v>0</v>
      </c>
      <c r="R733" s="232">
        <f>Q733*H733</f>
        <v>0</v>
      </c>
      <c r="S733" s="232">
        <v>0</v>
      </c>
      <c r="T733" s="233">
        <f>S733*H733</f>
        <v>0</v>
      </c>
      <c r="AR733" s="234" t="s">
        <v>239</v>
      </c>
      <c r="AT733" s="234" t="s">
        <v>150</v>
      </c>
      <c r="AU733" s="234" t="s">
        <v>87</v>
      </c>
      <c r="AY733" s="17" t="s">
        <v>147</v>
      </c>
      <c r="BE733" s="235">
        <f>IF(N733="základní",J733,0)</f>
        <v>0</v>
      </c>
      <c r="BF733" s="235">
        <f>IF(N733="snížená",J733,0)</f>
        <v>0</v>
      </c>
      <c r="BG733" s="235">
        <f>IF(N733="zákl. přenesená",J733,0)</f>
        <v>0</v>
      </c>
      <c r="BH733" s="235">
        <f>IF(N733="sníž. přenesená",J733,0)</f>
        <v>0</v>
      </c>
      <c r="BI733" s="235">
        <f>IF(N733="nulová",J733,0)</f>
        <v>0</v>
      </c>
      <c r="BJ733" s="17" t="s">
        <v>85</v>
      </c>
      <c r="BK733" s="235">
        <f>ROUND(I733*H733,2)</f>
        <v>0</v>
      </c>
      <c r="BL733" s="17" t="s">
        <v>239</v>
      </c>
      <c r="BM733" s="234" t="s">
        <v>1058</v>
      </c>
    </row>
    <row r="734" spans="2:51" s="12" customFormat="1" ht="12">
      <c r="B734" s="236"/>
      <c r="C734" s="237"/>
      <c r="D734" s="238" t="s">
        <v>157</v>
      </c>
      <c r="E734" s="239" t="s">
        <v>1</v>
      </c>
      <c r="F734" s="240" t="s">
        <v>1059</v>
      </c>
      <c r="G734" s="237"/>
      <c r="H734" s="241">
        <v>144.48</v>
      </c>
      <c r="I734" s="242"/>
      <c r="J734" s="237"/>
      <c r="K734" s="237"/>
      <c r="L734" s="243"/>
      <c r="M734" s="244"/>
      <c r="N734" s="245"/>
      <c r="O734" s="245"/>
      <c r="P734" s="245"/>
      <c r="Q734" s="245"/>
      <c r="R734" s="245"/>
      <c r="S734" s="245"/>
      <c r="T734" s="246"/>
      <c r="AT734" s="247" t="s">
        <v>157</v>
      </c>
      <c r="AU734" s="247" t="s">
        <v>87</v>
      </c>
      <c r="AV734" s="12" t="s">
        <v>87</v>
      </c>
      <c r="AW734" s="12" t="s">
        <v>32</v>
      </c>
      <c r="AX734" s="12" t="s">
        <v>77</v>
      </c>
      <c r="AY734" s="247" t="s">
        <v>147</v>
      </c>
    </row>
    <row r="735" spans="2:51" s="12" customFormat="1" ht="12">
      <c r="B735" s="236"/>
      <c r="C735" s="237"/>
      <c r="D735" s="238" t="s">
        <v>157</v>
      </c>
      <c r="E735" s="239" t="s">
        <v>1</v>
      </c>
      <c r="F735" s="240" t="s">
        <v>1060</v>
      </c>
      <c r="G735" s="237"/>
      <c r="H735" s="241">
        <v>72.81</v>
      </c>
      <c r="I735" s="242"/>
      <c r="J735" s="237"/>
      <c r="K735" s="237"/>
      <c r="L735" s="243"/>
      <c r="M735" s="244"/>
      <c r="N735" s="245"/>
      <c r="O735" s="245"/>
      <c r="P735" s="245"/>
      <c r="Q735" s="245"/>
      <c r="R735" s="245"/>
      <c r="S735" s="245"/>
      <c r="T735" s="246"/>
      <c r="AT735" s="247" t="s">
        <v>157</v>
      </c>
      <c r="AU735" s="247" t="s">
        <v>87</v>
      </c>
      <c r="AV735" s="12" t="s">
        <v>87</v>
      </c>
      <c r="AW735" s="12" t="s">
        <v>32</v>
      </c>
      <c r="AX735" s="12" t="s">
        <v>77</v>
      </c>
      <c r="AY735" s="247" t="s">
        <v>147</v>
      </c>
    </row>
    <row r="736" spans="2:51" s="12" customFormat="1" ht="12">
      <c r="B736" s="236"/>
      <c r="C736" s="237"/>
      <c r="D736" s="238" t="s">
        <v>157</v>
      </c>
      <c r="E736" s="239" t="s">
        <v>1</v>
      </c>
      <c r="F736" s="240" t="s">
        <v>1061</v>
      </c>
      <c r="G736" s="237"/>
      <c r="H736" s="241">
        <v>12.78</v>
      </c>
      <c r="I736" s="242"/>
      <c r="J736" s="237"/>
      <c r="K736" s="237"/>
      <c r="L736" s="243"/>
      <c r="M736" s="244"/>
      <c r="N736" s="245"/>
      <c r="O736" s="245"/>
      <c r="P736" s="245"/>
      <c r="Q736" s="245"/>
      <c r="R736" s="245"/>
      <c r="S736" s="245"/>
      <c r="T736" s="246"/>
      <c r="AT736" s="247" t="s">
        <v>157</v>
      </c>
      <c r="AU736" s="247" t="s">
        <v>87</v>
      </c>
      <c r="AV736" s="12" t="s">
        <v>87</v>
      </c>
      <c r="AW736" s="12" t="s">
        <v>32</v>
      </c>
      <c r="AX736" s="12" t="s">
        <v>77</v>
      </c>
      <c r="AY736" s="247" t="s">
        <v>147</v>
      </c>
    </row>
    <row r="737" spans="2:51" s="12" customFormat="1" ht="12">
      <c r="B737" s="236"/>
      <c r="C737" s="237"/>
      <c r="D737" s="238" t="s">
        <v>157</v>
      </c>
      <c r="E737" s="239" t="s">
        <v>1</v>
      </c>
      <c r="F737" s="240" t="s">
        <v>235</v>
      </c>
      <c r="G737" s="237"/>
      <c r="H737" s="241">
        <v>29.623</v>
      </c>
      <c r="I737" s="242"/>
      <c r="J737" s="237"/>
      <c r="K737" s="237"/>
      <c r="L737" s="243"/>
      <c r="M737" s="244"/>
      <c r="N737" s="245"/>
      <c r="O737" s="245"/>
      <c r="P737" s="245"/>
      <c r="Q737" s="245"/>
      <c r="R737" s="245"/>
      <c r="S737" s="245"/>
      <c r="T737" s="246"/>
      <c r="AT737" s="247" t="s">
        <v>157</v>
      </c>
      <c r="AU737" s="247" t="s">
        <v>87</v>
      </c>
      <c r="AV737" s="12" t="s">
        <v>87</v>
      </c>
      <c r="AW737" s="12" t="s">
        <v>32</v>
      </c>
      <c r="AX737" s="12" t="s">
        <v>77</v>
      </c>
      <c r="AY737" s="247" t="s">
        <v>147</v>
      </c>
    </row>
    <row r="738" spans="2:51" s="12" customFormat="1" ht="12">
      <c r="B738" s="236"/>
      <c r="C738" s="237"/>
      <c r="D738" s="238" t="s">
        <v>157</v>
      </c>
      <c r="E738" s="239" t="s">
        <v>1</v>
      </c>
      <c r="F738" s="240" t="s">
        <v>1062</v>
      </c>
      <c r="G738" s="237"/>
      <c r="H738" s="241">
        <v>34.98</v>
      </c>
      <c r="I738" s="242"/>
      <c r="J738" s="237"/>
      <c r="K738" s="237"/>
      <c r="L738" s="243"/>
      <c r="M738" s="244"/>
      <c r="N738" s="245"/>
      <c r="O738" s="245"/>
      <c r="P738" s="245"/>
      <c r="Q738" s="245"/>
      <c r="R738" s="245"/>
      <c r="S738" s="245"/>
      <c r="T738" s="246"/>
      <c r="AT738" s="247" t="s">
        <v>157</v>
      </c>
      <c r="AU738" s="247" t="s">
        <v>87</v>
      </c>
      <c r="AV738" s="12" t="s">
        <v>87</v>
      </c>
      <c r="AW738" s="12" t="s">
        <v>32</v>
      </c>
      <c r="AX738" s="12" t="s">
        <v>77</v>
      </c>
      <c r="AY738" s="247" t="s">
        <v>147</v>
      </c>
    </row>
    <row r="739" spans="2:51" s="12" customFormat="1" ht="12">
      <c r="B739" s="236"/>
      <c r="C739" s="237"/>
      <c r="D739" s="238" t="s">
        <v>157</v>
      </c>
      <c r="E739" s="239" t="s">
        <v>1</v>
      </c>
      <c r="F739" s="240" t="s">
        <v>1063</v>
      </c>
      <c r="G739" s="237"/>
      <c r="H739" s="241">
        <v>13.28</v>
      </c>
      <c r="I739" s="242"/>
      <c r="J739" s="237"/>
      <c r="K739" s="237"/>
      <c r="L739" s="243"/>
      <c r="M739" s="244"/>
      <c r="N739" s="245"/>
      <c r="O739" s="245"/>
      <c r="P739" s="245"/>
      <c r="Q739" s="245"/>
      <c r="R739" s="245"/>
      <c r="S739" s="245"/>
      <c r="T739" s="246"/>
      <c r="AT739" s="247" t="s">
        <v>157</v>
      </c>
      <c r="AU739" s="247" t="s">
        <v>87</v>
      </c>
      <c r="AV739" s="12" t="s">
        <v>87</v>
      </c>
      <c r="AW739" s="12" t="s">
        <v>32</v>
      </c>
      <c r="AX739" s="12" t="s">
        <v>77</v>
      </c>
      <c r="AY739" s="247" t="s">
        <v>147</v>
      </c>
    </row>
    <row r="740" spans="2:51" s="13" customFormat="1" ht="12">
      <c r="B740" s="258"/>
      <c r="C740" s="259"/>
      <c r="D740" s="238" t="s">
        <v>157</v>
      </c>
      <c r="E740" s="260" t="s">
        <v>1</v>
      </c>
      <c r="F740" s="261" t="s">
        <v>184</v>
      </c>
      <c r="G740" s="259"/>
      <c r="H740" s="262">
        <v>307.953</v>
      </c>
      <c r="I740" s="263"/>
      <c r="J740" s="259"/>
      <c r="K740" s="259"/>
      <c r="L740" s="264"/>
      <c r="M740" s="265"/>
      <c r="N740" s="266"/>
      <c r="O740" s="266"/>
      <c r="P740" s="266"/>
      <c r="Q740" s="266"/>
      <c r="R740" s="266"/>
      <c r="S740" s="266"/>
      <c r="T740" s="267"/>
      <c r="AT740" s="268" t="s">
        <v>157</v>
      </c>
      <c r="AU740" s="268" t="s">
        <v>87</v>
      </c>
      <c r="AV740" s="13" t="s">
        <v>155</v>
      </c>
      <c r="AW740" s="13" t="s">
        <v>32</v>
      </c>
      <c r="AX740" s="13" t="s">
        <v>85</v>
      </c>
      <c r="AY740" s="268" t="s">
        <v>147</v>
      </c>
    </row>
    <row r="741" spans="2:65" s="1" customFormat="1" ht="24" customHeight="1">
      <c r="B741" s="38"/>
      <c r="C741" s="223" t="s">
        <v>1064</v>
      </c>
      <c r="D741" s="223" t="s">
        <v>150</v>
      </c>
      <c r="E741" s="224" t="s">
        <v>1065</v>
      </c>
      <c r="F741" s="225" t="s">
        <v>1066</v>
      </c>
      <c r="G741" s="226" t="s">
        <v>167</v>
      </c>
      <c r="H741" s="227">
        <v>307.953</v>
      </c>
      <c r="I741" s="228"/>
      <c r="J741" s="229">
        <f>ROUND(I741*H741,2)</f>
        <v>0</v>
      </c>
      <c r="K741" s="225" t="s">
        <v>154</v>
      </c>
      <c r="L741" s="43"/>
      <c r="M741" s="230" t="s">
        <v>1</v>
      </c>
      <c r="N741" s="231" t="s">
        <v>42</v>
      </c>
      <c r="O741" s="86"/>
      <c r="P741" s="232">
        <f>O741*H741</f>
        <v>0</v>
      </c>
      <c r="Q741" s="232">
        <v>0.0002</v>
      </c>
      <c r="R741" s="232">
        <f>Q741*H741</f>
        <v>0.061590599999999995</v>
      </c>
      <c r="S741" s="232">
        <v>0</v>
      </c>
      <c r="T741" s="233">
        <f>S741*H741</f>
        <v>0</v>
      </c>
      <c r="AR741" s="234" t="s">
        <v>239</v>
      </c>
      <c r="AT741" s="234" t="s">
        <v>150</v>
      </c>
      <c r="AU741" s="234" t="s">
        <v>87</v>
      </c>
      <c r="AY741" s="17" t="s">
        <v>147</v>
      </c>
      <c r="BE741" s="235">
        <f>IF(N741="základní",J741,0)</f>
        <v>0</v>
      </c>
      <c r="BF741" s="235">
        <f>IF(N741="snížená",J741,0)</f>
        <v>0</v>
      </c>
      <c r="BG741" s="235">
        <f>IF(N741="zákl. přenesená",J741,0)</f>
        <v>0</v>
      </c>
      <c r="BH741" s="235">
        <f>IF(N741="sníž. přenesená",J741,0)</f>
        <v>0</v>
      </c>
      <c r="BI741" s="235">
        <f>IF(N741="nulová",J741,0)</f>
        <v>0</v>
      </c>
      <c r="BJ741" s="17" t="s">
        <v>85</v>
      </c>
      <c r="BK741" s="235">
        <f>ROUND(I741*H741,2)</f>
        <v>0</v>
      </c>
      <c r="BL741" s="17" t="s">
        <v>239</v>
      </c>
      <c r="BM741" s="234" t="s">
        <v>1067</v>
      </c>
    </row>
    <row r="742" spans="2:51" s="12" customFormat="1" ht="12">
      <c r="B742" s="236"/>
      <c r="C742" s="237"/>
      <c r="D742" s="238" t="s">
        <v>157</v>
      </c>
      <c r="E742" s="239" t="s">
        <v>1</v>
      </c>
      <c r="F742" s="240" t="s">
        <v>1059</v>
      </c>
      <c r="G742" s="237"/>
      <c r="H742" s="241">
        <v>144.48</v>
      </c>
      <c r="I742" s="242"/>
      <c r="J742" s="237"/>
      <c r="K742" s="237"/>
      <c r="L742" s="243"/>
      <c r="M742" s="244"/>
      <c r="N742" s="245"/>
      <c r="O742" s="245"/>
      <c r="P742" s="245"/>
      <c r="Q742" s="245"/>
      <c r="R742" s="245"/>
      <c r="S742" s="245"/>
      <c r="T742" s="246"/>
      <c r="AT742" s="247" t="s">
        <v>157</v>
      </c>
      <c r="AU742" s="247" t="s">
        <v>87</v>
      </c>
      <c r="AV742" s="12" t="s">
        <v>87</v>
      </c>
      <c r="AW742" s="12" t="s">
        <v>32</v>
      </c>
      <c r="AX742" s="12" t="s">
        <v>77</v>
      </c>
      <c r="AY742" s="247" t="s">
        <v>147</v>
      </c>
    </row>
    <row r="743" spans="2:51" s="12" customFormat="1" ht="12">
      <c r="B743" s="236"/>
      <c r="C743" s="237"/>
      <c r="D743" s="238" t="s">
        <v>157</v>
      </c>
      <c r="E743" s="239" t="s">
        <v>1</v>
      </c>
      <c r="F743" s="240" t="s">
        <v>1060</v>
      </c>
      <c r="G743" s="237"/>
      <c r="H743" s="241">
        <v>72.81</v>
      </c>
      <c r="I743" s="242"/>
      <c r="J743" s="237"/>
      <c r="K743" s="237"/>
      <c r="L743" s="243"/>
      <c r="M743" s="244"/>
      <c r="N743" s="245"/>
      <c r="O743" s="245"/>
      <c r="P743" s="245"/>
      <c r="Q743" s="245"/>
      <c r="R743" s="245"/>
      <c r="S743" s="245"/>
      <c r="T743" s="246"/>
      <c r="AT743" s="247" t="s">
        <v>157</v>
      </c>
      <c r="AU743" s="247" t="s">
        <v>87</v>
      </c>
      <c r="AV743" s="12" t="s">
        <v>87</v>
      </c>
      <c r="AW743" s="12" t="s">
        <v>32</v>
      </c>
      <c r="AX743" s="12" t="s">
        <v>77</v>
      </c>
      <c r="AY743" s="247" t="s">
        <v>147</v>
      </c>
    </row>
    <row r="744" spans="2:51" s="12" customFormat="1" ht="12">
      <c r="B744" s="236"/>
      <c r="C744" s="237"/>
      <c r="D744" s="238" t="s">
        <v>157</v>
      </c>
      <c r="E744" s="239" t="s">
        <v>1</v>
      </c>
      <c r="F744" s="240" t="s">
        <v>1061</v>
      </c>
      <c r="G744" s="237"/>
      <c r="H744" s="241">
        <v>12.78</v>
      </c>
      <c r="I744" s="242"/>
      <c r="J744" s="237"/>
      <c r="K744" s="237"/>
      <c r="L744" s="243"/>
      <c r="M744" s="244"/>
      <c r="N744" s="245"/>
      <c r="O744" s="245"/>
      <c r="P744" s="245"/>
      <c r="Q744" s="245"/>
      <c r="R744" s="245"/>
      <c r="S744" s="245"/>
      <c r="T744" s="246"/>
      <c r="AT744" s="247" t="s">
        <v>157</v>
      </c>
      <c r="AU744" s="247" t="s">
        <v>87</v>
      </c>
      <c r="AV744" s="12" t="s">
        <v>87</v>
      </c>
      <c r="AW744" s="12" t="s">
        <v>32</v>
      </c>
      <c r="AX744" s="12" t="s">
        <v>77</v>
      </c>
      <c r="AY744" s="247" t="s">
        <v>147</v>
      </c>
    </row>
    <row r="745" spans="2:51" s="12" customFormat="1" ht="12">
      <c r="B745" s="236"/>
      <c r="C745" s="237"/>
      <c r="D745" s="238" t="s">
        <v>157</v>
      </c>
      <c r="E745" s="239" t="s">
        <v>1</v>
      </c>
      <c r="F745" s="240" t="s">
        <v>235</v>
      </c>
      <c r="G745" s="237"/>
      <c r="H745" s="241">
        <v>29.623</v>
      </c>
      <c r="I745" s="242"/>
      <c r="J745" s="237"/>
      <c r="K745" s="237"/>
      <c r="L745" s="243"/>
      <c r="M745" s="244"/>
      <c r="N745" s="245"/>
      <c r="O745" s="245"/>
      <c r="P745" s="245"/>
      <c r="Q745" s="245"/>
      <c r="R745" s="245"/>
      <c r="S745" s="245"/>
      <c r="T745" s="246"/>
      <c r="AT745" s="247" t="s">
        <v>157</v>
      </c>
      <c r="AU745" s="247" t="s">
        <v>87</v>
      </c>
      <c r="AV745" s="12" t="s">
        <v>87</v>
      </c>
      <c r="AW745" s="12" t="s">
        <v>32</v>
      </c>
      <c r="AX745" s="12" t="s">
        <v>77</v>
      </c>
      <c r="AY745" s="247" t="s">
        <v>147</v>
      </c>
    </row>
    <row r="746" spans="2:51" s="12" customFormat="1" ht="12">
      <c r="B746" s="236"/>
      <c r="C746" s="237"/>
      <c r="D746" s="238" t="s">
        <v>157</v>
      </c>
      <c r="E746" s="239" t="s">
        <v>1</v>
      </c>
      <c r="F746" s="240" t="s">
        <v>1062</v>
      </c>
      <c r="G746" s="237"/>
      <c r="H746" s="241">
        <v>34.98</v>
      </c>
      <c r="I746" s="242"/>
      <c r="J746" s="237"/>
      <c r="K746" s="237"/>
      <c r="L746" s="243"/>
      <c r="M746" s="244"/>
      <c r="N746" s="245"/>
      <c r="O746" s="245"/>
      <c r="P746" s="245"/>
      <c r="Q746" s="245"/>
      <c r="R746" s="245"/>
      <c r="S746" s="245"/>
      <c r="T746" s="246"/>
      <c r="AT746" s="247" t="s">
        <v>157</v>
      </c>
      <c r="AU746" s="247" t="s">
        <v>87</v>
      </c>
      <c r="AV746" s="12" t="s">
        <v>87</v>
      </c>
      <c r="AW746" s="12" t="s">
        <v>32</v>
      </c>
      <c r="AX746" s="12" t="s">
        <v>77</v>
      </c>
      <c r="AY746" s="247" t="s">
        <v>147</v>
      </c>
    </row>
    <row r="747" spans="2:51" s="12" customFormat="1" ht="12">
      <c r="B747" s="236"/>
      <c r="C747" s="237"/>
      <c r="D747" s="238" t="s">
        <v>157</v>
      </c>
      <c r="E747" s="239" t="s">
        <v>1</v>
      </c>
      <c r="F747" s="240" t="s">
        <v>1063</v>
      </c>
      <c r="G747" s="237"/>
      <c r="H747" s="241">
        <v>13.28</v>
      </c>
      <c r="I747" s="242"/>
      <c r="J747" s="237"/>
      <c r="K747" s="237"/>
      <c r="L747" s="243"/>
      <c r="M747" s="244"/>
      <c r="N747" s="245"/>
      <c r="O747" s="245"/>
      <c r="P747" s="245"/>
      <c r="Q747" s="245"/>
      <c r="R747" s="245"/>
      <c r="S747" s="245"/>
      <c r="T747" s="246"/>
      <c r="AT747" s="247" t="s">
        <v>157</v>
      </c>
      <c r="AU747" s="247" t="s">
        <v>87</v>
      </c>
      <c r="AV747" s="12" t="s">
        <v>87</v>
      </c>
      <c r="AW747" s="12" t="s">
        <v>32</v>
      </c>
      <c r="AX747" s="12" t="s">
        <v>77</v>
      </c>
      <c r="AY747" s="247" t="s">
        <v>147</v>
      </c>
    </row>
    <row r="748" spans="2:51" s="13" customFormat="1" ht="12">
      <c r="B748" s="258"/>
      <c r="C748" s="259"/>
      <c r="D748" s="238" t="s">
        <v>157</v>
      </c>
      <c r="E748" s="260" t="s">
        <v>1</v>
      </c>
      <c r="F748" s="261" t="s">
        <v>184</v>
      </c>
      <c r="G748" s="259"/>
      <c r="H748" s="262">
        <v>307.953</v>
      </c>
      <c r="I748" s="263"/>
      <c r="J748" s="259"/>
      <c r="K748" s="259"/>
      <c r="L748" s="264"/>
      <c r="M748" s="265"/>
      <c r="N748" s="266"/>
      <c r="O748" s="266"/>
      <c r="P748" s="266"/>
      <c r="Q748" s="266"/>
      <c r="R748" s="266"/>
      <c r="S748" s="266"/>
      <c r="T748" s="267"/>
      <c r="AT748" s="268" t="s">
        <v>157</v>
      </c>
      <c r="AU748" s="268" t="s">
        <v>87</v>
      </c>
      <c r="AV748" s="13" t="s">
        <v>155</v>
      </c>
      <c r="AW748" s="13" t="s">
        <v>32</v>
      </c>
      <c r="AX748" s="13" t="s">
        <v>85</v>
      </c>
      <c r="AY748" s="268" t="s">
        <v>147</v>
      </c>
    </row>
    <row r="749" spans="2:65" s="1" customFormat="1" ht="24" customHeight="1">
      <c r="B749" s="38"/>
      <c r="C749" s="223" t="s">
        <v>1068</v>
      </c>
      <c r="D749" s="223" t="s">
        <v>150</v>
      </c>
      <c r="E749" s="224" t="s">
        <v>1069</v>
      </c>
      <c r="F749" s="225" t="s">
        <v>1070</v>
      </c>
      <c r="G749" s="226" t="s">
        <v>167</v>
      </c>
      <c r="H749" s="227">
        <v>307.953</v>
      </c>
      <c r="I749" s="228"/>
      <c r="J749" s="229">
        <f>ROUND(I749*H749,2)</f>
        <v>0</v>
      </c>
      <c r="K749" s="225" t="s">
        <v>154</v>
      </c>
      <c r="L749" s="43"/>
      <c r="M749" s="230" t="s">
        <v>1</v>
      </c>
      <c r="N749" s="231" t="s">
        <v>42</v>
      </c>
      <c r="O749" s="86"/>
      <c r="P749" s="232">
        <f>O749*H749</f>
        <v>0</v>
      </c>
      <c r="Q749" s="232">
        <v>0.00041</v>
      </c>
      <c r="R749" s="232">
        <f>Q749*H749</f>
        <v>0.12626073</v>
      </c>
      <c r="S749" s="232">
        <v>0</v>
      </c>
      <c r="T749" s="233">
        <f>S749*H749</f>
        <v>0</v>
      </c>
      <c r="AR749" s="234" t="s">
        <v>239</v>
      </c>
      <c r="AT749" s="234" t="s">
        <v>150</v>
      </c>
      <c r="AU749" s="234" t="s">
        <v>87</v>
      </c>
      <c r="AY749" s="17" t="s">
        <v>147</v>
      </c>
      <c r="BE749" s="235">
        <f>IF(N749="základní",J749,0)</f>
        <v>0</v>
      </c>
      <c r="BF749" s="235">
        <f>IF(N749="snížená",J749,0)</f>
        <v>0</v>
      </c>
      <c r="BG749" s="235">
        <f>IF(N749="zákl. přenesená",J749,0)</f>
        <v>0</v>
      </c>
      <c r="BH749" s="235">
        <f>IF(N749="sníž. přenesená",J749,0)</f>
        <v>0</v>
      </c>
      <c r="BI749" s="235">
        <f>IF(N749="nulová",J749,0)</f>
        <v>0</v>
      </c>
      <c r="BJ749" s="17" t="s">
        <v>85</v>
      </c>
      <c r="BK749" s="235">
        <f>ROUND(I749*H749,2)</f>
        <v>0</v>
      </c>
      <c r="BL749" s="17" t="s">
        <v>239</v>
      </c>
      <c r="BM749" s="234" t="s">
        <v>1071</v>
      </c>
    </row>
    <row r="750" spans="2:51" s="12" customFormat="1" ht="12">
      <c r="B750" s="236"/>
      <c r="C750" s="237"/>
      <c r="D750" s="238" t="s">
        <v>157</v>
      </c>
      <c r="E750" s="239" t="s">
        <v>1</v>
      </c>
      <c r="F750" s="240" t="s">
        <v>1059</v>
      </c>
      <c r="G750" s="237"/>
      <c r="H750" s="241">
        <v>144.48</v>
      </c>
      <c r="I750" s="242"/>
      <c r="J750" s="237"/>
      <c r="K750" s="237"/>
      <c r="L750" s="243"/>
      <c r="M750" s="244"/>
      <c r="N750" s="245"/>
      <c r="O750" s="245"/>
      <c r="P750" s="245"/>
      <c r="Q750" s="245"/>
      <c r="R750" s="245"/>
      <c r="S750" s="245"/>
      <c r="T750" s="246"/>
      <c r="AT750" s="247" t="s">
        <v>157</v>
      </c>
      <c r="AU750" s="247" t="s">
        <v>87</v>
      </c>
      <c r="AV750" s="12" t="s">
        <v>87</v>
      </c>
      <c r="AW750" s="12" t="s">
        <v>32</v>
      </c>
      <c r="AX750" s="12" t="s">
        <v>77</v>
      </c>
      <c r="AY750" s="247" t="s">
        <v>147</v>
      </c>
    </row>
    <row r="751" spans="2:51" s="12" customFormat="1" ht="12">
      <c r="B751" s="236"/>
      <c r="C751" s="237"/>
      <c r="D751" s="238" t="s">
        <v>157</v>
      </c>
      <c r="E751" s="239" t="s">
        <v>1</v>
      </c>
      <c r="F751" s="240" t="s">
        <v>1060</v>
      </c>
      <c r="G751" s="237"/>
      <c r="H751" s="241">
        <v>72.81</v>
      </c>
      <c r="I751" s="242"/>
      <c r="J751" s="237"/>
      <c r="K751" s="237"/>
      <c r="L751" s="243"/>
      <c r="M751" s="244"/>
      <c r="N751" s="245"/>
      <c r="O751" s="245"/>
      <c r="P751" s="245"/>
      <c r="Q751" s="245"/>
      <c r="R751" s="245"/>
      <c r="S751" s="245"/>
      <c r="T751" s="246"/>
      <c r="AT751" s="247" t="s">
        <v>157</v>
      </c>
      <c r="AU751" s="247" t="s">
        <v>87</v>
      </c>
      <c r="AV751" s="12" t="s">
        <v>87</v>
      </c>
      <c r="AW751" s="12" t="s">
        <v>32</v>
      </c>
      <c r="AX751" s="12" t="s">
        <v>77</v>
      </c>
      <c r="AY751" s="247" t="s">
        <v>147</v>
      </c>
    </row>
    <row r="752" spans="2:51" s="12" customFormat="1" ht="12">
      <c r="B752" s="236"/>
      <c r="C752" s="237"/>
      <c r="D752" s="238" t="s">
        <v>157</v>
      </c>
      <c r="E752" s="239" t="s">
        <v>1</v>
      </c>
      <c r="F752" s="240" t="s">
        <v>1061</v>
      </c>
      <c r="G752" s="237"/>
      <c r="H752" s="241">
        <v>12.78</v>
      </c>
      <c r="I752" s="242"/>
      <c r="J752" s="237"/>
      <c r="K752" s="237"/>
      <c r="L752" s="243"/>
      <c r="M752" s="244"/>
      <c r="N752" s="245"/>
      <c r="O752" s="245"/>
      <c r="P752" s="245"/>
      <c r="Q752" s="245"/>
      <c r="R752" s="245"/>
      <c r="S752" s="245"/>
      <c r="T752" s="246"/>
      <c r="AT752" s="247" t="s">
        <v>157</v>
      </c>
      <c r="AU752" s="247" t="s">
        <v>87</v>
      </c>
      <c r="AV752" s="12" t="s">
        <v>87</v>
      </c>
      <c r="AW752" s="12" t="s">
        <v>32</v>
      </c>
      <c r="AX752" s="12" t="s">
        <v>77</v>
      </c>
      <c r="AY752" s="247" t="s">
        <v>147</v>
      </c>
    </row>
    <row r="753" spans="2:51" s="12" customFormat="1" ht="12">
      <c r="B753" s="236"/>
      <c r="C753" s="237"/>
      <c r="D753" s="238" t="s">
        <v>157</v>
      </c>
      <c r="E753" s="239" t="s">
        <v>1</v>
      </c>
      <c r="F753" s="240" t="s">
        <v>235</v>
      </c>
      <c r="G753" s="237"/>
      <c r="H753" s="241">
        <v>29.623</v>
      </c>
      <c r="I753" s="242"/>
      <c r="J753" s="237"/>
      <c r="K753" s="237"/>
      <c r="L753" s="243"/>
      <c r="M753" s="244"/>
      <c r="N753" s="245"/>
      <c r="O753" s="245"/>
      <c r="P753" s="245"/>
      <c r="Q753" s="245"/>
      <c r="R753" s="245"/>
      <c r="S753" s="245"/>
      <c r="T753" s="246"/>
      <c r="AT753" s="247" t="s">
        <v>157</v>
      </c>
      <c r="AU753" s="247" t="s">
        <v>87</v>
      </c>
      <c r="AV753" s="12" t="s">
        <v>87</v>
      </c>
      <c r="AW753" s="12" t="s">
        <v>32</v>
      </c>
      <c r="AX753" s="12" t="s">
        <v>77</v>
      </c>
      <c r="AY753" s="247" t="s">
        <v>147</v>
      </c>
    </row>
    <row r="754" spans="2:51" s="12" customFormat="1" ht="12">
      <c r="B754" s="236"/>
      <c r="C754" s="237"/>
      <c r="D754" s="238" t="s">
        <v>157</v>
      </c>
      <c r="E754" s="239" t="s">
        <v>1</v>
      </c>
      <c r="F754" s="240" t="s">
        <v>1062</v>
      </c>
      <c r="G754" s="237"/>
      <c r="H754" s="241">
        <v>34.98</v>
      </c>
      <c r="I754" s="242"/>
      <c r="J754" s="237"/>
      <c r="K754" s="237"/>
      <c r="L754" s="243"/>
      <c r="M754" s="244"/>
      <c r="N754" s="245"/>
      <c r="O754" s="245"/>
      <c r="P754" s="245"/>
      <c r="Q754" s="245"/>
      <c r="R754" s="245"/>
      <c r="S754" s="245"/>
      <c r="T754" s="246"/>
      <c r="AT754" s="247" t="s">
        <v>157</v>
      </c>
      <c r="AU754" s="247" t="s">
        <v>87</v>
      </c>
      <c r="AV754" s="12" t="s">
        <v>87</v>
      </c>
      <c r="AW754" s="12" t="s">
        <v>32</v>
      </c>
      <c r="AX754" s="12" t="s">
        <v>77</v>
      </c>
      <c r="AY754" s="247" t="s">
        <v>147</v>
      </c>
    </row>
    <row r="755" spans="2:51" s="12" customFormat="1" ht="12">
      <c r="B755" s="236"/>
      <c r="C755" s="237"/>
      <c r="D755" s="238" t="s">
        <v>157</v>
      </c>
      <c r="E755" s="239" t="s">
        <v>1</v>
      </c>
      <c r="F755" s="240" t="s">
        <v>1063</v>
      </c>
      <c r="G755" s="237"/>
      <c r="H755" s="241">
        <v>13.28</v>
      </c>
      <c r="I755" s="242"/>
      <c r="J755" s="237"/>
      <c r="K755" s="237"/>
      <c r="L755" s="243"/>
      <c r="M755" s="244"/>
      <c r="N755" s="245"/>
      <c r="O755" s="245"/>
      <c r="P755" s="245"/>
      <c r="Q755" s="245"/>
      <c r="R755" s="245"/>
      <c r="S755" s="245"/>
      <c r="T755" s="246"/>
      <c r="AT755" s="247" t="s">
        <v>157</v>
      </c>
      <c r="AU755" s="247" t="s">
        <v>87</v>
      </c>
      <c r="AV755" s="12" t="s">
        <v>87</v>
      </c>
      <c r="AW755" s="12" t="s">
        <v>32</v>
      </c>
      <c r="AX755" s="12" t="s">
        <v>77</v>
      </c>
      <c r="AY755" s="247" t="s">
        <v>147</v>
      </c>
    </row>
    <row r="756" spans="2:51" s="13" customFormat="1" ht="12">
      <c r="B756" s="258"/>
      <c r="C756" s="259"/>
      <c r="D756" s="238" t="s">
        <v>157</v>
      </c>
      <c r="E756" s="260" t="s">
        <v>1</v>
      </c>
      <c r="F756" s="261" t="s">
        <v>184</v>
      </c>
      <c r="G756" s="259"/>
      <c r="H756" s="262">
        <v>307.953</v>
      </c>
      <c r="I756" s="263"/>
      <c r="J756" s="259"/>
      <c r="K756" s="259"/>
      <c r="L756" s="264"/>
      <c r="M756" s="265"/>
      <c r="N756" s="266"/>
      <c r="O756" s="266"/>
      <c r="P756" s="266"/>
      <c r="Q756" s="266"/>
      <c r="R756" s="266"/>
      <c r="S756" s="266"/>
      <c r="T756" s="267"/>
      <c r="AT756" s="268" t="s">
        <v>157</v>
      </c>
      <c r="AU756" s="268" t="s">
        <v>87</v>
      </c>
      <c r="AV756" s="13" t="s">
        <v>155</v>
      </c>
      <c r="AW756" s="13" t="s">
        <v>32</v>
      </c>
      <c r="AX756" s="13" t="s">
        <v>85</v>
      </c>
      <c r="AY756" s="268" t="s">
        <v>147</v>
      </c>
    </row>
    <row r="757" spans="2:65" s="1" customFormat="1" ht="24" customHeight="1">
      <c r="B757" s="38"/>
      <c r="C757" s="223" t="s">
        <v>1072</v>
      </c>
      <c r="D757" s="223" t="s">
        <v>150</v>
      </c>
      <c r="E757" s="224" t="s">
        <v>1073</v>
      </c>
      <c r="F757" s="225" t="s">
        <v>1074</v>
      </c>
      <c r="G757" s="226" t="s">
        <v>167</v>
      </c>
      <c r="H757" s="227">
        <v>75.6</v>
      </c>
      <c r="I757" s="228"/>
      <c r="J757" s="229">
        <f>ROUND(I757*H757,2)</f>
        <v>0</v>
      </c>
      <c r="K757" s="225" t="s">
        <v>154</v>
      </c>
      <c r="L757" s="43"/>
      <c r="M757" s="230" t="s">
        <v>1</v>
      </c>
      <c r="N757" s="231" t="s">
        <v>42</v>
      </c>
      <c r="O757" s="86"/>
      <c r="P757" s="232">
        <f>O757*H757</f>
        <v>0</v>
      </c>
      <c r="Q757" s="232">
        <v>0.0001</v>
      </c>
      <c r="R757" s="232">
        <f>Q757*H757</f>
        <v>0.00756</v>
      </c>
      <c r="S757" s="232">
        <v>0</v>
      </c>
      <c r="T757" s="233">
        <f>S757*H757</f>
        <v>0</v>
      </c>
      <c r="AR757" s="234" t="s">
        <v>239</v>
      </c>
      <c r="AT757" s="234" t="s">
        <v>150</v>
      </c>
      <c r="AU757" s="234" t="s">
        <v>87</v>
      </c>
      <c r="AY757" s="17" t="s">
        <v>147</v>
      </c>
      <c r="BE757" s="235">
        <f>IF(N757="základní",J757,0)</f>
        <v>0</v>
      </c>
      <c r="BF757" s="235">
        <f>IF(N757="snížená",J757,0)</f>
        <v>0</v>
      </c>
      <c r="BG757" s="235">
        <f>IF(N757="zákl. přenesená",J757,0)</f>
        <v>0</v>
      </c>
      <c r="BH757" s="235">
        <f>IF(N757="sníž. přenesená",J757,0)</f>
        <v>0</v>
      </c>
      <c r="BI757" s="235">
        <f>IF(N757="nulová",J757,0)</f>
        <v>0</v>
      </c>
      <c r="BJ757" s="17" t="s">
        <v>85</v>
      </c>
      <c r="BK757" s="235">
        <f>ROUND(I757*H757,2)</f>
        <v>0</v>
      </c>
      <c r="BL757" s="17" t="s">
        <v>239</v>
      </c>
      <c r="BM757" s="234" t="s">
        <v>1075</v>
      </c>
    </row>
    <row r="758" spans="2:51" s="12" customFormat="1" ht="12">
      <c r="B758" s="236"/>
      <c r="C758" s="237"/>
      <c r="D758" s="238" t="s">
        <v>157</v>
      </c>
      <c r="E758" s="239" t="s">
        <v>1</v>
      </c>
      <c r="F758" s="240" t="s">
        <v>292</v>
      </c>
      <c r="G758" s="237"/>
      <c r="H758" s="241">
        <v>75.6</v>
      </c>
      <c r="I758" s="242"/>
      <c r="J758" s="237"/>
      <c r="K758" s="237"/>
      <c r="L758" s="243"/>
      <c r="M758" s="244"/>
      <c r="N758" s="245"/>
      <c r="O758" s="245"/>
      <c r="P758" s="245"/>
      <c r="Q758" s="245"/>
      <c r="R758" s="245"/>
      <c r="S758" s="245"/>
      <c r="T758" s="246"/>
      <c r="AT758" s="247" t="s">
        <v>157</v>
      </c>
      <c r="AU758" s="247" t="s">
        <v>87</v>
      </c>
      <c r="AV758" s="12" t="s">
        <v>87</v>
      </c>
      <c r="AW758" s="12" t="s">
        <v>32</v>
      </c>
      <c r="AX758" s="12" t="s">
        <v>85</v>
      </c>
      <c r="AY758" s="247" t="s">
        <v>147</v>
      </c>
    </row>
    <row r="759" spans="2:65" s="1" customFormat="1" ht="24" customHeight="1">
      <c r="B759" s="38"/>
      <c r="C759" s="223" t="s">
        <v>1076</v>
      </c>
      <c r="D759" s="223" t="s">
        <v>150</v>
      </c>
      <c r="E759" s="224" t="s">
        <v>1077</v>
      </c>
      <c r="F759" s="225" t="s">
        <v>1078</v>
      </c>
      <c r="G759" s="226" t="s">
        <v>167</v>
      </c>
      <c r="H759" s="227">
        <v>75.6</v>
      </c>
      <c r="I759" s="228"/>
      <c r="J759" s="229">
        <f>ROUND(I759*H759,2)</f>
        <v>0</v>
      </c>
      <c r="K759" s="225" t="s">
        <v>154</v>
      </c>
      <c r="L759" s="43"/>
      <c r="M759" s="230" t="s">
        <v>1</v>
      </c>
      <c r="N759" s="231" t="s">
        <v>42</v>
      </c>
      <c r="O759" s="86"/>
      <c r="P759" s="232">
        <f>O759*H759</f>
        <v>0</v>
      </c>
      <c r="Q759" s="232">
        <v>0.00036</v>
      </c>
      <c r="R759" s="232">
        <f>Q759*H759</f>
        <v>0.027216</v>
      </c>
      <c r="S759" s="232">
        <v>0</v>
      </c>
      <c r="T759" s="233">
        <f>S759*H759</f>
        <v>0</v>
      </c>
      <c r="AR759" s="234" t="s">
        <v>239</v>
      </c>
      <c r="AT759" s="234" t="s">
        <v>150</v>
      </c>
      <c r="AU759" s="234" t="s">
        <v>87</v>
      </c>
      <c r="AY759" s="17" t="s">
        <v>147</v>
      </c>
      <c r="BE759" s="235">
        <f>IF(N759="základní",J759,0)</f>
        <v>0</v>
      </c>
      <c r="BF759" s="235">
        <f>IF(N759="snížená",J759,0)</f>
        <v>0</v>
      </c>
      <c r="BG759" s="235">
        <f>IF(N759="zákl. přenesená",J759,0)</f>
        <v>0</v>
      </c>
      <c r="BH759" s="235">
        <f>IF(N759="sníž. přenesená",J759,0)</f>
        <v>0</v>
      </c>
      <c r="BI759" s="235">
        <f>IF(N759="nulová",J759,0)</f>
        <v>0</v>
      </c>
      <c r="BJ759" s="17" t="s">
        <v>85</v>
      </c>
      <c r="BK759" s="235">
        <f>ROUND(I759*H759,2)</f>
        <v>0</v>
      </c>
      <c r="BL759" s="17" t="s">
        <v>239</v>
      </c>
      <c r="BM759" s="234" t="s">
        <v>1079</v>
      </c>
    </row>
    <row r="760" spans="2:51" s="12" customFormat="1" ht="12">
      <c r="B760" s="236"/>
      <c r="C760" s="237"/>
      <c r="D760" s="238" t="s">
        <v>157</v>
      </c>
      <c r="E760" s="239" t="s">
        <v>1</v>
      </c>
      <c r="F760" s="240" t="s">
        <v>292</v>
      </c>
      <c r="G760" s="237"/>
      <c r="H760" s="241">
        <v>75.6</v>
      </c>
      <c r="I760" s="242"/>
      <c r="J760" s="237"/>
      <c r="K760" s="237"/>
      <c r="L760" s="243"/>
      <c r="M760" s="244"/>
      <c r="N760" s="245"/>
      <c r="O760" s="245"/>
      <c r="P760" s="245"/>
      <c r="Q760" s="245"/>
      <c r="R760" s="245"/>
      <c r="S760" s="245"/>
      <c r="T760" s="246"/>
      <c r="AT760" s="247" t="s">
        <v>157</v>
      </c>
      <c r="AU760" s="247" t="s">
        <v>87</v>
      </c>
      <c r="AV760" s="12" t="s">
        <v>87</v>
      </c>
      <c r="AW760" s="12" t="s">
        <v>32</v>
      </c>
      <c r="AX760" s="12" t="s">
        <v>85</v>
      </c>
      <c r="AY760" s="247" t="s">
        <v>147</v>
      </c>
    </row>
    <row r="761" spans="2:63" s="11" customFormat="1" ht="22.8" customHeight="1">
      <c r="B761" s="207"/>
      <c r="C761" s="208"/>
      <c r="D761" s="209" t="s">
        <v>76</v>
      </c>
      <c r="E761" s="221" t="s">
        <v>1080</v>
      </c>
      <c r="F761" s="221" t="s">
        <v>1081</v>
      </c>
      <c r="G761" s="208"/>
      <c r="H761" s="208"/>
      <c r="I761" s="211"/>
      <c r="J761" s="222">
        <f>BK761</f>
        <v>0</v>
      </c>
      <c r="K761" s="208"/>
      <c r="L761" s="213"/>
      <c r="M761" s="214"/>
      <c r="N761" s="215"/>
      <c r="O761" s="215"/>
      <c r="P761" s="216">
        <f>SUM(P762:P831)</f>
        <v>0</v>
      </c>
      <c r="Q761" s="215"/>
      <c r="R761" s="216">
        <f>SUM(R762:R831)</f>
        <v>0.58240856</v>
      </c>
      <c r="S761" s="215"/>
      <c r="T761" s="217">
        <f>SUM(T762:T831)</f>
        <v>0.11700113</v>
      </c>
      <c r="AR761" s="218" t="s">
        <v>87</v>
      </c>
      <c r="AT761" s="219" t="s">
        <v>76</v>
      </c>
      <c r="AU761" s="219" t="s">
        <v>85</v>
      </c>
      <c r="AY761" s="218" t="s">
        <v>147</v>
      </c>
      <c r="BK761" s="220">
        <f>SUM(BK762:BK831)</f>
        <v>0</v>
      </c>
    </row>
    <row r="762" spans="2:65" s="1" customFormat="1" ht="24" customHeight="1">
      <c r="B762" s="38"/>
      <c r="C762" s="223" t="s">
        <v>1082</v>
      </c>
      <c r="D762" s="223" t="s">
        <v>150</v>
      </c>
      <c r="E762" s="224" t="s">
        <v>1083</v>
      </c>
      <c r="F762" s="225" t="s">
        <v>1084</v>
      </c>
      <c r="G762" s="226" t="s">
        <v>167</v>
      </c>
      <c r="H762" s="227">
        <v>754.846</v>
      </c>
      <c r="I762" s="228"/>
      <c r="J762" s="229">
        <f>ROUND(I762*H762,2)</f>
        <v>0</v>
      </c>
      <c r="K762" s="225" t="s">
        <v>154</v>
      </c>
      <c r="L762" s="43"/>
      <c r="M762" s="230" t="s">
        <v>1</v>
      </c>
      <c r="N762" s="231" t="s">
        <v>42</v>
      </c>
      <c r="O762" s="86"/>
      <c r="P762" s="232">
        <f>O762*H762</f>
        <v>0</v>
      </c>
      <c r="Q762" s="232">
        <v>0</v>
      </c>
      <c r="R762" s="232">
        <f>Q762*H762</f>
        <v>0</v>
      </c>
      <c r="S762" s="232">
        <v>0</v>
      </c>
      <c r="T762" s="233">
        <f>S762*H762</f>
        <v>0</v>
      </c>
      <c r="AR762" s="234" t="s">
        <v>239</v>
      </c>
      <c r="AT762" s="234" t="s">
        <v>150</v>
      </c>
      <c r="AU762" s="234" t="s">
        <v>87</v>
      </c>
      <c r="AY762" s="17" t="s">
        <v>147</v>
      </c>
      <c r="BE762" s="235">
        <f>IF(N762="základní",J762,0)</f>
        <v>0</v>
      </c>
      <c r="BF762" s="235">
        <f>IF(N762="snížená",J762,0)</f>
        <v>0</v>
      </c>
      <c r="BG762" s="235">
        <f>IF(N762="zákl. přenesená",J762,0)</f>
        <v>0</v>
      </c>
      <c r="BH762" s="235">
        <f>IF(N762="sníž. přenesená",J762,0)</f>
        <v>0</v>
      </c>
      <c r="BI762" s="235">
        <f>IF(N762="nulová",J762,0)</f>
        <v>0</v>
      </c>
      <c r="BJ762" s="17" t="s">
        <v>85</v>
      </c>
      <c r="BK762" s="235">
        <f>ROUND(I762*H762,2)</f>
        <v>0</v>
      </c>
      <c r="BL762" s="17" t="s">
        <v>239</v>
      </c>
      <c r="BM762" s="234" t="s">
        <v>1085</v>
      </c>
    </row>
    <row r="763" spans="2:51" s="14" customFormat="1" ht="12">
      <c r="B763" s="269"/>
      <c r="C763" s="270"/>
      <c r="D763" s="238" t="s">
        <v>157</v>
      </c>
      <c r="E763" s="271" t="s">
        <v>1</v>
      </c>
      <c r="F763" s="272" t="s">
        <v>1086</v>
      </c>
      <c r="G763" s="270"/>
      <c r="H763" s="271" t="s">
        <v>1</v>
      </c>
      <c r="I763" s="273"/>
      <c r="J763" s="270"/>
      <c r="K763" s="270"/>
      <c r="L763" s="274"/>
      <c r="M763" s="275"/>
      <c r="N763" s="276"/>
      <c r="O763" s="276"/>
      <c r="P763" s="276"/>
      <c r="Q763" s="276"/>
      <c r="R763" s="276"/>
      <c r="S763" s="276"/>
      <c r="T763" s="277"/>
      <c r="AT763" s="278" t="s">
        <v>157</v>
      </c>
      <c r="AU763" s="278" t="s">
        <v>87</v>
      </c>
      <c r="AV763" s="14" t="s">
        <v>85</v>
      </c>
      <c r="AW763" s="14" t="s">
        <v>32</v>
      </c>
      <c r="AX763" s="14" t="s">
        <v>77</v>
      </c>
      <c r="AY763" s="278" t="s">
        <v>147</v>
      </c>
    </row>
    <row r="764" spans="2:51" s="12" customFormat="1" ht="12">
      <c r="B764" s="236"/>
      <c r="C764" s="237"/>
      <c r="D764" s="238" t="s">
        <v>157</v>
      </c>
      <c r="E764" s="239" t="s">
        <v>1</v>
      </c>
      <c r="F764" s="240" t="s">
        <v>1087</v>
      </c>
      <c r="G764" s="237"/>
      <c r="H764" s="241">
        <v>158.664</v>
      </c>
      <c r="I764" s="242"/>
      <c r="J764" s="237"/>
      <c r="K764" s="237"/>
      <c r="L764" s="243"/>
      <c r="M764" s="244"/>
      <c r="N764" s="245"/>
      <c r="O764" s="245"/>
      <c r="P764" s="245"/>
      <c r="Q764" s="245"/>
      <c r="R764" s="245"/>
      <c r="S764" s="245"/>
      <c r="T764" s="246"/>
      <c r="AT764" s="247" t="s">
        <v>157</v>
      </c>
      <c r="AU764" s="247" t="s">
        <v>87</v>
      </c>
      <c r="AV764" s="12" t="s">
        <v>87</v>
      </c>
      <c r="AW764" s="12" t="s">
        <v>32</v>
      </c>
      <c r="AX764" s="12" t="s">
        <v>77</v>
      </c>
      <c r="AY764" s="247" t="s">
        <v>147</v>
      </c>
    </row>
    <row r="765" spans="2:51" s="12" customFormat="1" ht="12">
      <c r="B765" s="236"/>
      <c r="C765" s="237"/>
      <c r="D765" s="238" t="s">
        <v>157</v>
      </c>
      <c r="E765" s="239" t="s">
        <v>1</v>
      </c>
      <c r="F765" s="240" t="s">
        <v>1088</v>
      </c>
      <c r="G765" s="237"/>
      <c r="H765" s="241">
        <v>73.115</v>
      </c>
      <c r="I765" s="242"/>
      <c r="J765" s="237"/>
      <c r="K765" s="237"/>
      <c r="L765" s="243"/>
      <c r="M765" s="244"/>
      <c r="N765" s="245"/>
      <c r="O765" s="245"/>
      <c r="P765" s="245"/>
      <c r="Q765" s="245"/>
      <c r="R765" s="245"/>
      <c r="S765" s="245"/>
      <c r="T765" s="246"/>
      <c r="AT765" s="247" t="s">
        <v>157</v>
      </c>
      <c r="AU765" s="247" t="s">
        <v>87</v>
      </c>
      <c r="AV765" s="12" t="s">
        <v>87</v>
      </c>
      <c r="AW765" s="12" t="s">
        <v>32</v>
      </c>
      <c r="AX765" s="12" t="s">
        <v>77</v>
      </c>
      <c r="AY765" s="247" t="s">
        <v>147</v>
      </c>
    </row>
    <row r="766" spans="2:51" s="14" customFormat="1" ht="12">
      <c r="B766" s="269"/>
      <c r="C766" s="270"/>
      <c r="D766" s="238" t="s">
        <v>157</v>
      </c>
      <c r="E766" s="271" t="s">
        <v>1</v>
      </c>
      <c r="F766" s="272" t="s">
        <v>1089</v>
      </c>
      <c r="G766" s="270"/>
      <c r="H766" s="271" t="s">
        <v>1</v>
      </c>
      <c r="I766" s="273"/>
      <c r="J766" s="270"/>
      <c r="K766" s="270"/>
      <c r="L766" s="274"/>
      <c r="M766" s="275"/>
      <c r="N766" s="276"/>
      <c r="O766" s="276"/>
      <c r="P766" s="276"/>
      <c r="Q766" s="276"/>
      <c r="R766" s="276"/>
      <c r="S766" s="276"/>
      <c r="T766" s="277"/>
      <c r="AT766" s="278" t="s">
        <v>157</v>
      </c>
      <c r="AU766" s="278" t="s">
        <v>87</v>
      </c>
      <c r="AV766" s="14" t="s">
        <v>85</v>
      </c>
      <c r="AW766" s="14" t="s">
        <v>32</v>
      </c>
      <c r="AX766" s="14" t="s">
        <v>77</v>
      </c>
      <c r="AY766" s="278" t="s">
        <v>147</v>
      </c>
    </row>
    <row r="767" spans="2:51" s="12" customFormat="1" ht="12">
      <c r="B767" s="236"/>
      <c r="C767" s="237"/>
      <c r="D767" s="238" t="s">
        <v>157</v>
      </c>
      <c r="E767" s="239" t="s">
        <v>1</v>
      </c>
      <c r="F767" s="240" t="s">
        <v>1090</v>
      </c>
      <c r="G767" s="237"/>
      <c r="H767" s="241">
        <v>9.114</v>
      </c>
      <c r="I767" s="242"/>
      <c r="J767" s="237"/>
      <c r="K767" s="237"/>
      <c r="L767" s="243"/>
      <c r="M767" s="244"/>
      <c r="N767" s="245"/>
      <c r="O767" s="245"/>
      <c r="P767" s="245"/>
      <c r="Q767" s="245"/>
      <c r="R767" s="245"/>
      <c r="S767" s="245"/>
      <c r="T767" s="246"/>
      <c r="AT767" s="247" t="s">
        <v>157</v>
      </c>
      <c r="AU767" s="247" t="s">
        <v>87</v>
      </c>
      <c r="AV767" s="12" t="s">
        <v>87</v>
      </c>
      <c r="AW767" s="12" t="s">
        <v>32</v>
      </c>
      <c r="AX767" s="12" t="s">
        <v>77</v>
      </c>
      <c r="AY767" s="247" t="s">
        <v>147</v>
      </c>
    </row>
    <row r="768" spans="2:51" s="12" customFormat="1" ht="12">
      <c r="B768" s="236"/>
      <c r="C768" s="237"/>
      <c r="D768" s="238" t="s">
        <v>157</v>
      </c>
      <c r="E768" s="239" t="s">
        <v>1</v>
      </c>
      <c r="F768" s="240" t="s">
        <v>1091</v>
      </c>
      <c r="G768" s="237"/>
      <c r="H768" s="241">
        <v>11.718</v>
      </c>
      <c r="I768" s="242"/>
      <c r="J768" s="237"/>
      <c r="K768" s="237"/>
      <c r="L768" s="243"/>
      <c r="M768" s="244"/>
      <c r="N768" s="245"/>
      <c r="O768" s="245"/>
      <c r="P768" s="245"/>
      <c r="Q768" s="245"/>
      <c r="R768" s="245"/>
      <c r="S768" s="245"/>
      <c r="T768" s="246"/>
      <c r="AT768" s="247" t="s">
        <v>157</v>
      </c>
      <c r="AU768" s="247" t="s">
        <v>87</v>
      </c>
      <c r="AV768" s="12" t="s">
        <v>87</v>
      </c>
      <c r="AW768" s="12" t="s">
        <v>32</v>
      </c>
      <c r="AX768" s="12" t="s">
        <v>77</v>
      </c>
      <c r="AY768" s="247" t="s">
        <v>147</v>
      </c>
    </row>
    <row r="769" spans="2:51" s="12" customFormat="1" ht="12">
      <c r="B769" s="236"/>
      <c r="C769" s="237"/>
      <c r="D769" s="238" t="s">
        <v>157</v>
      </c>
      <c r="E769" s="239" t="s">
        <v>1</v>
      </c>
      <c r="F769" s="240" t="s">
        <v>1092</v>
      </c>
      <c r="G769" s="237"/>
      <c r="H769" s="241">
        <v>23.247</v>
      </c>
      <c r="I769" s="242"/>
      <c r="J769" s="237"/>
      <c r="K769" s="237"/>
      <c r="L769" s="243"/>
      <c r="M769" s="244"/>
      <c r="N769" s="245"/>
      <c r="O769" s="245"/>
      <c r="P769" s="245"/>
      <c r="Q769" s="245"/>
      <c r="R769" s="245"/>
      <c r="S769" s="245"/>
      <c r="T769" s="246"/>
      <c r="AT769" s="247" t="s">
        <v>157</v>
      </c>
      <c r="AU769" s="247" t="s">
        <v>87</v>
      </c>
      <c r="AV769" s="12" t="s">
        <v>87</v>
      </c>
      <c r="AW769" s="12" t="s">
        <v>32</v>
      </c>
      <c r="AX769" s="12" t="s">
        <v>77</v>
      </c>
      <c r="AY769" s="247" t="s">
        <v>147</v>
      </c>
    </row>
    <row r="770" spans="2:51" s="12" customFormat="1" ht="12">
      <c r="B770" s="236"/>
      <c r="C770" s="237"/>
      <c r="D770" s="238" t="s">
        <v>157</v>
      </c>
      <c r="E770" s="239" t="s">
        <v>1</v>
      </c>
      <c r="F770" s="240" t="s">
        <v>409</v>
      </c>
      <c r="G770" s="237"/>
      <c r="H770" s="241">
        <v>136.029</v>
      </c>
      <c r="I770" s="242"/>
      <c r="J770" s="237"/>
      <c r="K770" s="237"/>
      <c r="L770" s="243"/>
      <c r="M770" s="244"/>
      <c r="N770" s="245"/>
      <c r="O770" s="245"/>
      <c r="P770" s="245"/>
      <c r="Q770" s="245"/>
      <c r="R770" s="245"/>
      <c r="S770" s="245"/>
      <c r="T770" s="246"/>
      <c r="AT770" s="247" t="s">
        <v>157</v>
      </c>
      <c r="AU770" s="247" t="s">
        <v>87</v>
      </c>
      <c r="AV770" s="12" t="s">
        <v>87</v>
      </c>
      <c r="AW770" s="12" t="s">
        <v>32</v>
      </c>
      <c r="AX770" s="12" t="s">
        <v>77</v>
      </c>
      <c r="AY770" s="247" t="s">
        <v>147</v>
      </c>
    </row>
    <row r="771" spans="2:51" s="12" customFormat="1" ht="12">
      <c r="B771" s="236"/>
      <c r="C771" s="237"/>
      <c r="D771" s="238" t="s">
        <v>157</v>
      </c>
      <c r="E771" s="239" t="s">
        <v>1</v>
      </c>
      <c r="F771" s="240" t="s">
        <v>410</v>
      </c>
      <c r="G771" s="237"/>
      <c r="H771" s="241">
        <v>119.656</v>
      </c>
      <c r="I771" s="242"/>
      <c r="J771" s="237"/>
      <c r="K771" s="237"/>
      <c r="L771" s="243"/>
      <c r="M771" s="244"/>
      <c r="N771" s="245"/>
      <c r="O771" s="245"/>
      <c r="P771" s="245"/>
      <c r="Q771" s="245"/>
      <c r="R771" s="245"/>
      <c r="S771" s="245"/>
      <c r="T771" s="246"/>
      <c r="AT771" s="247" t="s">
        <v>157</v>
      </c>
      <c r="AU771" s="247" t="s">
        <v>87</v>
      </c>
      <c r="AV771" s="12" t="s">
        <v>87</v>
      </c>
      <c r="AW771" s="12" t="s">
        <v>32</v>
      </c>
      <c r="AX771" s="12" t="s">
        <v>77</v>
      </c>
      <c r="AY771" s="247" t="s">
        <v>147</v>
      </c>
    </row>
    <row r="772" spans="2:51" s="12" customFormat="1" ht="12">
      <c r="B772" s="236"/>
      <c r="C772" s="237"/>
      <c r="D772" s="238" t="s">
        <v>157</v>
      </c>
      <c r="E772" s="239" t="s">
        <v>1</v>
      </c>
      <c r="F772" s="240" t="s">
        <v>1093</v>
      </c>
      <c r="G772" s="237"/>
      <c r="H772" s="241">
        <v>75</v>
      </c>
      <c r="I772" s="242"/>
      <c r="J772" s="237"/>
      <c r="K772" s="237"/>
      <c r="L772" s="243"/>
      <c r="M772" s="244"/>
      <c r="N772" s="245"/>
      <c r="O772" s="245"/>
      <c r="P772" s="245"/>
      <c r="Q772" s="245"/>
      <c r="R772" s="245"/>
      <c r="S772" s="245"/>
      <c r="T772" s="246"/>
      <c r="AT772" s="247" t="s">
        <v>157</v>
      </c>
      <c r="AU772" s="247" t="s">
        <v>87</v>
      </c>
      <c r="AV772" s="12" t="s">
        <v>87</v>
      </c>
      <c r="AW772" s="12" t="s">
        <v>32</v>
      </c>
      <c r="AX772" s="12" t="s">
        <v>77</v>
      </c>
      <c r="AY772" s="247" t="s">
        <v>147</v>
      </c>
    </row>
    <row r="773" spans="2:51" s="15" customFormat="1" ht="12">
      <c r="B773" s="279"/>
      <c r="C773" s="280"/>
      <c r="D773" s="238" t="s">
        <v>157</v>
      </c>
      <c r="E773" s="281" t="s">
        <v>1</v>
      </c>
      <c r="F773" s="282" t="s">
        <v>1094</v>
      </c>
      <c r="G773" s="280"/>
      <c r="H773" s="283">
        <v>606.543</v>
      </c>
      <c r="I773" s="284"/>
      <c r="J773" s="280"/>
      <c r="K773" s="280"/>
      <c r="L773" s="285"/>
      <c r="M773" s="286"/>
      <c r="N773" s="287"/>
      <c r="O773" s="287"/>
      <c r="P773" s="287"/>
      <c r="Q773" s="287"/>
      <c r="R773" s="287"/>
      <c r="S773" s="287"/>
      <c r="T773" s="288"/>
      <c r="AT773" s="289" t="s">
        <v>157</v>
      </c>
      <c r="AU773" s="289" t="s">
        <v>87</v>
      </c>
      <c r="AV773" s="15" t="s">
        <v>148</v>
      </c>
      <c r="AW773" s="15" t="s">
        <v>32</v>
      </c>
      <c r="AX773" s="15" t="s">
        <v>77</v>
      </c>
      <c r="AY773" s="289" t="s">
        <v>147</v>
      </c>
    </row>
    <row r="774" spans="2:51" s="14" customFormat="1" ht="12">
      <c r="B774" s="269"/>
      <c r="C774" s="270"/>
      <c r="D774" s="238" t="s">
        <v>157</v>
      </c>
      <c r="E774" s="271" t="s">
        <v>1</v>
      </c>
      <c r="F774" s="272" t="s">
        <v>1095</v>
      </c>
      <c r="G774" s="270"/>
      <c r="H774" s="271" t="s">
        <v>1</v>
      </c>
      <c r="I774" s="273"/>
      <c r="J774" s="270"/>
      <c r="K774" s="270"/>
      <c r="L774" s="274"/>
      <c r="M774" s="275"/>
      <c r="N774" s="276"/>
      <c r="O774" s="276"/>
      <c r="P774" s="276"/>
      <c r="Q774" s="276"/>
      <c r="R774" s="276"/>
      <c r="S774" s="276"/>
      <c r="T774" s="277"/>
      <c r="AT774" s="278" t="s">
        <v>157</v>
      </c>
      <c r="AU774" s="278" t="s">
        <v>87</v>
      </c>
      <c r="AV774" s="14" t="s">
        <v>85</v>
      </c>
      <c r="AW774" s="14" t="s">
        <v>32</v>
      </c>
      <c r="AX774" s="14" t="s">
        <v>77</v>
      </c>
      <c r="AY774" s="278" t="s">
        <v>147</v>
      </c>
    </row>
    <row r="775" spans="2:51" s="12" customFormat="1" ht="12">
      <c r="B775" s="236"/>
      <c r="C775" s="237"/>
      <c r="D775" s="238" t="s">
        <v>157</v>
      </c>
      <c r="E775" s="239" t="s">
        <v>1</v>
      </c>
      <c r="F775" s="240" t="s">
        <v>234</v>
      </c>
      <c r="G775" s="237"/>
      <c r="H775" s="241">
        <v>25.677</v>
      </c>
      <c r="I775" s="242"/>
      <c r="J775" s="237"/>
      <c r="K775" s="237"/>
      <c r="L775" s="243"/>
      <c r="M775" s="244"/>
      <c r="N775" s="245"/>
      <c r="O775" s="245"/>
      <c r="P775" s="245"/>
      <c r="Q775" s="245"/>
      <c r="R775" s="245"/>
      <c r="S775" s="245"/>
      <c r="T775" s="246"/>
      <c r="AT775" s="247" t="s">
        <v>157</v>
      </c>
      <c r="AU775" s="247" t="s">
        <v>87</v>
      </c>
      <c r="AV775" s="12" t="s">
        <v>87</v>
      </c>
      <c r="AW775" s="12" t="s">
        <v>32</v>
      </c>
      <c r="AX775" s="12" t="s">
        <v>77</v>
      </c>
      <c r="AY775" s="247" t="s">
        <v>147</v>
      </c>
    </row>
    <row r="776" spans="2:51" s="12" customFormat="1" ht="12">
      <c r="B776" s="236"/>
      <c r="C776" s="237"/>
      <c r="D776" s="238" t="s">
        <v>157</v>
      </c>
      <c r="E776" s="239" t="s">
        <v>1</v>
      </c>
      <c r="F776" s="240" t="s">
        <v>235</v>
      </c>
      <c r="G776" s="237"/>
      <c r="H776" s="241">
        <v>29.623</v>
      </c>
      <c r="I776" s="242"/>
      <c r="J776" s="237"/>
      <c r="K776" s="237"/>
      <c r="L776" s="243"/>
      <c r="M776" s="244"/>
      <c r="N776" s="245"/>
      <c r="O776" s="245"/>
      <c r="P776" s="245"/>
      <c r="Q776" s="245"/>
      <c r="R776" s="245"/>
      <c r="S776" s="245"/>
      <c r="T776" s="246"/>
      <c r="AT776" s="247" t="s">
        <v>157</v>
      </c>
      <c r="AU776" s="247" t="s">
        <v>87</v>
      </c>
      <c r="AV776" s="12" t="s">
        <v>87</v>
      </c>
      <c r="AW776" s="12" t="s">
        <v>32</v>
      </c>
      <c r="AX776" s="12" t="s">
        <v>77</v>
      </c>
      <c r="AY776" s="247" t="s">
        <v>147</v>
      </c>
    </row>
    <row r="777" spans="2:51" s="12" customFormat="1" ht="12">
      <c r="B777" s="236"/>
      <c r="C777" s="237"/>
      <c r="D777" s="238" t="s">
        <v>157</v>
      </c>
      <c r="E777" s="239" t="s">
        <v>1</v>
      </c>
      <c r="F777" s="240" t="s">
        <v>236</v>
      </c>
      <c r="G777" s="237"/>
      <c r="H777" s="241">
        <v>58.548</v>
      </c>
      <c r="I777" s="242"/>
      <c r="J777" s="237"/>
      <c r="K777" s="237"/>
      <c r="L777" s="243"/>
      <c r="M777" s="244"/>
      <c r="N777" s="245"/>
      <c r="O777" s="245"/>
      <c r="P777" s="245"/>
      <c r="Q777" s="245"/>
      <c r="R777" s="245"/>
      <c r="S777" s="245"/>
      <c r="T777" s="246"/>
      <c r="AT777" s="247" t="s">
        <v>157</v>
      </c>
      <c r="AU777" s="247" t="s">
        <v>87</v>
      </c>
      <c r="AV777" s="12" t="s">
        <v>87</v>
      </c>
      <c r="AW777" s="12" t="s">
        <v>32</v>
      </c>
      <c r="AX777" s="12" t="s">
        <v>77</v>
      </c>
      <c r="AY777" s="247" t="s">
        <v>147</v>
      </c>
    </row>
    <row r="778" spans="2:51" s="12" customFormat="1" ht="12">
      <c r="B778" s="236"/>
      <c r="C778" s="237"/>
      <c r="D778" s="238" t="s">
        <v>157</v>
      </c>
      <c r="E778" s="239" t="s">
        <v>1</v>
      </c>
      <c r="F778" s="240" t="s">
        <v>237</v>
      </c>
      <c r="G778" s="237"/>
      <c r="H778" s="241">
        <v>26.608</v>
      </c>
      <c r="I778" s="242"/>
      <c r="J778" s="237"/>
      <c r="K778" s="237"/>
      <c r="L778" s="243"/>
      <c r="M778" s="244"/>
      <c r="N778" s="245"/>
      <c r="O778" s="245"/>
      <c r="P778" s="245"/>
      <c r="Q778" s="245"/>
      <c r="R778" s="245"/>
      <c r="S778" s="245"/>
      <c r="T778" s="246"/>
      <c r="AT778" s="247" t="s">
        <v>157</v>
      </c>
      <c r="AU778" s="247" t="s">
        <v>87</v>
      </c>
      <c r="AV778" s="12" t="s">
        <v>87</v>
      </c>
      <c r="AW778" s="12" t="s">
        <v>32</v>
      </c>
      <c r="AX778" s="12" t="s">
        <v>77</v>
      </c>
      <c r="AY778" s="247" t="s">
        <v>147</v>
      </c>
    </row>
    <row r="779" spans="2:51" s="12" customFormat="1" ht="12">
      <c r="B779" s="236"/>
      <c r="C779" s="237"/>
      <c r="D779" s="238" t="s">
        <v>157</v>
      </c>
      <c r="E779" s="239" t="s">
        <v>1</v>
      </c>
      <c r="F779" s="240" t="s">
        <v>238</v>
      </c>
      <c r="G779" s="237"/>
      <c r="H779" s="241">
        <v>17.342</v>
      </c>
      <c r="I779" s="242"/>
      <c r="J779" s="237"/>
      <c r="K779" s="237"/>
      <c r="L779" s="243"/>
      <c r="M779" s="244"/>
      <c r="N779" s="245"/>
      <c r="O779" s="245"/>
      <c r="P779" s="245"/>
      <c r="Q779" s="245"/>
      <c r="R779" s="245"/>
      <c r="S779" s="245"/>
      <c r="T779" s="246"/>
      <c r="AT779" s="247" t="s">
        <v>157</v>
      </c>
      <c r="AU779" s="247" t="s">
        <v>87</v>
      </c>
      <c r="AV779" s="12" t="s">
        <v>87</v>
      </c>
      <c r="AW779" s="12" t="s">
        <v>32</v>
      </c>
      <c r="AX779" s="12" t="s">
        <v>77</v>
      </c>
      <c r="AY779" s="247" t="s">
        <v>147</v>
      </c>
    </row>
    <row r="780" spans="2:51" s="12" customFormat="1" ht="12">
      <c r="B780" s="236"/>
      <c r="C780" s="237"/>
      <c r="D780" s="238" t="s">
        <v>157</v>
      </c>
      <c r="E780" s="239" t="s">
        <v>1</v>
      </c>
      <c r="F780" s="240" t="s">
        <v>1096</v>
      </c>
      <c r="G780" s="237"/>
      <c r="H780" s="241">
        <v>18.287</v>
      </c>
      <c r="I780" s="242"/>
      <c r="J780" s="237"/>
      <c r="K780" s="237"/>
      <c r="L780" s="243"/>
      <c r="M780" s="244"/>
      <c r="N780" s="245"/>
      <c r="O780" s="245"/>
      <c r="P780" s="245"/>
      <c r="Q780" s="245"/>
      <c r="R780" s="245"/>
      <c r="S780" s="245"/>
      <c r="T780" s="246"/>
      <c r="AT780" s="247" t="s">
        <v>157</v>
      </c>
      <c r="AU780" s="247" t="s">
        <v>87</v>
      </c>
      <c r="AV780" s="12" t="s">
        <v>87</v>
      </c>
      <c r="AW780" s="12" t="s">
        <v>32</v>
      </c>
      <c r="AX780" s="12" t="s">
        <v>77</v>
      </c>
      <c r="AY780" s="247" t="s">
        <v>147</v>
      </c>
    </row>
    <row r="781" spans="2:51" s="12" customFormat="1" ht="12">
      <c r="B781" s="236"/>
      <c r="C781" s="237"/>
      <c r="D781" s="238" t="s">
        <v>157</v>
      </c>
      <c r="E781" s="239" t="s">
        <v>1</v>
      </c>
      <c r="F781" s="240" t="s">
        <v>1097</v>
      </c>
      <c r="G781" s="237"/>
      <c r="H781" s="241">
        <v>-90.663</v>
      </c>
      <c r="I781" s="242"/>
      <c r="J781" s="237"/>
      <c r="K781" s="237"/>
      <c r="L781" s="243"/>
      <c r="M781" s="244"/>
      <c r="N781" s="245"/>
      <c r="O781" s="245"/>
      <c r="P781" s="245"/>
      <c r="Q781" s="245"/>
      <c r="R781" s="245"/>
      <c r="S781" s="245"/>
      <c r="T781" s="246"/>
      <c r="AT781" s="247" t="s">
        <v>157</v>
      </c>
      <c r="AU781" s="247" t="s">
        <v>87</v>
      </c>
      <c r="AV781" s="12" t="s">
        <v>87</v>
      </c>
      <c r="AW781" s="12" t="s">
        <v>32</v>
      </c>
      <c r="AX781" s="12" t="s">
        <v>77</v>
      </c>
      <c r="AY781" s="247" t="s">
        <v>147</v>
      </c>
    </row>
    <row r="782" spans="2:51" s="12" customFormat="1" ht="12">
      <c r="B782" s="236"/>
      <c r="C782" s="237"/>
      <c r="D782" s="238" t="s">
        <v>157</v>
      </c>
      <c r="E782" s="239" t="s">
        <v>1</v>
      </c>
      <c r="F782" s="240" t="s">
        <v>1098</v>
      </c>
      <c r="G782" s="237"/>
      <c r="H782" s="241">
        <v>62.881</v>
      </c>
      <c r="I782" s="242"/>
      <c r="J782" s="237"/>
      <c r="K782" s="237"/>
      <c r="L782" s="243"/>
      <c r="M782" s="244"/>
      <c r="N782" s="245"/>
      <c r="O782" s="245"/>
      <c r="P782" s="245"/>
      <c r="Q782" s="245"/>
      <c r="R782" s="245"/>
      <c r="S782" s="245"/>
      <c r="T782" s="246"/>
      <c r="AT782" s="247" t="s">
        <v>157</v>
      </c>
      <c r="AU782" s="247" t="s">
        <v>87</v>
      </c>
      <c r="AV782" s="12" t="s">
        <v>87</v>
      </c>
      <c r="AW782" s="12" t="s">
        <v>32</v>
      </c>
      <c r="AX782" s="12" t="s">
        <v>77</v>
      </c>
      <c r="AY782" s="247" t="s">
        <v>147</v>
      </c>
    </row>
    <row r="783" spans="2:51" s="15" customFormat="1" ht="12">
      <c r="B783" s="279"/>
      <c r="C783" s="280"/>
      <c r="D783" s="238" t="s">
        <v>157</v>
      </c>
      <c r="E783" s="281" t="s">
        <v>1</v>
      </c>
      <c r="F783" s="282" t="s">
        <v>1099</v>
      </c>
      <c r="G783" s="280"/>
      <c r="H783" s="283">
        <v>148.303</v>
      </c>
      <c r="I783" s="284"/>
      <c r="J783" s="280"/>
      <c r="K783" s="280"/>
      <c r="L783" s="285"/>
      <c r="M783" s="286"/>
      <c r="N783" s="287"/>
      <c r="O783" s="287"/>
      <c r="P783" s="287"/>
      <c r="Q783" s="287"/>
      <c r="R783" s="287"/>
      <c r="S783" s="287"/>
      <c r="T783" s="288"/>
      <c r="AT783" s="289" t="s">
        <v>157</v>
      </c>
      <c r="AU783" s="289" t="s">
        <v>87</v>
      </c>
      <c r="AV783" s="15" t="s">
        <v>148</v>
      </c>
      <c r="AW783" s="15" t="s">
        <v>32</v>
      </c>
      <c r="AX783" s="15" t="s">
        <v>77</v>
      </c>
      <c r="AY783" s="289" t="s">
        <v>147</v>
      </c>
    </row>
    <row r="784" spans="2:51" s="13" customFormat="1" ht="12">
      <c r="B784" s="258"/>
      <c r="C784" s="259"/>
      <c r="D784" s="238" t="s">
        <v>157</v>
      </c>
      <c r="E784" s="260" t="s">
        <v>1</v>
      </c>
      <c r="F784" s="261" t="s">
        <v>184</v>
      </c>
      <c r="G784" s="259"/>
      <c r="H784" s="262">
        <v>754.846</v>
      </c>
      <c r="I784" s="263"/>
      <c r="J784" s="259"/>
      <c r="K784" s="259"/>
      <c r="L784" s="264"/>
      <c r="M784" s="265"/>
      <c r="N784" s="266"/>
      <c r="O784" s="266"/>
      <c r="P784" s="266"/>
      <c r="Q784" s="266"/>
      <c r="R784" s="266"/>
      <c r="S784" s="266"/>
      <c r="T784" s="267"/>
      <c r="AT784" s="268" t="s">
        <v>157</v>
      </c>
      <c r="AU784" s="268" t="s">
        <v>87</v>
      </c>
      <c r="AV784" s="13" t="s">
        <v>155</v>
      </c>
      <c r="AW784" s="13" t="s">
        <v>32</v>
      </c>
      <c r="AX784" s="13" t="s">
        <v>85</v>
      </c>
      <c r="AY784" s="268" t="s">
        <v>147</v>
      </c>
    </row>
    <row r="785" spans="2:65" s="1" customFormat="1" ht="16.5" customHeight="1">
      <c r="B785" s="38"/>
      <c r="C785" s="223" t="s">
        <v>1100</v>
      </c>
      <c r="D785" s="223" t="s">
        <v>150</v>
      </c>
      <c r="E785" s="224" t="s">
        <v>1101</v>
      </c>
      <c r="F785" s="225" t="s">
        <v>1102</v>
      </c>
      <c r="G785" s="226" t="s">
        <v>167</v>
      </c>
      <c r="H785" s="227">
        <v>377.423</v>
      </c>
      <c r="I785" s="228"/>
      <c r="J785" s="229">
        <f>ROUND(I785*H785,2)</f>
        <v>0</v>
      </c>
      <c r="K785" s="225" t="s">
        <v>154</v>
      </c>
      <c r="L785" s="43"/>
      <c r="M785" s="230" t="s">
        <v>1</v>
      </c>
      <c r="N785" s="231" t="s">
        <v>42</v>
      </c>
      <c r="O785" s="86"/>
      <c r="P785" s="232">
        <f>O785*H785</f>
        <v>0</v>
      </c>
      <c r="Q785" s="232">
        <v>0.001</v>
      </c>
      <c r="R785" s="232">
        <f>Q785*H785</f>
        <v>0.377423</v>
      </c>
      <c r="S785" s="232">
        <v>0.00031</v>
      </c>
      <c r="T785" s="233">
        <f>S785*H785</f>
        <v>0.11700113</v>
      </c>
      <c r="AR785" s="234" t="s">
        <v>239</v>
      </c>
      <c r="AT785" s="234" t="s">
        <v>150</v>
      </c>
      <c r="AU785" s="234" t="s">
        <v>87</v>
      </c>
      <c r="AY785" s="17" t="s">
        <v>147</v>
      </c>
      <c r="BE785" s="235">
        <f>IF(N785="základní",J785,0)</f>
        <v>0</v>
      </c>
      <c r="BF785" s="235">
        <f>IF(N785="snížená",J785,0)</f>
        <v>0</v>
      </c>
      <c r="BG785" s="235">
        <f>IF(N785="zákl. přenesená",J785,0)</f>
        <v>0</v>
      </c>
      <c r="BH785" s="235">
        <f>IF(N785="sníž. přenesená",J785,0)</f>
        <v>0</v>
      </c>
      <c r="BI785" s="235">
        <f>IF(N785="nulová",J785,0)</f>
        <v>0</v>
      </c>
      <c r="BJ785" s="17" t="s">
        <v>85</v>
      </c>
      <c r="BK785" s="235">
        <f>ROUND(I785*H785,2)</f>
        <v>0</v>
      </c>
      <c r="BL785" s="17" t="s">
        <v>239</v>
      </c>
      <c r="BM785" s="234" t="s">
        <v>1103</v>
      </c>
    </row>
    <row r="786" spans="2:51" s="12" customFormat="1" ht="12">
      <c r="B786" s="236"/>
      <c r="C786" s="237"/>
      <c r="D786" s="238" t="s">
        <v>157</v>
      </c>
      <c r="E786" s="239" t="s">
        <v>1</v>
      </c>
      <c r="F786" s="240" t="s">
        <v>1104</v>
      </c>
      <c r="G786" s="237"/>
      <c r="H786" s="241">
        <v>377.423</v>
      </c>
      <c r="I786" s="242"/>
      <c r="J786" s="237"/>
      <c r="K786" s="237"/>
      <c r="L786" s="243"/>
      <c r="M786" s="244"/>
      <c r="N786" s="245"/>
      <c r="O786" s="245"/>
      <c r="P786" s="245"/>
      <c r="Q786" s="245"/>
      <c r="R786" s="245"/>
      <c r="S786" s="245"/>
      <c r="T786" s="246"/>
      <c r="AT786" s="247" t="s">
        <v>157</v>
      </c>
      <c r="AU786" s="247" t="s">
        <v>87</v>
      </c>
      <c r="AV786" s="12" t="s">
        <v>87</v>
      </c>
      <c r="AW786" s="12" t="s">
        <v>32</v>
      </c>
      <c r="AX786" s="12" t="s">
        <v>85</v>
      </c>
      <c r="AY786" s="247" t="s">
        <v>147</v>
      </c>
    </row>
    <row r="787" spans="2:65" s="1" customFormat="1" ht="24" customHeight="1">
      <c r="B787" s="38"/>
      <c r="C787" s="223" t="s">
        <v>1105</v>
      </c>
      <c r="D787" s="223" t="s">
        <v>150</v>
      </c>
      <c r="E787" s="224" t="s">
        <v>1106</v>
      </c>
      <c r="F787" s="225" t="s">
        <v>1107</v>
      </c>
      <c r="G787" s="226" t="s">
        <v>167</v>
      </c>
      <c r="H787" s="227">
        <v>377.423</v>
      </c>
      <c r="I787" s="228"/>
      <c r="J787" s="229">
        <f>ROUND(I787*H787,2)</f>
        <v>0</v>
      </c>
      <c r="K787" s="225" t="s">
        <v>154</v>
      </c>
      <c r="L787" s="43"/>
      <c r="M787" s="230" t="s">
        <v>1</v>
      </c>
      <c r="N787" s="231" t="s">
        <v>42</v>
      </c>
      <c r="O787" s="86"/>
      <c r="P787" s="232">
        <f>O787*H787</f>
        <v>0</v>
      </c>
      <c r="Q787" s="232">
        <v>0</v>
      </c>
      <c r="R787" s="232">
        <f>Q787*H787</f>
        <v>0</v>
      </c>
      <c r="S787" s="232">
        <v>0</v>
      </c>
      <c r="T787" s="233">
        <f>S787*H787</f>
        <v>0</v>
      </c>
      <c r="AR787" s="234" t="s">
        <v>239</v>
      </c>
      <c r="AT787" s="234" t="s">
        <v>150</v>
      </c>
      <c r="AU787" s="234" t="s">
        <v>87</v>
      </c>
      <c r="AY787" s="17" t="s">
        <v>147</v>
      </c>
      <c r="BE787" s="235">
        <f>IF(N787="základní",J787,0)</f>
        <v>0</v>
      </c>
      <c r="BF787" s="235">
        <f>IF(N787="snížená",J787,0)</f>
        <v>0</v>
      </c>
      <c r="BG787" s="235">
        <f>IF(N787="zákl. přenesená",J787,0)</f>
        <v>0</v>
      </c>
      <c r="BH787" s="235">
        <f>IF(N787="sníž. přenesená",J787,0)</f>
        <v>0</v>
      </c>
      <c r="BI787" s="235">
        <f>IF(N787="nulová",J787,0)</f>
        <v>0</v>
      </c>
      <c r="BJ787" s="17" t="s">
        <v>85</v>
      </c>
      <c r="BK787" s="235">
        <f>ROUND(I787*H787,2)</f>
        <v>0</v>
      </c>
      <c r="BL787" s="17" t="s">
        <v>239</v>
      </c>
      <c r="BM787" s="234" t="s">
        <v>1108</v>
      </c>
    </row>
    <row r="788" spans="2:51" s="12" customFormat="1" ht="12">
      <c r="B788" s="236"/>
      <c r="C788" s="237"/>
      <c r="D788" s="238" t="s">
        <v>157</v>
      </c>
      <c r="E788" s="239" t="s">
        <v>1</v>
      </c>
      <c r="F788" s="240" t="s">
        <v>1104</v>
      </c>
      <c r="G788" s="237"/>
      <c r="H788" s="241">
        <v>377.423</v>
      </c>
      <c r="I788" s="242"/>
      <c r="J788" s="237"/>
      <c r="K788" s="237"/>
      <c r="L788" s="243"/>
      <c r="M788" s="244"/>
      <c r="N788" s="245"/>
      <c r="O788" s="245"/>
      <c r="P788" s="245"/>
      <c r="Q788" s="245"/>
      <c r="R788" s="245"/>
      <c r="S788" s="245"/>
      <c r="T788" s="246"/>
      <c r="AT788" s="247" t="s">
        <v>157</v>
      </c>
      <c r="AU788" s="247" t="s">
        <v>87</v>
      </c>
      <c r="AV788" s="12" t="s">
        <v>87</v>
      </c>
      <c r="AW788" s="12" t="s">
        <v>32</v>
      </c>
      <c r="AX788" s="12" t="s">
        <v>85</v>
      </c>
      <c r="AY788" s="247" t="s">
        <v>147</v>
      </c>
    </row>
    <row r="789" spans="2:65" s="1" customFormat="1" ht="24" customHeight="1">
      <c r="B789" s="38"/>
      <c r="C789" s="223" t="s">
        <v>1109</v>
      </c>
      <c r="D789" s="223" t="s">
        <v>150</v>
      </c>
      <c r="E789" s="224" t="s">
        <v>1110</v>
      </c>
      <c r="F789" s="225" t="s">
        <v>1111</v>
      </c>
      <c r="G789" s="226" t="s">
        <v>167</v>
      </c>
      <c r="H789" s="227">
        <v>754.846</v>
      </c>
      <c r="I789" s="228"/>
      <c r="J789" s="229">
        <f>ROUND(I789*H789,2)</f>
        <v>0</v>
      </c>
      <c r="K789" s="225" t="s">
        <v>154</v>
      </c>
      <c r="L789" s="43"/>
      <c r="M789" s="230" t="s">
        <v>1</v>
      </c>
      <c r="N789" s="231" t="s">
        <v>42</v>
      </c>
      <c r="O789" s="86"/>
      <c r="P789" s="232">
        <f>O789*H789</f>
        <v>0</v>
      </c>
      <c r="Q789" s="232">
        <v>0.00026</v>
      </c>
      <c r="R789" s="232">
        <f>Q789*H789</f>
        <v>0.19625995999999998</v>
      </c>
      <c r="S789" s="232">
        <v>0</v>
      </c>
      <c r="T789" s="233">
        <f>S789*H789</f>
        <v>0</v>
      </c>
      <c r="AR789" s="234" t="s">
        <v>239</v>
      </c>
      <c r="AT789" s="234" t="s">
        <v>150</v>
      </c>
      <c r="AU789" s="234" t="s">
        <v>87</v>
      </c>
      <c r="AY789" s="17" t="s">
        <v>147</v>
      </c>
      <c r="BE789" s="235">
        <f>IF(N789="základní",J789,0)</f>
        <v>0</v>
      </c>
      <c r="BF789" s="235">
        <f>IF(N789="snížená",J789,0)</f>
        <v>0</v>
      </c>
      <c r="BG789" s="235">
        <f>IF(N789="zákl. přenesená",J789,0)</f>
        <v>0</v>
      </c>
      <c r="BH789" s="235">
        <f>IF(N789="sníž. přenesená",J789,0)</f>
        <v>0</v>
      </c>
      <c r="BI789" s="235">
        <f>IF(N789="nulová",J789,0)</f>
        <v>0</v>
      </c>
      <c r="BJ789" s="17" t="s">
        <v>85</v>
      </c>
      <c r="BK789" s="235">
        <f>ROUND(I789*H789,2)</f>
        <v>0</v>
      </c>
      <c r="BL789" s="17" t="s">
        <v>239</v>
      </c>
      <c r="BM789" s="234" t="s">
        <v>1112</v>
      </c>
    </row>
    <row r="790" spans="2:51" s="14" customFormat="1" ht="12">
      <c r="B790" s="269"/>
      <c r="C790" s="270"/>
      <c r="D790" s="238" t="s">
        <v>157</v>
      </c>
      <c r="E790" s="271" t="s">
        <v>1</v>
      </c>
      <c r="F790" s="272" t="s">
        <v>1095</v>
      </c>
      <c r="G790" s="270"/>
      <c r="H790" s="271" t="s">
        <v>1</v>
      </c>
      <c r="I790" s="273"/>
      <c r="J790" s="270"/>
      <c r="K790" s="270"/>
      <c r="L790" s="274"/>
      <c r="M790" s="275"/>
      <c r="N790" s="276"/>
      <c r="O790" s="276"/>
      <c r="P790" s="276"/>
      <c r="Q790" s="276"/>
      <c r="R790" s="276"/>
      <c r="S790" s="276"/>
      <c r="T790" s="277"/>
      <c r="AT790" s="278" t="s">
        <v>157</v>
      </c>
      <c r="AU790" s="278" t="s">
        <v>87</v>
      </c>
      <c r="AV790" s="14" t="s">
        <v>85</v>
      </c>
      <c r="AW790" s="14" t="s">
        <v>32</v>
      </c>
      <c r="AX790" s="14" t="s">
        <v>77</v>
      </c>
      <c r="AY790" s="278" t="s">
        <v>147</v>
      </c>
    </row>
    <row r="791" spans="2:51" s="12" customFormat="1" ht="12">
      <c r="B791" s="236"/>
      <c r="C791" s="237"/>
      <c r="D791" s="238" t="s">
        <v>157</v>
      </c>
      <c r="E791" s="239" t="s">
        <v>1</v>
      </c>
      <c r="F791" s="240" t="s">
        <v>234</v>
      </c>
      <c r="G791" s="237"/>
      <c r="H791" s="241">
        <v>25.677</v>
      </c>
      <c r="I791" s="242"/>
      <c r="J791" s="237"/>
      <c r="K791" s="237"/>
      <c r="L791" s="243"/>
      <c r="M791" s="244"/>
      <c r="N791" s="245"/>
      <c r="O791" s="245"/>
      <c r="P791" s="245"/>
      <c r="Q791" s="245"/>
      <c r="R791" s="245"/>
      <c r="S791" s="245"/>
      <c r="T791" s="246"/>
      <c r="AT791" s="247" t="s">
        <v>157</v>
      </c>
      <c r="AU791" s="247" t="s">
        <v>87</v>
      </c>
      <c r="AV791" s="12" t="s">
        <v>87</v>
      </c>
      <c r="AW791" s="12" t="s">
        <v>32</v>
      </c>
      <c r="AX791" s="12" t="s">
        <v>77</v>
      </c>
      <c r="AY791" s="247" t="s">
        <v>147</v>
      </c>
    </row>
    <row r="792" spans="2:51" s="12" customFormat="1" ht="12">
      <c r="B792" s="236"/>
      <c r="C792" s="237"/>
      <c r="D792" s="238" t="s">
        <v>157</v>
      </c>
      <c r="E792" s="239" t="s">
        <v>1</v>
      </c>
      <c r="F792" s="240" t="s">
        <v>235</v>
      </c>
      <c r="G792" s="237"/>
      <c r="H792" s="241">
        <v>29.623</v>
      </c>
      <c r="I792" s="242"/>
      <c r="J792" s="237"/>
      <c r="K792" s="237"/>
      <c r="L792" s="243"/>
      <c r="M792" s="244"/>
      <c r="N792" s="245"/>
      <c r="O792" s="245"/>
      <c r="P792" s="245"/>
      <c r="Q792" s="245"/>
      <c r="R792" s="245"/>
      <c r="S792" s="245"/>
      <c r="T792" s="246"/>
      <c r="AT792" s="247" t="s">
        <v>157</v>
      </c>
      <c r="AU792" s="247" t="s">
        <v>87</v>
      </c>
      <c r="AV792" s="12" t="s">
        <v>87</v>
      </c>
      <c r="AW792" s="12" t="s">
        <v>32</v>
      </c>
      <c r="AX792" s="12" t="s">
        <v>77</v>
      </c>
      <c r="AY792" s="247" t="s">
        <v>147</v>
      </c>
    </row>
    <row r="793" spans="2:51" s="12" customFormat="1" ht="12">
      <c r="B793" s="236"/>
      <c r="C793" s="237"/>
      <c r="D793" s="238" t="s">
        <v>157</v>
      </c>
      <c r="E793" s="239" t="s">
        <v>1</v>
      </c>
      <c r="F793" s="240" t="s">
        <v>236</v>
      </c>
      <c r="G793" s="237"/>
      <c r="H793" s="241">
        <v>58.548</v>
      </c>
      <c r="I793" s="242"/>
      <c r="J793" s="237"/>
      <c r="K793" s="237"/>
      <c r="L793" s="243"/>
      <c r="M793" s="244"/>
      <c r="N793" s="245"/>
      <c r="O793" s="245"/>
      <c r="P793" s="245"/>
      <c r="Q793" s="245"/>
      <c r="R793" s="245"/>
      <c r="S793" s="245"/>
      <c r="T793" s="246"/>
      <c r="AT793" s="247" t="s">
        <v>157</v>
      </c>
      <c r="AU793" s="247" t="s">
        <v>87</v>
      </c>
      <c r="AV793" s="12" t="s">
        <v>87</v>
      </c>
      <c r="AW793" s="12" t="s">
        <v>32</v>
      </c>
      <c r="AX793" s="12" t="s">
        <v>77</v>
      </c>
      <c r="AY793" s="247" t="s">
        <v>147</v>
      </c>
    </row>
    <row r="794" spans="2:51" s="12" customFormat="1" ht="12">
      <c r="B794" s="236"/>
      <c r="C794" s="237"/>
      <c r="D794" s="238" t="s">
        <v>157</v>
      </c>
      <c r="E794" s="239" t="s">
        <v>1</v>
      </c>
      <c r="F794" s="240" t="s">
        <v>237</v>
      </c>
      <c r="G794" s="237"/>
      <c r="H794" s="241">
        <v>26.608</v>
      </c>
      <c r="I794" s="242"/>
      <c r="J794" s="237"/>
      <c r="K794" s="237"/>
      <c r="L794" s="243"/>
      <c r="M794" s="244"/>
      <c r="N794" s="245"/>
      <c r="O794" s="245"/>
      <c r="P794" s="245"/>
      <c r="Q794" s="245"/>
      <c r="R794" s="245"/>
      <c r="S794" s="245"/>
      <c r="T794" s="246"/>
      <c r="AT794" s="247" t="s">
        <v>157</v>
      </c>
      <c r="AU794" s="247" t="s">
        <v>87</v>
      </c>
      <c r="AV794" s="12" t="s">
        <v>87</v>
      </c>
      <c r="AW794" s="12" t="s">
        <v>32</v>
      </c>
      <c r="AX794" s="12" t="s">
        <v>77</v>
      </c>
      <c r="AY794" s="247" t="s">
        <v>147</v>
      </c>
    </row>
    <row r="795" spans="2:51" s="12" customFormat="1" ht="12">
      <c r="B795" s="236"/>
      <c r="C795" s="237"/>
      <c r="D795" s="238" t="s">
        <v>157</v>
      </c>
      <c r="E795" s="239" t="s">
        <v>1</v>
      </c>
      <c r="F795" s="240" t="s">
        <v>238</v>
      </c>
      <c r="G795" s="237"/>
      <c r="H795" s="241">
        <v>17.342</v>
      </c>
      <c r="I795" s="242"/>
      <c r="J795" s="237"/>
      <c r="K795" s="237"/>
      <c r="L795" s="243"/>
      <c r="M795" s="244"/>
      <c r="N795" s="245"/>
      <c r="O795" s="245"/>
      <c r="P795" s="245"/>
      <c r="Q795" s="245"/>
      <c r="R795" s="245"/>
      <c r="S795" s="245"/>
      <c r="T795" s="246"/>
      <c r="AT795" s="247" t="s">
        <v>157</v>
      </c>
      <c r="AU795" s="247" t="s">
        <v>87</v>
      </c>
      <c r="AV795" s="12" t="s">
        <v>87</v>
      </c>
      <c r="AW795" s="12" t="s">
        <v>32</v>
      </c>
      <c r="AX795" s="12" t="s">
        <v>77</v>
      </c>
      <c r="AY795" s="247" t="s">
        <v>147</v>
      </c>
    </row>
    <row r="796" spans="2:51" s="12" customFormat="1" ht="12">
      <c r="B796" s="236"/>
      <c r="C796" s="237"/>
      <c r="D796" s="238" t="s">
        <v>157</v>
      </c>
      <c r="E796" s="239" t="s">
        <v>1</v>
      </c>
      <c r="F796" s="240" t="s">
        <v>1113</v>
      </c>
      <c r="G796" s="237"/>
      <c r="H796" s="241">
        <v>18.287</v>
      </c>
      <c r="I796" s="242"/>
      <c r="J796" s="237"/>
      <c r="K796" s="237"/>
      <c r="L796" s="243"/>
      <c r="M796" s="244"/>
      <c r="N796" s="245"/>
      <c r="O796" s="245"/>
      <c r="P796" s="245"/>
      <c r="Q796" s="245"/>
      <c r="R796" s="245"/>
      <c r="S796" s="245"/>
      <c r="T796" s="246"/>
      <c r="AT796" s="247" t="s">
        <v>157</v>
      </c>
      <c r="AU796" s="247" t="s">
        <v>87</v>
      </c>
      <c r="AV796" s="12" t="s">
        <v>87</v>
      </c>
      <c r="AW796" s="12" t="s">
        <v>32</v>
      </c>
      <c r="AX796" s="12" t="s">
        <v>77</v>
      </c>
      <c r="AY796" s="247" t="s">
        <v>147</v>
      </c>
    </row>
    <row r="797" spans="2:51" s="12" customFormat="1" ht="12">
      <c r="B797" s="236"/>
      <c r="C797" s="237"/>
      <c r="D797" s="238" t="s">
        <v>157</v>
      </c>
      <c r="E797" s="239" t="s">
        <v>1</v>
      </c>
      <c r="F797" s="240" t="s">
        <v>1097</v>
      </c>
      <c r="G797" s="237"/>
      <c r="H797" s="241">
        <v>-90.663</v>
      </c>
      <c r="I797" s="242"/>
      <c r="J797" s="237"/>
      <c r="K797" s="237"/>
      <c r="L797" s="243"/>
      <c r="M797" s="244"/>
      <c r="N797" s="245"/>
      <c r="O797" s="245"/>
      <c r="P797" s="245"/>
      <c r="Q797" s="245"/>
      <c r="R797" s="245"/>
      <c r="S797" s="245"/>
      <c r="T797" s="246"/>
      <c r="AT797" s="247" t="s">
        <v>157</v>
      </c>
      <c r="AU797" s="247" t="s">
        <v>87</v>
      </c>
      <c r="AV797" s="12" t="s">
        <v>87</v>
      </c>
      <c r="AW797" s="12" t="s">
        <v>32</v>
      </c>
      <c r="AX797" s="12" t="s">
        <v>77</v>
      </c>
      <c r="AY797" s="247" t="s">
        <v>147</v>
      </c>
    </row>
    <row r="798" spans="2:51" s="12" customFormat="1" ht="12">
      <c r="B798" s="236"/>
      <c r="C798" s="237"/>
      <c r="D798" s="238" t="s">
        <v>157</v>
      </c>
      <c r="E798" s="239" t="s">
        <v>1</v>
      </c>
      <c r="F798" s="240" t="s">
        <v>1098</v>
      </c>
      <c r="G798" s="237"/>
      <c r="H798" s="241">
        <v>62.881</v>
      </c>
      <c r="I798" s="242"/>
      <c r="J798" s="237"/>
      <c r="K798" s="237"/>
      <c r="L798" s="243"/>
      <c r="M798" s="244"/>
      <c r="N798" s="245"/>
      <c r="O798" s="245"/>
      <c r="P798" s="245"/>
      <c r="Q798" s="245"/>
      <c r="R798" s="245"/>
      <c r="S798" s="245"/>
      <c r="T798" s="246"/>
      <c r="AT798" s="247" t="s">
        <v>157</v>
      </c>
      <c r="AU798" s="247" t="s">
        <v>87</v>
      </c>
      <c r="AV798" s="12" t="s">
        <v>87</v>
      </c>
      <c r="AW798" s="12" t="s">
        <v>32</v>
      </c>
      <c r="AX798" s="12" t="s">
        <v>77</v>
      </c>
      <c r="AY798" s="247" t="s">
        <v>147</v>
      </c>
    </row>
    <row r="799" spans="2:51" s="15" customFormat="1" ht="12">
      <c r="B799" s="279"/>
      <c r="C799" s="280"/>
      <c r="D799" s="238" t="s">
        <v>157</v>
      </c>
      <c r="E799" s="281" t="s">
        <v>1</v>
      </c>
      <c r="F799" s="282" t="s">
        <v>1099</v>
      </c>
      <c r="G799" s="280"/>
      <c r="H799" s="283">
        <v>148.303</v>
      </c>
      <c r="I799" s="284"/>
      <c r="J799" s="280"/>
      <c r="K799" s="280"/>
      <c r="L799" s="285"/>
      <c r="M799" s="286"/>
      <c r="N799" s="287"/>
      <c r="O799" s="287"/>
      <c r="P799" s="287"/>
      <c r="Q799" s="287"/>
      <c r="R799" s="287"/>
      <c r="S799" s="287"/>
      <c r="T799" s="288"/>
      <c r="AT799" s="289" t="s">
        <v>157</v>
      </c>
      <c r="AU799" s="289" t="s">
        <v>87</v>
      </c>
      <c r="AV799" s="15" t="s">
        <v>148</v>
      </c>
      <c r="AW799" s="15" t="s">
        <v>32</v>
      </c>
      <c r="AX799" s="15" t="s">
        <v>77</v>
      </c>
      <c r="AY799" s="289" t="s">
        <v>147</v>
      </c>
    </row>
    <row r="800" spans="2:51" s="14" customFormat="1" ht="12">
      <c r="B800" s="269"/>
      <c r="C800" s="270"/>
      <c r="D800" s="238" t="s">
        <v>157</v>
      </c>
      <c r="E800" s="271" t="s">
        <v>1</v>
      </c>
      <c r="F800" s="272" t="s">
        <v>1086</v>
      </c>
      <c r="G800" s="270"/>
      <c r="H800" s="271" t="s">
        <v>1</v>
      </c>
      <c r="I800" s="273"/>
      <c r="J800" s="270"/>
      <c r="K800" s="270"/>
      <c r="L800" s="274"/>
      <c r="M800" s="275"/>
      <c r="N800" s="276"/>
      <c r="O800" s="276"/>
      <c r="P800" s="276"/>
      <c r="Q800" s="276"/>
      <c r="R800" s="276"/>
      <c r="S800" s="276"/>
      <c r="T800" s="277"/>
      <c r="AT800" s="278" t="s">
        <v>157</v>
      </c>
      <c r="AU800" s="278" t="s">
        <v>87</v>
      </c>
      <c r="AV800" s="14" t="s">
        <v>85</v>
      </c>
      <c r="AW800" s="14" t="s">
        <v>32</v>
      </c>
      <c r="AX800" s="14" t="s">
        <v>77</v>
      </c>
      <c r="AY800" s="278" t="s">
        <v>147</v>
      </c>
    </row>
    <row r="801" spans="2:51" s="12" customFormat="1" ht="12">
      <c r="B801" s="236"/>
      <c r="C801" s="237"/>
      <c r="D801" s="238" t="s">
        <v>157</v>
      </c>
      <c r="E801" s="239" t="s">
        <v>1</v>
      </c>
      <c r="F801" s="240" t="s">
        <v>1087</v>
      </c>
      <c r="G801" s="237"/>
      <c r="H801" s="241">
        <v>158.664</v>
      </c>
      <c r="I801" s="242"/>
      <c r="J801" s="237"/>
      <c r="K801" s="237"/>
      <c r="L801" s="243"/>
      <c r="M801" s="244"/>
      <c r="N801" s="245"/>
      <c r="O801" s="245"/>
      <c r="P801" s="245"/>
      <c r="Q801" s="245"/>
      <c r="R801" s="245"/>
      <c r="S801" s="245"/>
      <c r="T801" s="246"/>
      <c r="AT801" s="247" t="s">
        <v>157</v>
      </c>
      <c r="AU801" s="247" t="s">
        <v>87</v>
      </c>
      <c r="AV801" s="12" t="s">
        <v>87</v>
      </c>
      <c r="AW801" s="12" t="s">
        <v>32</v>
      </c>
      <c r="AX801" s="12" t="s">
        <v>77</v>
      </c>
      <c r="AY801" s="247" t="s">
        <v>147</v>
      </c>
    </row>
    <row r="802" spans="2:51" s="12" customFormat="1" ht="12">
      <c r="B802" s="236"/>
      <c r="C802" s="237"/>
      <c r="D802" s="238" t="s">
        <v>157</v>
      </c>
      <c r="E802" s="239" t="s">
        <v>1</v>
      </c>
      <c r="F802" s="240" t="s">
        <v>1088</v>
      </c>
      <c r="G802" s="237"/>
      <c r="H802" s="241">
        <v>73.115</v>
      </c>
      <c r="I802" s="242"/>
      <c r="J802" s="237"/>
      <c r="K802" s="237"/>
      <c r="L802" s="243"/>
      <c r="M802" s="244"/>
      <c r="N802" s="245"/>
      <c r="O802" s="245"/>
      <c r="P802" s="245"/>
      <c r="Q802" s="245"/>
      <c r="R802" s="245"/>
      <c r="S802" s="245"/>
      <c r="T802" s="246"/>
      <c r="AT802" s="247" t="s">
        <v>157</v>
      </c>
      <c r="AU802" s="247" t="s">
        <v>87</v>
      </c>
      <c r="AV802" s="12" t="s">
        <v>87</v>
      </c>
      <c r="AW802" s="12" t="s">
        <v>32</v>
      </c>
      <c r="AX802" s="12" t="s">
        <v>77</v>
      </c>
      <c r="AY802" s="247" t="s">
        <v>147</v>
      </c>
    </row>
    <row r="803" spans="2:51" s="14" customFormat="1" ht="12">
      <c r="B803" s="269"/>
      <c r="C803" s="270"/>
      <c r="D803" s="238" t="s">
        <v>157</v>
      </c>
      <c r="E803" s="271" t="s">
        <v>1</v>
      </c>
      <c r="F803" s="272" t="s">
        <v>1089</v>
      </c>
      <c r="G803" s="270"/>
      <c r="H803" s="271" t="s">
        <v>1</v>
      </c>
      <c r="I803" s="273"/>
      <c r="J803" s="270"/>
      <c r="K803" s="270"/>
      <c r="L803" s="274"/>
      <c r="M803" s="275"/>
      <c r="N803" s="276"/>
      <c r="O803" s="276"/>
      <c r="P803" s="276"/>
      <c r="Q803" s="276"/>
      <c r="R803" s="276"/>
      <c r="S803" s="276"/>
      <c r="T803" s="277"/>
      <c r="AT803" s="278" t="s">
        <v>157</v>
      </c>
      <c r="AU803" s="278" t="s">
        <v>87</v>
      </c>
      <c r="AV803" s="14" t="s">
        <v>85</v>
      </c>
      <c r="AW803" s="14" t="s">
        <v>32</v>
      </c>
      <c r="AX803" s="14" t="s">
        <v>77</v>
      </c>
      <c r="AY803" s="278" t="s">
        <v>147</v>
      </c>
    </row>
    <row r="804" spans="2:51" s="12" customFormat="1" ht="12">
      <c r="B804" s="236"/>
      <c r="C804" s="237"/>
      <c r="D804" s="238" t="s">
        <v>157</v>
      </c>
      <c r="E804" s="239" t="s">
        <v>1</v>
      </c>
      <c r="F804" s="240" t="s">
        <v>1090</v>
      </c>
      <c r="G804" s="237"/>
      <c r="H804" s="241">
        <v>9.114</v>
      </c>
      <c r="I804" s="242"/>
      <c r="J804" s="237"/>
      <c r="K804" s="237"/>
      <c r="L804" s="243"/>
      <c r="M804" s="244"/>
      <c r="N804" s="245"/>
      <c r="O804" s="245"/>
      <c r="P804" s="245"/>
      <c r="Q804" s="245"/>
      <c r="R804" s="245"/>
      <c r="S804" s="245"/>
      <c r="T804" s="246"/>
      <c r="AT804" s="247" t="s">
        <v>157</v>
      </c>
      <c r="AU804" s="247" t="s">
        <v>87</v>
      </c>
      <c r="AV804" s="12" t="s">
        <v>87</v>
      </c>
      <c r="AW804" s="12" t="s">
        <v>32</v>
      </c>
      <c r="AX804" s="12" t="s">
        <v>77</v>
      </c>
      <c r="AY804" s="247" t="s">
        <v>147</v>
      </c>
    </row>
    <row r="805" spans="2:51" s="12" customFormat="1" ht="12">
      <c r="B805" s="236"/>
      <c r="C805" s="237"/>
      <c r="D805" s="238" t="s">
        <v>157</v>
      </c>
      <c r="E805" s="239" t="s">
        <v>1</v>
      </c>
      <c r="F805" s="240" t="s">
        <v>1091</v>
      </c>
      <c r="G805" s="237"/>
      <c r="H805" s="241">
        <v>11.718</v>
      </c>
      <c r="I805" s="242"/>
      <c r="J805" s="237"/>
      <c r="K805" s="237"/>
      <c r="L805" s="243"/>
      <c r="M805" s="244"/>
      <c r="N805" s="245"/>
      <c r="O805" s="245"/>
      <c r="P805" s="245"/>
      <c r="Q805" s="245"/>
      <c r="R805" s="245"/>
      <c r="S805" s="245"/>
      <c r="T805" s="246"/>
      <c r="AT805" s="247" t="s">
        <v>157</v>
      </c>
      <c r="AU805" s="247" t="s">
        <v>87</v>
      </c>
      <c r="AV805" s="12" t="s">
        <v>87</v>
      </c>
      <c r="AW805" s="12" t="s">
        <v>32</v>
      </c>
      <c r="AX805" s="12" t="s">
        <v>77</v>
      </c>
      <c r="AY805" s="247" t="s">
        <v>147</v>
      </c>
    </row>
    <row r="806" spans="2:51" s="12" customFormat="1" ht="12">
      <c r="B806" s="236"/>
      <c r="C806" s="237"/>
      <c r="D806" s="238" t="s">
        <v>157</v>
      </c>
      <c r="E806" s="239" t="s">
        <v>1</v>
      </c>
      <c r="F806" s="240" t="s">
        <v>1092</v>
      </c>
      <c r="G806" s="237"/>
      <c r="H806" s="241">
        <v>23.247</v>
      </c>
      <c r="I806" s="242"/>
      <c r="J806" s="237"/>
      <c r="K806" s="237"/>
      <c r="L806" s="243"/>
      <c r="M806" s="244"/>
      <c r="N806" s="245"/>
      <c r="O806" s="245"/>
      <c r="P806" s="245"/>
      <c r="Q806" s="245"/>
      <c r="R806" s="245"/>
      <c r="S806" s="245"/>
      <c r="T806" s="246"/>
      <c r="AT806" s="247" t="s">
        <v>157</v>
      </c>
      <c r="AU806" s="247" t="s">
        <v>87</v>
      </c>
      <c r="AV806" s="12" t="s">
        <v>87</v>
      </c>
      <c r="AW806" s="12" t="s">
        <v>32</v>
      </c>
      <c r="AX806" s="12" t="s">
        <v>77</v>
      </c>
      <c r="AY806" s="247" t="s">
        <v>147</v>
      </c>
    </row>
    <row r="807" spans="2:51" s="12" customFormat="1" ht="12">
      <c r="B807" s="236"/>
      <c r="C807" s="237"/>
      <c r="D807" s="238" t="s">
        <v>157</v>
      </c>
      <c r="E807" s="239" t="s">
        <v>1</v>
      </c>
      <c r="F807" s="240" t="s">
        <v>409</v>
      </c>
      <c r="G807" s="237"/>
      <c r="H807" s="241">
        <v>136.029</v>
      </c>
      <c r="I807" s="242"/>
      <c r="J807" s="237"/>
      <c r="K807" s="237"/>
      <c r="L807" s="243"/>
      <c r="M807" s="244"/>
      <c r="N807" s="245"/>
      <c r="O807" s="245"/>
      <c r="P807" s="245"/>
      <c r="Q807" s="245"/>
      <c r="R807" s="245"/>
      <c r="S807" s="245"/>
      <c r="T807" s="246"/>
      <c r="AT807" s="247" t="s">
        <v>157</v>
      </c>
      <c r="AU807" s="247" t="s">
        <v>87</v>
      </c>
      <c r="AV807" s="12" t="s">
        <v>87</v>
      </c>
      <c r="AW807" s="12" t="s">
        <v>32</v>
      </c>
      <c r="AX807" s="12" t="s">
        <v>77</v>
      </c>
      <c r="AY807" s="247" t="s">
        <v>147</v>
      </c>
    </row>
    <row r="808" spans="2:51" s="12" customFormat="1" ht="12">
      <c r="B808" s="236"/>
      <c r="C808" s="237"/>
      <c r="D808" s="238" t="s">
        <v>157</v>
      </c>
      <c r="E808" s="239" t="s">
        <v>1</v>
      </c>
      <c r="F808" s="240" t="s">
        <v>410</v>
      </c>
      <c r="G808" s="237"/>
      <c r="H808" s="241">
        <v>119.656</v>
      </c>
      <c r="I808" s="242"/>
      <c r="J808" s="237"/>
      <c r="K808" s="237"/>
      <c r="L808" s="243"/>
      <c r="M808" s="244"/>
      <c r="N808" s="245"/>
      <c r="O808" s="245"/>
      <c r="P808" s="245"/>
      <c r="Q808" s="245"/>
      <c r="R808" s="245"/>
      <c r="S808" s="245"/>
      <c r="T808" s="246"/>
      <c r="AT808" s="247" t="s">
        <v>157</v>
      </c>
      <c r="AU808" s="247" t="s">
        <v>87</v>
      </c>
      <c r="AV808" s="12" t="s">
        <v>87</v>
      </c>
      <c r="AW808" s="12" t="s">
        <v>32</v>
      </c>
      <c r="AX808" s="12" t="s">
        <v>77</v>
      </c>
      <c r="AY808" s="247" t="s">
        <v>147</v>
      </c>
    </row>
    <row r="809" spans="2:51" s="12" customFormat="1" ht="12">
      <c r="B809" s="236"/>
      <c r="C809" s="237"/>
      <c r="D809" s="238" t="s">
        <v>157</v>
      </c>
      <c r="E809" s="239" t="s">
        <v>1</v>
      </c>
      <c r="F809" s="240" t="s">
        <v>1093</v>
      </c>
      <c r="G809" s="237"/>
      <c r="H809" s="241">
        <v>75</v>
      </c>
      <c r="I809" s="242"/>
      <c r="J809" s="237"/>
      <c r="K809" s="237"/>
      <c r="L809" s="243"/>
      <c r="M809" s="244"/>
      <c r="N809" s="245"/>
      <c r="O809" s="245"/>
      <c r="P809" s="245"/>
      <c r="Q809" s="245"/>
      <c r="R809" s="245"/>
      <c r="S809" s="245"/>
      <c r="T809" s="246"/>
      <c r="AT809" s="247" t="s">
        <v>157</v>
      </c>
      <c r="AU809" s="247" t="s">
        <v>87</v>
      </c>
      <c r="AV809" s="12" t="s">
        <v>87</v>
      </c>
      <c r="AW809" s="12" t="s">
        <v>32</v>
      </c>
      <c r="AX809" s="12" t="s">
        <v>77</v>
      </c>
      <c r="AY809" s="247" t="s">
        <v>147</v>
      </c>
    </row>
    <row r="810" spans="2:51" s="15" customFormat="1" ht="12">
      <c r="B810" s="279"/>
      <c r="C810" s="280"/>
      <c r="D810" s="238" t="s">
        <v>157</v>
      </c>
      <c r="E810" s="281" t="s">
        <v>1</v>
      </c>
      <c r="F810" s="282" t="s">
        <v>1094</v>
      </c>
      <c r="G810" s="280"/>
      <c r="H810" s="283">
        <v>606.543</v>
      </c>
      <c r="I810" s="284"/>
      <c r="J810" s="280"/>
      <c r="K810" s="280"/>
      <c r="L810" s="285"/>
      <c r="M810" s="286"/>
      <c r="N810" s="287"/>
      <c r="O810" s="287"/>
      <c r="P810" s="287"/>
      <c r="Q810" s="287"/>
      <c r="R810" s="287"/>
      <c r="S810" s="287"/>
      <c r="T810" s="288"/>
      <c r="AT810" s="289" t="s">
        <v>157</v>
      </c>
      <c r="AU810" s="289" t="s">
        <v>87</v>
      </c>
      <c r="AV810" s="15" t="s">
        <v>148</v>
      </c>
      <c r="AW810" s="15" t="s">
        <v>32</v>
      </c>
      <c r="AX810" s="15" t="s">
        <v>77</v>
      </c>
      <c r="AY810" s="289" t="s">
        <v>147</v>
      </c>
    </row>
    <row r="811" spans="2:51" s="13" customFormat="1" ht="12">
      <c r="B811" s="258"/>
      <c r="C811" s="259"/>
      <c r="D811" s="238" t="s">
        <v>157</v>
      </c>
      <c r="E811" s="260" t="s">
        <v>1</v>
      </c>
      <c r="F811" s="261" t="s">
        <v>184</v>
      </c>
      <c r="G811" s="259"/>
      <c r="H811" s="262">
        <v>754.846</v>
      </c>
      <c r="I811" s="263"/>
      <c r="J811" s="259"/>
      <c r="K811" s="259"/>
      <c r="L811" s="264"/>
      <c r="M811" s="265"/>
      <c r="N811" s="266"/>
      <c r="O811" s="266"/>
      <c r="P811" s="266"/>
      <c r="Q811" s="266"/>
      <c r="R811" s="266"/>
      <c r="S811" s="266"/>
      <c r="T811" s="267"/>
      <c r="AT811" s="268" t="s">
        <v>157</v>
      </c>
      <c r="AU811" s="268" t="s">
        <v>87</v>
      </c>
      <c r="AV811" s="13" t="s">
        <v>155</v>
      </c>
      <c r="AW811" s="13" t="s">
        <v>32</v>
      </c>
      <c r="AX811" s="13" t="s">
        <v>85</v>
      </c>
      <c r="AY811" s="268" t="s">
        <v>147</v>
      </c>
    </row>
    <row r="812" spans="2:65" s="1" customFormat="1" ht="36" customHeight="1">
      <c r="B812" s="38"/>
      <c r="C812" s="223" t="s">
        <v>1114</v>
      </c>
      <c r="D812" s="223" t="s">
        <v>150</v>
      </c>
      <c r="E812" s="224" t="s">
        <v>1115</v>
      </c>
      <c r="F812" s="225" t="s">
        <v>1116</v>
      </c>
      <c r="G812" s="226" t="s">
        <v>167</v>
      </c>
      <c r="H812" s="227">
        <v>436.28</v>
      </c>
      <c r="I812" s="228"/>
      <c r="J812" s="229">
        <f>ROUND(I812*H812,2)</f>
        <v>0</v>
      </c>
      <c r="K812" s="225" t="s">
        <v>154</v>
      </c>
      <c r="L812" s="43"/>
      <c r="M812" s="230" t="s">
        <v>1</v>
      </c>
      <c r="N812" s="231" t="s">
        <v>42</v>
      </c>
      <c r="O812" s="86"/>
      <c r="P812" s="232">
        <f>O812*H812</f>
        <v>0</v>
      </c>
      <c r="Q812" s="232">
        <v>2E-05</v>
      </c>
      <c r="R812" s="232">
        <f>Q812*H812</f>
        <v>0.0087256</v>
      </c>
      <c r="S812" s="232">
        <v>0</v>
      </c>
      <c r="T812" s="233">
        <f>S812*H812</f>
        <v>0</v>
      </c>
      <c r="AR812" s="234" t="s">
        <v>239</v>
      </c>
      <c r="AT812" s="234" t="s">
        <v>150</v>
      </c>
      <c r="AU812" s="234" t="s">
        <v>87</v>
      </c>
      <c r="AY812" s="17" t="s">
        <v>147</v>
      </c>
      <c r="BE812" s="235">
        <f>IF(N812="základní",J812,0)</f>
        <v>0</v>
      </c>
      <c r="BF812" s="235">
        <f>IF(N812="snížená",J812,0)</f>
        <v>0</v>
      </c>
      <c r="BG812" s="235">
        <f>IF(N812="zákl. přenesená",J812,0)</f>
        <v>0</v>
      </c>
      <c r="BH812" s="235">
        <f>IF(N812="sníž. přenesená",J812,0)</f>
        <v>0</v>
      </c>
      <c r="BI812" s="235">
        <f>IF(N812="nulová",J812,0)</f>
        <v>0</v>
      </c>
      <c r="BJ812" s="17" t="s">
        <v>85</v>
      </c>
      <c r="BK812" s="235">
        <f>ROUND(I812*H812,2)</f>
        <v>0</v>
      </c>
      <c r="BL812" s="17" t="s">
        <v>239</v>
      </c>
      <c r="BM812" s="234" t="s">
        <v>1117</v>
      </c>
    </row>
    <row r="813" spans="2:51" s="14" customFormat="1" ht="12">
      <c r="B813" s="269"/>
      <c r="C813" s="270"/>
      <c r="D813" s="238" t="s">
        <v>157</v>
      </c>
      <c r="E813" s="271" t="s">
        <v>1</v>
      </c>
      <c r="F813" s="272" t="s">
        <v>1086</v>
      </c>
      <c r="G813" s="270"/>
      <c r="H813" s="271" t="s">
        <v>1</v>
      </c>
      <c r="I813" s="273"/>
      <c r="J813" s="270"/>
      <c r="K813" s="270"/>
      <c r="L813" s="274"/>
      <c r="M813" s="275"/>
      <c r="N813" s="276"/>
      <c r="O813" s="276"/>
      <c r="P813" s="276"/>
      <c r="Q813" s="276"/>
      <c r="R813" s="276"/>
      <c r="S813" s="276"/>
      <c r="T813" s="277"/>
      <c r="AT813" s="278" t="s">
        <v>157</v>
      </c>
      <c r="AU813" s="278" t="s">
        <v>87</v>
      </c>
      <c r="AV813" s="14" t="s">
        <v>85</v>
      </c>
      <c r="AW813" s="14" t="s">
        <v>32</v>
      </c>
      <c r="AX813" s="14" t="s">
        <v>77</v>
      </c>
      <c r="AY813" s="278" t="s">
        <v>147</v>
      </c>
    </row>
    <row r="814" spans="2:51" s="12" customFormat="1" ht="12">
      <c r="B814" s="236"/>
      <c r="C814" s="237"/>
      <c r="D814" s="238" t="s">
        <v>157</v>
      </c>
      <c r="E814" s="239" t="s">
        <v>1</v>
      </c>
      <c r="F814" s="240" t="s">
        <v>1087</v>
      </c>
      <c r="G814" s="237"/>
      <c r="H814" s="241">
        <v>158.664</v>
      </c>
      <c r="I814" s="242"/>
      <c r="J814" s="237"/>
      <c r="K814" s="237"/>
      <c r="L814" s="243"/>
      <c r="M814" s="244"/>
      <c r="N814" s="245"/>
      <c r="O814" s="245"/>
      <c r="P814" s="245"/>
      <c r="Q814" s="245"/>
      <c r="R814" s="245"/>
      <c r="S814" s="245"/>
      <c r="T814" s="246"/>
      <c r="AT814" s="247" t="s">
        <v>157</v>
      </c>
      <c r="AU814" s="247" t="s">
        <v>87</v>
      </c>
      <c r="AV814" s="12" t="s">
        <v>87</v>
      </c>
      <c r="AW814" s="12" t="s">
        <v>32</v>
      </c>
      <c r="AX814" s="12" t="s">
        <v>77</v>
      </c>
      <c r="AY814" s="247" t="s">
        <v>147</v>
      </c>
    </row>
    <row r="815" spans="2:51" s="12" customFormat="1" ht="12">
      <c r="B815" s="236"/>
      <c r="C815" s="237"/>
      <c r="D815" s="238" t="s">
        <v>157</v>
      </c>
      <c r="E815" s="239" t="s">
        <v>1</v>
      </c>
      <c r="F815" s="240" t="s">
        <v>1088</v>
      </c>
      <c r="G815" s="237"/>
      <c r="H815" s="241">
        <v>73.115</v>
      </c>
      <c r="I815" s="242"/>
      <c r="J815" s="237"/>
      <c r="K815" s="237"/>
      <c r="L815" s="243"/>
      <c r="M815" s="244"/>
      <c r="N815" s="245"/>
      <c r="O815" s="245"/>
      <c r="P815" s="245"/>
      <c r="Q815" s="245"/>
      <c r="R815" s="245"/>
      <c r="S815" s="245"/>
      <c r="T815" s="246"/>
      <c r="AT815" s="247" t="s">
        <v>157</v>
      </c>
      <c r="AU815" s="247" t="s">
        <v>87</v>
      </c>
      <c r="AV815" s="12" t="s">
        <v>87</v>
      </c>
      <c r="AW815" s="12" t="s">
        <v>32</v>
      </c>
      <c r="AX815" s="12" t="s">
        <v>77</v>
      </c>
      <c r="AY815" s="247" t="s">
        <v>147</v>
      </c>
    </row>
    <row r="816" spans="2:51" s="14" customFormat="1" ht="12">
      <c r="B816" s="269"/>
      <c r="C816" s="270"/>
      <c r="D816" s="238" t="s">
        <v>157</v>
      </c>
      <c r="E816" s="271" t="s">
        <v>1</v>
      </c>
      <c r="F816" s="272" t="s">
        <v>1089</v>
      </c>
      <c r="G816" s="270"/>
      <c r="H816" s="271" t="s">
        <v>1</v>
      </c>
      <c r="I816" s="273"/>
      <c r="J816" s="270"/>
      <c r="K816" s="270"/>
      <c r="L816" s="274"/>
      <c r="M816" s="275"/>
      <c r="N816" s="276"/>
      <c r="O816" s="276"/>
      <c r="P816" s="276"/>
      <c r="Q816" s="276"/>
      <c r="R816" s="276"/>
      <c r="S816" s="276"/>
      <c r="T816" s="277"/>
      <c r="AT816" s="278" t="s">
        <v>157</v>
      </c>
      <c r="AU816" s="278" t="s">
        <v>87</v>
      </c>
      <c r="AV816" s="14" t="s">
        <v>85</v>
      </c>
      <c r="AW816" s="14" t="s">
        <v>32</v>
      </c>
      <c r="AX816" s="14" t="s">
        <v>77</v>
      </c>
      <c r="AY816" s="278" t="s">
        <v>147</v>
      </c>
    </row>
    <row r="817" spans="2:51" s="12" customFormat="1" ht="12">
      <c r="B817" s="236"/>
      <c r="C817" s="237"/>
      <c r="D817" s="238" t="s">
        <v>157</v>
      </c>
      <c r="E817" s="239" t="s">
        <v>1</v>
      </c>
      <c r="F817" s="240" t="s">
        <v>1090</v>
      </c>
      <c r="G817" s="237"/>
      <c r="H817" s="241">
        <v>9.114</v>
      </c>
      <c r="I817" s="242"/>
      <c r="J817" s="237"/>
      <c r="K817" s="237"/>
      <c r="L817" s="243"/>
      <c r="M817" s="244"/>
      <c r="N817" s="245"/>
      <c r="O817" s="245"/>
      <c r="P817" s="245"/>
      <c r="Q817" s="245"/>
      <c r="R817" s="245"/>
      <c r="S817" s="245"/>
      <c r="T817" s="246"/>
      <c r="AT817" s="247" t="s">
        <v>157</v>
      </c>
      <c r="AU817" s="247" t="s">
        <v>87</v>
      </c>
      <c r="AV817" s="12" t="s">
        <v>87</v>
      </c>
      <c r="AW817" s="12" t="s">
        <v>32</v>
      </c>
      <c r="AX817" s="12" t="s">
        <v>77</v>
      </c>
      <c r="AY817" s="247" t="s">
        <v>147</v>
      </c>
    </row>
    <row r="818" spans="2:51" s="12" customFormat="1" ht="12">
      <c r="B818" s="236"/>
      <c r="C818" s="237"/>
      <c r="D818" s="238" t="s">
        <v>157</v>
      </c>
      <c r="E818" s="239" t="s">
        <v>1</v>
      </c>
      <c r="F818" s="240" t="s">
        <v>1091</v>
      </c>
      <c r="G818" s="237"/>
      <c r="H818" s="241">
        <v>11.718</v>
      </c>
      <c r="I818" s="242"/>
      <c r="J818" s="237"/>
      <c r="K818" s="237"/>
      <c r="L818" s="243"/>
      <c r="M818" s="244"/>
      <c r="N818" s="245"/>
      <c r="O818" s="245"/>
      <c r="P818" s="245"/>
      <c r="Q818" s="245"/>
      <c r="R818" s="245"/>
      <c r="S818" s="245"/>
      <c r="T818" s="246"/>
      <c r="AT818" s="247" t="s">
        <v>157</v>
      </c>
      <c r="AU818" s="247" t="s">
        <v>87</v>
      </c>
      <c r="AV818" s="12" t="s">
        <v>87</v>
      </c>
      <c r="AW818" s="12" t="s">
        <v>32</v>
      </c>
      <c r="AX818" s="12" t="s">
        <v>77</v>
      </c>
      <c r="AY818" s="247" t="s">
        <v>147</v>
      </c>
    </row>
    <row r="819" spans="2:51" s="12" customFormat="1" ht="12">
      <c r="B819" s="236"/>
      <c r="C819" s="237"/>
      <c r="D819" s="238" t="s">
        <v>157</v>
      </c>
      <c r="E819" s="239" t="s">
        <v>1</v>
      </c>
      <c r="F819" s="240" t="s">
        <v>1092</v>
      </c>
      <c r="G819" s="237"/>
      <c r="H819" s="241">
        <v>23.247</v>
      </c>
      <c r="I819" s="242"/>
      <c r="J819" s="237"/>
      <c r="K819" s="237"/>
      <c r="L819" s="243"/>
      <c r="M819" s="244"/>
      <c r="N819" s="245"/>
      <c r="O819" s="245"/>
      <c r="P819" s="245"/>
      <c r="Q819" s="245"/>
      <c r="R819" s="245"/>
      <c r="S819" s="245"/>
      <c r="T819" s="246"/>
      <c r="AT819" s="247" t="s">
        <v>157</v>
      </c>
      <c r="AU819" s="247" t="s">
        <v>87</v>
      </c>
      <c r="AV819" s="12" t="s">
        <v>87</v>
      </c>
      <c r="AW819" s="12" t="s">
        <v>32</v>
      </c>
      <c r="AX819" s="12" t="s">
        <v>77</v>
      </c>
      <c r="AY819" s="247" t="s">
        <v>147</v>
      </c>
    </row>
    <row r="820" spans="2:51" s="12" customFormat="1" ht="12">
      <c r="B820" s="236"/>
      <c r="C820" s="237"/>
      <c r="D820" s="238" t="s">
        <v>157</v>
      </c>
      <c r="E820" s="239" t="s">
        <v>1</v>
      </c>
      <c r="F820" s="240" t="s">
        <v>1093</v>
      </c>
      <c r="G820" s="237"/>
      <c r="H820" s="241">
        <v>75</v>
      </c>
      <c r="I820" s="242"/>
      <c r="J820" s="237"/>
      <c r="K820" s="237"/>
      <c r="L820" s="243"/>
      <c r="M820" s="244"/>
      <c r="N820" s="245"/>
      <c r="O820" s="245"/>
      <c r="P820" s="245"/>
      <c r="Q820" s="245"/>
      <c r="R820" s="245"/>
      <c r="S820" s="245"/>
      <c r="T820" s="246"/>
      <c r="AT820" s="247" t="s">
        <v>157</v>
      </c>
      <c r="AU820" s="247" t="s">
        <v>87</v>
      </c>
      <c r="AV820" s="12" t="s">
        <v>87</v>
      </c>
      <c r="AW820" s="12" t="s">
        <v>32</v>
      </c>
      <c r="AX820" s="12" t="s">
        <v>77</v>
      </c>
      <c r="AY820" s="247" t="s">
        <v>147</v>
      </c>
    </row>
    <row r="821" spans="2:51" s="15" customFormat="1" ht="12">
      <c r="B821" s="279"/>
      <c r="C821" s="280"/>
      <c r="D821" s="238" t="s">
        <v>157</v>
      </c>
      <c r="E821" s="281" t="s">
        <v>1</v>
      </c>
      <c r="F821" s="282" t="s">
        <v>1094</v>
      </c>
      <c r="G821" s="280"/>
      <c r="H821" s="283">
        <v>350.858</v>
      </c>
      <c r="I821" s="284"/>
      <c r="J821" s="280"/>
      <c r="K821" s="280"/>
      <c r="L821" s="285"/>
      <c r="M821" s="286"/>
      <c r="N821" s="287"/>
      <c r="O821" s="287"/>
      <c r="P821" s="287"/>
      <c r="Q821" s="287"/>
      <c r="R821" s="287"/>
      <c r="S821" s="287"/>
      <c r="T821" s="288"/>
      <c r="AT821" s="289" t="s">
        <v>157</v>
      </c>
      <c r="AU821" s="289" t="s">
        <v>87</v>
      </c>
      <c r="AV821" s="15" t="s">
        <v>148</v>
      </c>
      <c r="AW821" s="15" t="s">
        <v>32</v>
      </c>
      <c r="AX821" s="15" t="s">
        <v>77</v>
      </c>
      <c r="AY821" s="289" t="s">
        <v>147</v>
      </c>
    </row>
    <row r="822" spans="2:51" s="14" customFormat="1" ht="12">
      <c r="B822" s="269"/>
      <c r="C822" s="270"/>
      <c r="D822" s="238" t="s">
        <v>157</v>
      </c>
      <c r="E822" s="271" t="s">
        <v>1</v>
      </c>
      <c r="F822" s="272" t="s">
        <v>1095</v>
      </c>
      <c r="G822" s="270"/>
      <c r="H822" s="271" t="s">
        <v>1</v>
      </c>
      <c r="I822" s="273"/>
      <c r="J822" s="270"/>
      <c r="K822" s="270"/>
      <c r="L822" s="274"/>
      <c r="M822" s="275"/>
      <c r="N822" s="276"/>
      <c r="O822" s="276"/>
      <c r="P822" s="276"/>
      <c r="Q822" s="276"/>
      <c r="R822" s="276"/>
      <c r="S822" s="276"/>
      <c r="T822" s="277"/>
      <c r="AT822" s="278" t="s">
        <v>157</v>
      </c>
      <c r="AU822" s="278" t="s">
        <v>87</v>
      </c>
      <c r="AV822" s="14" t="s">
        <v>85</v>
      </c>
      <c r="AW822" s="14" t="s">
        <v>32</v>
      </c>
      <c r="AX822" s="14" t="s">
        <v>77</v>
      </c>
      <c r="AY822" s="278" t="s">
        <v>147</v>
      </c>
    </row>
    <row r="823" spans="2:51" s="12" customFormat="1" ht="12">
      <c r="B823" s="236"/>
      <c r="C823" s="237"/>
      <c r="D823" s="238" t="s">
        <v>157</v>
      </c>
      <c r="E823" s="239" t="s">
        <v>1</v>
      </c>
      <c r="F823" s="240" t="s">
        <v>234</v>
      </c>
      <c r="G823" s="237"/>
      <c r="H823" s="241">
        <v>25.677</v>
      </c>
      <c r="I823" s="242"/>
      <c r="J823" s="237"/>
      <c r="K823" s="237"/>
      <c r="L823" s="243"/>
      <c r="M823" s="244"/>
      <c r="N823" s="245"/>
      <c r="O823" s="245"/>
      <c r="P823" s="245"/>
      <c r="Q823" s="245"/>
      <c r="R823" s="245"/>
      <c r="S823" s="245"/>
      <c r="T823" s="246"/>
      <c r="AT823" s="247" t="s">
        <v>157</v>
      </c>
      <c r="AU823" s="247" t="s">
        <v>87</v>
      </c>
      <c r="AV823" s="12" t="s">
        <v>87</v>
      </c>
      <c r="AW823" s="12" t="s">
        <v>32</v>
      </c>
      <c r="AX823" s="12" t="s">
        <v>77</v>
      </c>
      <c r="AY823" s="247" t="s">
        <v>147</v>
      </c>
    </row>
    <row r="824" spans="2:51" s="12" customFormat="1" ht="12">
      <c r="B824" s="236"/>
      <c r="C824" s="237"/>
      <c r="D824" s="238" t="s">
        <v>157</v>
      </c>
      <c r="E824" s="239" t="s">
        <v>1</v>
      </c>
      <c r="F824" s="240" t="s">
        <v>235</v>
      </c>
      <c r="G824" s="237"/>
      <c r="H824" s="241">
        <v>29.623</v>
      </c>
      <c r="I824" s="242"/>
      <c r="J824" s="237"/>
      <c r="K824" s="237"/>
      <c r="L824" s="243"/>
      <c r="M824" s="244"/>
      <c r="N824" s="245"/>
      <c r="O824" s="245"/>
      <c r="P824" s="245"/>
      <c r="Q824" s="245"/>
      <c r="R824" s="245"/>
      <c r="S824" s="245"/>
      <c r="T824" s="246"/>
      <c r="AT824" s="247" t="s">
        <v>157</v>
      </c>
      <c r="AU824" s="247" t="s">
        <v>87</v>
      </c>
      <c r="AV824" s="12" t="s">
        <v>87</v>
      </c>
      <c r="AW824" s="12" t="s">
        <v>32</v>
      </c>
      <c r="AX824" s="12" t="s">
        <v>77</v>
      </c>
      <c r="AY824" s="247" t="s">
        <v>147</v>
      </c>
    </row>
    <row r="825" spans="2:51" s="12" customFormat="1" ht="12">
      <c r="B825" s="236"/>
      <c r="C825" s="237"/>
      <c r="D825" s="238" t="s">
        <v>157</v>
      </c>
      <c r="E825" s="239" t="s">
        <v>1</v>
      </c>
      <c r="F825" s="240" t="s">
        <v>236</v>
      </c>
      <c r="G825" s="237"/>
      <c r="H825" s="241">
        <v>58.548</v>
      </c>
      <c r="I825" s="242"/>
      <c r="J825" s="237"/>
      <c r="K825" s="237"/>
      <c r="L825" s="243"/>
      <c r="M825" s="244"/>
      <c r="N825" s="245"/>
      <c r="O825" s="245"/>
      <c r="P825" s="245"/>
      <c r="Q825" s="245"/>
      <c r="R825" s="245"/>
      <c r="S825" s="245"/>
      <c r="T825" s="246"/>
      <c r="AT825" s="247" t="s">
        <v>157</v>
      </c>
      <c r="AU825" s="247" t="s">
        <v>87</v>
      </c>
      <c r="AV825" s="12" t="s">
        <v>87</v>
      </c>
      <c r="AW825" s="12" t="s">
        <v>32</v>
      </c>
      <c r="AX825" s="12" t="s">
        <v>77</v>
      </c>
      <c r="AY825" s="247" t="s">
        <v>147</v>
      </c>
    </row>
    <row r="826" spans="2:51" s="12" customFormat="1" ht="12">
      <c r="B826" s="236"/>
      <c r="C826" s="237"/>
      <c r="D826" s="238" t="s">
        <v>157</v>
      </c>
      <c r="E826" s="239" t="s">
        <v>1</v>
      </c>
      <c r="F826" s="240" t="s">
        <v>237</v>
      </c>
      <c r="G826" s="237"/>
      <c r="H826" s="241">
        <v>26.608</v>
      </c>
      <c r="I826" s="242"/>
      <c r="J826" s="237"/>
      <c r="K826" s="237"/>
      <c r="L826" s="243"/>
      <c r="M826" s="244"/>
      <c r="N826" s="245"/>
      <c r="O826" s="245"/>
      <c r="P826" s="245"/>
      <c r="Q826" s="245"/>
      <c r="R826" s="245"/>
      <c r="S826" s="245"/>
      <c r="T826" s="246"/>
      <c r="AT826" s="247" t="s">
        <v>157</v>
      </c>
      <c r="AU826" s="247" t="s">
        <v>87</v>
      </c>
      <c r="AV826" s="12" t="s">
        <v>87</v>
      </c>
      <c r="AW826" s="12" t="s">
        <v>32</v>
      </c>
      <c r="AX826" s="12" t="s">
        <v>77</v>
      </c>
      <c r="AY826" s="247" t="s">
        <v>147</v>
      </c>
    </row>
    <row r="827" spans="2:51" s="12" customFormat="1" ht="12">
      <c r="B827" s="236"/>
      <c r="C827" s="237"/>
      <c r="D827" s="238" t="s">
        <v>157</v>
      </c>
      <c r="E827" s="239" t="s">
        <v>1</v>
      </c>
      <c r="F827" s="240" t="s">
        <v>238</v>
      </c>
      <c r="G827" s="237"/>
      <c r="H827" s="241">
        <v>17.342</v>
      </c>
      <c r="I827" s="242"/>
      <c r="J827" s="237"/>
      <c r="K827" s="237"/>
      <c r="L827" s="243"/>
      <c r="M827" s="244"/>
      <c r="N827" s="245"/>
      <c r="O827" s="245"/>
      <c r="P827" s="245"/>
      <c r="Q827" s="245"/>
      <c r="R827" s="245"/>
      <c r="S827" s="245"/>
      <c r="T827" s="246"/>
      <c r="AT827" s="247" t="s">
        <v>157</v>
      </c>
      <c r="AU827" s="247" t="s">
        <v>87</v>
      </c>
      <c r="AV827" s="12" t="s">
        <v>87</v>
      </c>
      <c r="AW827" s="12" t="s">
        <v>32</v>
      </c>
      <c r="AX827" s="12" t="s">
        <v>77</v>
      </c>
      <c r="AY827" s="247" t="s">
        <v>147</v>
      </c>
    </row>
    <row r="828" spans="2:51" s="12" customFormat="1" ht="12">
      <c r="B828" s="236"/>
      <c r="C828" s="237"/>
      <c r="D828" s="238" t="s">
        <v>157</v>
      </c>
      <c r="E828" s="239" t="s">
        <v>1</v>
      </c>
      <c r="F828" s="240" t="s">
        <v>1113</v>
      </c>
      <c r="G828" s="237"/>
      <c r="H828" s="241">
        <v>18.287</v>
      </c>
      <c r="I828" s="242"/>
      <c r="J828" s="237"/>
      <c r="K828" s="237"/>
      <c r="L828" s="243"/>
      <c r="M828" s="244"/>
      <c r="N828" s="245"/>
      <c r="O828" s="245"/>
      <c r="P828" s="245"/>
      <c r="Q828" s="245"/>
      <c r="R828" s="245"/>
      <c r="S828" s="245"/>
      <c r="T828" s="246"/>
      <c r="AT828" s="247" t="s">
        <v>157</v>
      </c>
      <c r="AU828" s="247" t="s">
        <v>87</v>
      </c>
      <c r="AV828" s="12" t="s">
        <v>87</v>
      </c>
      <c r="AW828" s="12" t="s">
        <v>32</v>
      </c>
      <c r="AX828" s="12" t="s">
        <v>77</v>
      </c>
      <c r="AY828" s="247" t="s">
        <v>147</v>
      </c>
    </row>
    <row r="829" spans="2:51" s="12" customFormat="1" ht="12">
      <c r="B829" s="236"/>
      <c r="C829" s="237"/>
      <c r="D829" s="238" t="s">
        <v>157</v>
      </c>
      <c r="E829" s="239" t="s">
        <v>1</v>
      </c>
      <c r="F829" s="240" t="s">
        <v>1097</v>
      </c>
      <c r="G829" s="237"/>
      <c r="H829" s="241">
        <v>-90.663</v>
      </c>
      <c r="I829" s="242"/>
      <c r="J829" s="237"/>
      <c r="K829" s="237"/>
      <c r="L829" s="243"/>
      <c r="M829" s="244"/>
      <c r="N829" s="245"/>
      <c r="O829" s="245"/>
      <c r="P829" s="245"/>
      <c r="Q829" s="245"/>
      <c r="R829" s="245"/>
      <c r="S829" s="245"/>
      <c r="T829" s="246"/>
      <c r="AT829" s="247" t="s">
        <v>157</v>
      </c>
      <c r="AU829" s="247" t="s">
        <v>87</v>
      </c>
      <c r="AV829" s="12" t="s">
        <v>87</v>
      </c>
      <c r="AW829" s="12" t="s">
        <v>32</v>
      </c>
      <c r="AX829" s="12" t="s">
        <v>77</v>
      </c>
      <c r="AY829" s="247" t="s">
        <v>147</v>
      </c>
    </row>
    <row r="830" spans="2:51" s="15" customFormat="1" ht="12">
      <c r="B830" s="279"/>
      <c r="C830" s="280"/>
      <c r="D830" s="238" t="s">
        <v>157</v>
      </c>
      <c r="E830" s="281" t="s">
        <v>1</v>
      </c>
      <c r="F830" s="282" t="s">
        <v>1099</v>
      </c>
      <c r="G830" s="280"/>
      <c r="H830" s="283">
        <v>85.42200000000001</v>
      </c>
      <c r="I830" s="284"/>
      <c r="J830" s="280"/>
      <c r="K830" s="280"/>
      <c r="L830" s="285"/>
      <c r="M830" s="286"/>
      <c r="N830" s="287"/>
      <c r="O830" s="287"/>
      <c r="P830" s="287"/>
      <c r="Q830" s="287"/>
      <c r="R830" s="287"/>
      <c r="S830" s="287"/>
      <c r="T830" s="288"/>
      <c r="AT830" s="289" t="s">
        <v>157</v>
      </c>
      <c r="AU830" s="289" t="s">
        <v>87</v>
      </c>
      <c r="AV830" s="15" t="s">
        <v>148</v>
      </c>
      <c r="AW830" s="15" t="s">
        <v>32</v>
      </c>
      <c r="AX830" s="15" t="s">
        <v>77</v>
      </c>
      <c r="AY830" s="289" t="s">
        <v>147</v>
      </c>
    </row>
    <row r="831" spans="2:51" s="13" customFormat="1" ht="12">
      <c r="B831" s="258"/>
      <c r="C831" s="259"/>
      <c r="D831" s="238" t="s">
        <v>157</v>
      </c>
      <c r="E831" s="260" t="s">
        <v>1</v>
      </c>
      <c r="F831" s="261" t="s">
        <v>184</v>
      </c>
      <c r="G831" s="259"/>
      <c r="H831" s="262">
        <v>436.28</v>
      </c>
      <c r="I831" s="263"/>
      <c r="J831" s="259"/>
      <c r="K831" s="259"/>
      <c r="L831" s="264"/>
      <c r="M831" s="293"/>
      <c r="N831" s="294"/>
      <c r="O831" s="294"/>
      <c r="P831" s="294"/>
      <c r="Q831" s="294"/>
      <c r="R831" s="294"/>
      <c r="S831" s="294"/>
      <c r="T831" s="295"/>
      <c r="AT831" s="268" t="s">
        <v>157</v>
      </c>
      <c r="AU831" s="268" t="s">
        <v>87</v>
      </c>
      <c r="AV831" s="13" t="s">
        <v>155</v>
      </c>
      <c r="AW831" s="13" t="s">
        <v>32</v>
      </c>
      <c r="AX831" s="13" t="s">
        <v>85</v>
      </c>
      <c r="AY831" s="268" t="s">
        <v>147</v>
      </c>
    </row>
    <row r="832" spans="2:12" s="1" customFormat="1" ht="6.95" customHeight="1">
      <c r="B832" s="61"/>
      <c r="C832" s="62"/>
      <c r="D832" s="62"/>
      <c r="E832" s="62"/>
      <c r="F832" s="62"/>
      <c r="G832" s="62"/>
      <c r="H832" s="62"/>
      <c r="I832" s="173"/>
      <c r="J832" s="62"/>
      <c r="K832" s="62"/>
      <c r="L832" s="43"/>
    </row>
  </sheetData>
  <sheetProtection password="CC35" sheet="1" objects="1" scenarios="1" formatColumns="0" formatRows="0" autoFilter="0"/>
  <autoFilter ref="C136:K831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90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87</v>
      </c>
    </row>
    <row r="4" spans="2:46" ht="24.95" customHeight="1" hidden="1">
      <c r="B4" s="20"/>
      <c r="D4" s="135" t="s">
        <v>103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OPRAVA ŠATEN TĚLOCVIČNY A SOCIÁLNÍHO ZAŘÍZENÍ DRUŽINY ZŠ VRCHLICKÉHO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104</v>
      </c>
      <c r="I8" s="139"/>
      <c r="L8" s="43"/>
    </row>
    <row r="9" spans="2:12" s="1" customFormat="1" ht="36.95" customHeight="1" hidden="1">
      <c r="B9" s="43"/>
      <c r="E9" s="140" t="s">
        <v>1118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 hidden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21. 11. 2018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 hidden="1">
      <c r="B15" s="43"/>
      <c r="E15" s="141" t="s">
        <v>26</v>
      </c>
      <c r="I15" s="142" t="s">
        <v>27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30</v>
      </c>
      <c r="I20" s="142" t="s">
        <v>25</v>
      </c>
      <c r="J20" s="141" t="s">
        <v>1</v>
      </c>
      <c r="L20" s="43"/>
    </row>
    <row r="21" spans="2:12" s="1" customFormat="1" ht="18" customHeight="1" hidden="1">
      <c r="B21" s="43"/>
      <c r="E21" s="141" t="s">
        <v>31</v>
      </c>
      <c r="I21" s="142" t="s">
        <v>27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33</v>
      </c>
      <c r="I23" s="142" t="s">
        <v>25</v>
      </c>
      <c r="J23" s="141" t="str">
        <f>IF('Rekapitulace stavby'!AN19="","",'Rekapitulace stavby'!AN19)</f>
        <v/>
      </c>
      <c r="L23" s="43"/>
    </row>
    <row r="24" spans="2:12" s="1" customFormat="1" ht="18" customHeight="1" hidden="1">
      <c r="B24" s="43"/>
      <c r="E24" s="141" t="str">
        <f>IF('Rekapitulace stavby'!E20="","",'Rekapitulace stavby'!E20)</f>
        <v>Jaroslav VALENTA</v>
      </c>
      <c r="I24" s="142" t="s">
        <v>27</v>
      </c>
      <c r="J24" s="141" t="str">
        <f>IF('Rekapitulace stavby'!AN20="","",'Rekapitulace stavby'!AN20)</f>
        <v/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35</v>
      </c>
      <c r="I26" s="139"/>
      <c r="L26" s="43"/>
    </row>
    <row r="27" spans="2:12" s="7" customFormat="1" ht="89.25" customHeight="1" hidden="1">
      <c r="B27" s="144"/>
      <c r="E27" s="145" t="s">
        <v>36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37</v>
      </c>
      <c r="I30" s="139"/>
      <c r="J30" s="149">
        <f>ROUND(J125,2)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39</v>
      </c>
      <c r="I32" s="151" t="s">
        <v>38</v>
      </c>
      <c r="J32" s="150" t="s">
        <v>40</v>
      </c>
      <c r="L32" s="43"/>
    </row>
    <row r="33" spans="2:12" s="1" customFormat="1" ht="14.4" customHeight="1" hidden="1">
      <c r="B33" s="43"/>
      <c r="D33" s="152" t="s">
        <v>41</v>
      </c>
      <c r="E33" s="137" t="s">
        <v>42</v>
      </c>
      <c r="F33" s="153">
        <f>ROUND((SUM(BE125:BE273)),2)</f>
        <v>0</v>
      </c>
      <c r="I33" s="154">
        <v>0.21</v>
      </c>
      <c r="J33" s="153">
        <f>ROUND(((SUM(BE125:BE273))*I33),2)</f>
        <v>0</v>
      </c>
      <c r="L33" s="43"/>
    </row>
    <row r="34" spans="2:12" s="1" customFormat="1" ht="14.4" customHeight="1" hidden="1">
      <c r="B34" s="43"/>
      <c r="E34" s="137" t="s">
        <v>43</v>
      </c>
      <c r="F34" s="153">
        <f>ROUND((SUM(BF125:BF273)),2)</f>
        <v>0</v>
      </c>
      <c r="I34" s="154">
        <v>0.15</v>
      </c>
      <c r="J34" s="153">
        <f>ROUND(((SUM(BF125:BF273))*I34),2)</f>
        <v>0</v>
      </c>
      <c r="L34" s="43"/>
    </row>
    <row r="35" spans="2:12" s="1" customFormat="1" ht="14.4" customHeight="1" hidden="1">
      <c r="B35" s="43"/>
      <c r="E35" s="137" t="s">
        <v>44</v>
      </c>
      <c r="F35" s="153">
        <f>ROUND((SUM(BG125:BG273)),2)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45</v>
      </c>
      <c r="F36" s="153">
        <f>ROUND((SUM(BH125:BH273)),2)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46</v>
      </c>
      <c r="F37" s="153">
        <f>ROUND((SUM(BI125:BI273)),2)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50</v>
      </c>
      <c r="E50" s="164"/>
      <c r="F50" s="164"/>
      <c r="G50" s="163" t="s">
        <v>51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52</v>
      </c>
      <c r="E61" s="167"/>
      <c r="F61" s="168" t="s">
        <v>53</v>
      </c>
      <c r="G61" s="166" t="s">
        <v>52</v>
      </c>
      <c r="H61" s="167"/>
      <c r="I61" s="169"/>
      <c r="J61" s="170" t="s">
        <v>53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54</v>
      </c>
      <c r="E65" s="164"/>
      <c r="F65" s="164"/>
      <c r="G65" s="163" t="s">
        <v>55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52</v>
      </c>
      <c r="E76" s="167"/>
      <c r="F76" s="168" t="s">
        <v>53</v>
      </c>
      <c r="G76" s="166" t="s">
        <v>52</v>
      </c>
      <c r="H76" s="167"/>
      <c r="I76" s="169"/>
      <c r="J76" s="170" t="s">
        <v>53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OPRAVA ŠATEN TĚLOCVIČNY A SOCIÁLNÍHO ZAŘÍZENÍ DRUŽINY ZŠ VRCHLICKÉHO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104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01b - SO 01b ZDRAVOTNĚ TECHNICKÉ INSTALACE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20</v>
      </c>
      <c r="D89" s="39"/>
      <c r="E89" s="39"/>
      <c r="F89" s="27" t="str">
        <f>F12</f>
        <v>LIBEREC, VRCHLICKÉHO 262/17</v>
      </c>
      <c r="G89" s="39"/>
      <c r="H89" s="39"/>
      <c r="I89" s="142" t="s">
        <v>22</v>
      </c>
      <c r="J89" s="74" t="str">
        <f>IF(J12="","",J12)</f>
        <v>21. 11. 2018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 hidden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30</v>
      </c>
      <c r="J91" s="36" t="str">
        <f>E21</f>
        <v>PPS PATRMAN</v>
      </c>
      <c r="K91" s="39"/>
      <c r="L91" s="43"/>
    </row>
    <row r="92" spans="2:12" s="1" customFormat="1" ht="15.15" customHeight="1" hidden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33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J125</f>
        <v>0</v>
      </c>
      <c r="K96" s="39"/>
      <c r="L96" s="43"/>
      <c r="AU96" s="17" t="s">
        <v>110</v>
      </c>
    </row>
    <row r="97" spans="2:12" s="8" customFormat="1" ht="24.95" customHeight="1" hidden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1119</v>
      </c>
      <c r="E98" s="193"/>
      <c r="F98" s="193"/>
      <c r="G98" s="193"/>
      <c r="H98" s="193"/>
      <c r="I98" s="194"/>
      <c r="J98" s="195">
        <f>J127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J150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1120</v>
      </c>
      <c r="E100" s="193"/>
      <c r="F100" s="193"/>
      <c r="G100" s="193"/>
      <c r="H100" s="193"/>
      <c r="I100" s="194"/>
      <c r="J100" s="195">
        <f>J155</f>
        <v>0</v>
      </c>
      <c r="K100" s="191"/>
      <c r="L100" s="196"/>
    </row>
    <row r="101" spans="2:12" s="8" customFormat="1" ht="24.95" customHeight="1" hidden="1">
      <c r="B101" s="183"/>
      <c r="C101" s="184"/>
      <c r="D101" s="185" t="s">
        <v>119</v>
      </c>
      <c r="E101" s="186"/>
      <c r="F101" s="186"/>
      <c r="G101" s="186"/>
      <c r="H101" s="186"/>
      <c r="I101" s="187"/>
      <c r="J101" s="188">
        <f>J163</f>
        <v>0</v>
      </c>
      <c r="K101" s="184"/>
      <c r="L101" s="189"/>
    </row>
    <row r="102" spans="2:12" s="9" customFormat="1" ht="19.9" customHeight="1" hidden="1">
      <c r="B102" s="190"/>
      <c r="C102" s="191"/>
      <c r="D102" s="192" t="s">
        <v>1121</v>
      </c>
      <c r="E102" s="193"/>
      <c r="F102" s="193"/>
      <c r="G102" s="193"/>
      <c r="H102" s="193"/>
      <c r="I102" s="194"/>
      <c r="J102" s="195">
        <f>J164</f>
        <v>0</v>
      </c>
      <c r="K102" s="191"/>
      <c r="L102" s="196"/>
    </row>
    <row r="103" spans="2:12" s="9" customFormat="1" ht="19.9" customHeight="1" hidden="1">
      <c r="B103" s="190"/>
      <c r="C103" s="191"/>
      <c r="D103" s="192" t="s">
        <v>1122</v>
      </c>
      <c r="E103" s="193"/>
      <c r="F103" s="193"/>
      <c r="G103" s="193"/>
      <c r="H103" s="193"/>
      <c r="I103" s="194"/>
      <c r="J103" s="195">
        <f>J200</f>
        <v>0</v>
      </c>
      <c r="K103" s="191"/>
      <c r="L103" s="196"/>
    </row>
    <row r="104" spans="2:12" s="9" customFormat="1" ht="19.9" customHeight="1" hidden="1">
      <c r="B104" s="190"/>
      <c r="C104" s="191"/>
      <c r="D104" s="192" t="s">
        <v>1123</v>
      </c>
      <c r="E104" s="193"/>
      <c r="F104" s="193"/>
      <c r="G104" s="193"/>
      <c r="H104" s="193"/>
      <c r="I104" s="194"/>
      <c r="J104" s="195">
        <f>J227</f>
        <v>0</v>
      </c>
      <c r="K104" s="191"/>
      <c r="L104" s="196"/>
    </row>
    <row r="105" spans="2:12" s="9" customFormat="1" ht="19.9" customHeight="1" hidden="1">
      <c r="B105" s="190"/>
      <c r="C105" s="191"/>
      <c r="D105" s="192" t="s">
        <v>1124</v>
      </c>
      <c r="E105" s="193"/>
      <c r="F105" s="193"/>
      <c r="G105" s="193"/>
      <c r="H105" s="193"/>
      <c r="I105" s="194"/>
      <c r="J105" s="195">
        <f>J266</f>
        <v>0</v>
      </c>
      <c r="K105" s="191"/>
      <c r="L105" s="196"/>
    </row>
    <row r="106" spans="2:12" s="1" customFormat="1" ht="21.8" customHeight="1" hidden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 hidden="1">
      <c r="B107" s="61"/>
      <c r="C107" s="62"/>
      <c r="D107" s="62"/>
      <c r="E107" s="62"/>
      <c r="F107" s="62"/>
      <c r="G107" s="62"/>
      <c r="H107" s="62"/>
      <c r="I107" s="173"/>
      <c r="J107" s="62"/>
      <c r="K107" s="62"/>
      <c r="L107" s="43"/>
    </row>
    <row r="108" ht="12" hidden="1"/>
    <row r="109" ht="12" hidden="1"/>
    <row r="110" ht="12" hidden="1"/>
    <row r="111" spans="2:12" s="1" customFormat="1" ht="6.95" customHeight="1">
      <c r="B111" s="63"/>
      <c r="C111" s="64"/>
      <c r="D111" s="64"/>
      <c r="E111" s="64"/>
      <c r="F111" s="64"/>
      <c r="G111" s="64"/>
      <c r="H111" s="64"/>
      <c r="I111" s="176"/>
      <c r="J111" s="64"/>
      <c r="K111" s="64"/>
      <c r="L111" s="43"/>
    </row>
    <row r="112" spans="2:12" s="1" customFormat="1" ht="24.95" customHeight="1">
      <c r="B112" s="38"/>
      <c r="C112" s="23" t="s">
        <v>132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16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177" t="str">
        <f>E7</f>
        <v>OPRAVA ŠATEN TĚLOCVIČNY A SOCIÁLNÍHO ZAŘÍZENÍ DRUŽINY ZŠ VRCHLICKÉHO</v>
      </c>
      <c r="F115" s="32"/>
      <c r="G115" s="32"/>
      <c r="H115" s="32"/>
      <c r="I115" s="139"/>
      <c r="J115" s="39"/>
      <c r="K115" s="39"/>
      <c r="L115" s="43"/>
    </row>
    <row r="116" spans="2:12" s="1" customFormat="1" ht="12" customHeight="1">
      <c r="B116" s="38"/>
      <c r="C116" s="32" t="s">
        <v>104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71" t="str">
        <f>E9</f>
        <v>SO 01b - SO 01b ZDRAVOTNĚ TECHNICKÉ INSTALACE</v>
      </c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20</v>
      </c>
      <c r="D119" s="39"/>
      <c r="E119" s="39"/>
      <c r="F119" s="27" t="str">
        <f>F12</f>
        <v>LIBEREC, VRCHLICKÉHO 262/17</v>
      </c>
      <c r="G119" s="39"/>
      <c r="H119" s="39"/>
      <c r="I119" s="142" t="s">
        <v>22</v>
      </c>
      <c r="J119" s="74" t="str">
        <f>IF(J12="","",J12)</f>
        <v>21. 11. 2018</v>
      </c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5.15" customHeight="1">
      <c r="B121" s="38"/>
      <c r="C121" s="32" t="s">
        <v>24</v>
      </c>
      <c r="D121" s="39"/>
      <c r="E121" s="39"/>
      <c r="F121" s="27" t="str">
        <f>E15</f>
        <v>STATUTÁRNÍ MĚSTO LIBEREC</v>
      </c>
      <c r="G121" s="39"/>
      <c r="H121" s="39"/>
      <c r="I121" s="142" t="s">
        <v>30</v>
      </c>
      <c r="J121" s="36" t="str">
        <f>E21</f>
        <v>PPS PATRMAN</v>
      </c>
      <c r="K121" s="39"/>
      <c r="L121" s="43"/>
    </row>
    <row r="122" spans="2:12" s="1" customFormat="1" ht="15.15" customHeight="1">
      <c r="B122" s="38"/>
      <c r="C122" s="32" t="s">
        <v>28</v>
      </c>
      <c r="D122" s="39"/>
      <c r="E122" s="39"/>
      <c r="F122" s="27" t="str">
        <f>IF(E18="","",E18)</f>
        <v>Vyplň údaj</v>
      </c>
      <c r="G122" s="39"/>
      <c r="H122" s="39"/>
      <c r="I122" s="142" t="s">
        <v>33</v>
      </c>
      <c r="J122" s="36" t="str">
        <f>E24</f>
        <v>Jaroslav VALENTA</v>
      </c>
      <c r="K122" s="39"/>
      <c r="L122" s="43"/>
    </row>
    <row r="123" spans="2:12" s="1" customFormat="1" ht="10.3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20" s="10" customFormat="1" ht="29.25" customHeight="1">
      <c r="B124" s="197"/>
      <c r="C124" s="198" t="s">
        <v>133</v>
      </c>
      <c r="D124" s="199" t="s">
        <v>62</v>
      </c>
      <c r="E124" s="199" t="s">
        <v>58</v>
      </c>
      <c r="F124" s="199" t="s">
        <v>59</v>
      </c>
      <c r="G124" s="199" t="s">
        <v>134</v>
      </c>
      <c r="H124" s="199" t="s">
        <v>135</v>
      </c>
      <c r="I124" s="200" t="s">
        <v>136</v>
      </c>
      <c r="J124" s="199" t="s">
        <v>108</v>
      </c>
      <c r="K124" s="201" t="s">
        <v>137</v>
      </c>
      <c r="L124" s="202"/>
      <c r="M124" s="95" t="s">
        <v>1</v>
      </c>
      <c r="N124" s="96" t="s">
        <v>41</v>
      </c>
      <c r="O124" s="96" t="s">
        <v>138</v>
      </c>
      <c r="P124" s="96" t="s">
        <v>139</v>
      </c>
      <c r="Q124" s="96" t="s">
        <v>140</v>
      </c>
      <c r="R124" s="96" t="s">
        <v>141</v>
      </c>
      <c r="S124" s="96" t="s">
        <v>142</v>
      </c>
      <c r="T124" s="97" t="s">
        <v>143</v>
      </c>
    </row>
    <row r="125" spans="2:63" s="1" customFormat="1" ht="22.8" customHeight="1">
      <c r="B125" s="38"/>
      <c r="C125" s="102" t="s">
        <v>144</v>
      </c>
      <c r="D125" s="39"/>
      <c r="E125" s="39"/>
      <c r="F125" s="39"/>
      <c r="G125" s="39"/>
      <c r="H125" s="39"/>
      <c r="I125" s="139"/>
      <c r="J125" s="203">
        <f>BK125</f>
        <v>0</v>
      </c>
      <c r="K125" s="39"/>
      <c r="L125" s="43"/>
      <c r="M125" s="98"/>
      <c r="N125" s="99"/>
      <c r="O125" s="99"/>
      <c r="P125" s="204">
        <f>P126+P163</f>
        <v>0</v>
      </c>
      <c r="Q125" s="99"/>
      <c r="R125" s="204">
        <f>R126+R163</f>
        <v>0</v>
      </c>
      <c r="S125" s="99"/>
      <c r="T125" s="205">
        <f>T126+T163</f>
        <v>0</v>
      </c>
      <c r="AT125" s="17" t="s">
        <v>76</v>
      </c>
      <c r="AU125" s="17" t="s">
        <v>110</v>
      </c>
      <c r="BK125" s="206">
        <f>BK126+BK163</f>
        <v>0</v>
      </c>
    </row>
    <row r="126" spans="2:63" s="11" customFormat="1" ht="25.9" customHeight="1">
      <c r="B126" s="207"/>
      <c r="C126" s="208"/>
      <c r="D126" s="209" t="s">
        <v>76</v>
      </c>
      <c r="E126" s="210" t="s">
        <v>145</v>
      </c>
      <c r="F126" s="210" t="s">
        <v>146</v>
      </c>
      <c r="G126" s="208"/>
      <c r="H126" s="208"/>
      <c r="I126" s="211"/>
      <c r="J126" s="212">
        <f>BK126</f>
        <v>0</v>
      </c>
      <c r="K126" s="208"/>
      <c r="L126" s="213"/>
      <c r="M126" s="214"/>
      <c r="N126" s="215"/>
      <c r="O126" s="215"/>
      <c r="P126" s="216">
        <f>P127+P150+P155</f>
        <v>0</v>
      </c>
      <c r="Q126" s="215"/>
      <c r="R126" s="216">
        <f>R127+R150+R155</f>
        <v>0</v>
      </c>
      <c r="S126" s="215"/>
      <c r="T126" s="217">
        <f>T127+T150+T155</f>
        <v>0</v>
      </c>
      <c r="AR126" s="218" t="s">
        <v>85</v>
      </c>
      <c r="AT126" s="219" t="s">
        <v>76</v>
      </c>
      <c r="AU126" s="219" t="s">
        <v>77</v>
      </c>
      <c r="AY126" s="218" t="s">
        <v>147</v>
      </c>
      <c r="BK126" s="220">
        <f>BK127+BK150+BK155</f>
        <v>0</v>
      </c>
    </row>
    <row r="127" spans="2:63" s="11" customFormat="1" ht="22.8" customHeight="1">
      <c r="B127" s="207"/>
      <c r="C127" s="208"/>
      <c r="D127" s="209" t="s">
        <v>76</v>
      </c>
      <c r="E127" s="221" t="s">
        <v>85</v>
      </c>
      <c r="F127" s="221" t="s">
        <v>1125</v>
      </c>
      <c r="G127" s="208"/>
      <c r="H127" s="208"/>
      <c r="I127" s="211"/>
      <c r="J127" s="222">
        <f>BK127</f>
        <v>0</v>
      </c>
      <c r="K127" s="208"/>
      <c r="L127" s="213"/>
      <c r="M127" s="214"/>
      <c r="N127" s="215"/>
      <c r="O127" s="215"/>
      <c r="P127" s="216">
        <f>SUM(P128:P149)</f>
        <v>0</v>
      </c>
      <c r="Q127" s="215"/>
      <c r="R127" s="216">
        <f>SUM(R128:R149)</f>
        <v>0</v>
      </c>
      <c r="S127" s="215"/>
      <c r="T127" s="217">
        <f>SUM(T128:T149)</f>
        <v>0</v>
      </c>
      <c r="AR127" s="218" t="s">
        <v>85</v>
      </c>
      <c r="AT127" s="219" t="s">
        <v>76</v>
      </c>
      <c r="AU127" s="219" t="s">
        <v>85</v>
      </c>
      <c r="AY127" s="218" t="s">
        <v>147</v>
      </c>
      <c r="BK127" s="220">
        <f>SUM(BK128:BK149)</f>
        <v>0</v>
      </c>
    </row>
    <row r="128" spans="2:65" s="1" customFormat="1" ht="24" customHeight="1">
      <c r="B128" s="38"/>
      <c r="C128" s="223" t="s">
        <v>85</v>
      </c>
      <c r="D128" s="223" t="s">
        <v>150</v>
      </c>
      <c r="E128" s="224" t="s">
        <v>1126</v>
      </c>
      <c r="F128" s="225" t="s">
        <v>1127</v>
      </c>
      <c r="G128" s="226" t="s">
        <v>211</v>
      </c>
      <c r="H128" s="227">
        <v>6.805</v>
      </c>
      <c r="I128" s="228"/>
      <c r="J128" s="229">
        <f>ROUND(I128*H128,2)</f>
        <v>0</v>
      </c>
      <c r="K128" s="225" t="s">
        <v>1</v>
      </c>
      <c r="L128" s="43"/>
      <c r="M128" s="230" t="s">
        <v>1</v>
      </c>
      <c r="N128" s="231" t="s">
        <v>42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155</v>
      </c>
      <c r="AT128" s="234" t="s">
        <v>150</v>
      </c>
      <c r="AU128" s="234" t="s">
        <v>87</v>
      </c>
      <c r="AY128" s="17" t="s">
        <v>147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85</v>
      </c>
      <c r="BK128" s="235">
        <f>ROUND(I128*H128,2)</f>
        <v>0</v>
      </c>
      <c r="BL128" s="17" t="s">
        <v>155</v>
      </c>
      <c r="BM128" s="234" t="s">
        <v>1128</v>
      </c>
    </row>
    <row r="129" spans="2:51" s="12" customFormat="1" ht="12">
      <c r="B129" s="236"/>
      <c r="C129" s="237"/>
      <c r="D129" s="238" t="s">
        <v>157</v>
      </c>
      <c r="E129" s="239" t="s">
        <v>1</v>
      </c>
      <c r="F129" s="240" t="s">
        <v>1129</v>
      </c>
      <c r="G129" s="237"/>
      <c r="H129" s="241">
        <v>6.805</v>
      </c>
      <c r="I129" s="242"/>
      <c r="J129" s="237"/>
      <c r="K129" s="237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157</v>
      </c>
      <c r="AU129" s="247" t="s">
        <v>87</v>
      </c>
      <c r="AV129" s="12" t="s">
        <v>87</v>
      </c>
      <c r="AW129" s="12" t="s">
        <v>32</v>
      </c>
      <c r="AX129" s="12" t="s">
        <v>77</v>
      </c>
      <c r="AY129" s="247" t="s">
        <v>147</v>
      </c>
    </row>
    <row r="130" spans="2:51" s="13" customFormat="1" ht="12">
      <c r="B130" s="258"/>
      <c r="C130" s="259"/>
      <c r="D130" s="238" t="s">
        <v>157</v>
      </c>
      <c r="E130" s="260" t="s">
        <v>1</v>
      </c>
      <c r="F130" s="261" t="s">
        <v>184</v>
      </c>
      <c r="G130" s="259"/>
      <c r="H130" s="262">
        <v>6.805</v>
      </c>
      <c r="I130" s="263"/>
      <c r="J130" s="259"/>
      <c r="K130" s="259"/>
      <c r="L130" s="264"/>
      <c r="M130" s="265"/>
      <c r="N130" s="266"/>
      <c r="O130" s="266"/>
      <c r="P130" s="266"/>
      <c r="Q130" s="266"/>
      <c r="R130" s="266"/>
      <c r="S130" s="266"/>
      <c r="T130" s="267"/>
      <c r="AT130" s="268" t="s">
        <v>157</v>
      </c>
      <c r="AU130" s="268" t="s">
        <v>87</v>
      </c>
      <c r="AV130" s="13" t="s">
        <v>155</v>
      </c>
      <c r="AW130" s="13" t="s">
        <v>32</v>
      </c>
      <c r="AX130" s="13" t="s">
        <v>85</v>
      </c>
      <c r="AY130" s="268" t="s">
        <v>147</v>
      </c>
    </row>
    <row r="131" spans="2:65" s="1" customFormat="1" ht="48" customHeight="1">
      <c r="B131" s="38"/>
      <c r="C131" s="223" t="s">
        <v>87</v>
      </c>
      <c r="D131" s="223" t="s">
        <v>150</v>
      </c>
      <c r="E131" s="224" t="s">
        <v>1130</v>
      </c>
      <c r="F131" s="225" t="s">
        <v>1131</v>
      </c>
      <c r="G131" s="226" t="s">
        <v>211</v>
      </c>
      <c r="H131" s="227">
        <v>6.805</v>
      </c>
      <c r="I131" s="228"/>
      <c r="J131" s="229">
        <f>ROUND(I131*H131,2)</f>
        <v>0</v>
      </c>
      <c r="K131" s="225" t="s">
        <v>1</v>
      </c>
      <c r="L131" s="43"/>
      <c r="M131" s="230" t="s">
        <v>1</v>
      </c>
      <c r="N131" s="231" t="s">
        <v>42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155</v>
      </c>
      <c r="AT131" s="234" t="s">
        <v>150</v>
      </c>
      <c r="AU131" s="234" t="s">
        <v>87</v>
      </c>
      <c r="AY131" s="17" t="s">
        <v>147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85</v>
      </c>
      <c r="BK131" s="235">
        <f>ROUND(I131*H131,2)</f>
        <v>0</v>
      </c>
      <c r="BL131" s="17" t="s">
        <v>155</v>
      </c>
      <c r="BM131" s="234" t="s">
        <v>1132</v>
      </c>
    </row>
    <row r="132" spans="2:51" s="12" customFormat="1" ht="12">
      <c r="B132" s="236"/>
      <c r="C132" s="237"/>
      <c r="D132" s="238" t="s">
        <v>157</v>
      </c>
      <c r="E132" s="239" t="s">
        <v>1</v>
      </c>
      <c r="F132" s="240" t="s">
        <v>1133</v>
      </c>
      <c r="G132" s="237"/>
      <c r="H132" s="241">
        <v>6.805</v>
      </c>
      <c r="I132" s="242"/>
      <c r="J132" s="237"/>
      <c r="K132" s="237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157</v>
      </c>
      <c r="AU132" s="247" t="s">
        <v>87</v>
      </c>
      <c r="AV132" s="12" t="s">
        <v>87</v>
      </c>
      <c r="AW132" s="12" t="s">
        <v>32</v>
      </c>
      <c r="AX132" s="12" t="s">
        <v>77</v>
      </c>
      <c r="AY132" s="247" t="s">
        <v>147</v>
      </c>
    </row>
    <row r="133" spans="2:51" s="13" customFormat="1" ht="12">
      <c r="B133" s="258"/>
      <c r="C133" s="259"/>
      <c r="D133" s="238" t="s">
        <v>157</v>
      </c>
      <c r="E133" s="260" t="s">
        <v>1</v>
      </c>
      <c r="F133" s="261" t="s">
        <v>184</v>
      </c>
      <c r="G133" s="259"/>
      <c r="H133" s="262">
        <v>6.805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157</v>
      </c>
      <c r="AU133" s="268" t="s">
        <v>87</v>
      </c>
      <c r="AV133" s="13" t="s">
        <v>155</v>
      </c>
      <c r="AW133" s="13" t="s">
        <v>32</v>
      </c>
      <c r="AX133" s="13" t="s">
        <v>85</v>
      </c>
      <c r="AY133" s="268" t="s">
        <v>147</v>
      </c>
    </row>
    <row r="134" spans="2:65" s="1" customFormat="1" ht="16.5" customHeight="1">
      <c r="B134" s="38"/>
      <c r="C134" s="223" t="s">
        <v>148</v>
      </c>
      <c r="D134" s="223" t="s">
        <v>150</v>
      </c>
      <c r="E134" s="224" t="s">
        <v>1134</v>
      </c>
      <c r="F134" s="225" t="s">
        <v>1135</v>
      </c>
      <c r="G134" s="226" t="s">
        <v>211</v>
      </c>
      <c r="H134" s="227">
        <v>1.381</v>
      </c>
      <c r="I134" s="228"/>
      <c r="J134" s="229">
        <f>ROUND(I134*H134,2)</f>
        <v>0</v>
      </c>
      <c r="K134" s="225" t="s">
        <v>1</v>
      </c>
      <c r="L134" s="43"/>
      <c r="M134" s="230" t="s">
        <v>1</v>
      </c>
      <c r="N134" s="231" t="s">
        <v>42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155</v>
      </c>
      <c r="AT134" s="234" t="s">
        <v>150</v>
      </c>
      <c r="AU134" s="234" t="s">
        <v>87</v>
      </c>
      <c r="AY134" s="17" t="s">
        <v>147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85</v>
      </c>
      <c r="BK134" s="235">
        <f>ROUND(I134*H134,2)</f>
        <v>0</v>
      </c>
      <c r="BL134" s="17" t="s">
        <v>155</v>
      </c>
      <c r="BM134" s="234" t="s">
        <v>1136</v>
      </c>
    </row>
    <row r="135" spans="2:51" s="12" customFormat="1" ht="12">
      <c r="B135" s="236"/>
      <c r="C135" s="237"/>
      <c r="D135" s="238" t="s">
        <v>157</v>
      </c>
      <c r="E135" s="239" t="s">
        <v>1</v>
      </c>
      <c r="F135" s="240" t="s">
        <v>1137</v>
      </c>
      <c r="G135" s="237"/>
      <c r="H135" s="241">
        <v>1.381</v>
      </c>
      <c r="I135" s="242"/>
      <c r="J135" s="237"/>
      <c r="K135" s="237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157</v>
      </c>
      <c r="AU135" s="247" t="s">
        <v>87</v>
      </c>
      <c r="AV135" s="12" t="s">
        <v>87</v>
      </c>
      <c r="AW135" s="12" t="s">
        <v>32</v>
      </c>
      <c r="AX135" s="12" t="s">
        <v>77</v>
      </c>
      <c r="AY135" s="247" t="s">
        <v>147</v>
      </c>
    </row>
    <row r="136" spans="2:51" s="13" customFormat="1" ht="12">
      <c r="B136" s="258"/>
      <c r="C136" s="259"/>
      <c r="D136" s="238" t="s">
        <v>157</v>
      </c>
      <c r="E136" s="260" t="s">
        <v>1</v>
      </c>
      <c r="F136" s="261" t="s">
        <v>184</v>
      </c>
      <c r="G136" s="259"/>
      <c r="H136" s="262">
        <v>1.381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157</v>
      </c>
      <c r="AU136" s="268" t="s">
        <v>87</v>
      </c>
      <c r="AV136" s="13" t="s">
        <v>155</v>
      </c>
      <c r="AW136" s="13" t="s">
        <v>32</v>
      </c>
      <c r="AX136" s="13" t="s">
        <v>85</v>
      </c>
      <c r="AY136" s="268" t="s">
        <v>147</v>
      </c>
    </row>
    <row r="137" spans="2:65" s="1" customFormat="1" ht="16.5" customHeight="1">
      <c r="B137" s="38"/>
      <c r="C137" s="223" t="s">
        <v>155</v>
      </c>
      <c r="D137" s="223" t="s">
        <v>150</v>
      </c>
      <c r="E137" s="224" t="s">
        <v>1138</v>
      </c>
      <c r="F137" s="225" t="s">
        <v>1139</v>
      </c>
      <c r="G137" s="226" t="s">
        <v>211</v>
      </c>
      <c r="H137" s="227">
        <v>1.381</v>
      </c>
      <c r="I137" s="228"/>
      <c r="J137" s="229">
        <f>ROUND(I137*H137,2)</f>
        <v>0</v>
      </c>
      <c r="K137" s="225" t="s">
        <v>1</v>
      </c>
      <c r="L137" s="43"/>
      <c r="M137" s="230" t="s">
        <v>1</v>
      </c>
      <c r="N137" s="231" t="s">
        <v>42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155</v>
      </c>
      <c r="AT137" s="234" t="s">
        <v>150</v>
      </c>
      <c r="AU137" s="234" t="s">
        <v>87</v>
      </c>
      <c r="AY137" s="17" t="s">
        <v>147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85</v>
      </c>
      <c r="BK137" s="235">
        <f>ROUND(I137*H137,2)</f>
        <v>0</v>
      </c>
      <c r="BL137" s="17" t="s">
        <v>155</v>
      </c>
      <c r="BM137" s="234" t="s">
        <v>1140</v>
      </c>
    </row>
    <row r="138" spans="2:65" s="1" customFormat="1" ht="24" customHeight="1">
      <c r="B138" s="38"/>
      <c r="C138" s="223" t="s">
        <v>173</v>
      </c>
      <c r="D138" s="223" t="s">
        <v>150</v>
      </c>
      <c r="E138" s="224" t="s">
        <v>1141</v>
      </c>
      <c r="F138" s="225" t="s">
        <v>1142</v>
      </c>
      <c r="G138" s="226" t="s">
        <v>332</v>
      </c>
      <c r="H138" s="227">
        <v>2.072</v>
      </c>
      <c r="I138" s="228"/>
      <c r="J138" s="229">
        <f>ROUND(I138*H138,2)</f>
        <v>0</v>
      </c>
      <c r="K138" s="225" t="s">
        <v>1</v>
      </c>
      <c r="L138" s="43"/>
      <c r="M138" s="230" t="s">
        <v>1</v>
      </c>
      <c r="N138" s="231" t="s">
        <v>42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AR138" s="234" t="s">
        <v>155</v>
      </c>
      <c r="AT138" s="234" t="s">
        <v>150</v>
      </c>
      <c r="AU138" s="234" t="s">
        <v>87</v>
      </c>
      <c r="AY138" s="17" t="s">
        <v>147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85</v>
      </c>
      <c r="BK138" s="235">
        <f>ROUND(I138*H138,2)</f>
        <v>0</v>
      </c>
      <c r="BL138" s="17" t="s">
        <v>155</v>
      </c>
      <c r="BM138" s="234" t="s">
        <v>1143</v>
      </c>
    </row>
    <row r="139" spans="2:51" s="12" customFormat="1" ht="12">
      <c r="B139" s="236"/>
      <c r="C139" s="237"/>
      <c r="D139" s="238" t="s">
        <v>157</v>
      </c>
      <c r="E139" s="239" t="s">
        <v>1</v>
      </c>
      <c r="F139" s="240" t="s">
        <v>1144</v>
      </c>
      <c r="G139" s="237"/>
      <c r="H139" s="241">
        <v>2.072</v>
      </c>
      <c r="I139" s="242"/>
      <c r="J139" s="237"/>
      <c r="K139" s="237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157</v>
      </c>
      <c r="AU139" s="247" t="s">
        <v>87</v>
      </c>
      <c r="AV139" s="12" t="s">
        <v>87</v>
      </c>
      <c r="AW139" s="12" t="s">
        <v>32</v>
      </c>
      <c r="AX139" s="12" t="s">
        <v>77</v>
      </c>
      <c r="AY139" s="247" t="s">
        <v>147</v>
      </c>
    </row>
    <row r="140" spans="2:51" s="13" customFormat="1" ht="12">
      <c r="B140" s="258"/>
      <c r="C140" s="259"/>
      <c r="D140" s="238" t="s">
        <v>157</v>
      </c>
      <c r="E140" s="260" t="s">
        <v>1</v>
      </c>
      <c r="F140" s="261" t="s">
        <v>184</v>
      </c>
      <c r="G140" s="259"/>
      <c r="H140" s="262">
        <v>2.072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157</v>
      </c>
      <c r="AU140" s="268" t="s">
        <v>87</v>
      </c>
      <c r="AV140" s="13" t="s">
        <v>155</v>
      </c>
      <c r="AW140" s="13" t="s">
        <v>32</v>
      </c>
      <c r="AX140" s="13" t="s">
        <v>85</v>
      </c>
      <c r="AY140" s="268" t="s">
        <v>147</v>
      </c>
    </row>
    <row r="141" spans="2:65" s="1" customFormat="1" ht="36" customHeight="1">
      <c r="B141" s="38"/>
      <c r="C141" s="223" t="s">
        <v>178</v>
      </c>
      <c r="D141" s="223" t="s">
        <v>150</v>
      </c>
      <c r="E141" s="224" t="s">
        <v>1145</v>
      </c>
      <c r="F141" s="225" t="s">
        <v>1146</v>
      </c>
      <c r="G141" s="226" t="s">
        <v>211</v>
      </c>
      <c r="H141" s="227">
        <v>22.455</v>
      </c>
      <c r="I141" s="228"/>
      <c r="J141" s="229">
        <f>ROUND(I141*H141,2)</f>
        <v>0</v>
      </c>
      <c r="K141" s="225" t="s">
        <v>1</v>
      </c>
      <c r="L141" s="43"/>
      <c r="M141" s="230" t="s">
        <v>1</v>
      </c>
      <c r="N141" s="231" t="s">
        <v>42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AR141" s="234" t="s">
        <v>155</v>
      </c>
      <c r="AT141" s="234" t="s">
        <v>150</v>
      </c>
      <c r="AU141" s="234" t="s">
        <v>87</v>
      </c>
      <c r="AY141" s="17" t="s">
        <v>147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85</v>
      </c>
      <c r="BK141" s="235">
        <f>ROUND(I141*H141,2)</f>
        <v>0</v>
      </c>
      <c r="BL141" s="17" t="s">
        <v>155</v>
      </c>
      <c r="BM141" s="234" t="s">
        <v>1147</v>
      </c>
    </row>
    <row r="142" spans="2:51" s="12" customFormat="1" ht="12">
      <c r="B142" s="236"/>
      <c r="C142" s="237"/>
      <c r="D142" s="238" t="s">
        <v>157</v>
      </c>
      <c r="E142" s="239" t="s">
        <v>1</v>
      </c>
      <c r="F142" s="240" t="s">
        <v>1148</v>
      </c>
      <c r="G142" s="237"/>
      <c r="H142" s="241">
        <v>22.455</v>
      </c>
      <c r="I142" s="242"/>
      <c r="J142" s="237"/>
      <c r="K142" s="237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157</v>
      </c>
      <c r="AU142" s="247" t="s">
        <v>87</v>
      </c>
      <c r="AV142" s="12" t="s">
        <v>87</v>
      </c>
      <c r="AW142" s="12" t="s">
        <v>32</v>
      </c>
      <c r="AX142" s="12" t="s">
        <v>77</v>
      </c>
      <c r="AY142" s="247" t="s">
        <v>147</v>
      </c>
    </row>
    <row r="143" spans="2:51" s="13" customFormat="1" ht="12">
      <c r="B143" s="258"/>
      <c r="C143" s="259"/>
      <c r="D143" s="238" t="s">
        <v>157</v>
      </c>
      <c r="E143" s="260" t="s">
        <v>1</v>
      </c>
      <c r="F143" s="261" t="s">
        <v>184</v>
      </c>
      <c r="G143" s="259"/>
      <c r="H143" s="262">
        <v>22.455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157</v>
      </c>
      <c r="AU143" s="268" t="s">
        <v>87</v>
      </c>
      <c r="AV143" s="13" t="s">
        <v>155</v>
      </c>
      <c r="AW143" s="13" t="s">
        <v>32</v>
      </c>
      <c r="AX143" s="13" t="s">
        <v>85</v>
      </c>
      <c r="AY143" s="268" t="s">
        <v>147</v>
      </c>
    </row>
    <row r="144" spans="2:65" s="1" customFormat="1" ht="60" customHeight="1">
      <c r="B144" s="38"/>
      <c r="C144" s="223" t="s">
        <v>185</v>
      </c>
      <c r="D144" s="223" t="s">
        <v>150</v>
      </c>
      <c r="E144" s="224" t="s">
        <v>1149</v>
      </c>
      <c r="F144" s="225" t="s">
        <v>1150</v>
      </c>
      <c r="G144" s="226" t="s">
        <v>211</v>
      </c>
      <c r="H144" s="227">
        <v>3.39</v>
      </c>
      <c r="I144" s="228"/>
      <c r="J144" s="229">
        <f>ROUND(I144*H144,2)</f>
        <v>0</v>
      </c>
      <c r="K144" s="225" t="s">
        <v>1</v>
      </c>
      <c r="L144" s="43"/>
      <c r="M144" s="230" t="s">
        <v>1</v>
      </c>
      <c r="N144" s="231" t="s">
        <v>42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155</v>
      </c>
      <c r="AT144" s="234" t="s">
        <v>150</v>
      </c>
      <c r="AU144" s="234" t="s">
        <v>87</v>
      </c>
      <c r="AY144" s="17" t="s">
        <v>147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85</v>
      </c>
      <c r="BK144" s="235">
        <f>ROUND(I144*H144,2)</f>
        <v>0</v>
      </c>
      <c r="BL144" s="17" t="s">
        <v>155</v>
      </c>
      <c r="BM144" s="234" t="s">
        <v>1151</v>
      </c>
    </row>
    <row r="145" spans="2:51" s="12" customFormat="1" ht="12">
      <c r="B145" s="236"/>
      <c r="C145" s="237"/>
      <c r="D145" s="238" t="s">
        <v>157</v>
      </c>
      <c r="E145" s="239" t="s">
        <v>1</v>
      </c>
      <c r="F145" s="240" t="s">
        <v>1152</v>
      </c>
      <c r="G145" s="237"/>
      <c r="H145" s="241">
        <v>3.39</v>
      </c>
      <c r="I145" s="242"/>
      <c r="J145" s="237"/>
      <c r="K145" s="237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157</v>
      </c>
      <c r="AU145" s="247" t="s">
        <v>87</v>
      </c>
      <c r="AV145" s="12" t="s">
        <v>87</v>
      </c>
      <c r="AW145" s="12" t="s">
        <v>32</v>
      </c>
      <c r="AX145" s="12" t="s">
        <v>77</v>
      </c>
      <c r="AY145" s="247" t="s">
        <v>147</v>
      </c>
    </row>
    <row r="146" spans="2:51" s="13" customFormat="1" ht="12">
      <c r="B146" s="258"/>
      <c r="C146" s="259"/>
      <c r="D146" s="238" t="s">
        <v>157</v>
      </c>
      <c r="E146" s="260" t="s">
        <v>1</v>
      </c>
      <c r="F146" s="261" t="s">
        <v>184</v>
      </c>
      <c r="G146" s="259"/>
      <c r="H146" s="262">
        <v>3.39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157</v>
      </c>
      <c r="AU146" s="268" t="s">
        <v>87</v>
      </c>
      <c r="AV146" s="13" t="s">
        <v>155</v>
      </c>
      <c r="AW146" s="13" t="s">
        <v>32</v>
      </c>
      <c r="AX146" s="13" t="s">
        <v>85</v>
      </c>
      <c r="AY146" s="268" t="s">
        <v>147</v>
      </c>
    </row>
    <row r="147" spans="2:65" s="1" customFormat="1" ht="16.5" customHeight="1">
      <c r="B147" s="38"/>
      <c r="C147" s="248" t="s">
        <v>163</v>
      </c>
      <c r="D147" s="248" t="s">
        <v>159</v>
      </c>
      <c r="E147" s="249" t="s">
        <v>1153</v>
      </c>
      <c r="F147" s="250" t="s">
        <v>1154</v>
      </c>
      <c r="G147" s="251" t="s">
        <v>332</v>
      </c>
      <c r="H147" s="252">
        <v>6.78</v>
      </c>
      <c r="I147" s="253"/>
      <c r="J147" s="254">
        <f>ROUND(I147*H147,2)</f>
        <v>0</v>
      </c>
      <c r="K147" s="250" t="s">
        <v>1</v>
      </c>
      <c r="L147" s="255"/>
      <c r="M147" s="256" t="s">
        <v>1</v>
      </c>
      <c r="N147" s="257" t="s">
        <v>42</v>
      </c>
      <c r="O147" s="86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AR147" s="234" t="s">
        <v>163</v>
      </c>
      <c r="AT147" s="234" t="s">
        <v>159</v>
      </c>
      <c r="AU147" s="234" t="s">
        <v>87</v>
      </c>
      <c r="AY147" s="17" t="s">
        <v>147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85</v>
      </c>
      <c r="BK147" s="235">
        <f>ROUND(I147*H147,2)</f>
        <v>0</v>
      </c>
      <c r="BL147" s="17" t="s">
        <v>155</v>
      </c>
      <c r="BM147" s="234" t="s">
        <v>1155</v>
      </c>
    </row>
    <row r="148" spans="2:51" s="12" customFormat="1" ht="12">
      <c r="B148" s="236"/>
      <c r="C148" s="237"/>
      <c r="D148" s="238" t="s">
        <v>157</v>
      </c>
      <c r="E148" s="239" t="s">
        <v>1</v>
      </c>
      <c r="F148" s="240" t="s">
        <v>1156</v>
      </c>
      <c r="G148" s="237"/>
      <c r="H148" s="241">
        <v>6.78</v>
      </c>
      <c r="I148" s="242"/>
      <c r="J148" s="237"/>
      <c r="K148" s="237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157</v>
      </c>
      <c r="AU148" s="247" t="s">
        <v>87</v>
      </c>
      <c r="AV148" s="12" t="s">
        <v>87</v>
      </c>
      <c r="AW148" s="12" t="s">
        <v>32</v>
      </c>
      <c r="AX148" s="12" t="s">
        <v>77</v>
      </c>
      <c r="AY148" s="247" t="s">
        <v>147</v>
      </c>
    </row>
    <row r="149" spans="2:51" s="13" customFormat="1" ht="12">
      <c r="B149" s="258"/>
      <c r="C149" s="259"/>
      <c r="D149" s="238" t="s">
        <v>157</v>
      </c>
      <c r="E149" s="260" t="s">
        <v>1</v>
      </c>
      <c r="F149" s="261" t="s">
        <v>184</v>
      </c>
      <c r="G149" s="259"/>
      <c r="H149" s="262">
        <v>6.78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157</v>
      </c>
      <c r="AU149" s="268" t="s">
        <v>87</v>
      </c>
      <c r="AV149" s="13" t="s">
        <v>155</v>
      </c>
      <c r="AW149" s="13" t="s">
        <v>32</v>
      </c>
      <c r="AX149" s="13" t="s">
        <v>85</v>
      </c>
      <c r="AY149" s="268" t="s">
        <v>147</v>
      </c>
    </row>
    <row r="150" spans="2:63" s="11" customFormat="1" ht="22.8" customHeight="1">
      <c r="B150" s="207"/>
      <c r="C150" s="208"/>
      <c r="D150" s="209" t="s">
        <v>76</v>
      </c>
      <c r="E150" s="221" t="s">
        <v>155</v>
      </c>
      <c r="F150" s="221" t="s">
        <v>198</v>
      </c>
      <c r="G150" s="208"/>
      <c r="H150" s="208"/>
      <c r="I150" s="211"/>
      <c r="J150" s="222">
        <f>BK150</f>
        <v>0</v>
      </c>
      <c r="K150" s="208"/>
      <c r="L150" s="213"/>
      <c r="M150" s="214"/>
      <c r="N150" s="215"/>
      <c r="O150" s="215"/>
      <c r="P150" s="216">
        <f>SUM(P151:P154)</f>
        <v>0</v>
      </c>
      <c r="Q150" s="215"/>
      <c r="R150" s="216">
        <f>SUM(R151:R154)</f>
        <v>0</v>
      </c>
      <c r="S150" s="215"/>
      <c r="T150" s="217">
        <f>SUM(T151:T154)</f>
        <v>0</v>
      </c>
      <c r="AR150" s="218" t="s">
        <v>85</v>
      </c>
      <c r="AT150" s="219" t="s">
        <v>76</v>
      </c>
      <c r="AU150" s="219" t="s">
        <v>85</v>
      </c>
      <c r="AY150" s="218" t="s">
        <v>147</v>
      </c>
      <c r="BK150" s="220">
        <f>SUM(BK151:BK154)</f>
        <v>0</v>
      </c>
    </row>
    <row r="151" spans="2:65" s="1" customFormat="1" ht="24" customHeight="1">
      <c r="B151" s="38"/>
      <c r="C151" s="223" t="s">
        <v>199</v>
      </c>
      <c r="D151" s="223" t="s">
        <v>150</v>
      </c>
      <c r="E151" s="224" t="s">
        <v>1157</v>
      </c>
      <c r="F151" s="225" t="s">
        <v>1158</v>
      </c>
      <c r="G151" s="226" t="s">
        <v>211</v>
      </c>
      <c r="H151" s="227">
        <v>2.034</v>
      </c>
      <c r="I151" s="228"/>
      <c r="J151" s="229">
        <f>ROUND(I151*H151,2)</f>
        <v>0</v>
      </c>
      <c r="K151" s="225" t="s">
        <v>1</v>
      </c>
      <c r="L151" s="43"/>
      <c r="M151" s="230" t="s">
        <v>1</v>
      </c>
      <c r="N151" s="231" t="s">
        <v>42</v>
      </c>
      <c r="O151" s="86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AR151" s="234" t="s">
        <v>155</v>
      </c>
      <c r="AT151" s="234" t="s">
        <v>150</v>
      </c>
      <c r="AU151" s="234" t="s">
        <v>87</v>
      </c>
      <c r="AY151" s="17" t="s">
        <v>147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85</v>
      </c>
      <c r="BK151" s="235">
        <f>ROUND(I151*H151,2)</f>
        <v>0</v>
      </c>
      <c r="BL151" s="17" t="s">
        <v>155</v>
      </c>
      <c r="BM151" s="234" t="s">
        <v>1159</v>
      </c>
    </row>
    <row r="152" spans="2:51" s="12" customFormat="1" ht="12">
      <c r="B152" s="236"/>
      <c r="C152" s="237"/>
      <c r="D152" s="238" t="s">
        <v>157</v>
      </c>
      <c r="E152" s="239" t="s">
        <v>1</v>
      </c>
      <c r="F152" s="240" t="s">
        <v>1160</v>
      </c>
      <c r="G152" s="237"/>
      <c r="H152" s="241">
        <v>2.034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157</v>
      </c>
      <c r="AU152" s="247" t="s">
        <v>87</v>
      </c>
      <c r="AV152" s="12" t="s">
        <v>87</v>
      </c>
      <c r="AW152" s="12" t="s">
        <v>32</v>
      </c>
      <c r="AX152" s="12" t="s">
        <v>77</v>
      </c>
      <c r="AY152" s="247" t="s">
        <v>147</v>
      </c>
    </row>
    <row r="153" spans="2:51" s="12" customFormat="1" ht="12">
      <c r="B153" s="236"/>
      <c r="C153" s="237"/>
      <c r="D153" s="238" t="s">
        <v>157</v>
      </c>
      <c r="E153" s="239" t="s">
        <v>1</v>
      </c>
      <c r="F153" s="240" t="s">
        <v>1161</v>
      </c>
      <c r="G153" s="237"/>
      <c r="H153" s="241">
        <v>0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157</v>
      </c>
      <c r="AU153" s="247" t="s">
        <v>87</v>
      </c>
      <c r="AV153" s="12" t="s">
        <v>87</v>
      </c>
      <c r="AW153" s="12" t="s">
        <v>32</v>
      </c>
      <c r="AX153" s="12" t="s">
        <v>77</v>
      </c>
      <c r="AY153" s="247" t="s">
        <v>147</v>
      </c>
    </row>
    <row r="154" spans="2:51" s="13" customFormat="1" ht="12">
      <c r="B154" s="258"/>
      <c r="C154" s="259"/>
      <c r="D154" s="238" t="s">
        <v>157</v>
      </c>
      <c r="E154" s="260" t="s">
        <v>1</v>
      </c>
      <c r="F154" s="261" t="s">
        <v>1162</v>
      </c>
      <c r="G154" s="259"/>
      <c r="H154" s="262">
        <v>2.034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157</v>
      </c>
      <c r="AU154" s="268" t="s">
        <v>87</v>
      </c>
      <c r="AV154" s="13" t="s">
        <v>155</v>
      </c>
      <c r="AW154" s="13" t="s">
        <v>32</v>
      </c>
      <c r="AX154" s="13" t="s">
        <v>85</v>
      </c>
      <c r="AY154" s="268" t="s">
        <v>147</v>
      </c>
    </row>
    <row r="155" spans="2:63" s="11" customFormat="1" ht="22.8" customHeight="1">
      <c r="B155" s="207"/>
      <c r="C155" s="208"/>
      <c r="D155" s="209" t="s">
        <v>76</v>
      </c>
      <c r="E155" s="221" t="s">
        <v>163</v>
      </c>
      <c r="F155" s="221" t="s">
        <v>1163</v>
      </c>
      <c r="G155" s="208"/>
      <c r="H155" s="208"/>
      <c r="I155" s="211"/>
      <c r="J155" s="222">
        <f>BK155</f>
        <v>0</v>
      </c>
      <c r="K155" s="208"/>
      <c r="L155" s="213"/>
      <c r="M155" s="214"/>
      <c r="N155" s="215"/>
      <c r="O155" s="215"/>
      <c r="P155" s="216">
        <f>SUM(P156:P162)</f>
        <v>0</v>
      </c>
      <c r="Q155" s="215"/>
      <c r="R155" s="216">
        <f>SUM(R156:R162)</f>
        <v>0</v>
      </c>
      <c r="S155" s="215"/>
      <c r="T155" s="217">
        <f>SUM(T156:T162)</f>
        <v>0</v>
      </c>
      <c r="AR155" s="218" t="s">
        <v>85</v>
      </c>
      <c r="AT155" s="219" t="s">
        <v>76</v>
      </c>
      <c r="AU155" s="219" t="s">
        <v>85</v>
      </c>
      <c r="AY155" s="218" t="s">
        <v>147</v>
      </c>
      <c r="BK155" s="220">
        <f>SUM(BK156:BK162)</f>
        <v>0</v>
      </c>
    </row>
    <row r="156" spans="2:65" s="1" customFormat="1" ht="24" customHeight="1">
      <c r="B156" s="38"/>
      <c r="C156" s="223" t="s">
        <v>204</v>
      </c>
      <c r="D156" s="223" t="s">
        <v>150</v>
      </c>
      <c r="E156" s="224" t="s">
        <v>1164</v>
      </c>
      <c r="F156" s="225" t="s">
        <v>1165</v>
      </c>
      <c r="G156" s="226" t="s">
        <v>153</v>
      </c>
      <c r="H156" s="227">
        <v>1</v>
      </c>
      <c r="I156" s="228"/>
      <c r="J156" s="229">
        <f>ROUND(I156*H156,2)</f>
        <v>0</v>
      </c>
      <c r="K156" s="225" t="s">
        <v>1</v>
      </c>
      <c r="L156" s="43"/>
      <c r="M156" s="230" t="s">
        <v>1</v>
      </c>
      <c r="N156" s="231" t="s">
        <v>42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155</v>
      </c>
      <c r="AT156" s="234" t="s">
        <v>150</v>
      </c>
      <c r="AU156" s="234" t="s">
        <v>87</v>
      </c>
      <c r="AY156" s="17" t="s">
        <v>147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85</v>
      </c>
      <c r="BK156" s="235">
        <f>ROUND(I156*H156,2)</f>
        <v>0</v>
      </c>
      <c r="BL156" s="17" t="s">
        <v>155</v>
      </c>
      <c r="BM156" s="234" t="s">
        <v>1166</v>
      </c>
    </row>
    <row r="157" spans="2:65" s="1" customFormat="1" ht="36" customHeight="1">
      <c r="B157" s="38"/>
      <c r="C157" s="223" t="s">
        <v>208</v>
      </c>
      <c r="D157" s="223" t="s">
        <v>150</v>
      </c>
      <c r="E157" s="224" t="s">
        <v>1167</v>
      </c>
      <c r="F157" s="225" t="s">
        <v>1168</v>
      </c>
      <c r="G157" s="226" t="s">
        <v>487</v>
      </c>
      <c r="H157" s="227">
        <v>12.7</v>
      </c>
      <c r="I157" s="228"/>
      <c r="J157" s="229">
        <f>ROUND(I157*H157,2)</f>
        <v>0</v>
      </c>
      <c r="K157" s="225" t="s">
        <v>1</v>
      </c>
      <c r="L157" s="43"/>
      <c r="M157" s="230" t="s">
        <v>1</v>
      </c>
      <c r="N157" s="231" t="s">
        <v>42</v>
      </c>
      <c r="O157" s="86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AR157" s="234" t="s">
        <v>155</v>
      </c>
      <c r="AT157" s="234" t="s">
        <v>150</v>
      </c>
      <c r="AU157" s="234" t="s">
        <v>87</v>
      </c>
      <c r="AY157" s="17" t="s">
        <v>147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85</v>
      </c>
      <c r="BK157" s="235">
        <f>ROUND(I157*H157,2)</f>
        <v>0</v>
      </c>
      <c r="BL157" s="17" t="s">
        <v>155</v>
      </c>
      <c r="BM157" s="234" t="s">
        <v>1169</v>
      </c>
    </row>
    <row r="158" spans="2:51" s="12" customFormat="1" ht="12">
      <c r="B158" s="236"/>
      <c r="C158" s="237"/>
      <c r="D158" s="238" t="s">
        <v>157</v>
      </c>
      <c r="E158" s="239" t="s">
        <v>1</v>
      </c>
      <c r="F158" s="240" t="s">
        <v>1170</v>
      </c>
      <c r="G158" s="237"/>
      <c r="H158" s="241">
        <v>12.7</v>
      </c>
      <c r="I158" s="242"/>
      <c r="J158" s="237"/>
      <c r="K158" s="237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157</v>
      </c>
      <c r="AU158" s="247" t="s">
        <v>87</v>
      </c>
      <c r="AV158" s="12" t="s">
        <v>87</v>
      </c>
      <c r="AW158" s="12" t="s">
        <v>32</v>
      </c>
      <c r="AX158" s="12" t="s">
        <v>77</v>
      </c>
      <c r="AY158" s="247" t="s">
        <v>147</v>
      </c>
    </row>
    <row r="159" spans="2:51" s="13" customFormat="1" ht="12">
      <c r="B159" s="258"/>
      <c r="C159" s="259"/>
      <c r="D159" s="238" t="s">
        <v>157</v>
      </c>
      <c r="E159" s="260" t="s">
        <v>1</v>
      </c>
      <c r="F159" s="261" t="s">
        <v>184</v>
      </c>
      <c r="G159" s="259"/>
      <c r="H159" s="262">
        <v>12.7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157</v>
      </c>
      <c r="AU159" s="268" t="s">
        <v>87</v>
      </c>
      <c r="AV159" s="13" t="s">
        <v>155</v>
      </c>
      <c r="AW159" s="13" t="s">
        <v>32</v>
      </c>
      <c r="AX159" s="13" t="s">
        <v>85</v>
      </c>
      <c r="AY159" s="268" t="s">
        <v>147</v>
      </c>
    </row>
    <row r="160" spans="2:65" s="1" customFormat="1" ht="36" customHeight="1">
      <c r="B160" s="38"/>
      <c r="C160" s="223" t="s">
        <v>215</v>
      </c>
      <c r="D160" s="223" t="s">
        <v>150</v>
      </c>
      <c r="E160" s="224" t="s">
        <v>1171</v>
      </c>
      <c r="F160" s="225" t="s">
        <v>1172</v>
      </c>
      <c r="G160" s="226" t="s">
        <v>487</v>
      </c>
      <c r="H160" s="227">
        <v>9.9</v>
      </c>
      <c r="I160" s="228"/>
      <c r="J160" s="229">
        <f>ROUND(I160*H160,2)</f>
        <v>0</v>
      </c>
      <c r="K160" s="225" t="s">
        <v>1</v>
      </c>
      <c r="L160" s="43"/>
      <c r="M160" s="230" t="s">
        <v>1</v>
      </c>
      <c r="N160" s="231" t="s">
        <v>42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155</v>
      </c>
      <c r="AT160" s="234" t="s">
        <v>150</v>
      </c>
      <c r="AU160" s="234" t="s">
        <v>87</v>
      </c>
      <c r="AY160" s="17" t="s">
        <v>147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85</v>
      </c>
      <c r="BK160" s="235">
        <f>ROUND(I160*H160,2)</f>
        <v>0</v>
      </c>
      <c r="BL160" s="17" t="s">
        <v>155</v>
      </c>
      <c r="BM160" s="234" t="s">
        <v>1173</v>
      </c>
    </row>
    <row r="161" spans="2:51" s="12" customFormat="1" ht="12">
      <c r="B161" s="236"/>
      <c r="C161" s="237"/>
      <c r="D161" s="238" t="s">
        <v>157</v>
      </c>
      <c r="E161" s="239" t="s">
        <v>1</v>
      </c>
      <c r="F161" s="240" t="s">
        <v>1174</v>
      </c>
      <c r="G161" s="237"/>
      <c r="H161" s="241">
        <v>9.9</v>
      </c>
      <c r="I161" s="242"/>
      <c r="J161" s="237"/>
      <c r="K161" s="237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157</v>
      </c>
      <c r="AU161" s="247" t="s">
        <v>87</v>
      </c>
      <c r="AV161" s="12" t="s">
        <v>87</v>
      </c>
      <c r="AW161" s="12" t="s">
        <v>32</v>
      </c>
      <c r="AX161" s="12" t="s">
        <v>77</v>
      </c>
      <c r="AY161" s="247" t="s">
        <v>147</v>
      </c>
    </row>
    <row r="162" spans="2:51" s="13" customFormat="1" ht="12">
      <c r="B162" s="258"/>
      <c r="C162" s="259"/>
      <c r="D162" s="238" t="s">
        <v>157</v>
      </c>
      <c r="E162" s="260" t="s">
        <v>1</v>
      </c>
      <c r="F162" s="261" t="s">
        <v>184</v>
      </c>
      <c r="G162" s="259"/>
      <c r="H162" s="262">
        <v>9.9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157</v>
      </c>
      <c r="AU162" s="268" t="s">
        <v>87</v>
      </c>
      <c r="AV162" s="13" t="s">
        <v>155</v>
      </c>
      <c r="AW162" s="13" t="s">
        <v>32</v>
      </c>
      <c r="AX162" s="13" t="s">
        <v>85</v>
      </c>
      <c r="AY162" s="268" t="s">
        <v>147</v>
      </c>
    </row>
    <row r="163" spans="2:63" s="11" customFormat="1" ht="25.9" customHeight="1">
      <c r="B163" s="207"/>
      <c r="C163" s="208"/>
      <c r="D163" s="209" t="s">
        <v>76</v>
      </c>
      <c r="E163" s="210" t="s">
        <v>640</v>
      </c>
      <c r="F163" s="210" t="s">
        <v>641</v>
      </c>
      <c r="G163" s="208"/>
      <c r="H163" s="208"/>
      <c r="I163" s="211"/>
      <c r="J163" s="212">
        <f>BK163</f>
        <v>0</v>
      </c>
      <c r="K163" s="208"/>
      <c r="L163" s="213"/>
      <c r="M163" s="214"/>
      <c r="N163" s="215"/>
      <c r="O163" s="215"/>
      <c r="P163" s="216">
        <f>P164+P200+P227+P266</f>
        <v>0</v>
      </c>
      <c r="Q163" s="215"/>
      <c r="R163" s="216">
        <f>R164+R200+R227+R266</f>
        <v>0</v>
      </c>
      <c r="S163" s="215"/>
      <c r="T163" s="217">
        <f>T164+T200+T227+T266</f>
        <v>0</v>
      </c>
      <c r="AR163" s="218" t="s">
        <v>87</v>
      </c>
      <c r="AT163" s="219" t="s">
        <v>76</v>
      </c>
      <c r="AU163" s="219" t="s">
        <v>77</v>
      </c>
      <c r="AY163" s="218" t="s">
        <v>147</v>
      </c>
      <c r="BK163" s="220">
        <f>BK164+BK200+BK227+BK266</f>
        <v>0</v>
      </c>
    </row>
    <row r="164" spans="2:63" s="11" customFormat="1" ht="22.8" customHeight="1">
      <c r="B164" s="207"/>
      <c r="C164" s="208"/>
      <c r="D164" s="209" t="s">
        <v>76</v>
      </c>
      <c r="E164" s="221" t="s">
        <v>1175</v>
      </c>
      <c r="F164" s="221" t="s">
        <v>1176</v>
      </c>
      <c r="G164" s="208"/>
      <c r="H164" s="208"/>
      <c r="I164" s="211"/>
      <c r="J164" s="222">
        <f>BK164</f>
        <v>0</v>
      </c>
      <c r="K164" s="208"/>
      <c r="L164" s="213"/>
      <c r="M164" s="214"/>
      <c r="N164" s="215"/>
      <c r="O164" s="215"/>
      <c r="P164" s="216">
        <f>SUM(P165:P199)</f>
        <v>0</v>
      </c>
      <c r="Q164" s="215"/>
      <c r="R164" s="216">
        <f>SUM(R165:R199)</f>
        <v>0</v>
      </c>
      <c r="S164" s="215"/>
      <c r="T164" s="217">
        <f>SUM(T165:T199)</f>
        <v>0</v>
      </c>
      <c r="AR164" s="218" t="s">
        <v>87</v>
      </c>
      <c r="AT164" s="219" t="s">
        <v>76</v>
      </c>
      <c r="AU164" s="219" t="s">
        <v>85</v>
      </c>
      <c r="AY164" s="218" t="s">
        <v>147</v>
      </c>
      <c r="BK164" s="220">
        <f>SUM(BK165:BK199)</f>
        <v>0</v>
      </c>
    </row>
    <row r="165" spans="2:65" s="1" customFormat="1" ht="24" customHeight="1">
      <c r="B165" s="38"/>
      <c r="C165" s="223" t="s">
        <v>220</v>
      </c>
      <c r="D165" s="223" t="s">
        <v>150</v>
      </c>
      <c r="E165" s="224" t="s">
        <v>1177</v>
      </c>
      <c r="F165" s="225" t="s">
        <v>1178</v>
      </c>
      <c r="G165" s="226" t="s">
        <v>397</v>
      </c>
      <c r="H165" s="227">
        <v>35</v>
      </c>
      <c r="I165" s="228"/>
      <c r="J165" s="229">
        <f>ROUND(I165*H165,2)</f>
        <v>0</v>
      </c>
      <c r="K165" s="225" t="s">
        <v>1</v>
      </c>
      <c r="L165" s="43"/>
      <c r="M165" s="230" t="s">
        <v>1</v>
      </c>
      <c r="N165" s="231" t="s">
        <v>42</v>
      </c>
      <c r="O165" s="86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AR165" s="234" t="s">
        <v>239</v>
      </c>
      <c r="AT165" s="234" t="s">
        <v>150</v>
      </c>
      <c r="AU165" s="234" t="s">
        <v>87</v>
      </c>
      <c r="AY165" s="17" t="s">
        <v>147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85</v>
      </c>
      <c r="BK165" s="235">
        <f>ROUND(I165*H165,2)</f>
        <v>0</v>
      </c>
      <c r="BL165" s="17" t="s">
        <v>239</v>
      </c>
      <c r="BM165" s="234" t="s">
        <v>1179</v>
      </c>
    </row>
    <row r="166" spans="2:65" s="1" customFormat="1" ht="24" customHeight="1">
      <c r="B166" s="38"/>
      <c r="C166" s="223" t="s">
        <v>224</v>
      </c>
      <c r="D166" s="223" t="s">
        <v>150</v>
      </c>
      <c r="E166" s="224" t="s">
        <v>1180</v>
      </c>
      <c r="F166" s="225" t="s">
        <v>1181</v>
      </c>
      <c r="G166" s="226" t="s">
        <v>153</v>
      </c>
      <c r="H166" s="227">
        <v>1</v>
      </c>
      <c r="I166" s="228"/>
      <c r="J166" s="229">
        <f>ROUND(I166*H166,2)</f>
        <v>0</v>
      </c>
      <c r="K166" s="225" t="s">
        <v>1</v>
      </c>
      <c r="L166" s="43"/>
      <c r="M166" s="230" t="s">
        <v>1</v>
      </c>
      <c r="N166" s="231" t="s">
        <v>42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239</v>
      </c>
      <c r="AT166" s="234" t="s">
        <v>150</v>
      </c>
      <c r="AU166" s="234" t="s">
        <v>87</v>
      </c>
      <c r="AY166" s="17" t="s">
        <v>147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85</v>
      </c>
      <c r="BK166" s="235">
        <f>ROUND(I166*H166,2)</f>
        <v>0</v>
      </c>
      <c r="BL166" s="17" t="s">
        <v>239</v>
      </c>
      <c r="BM166" s="234" t="s">
        <v>1182</v>
      </c>
    </row>
    <row r="167" spans="2:65" s="1" customFormat="1" ht="24" customHeight="1">
      <c r="B167" s="38"/>
      <c r="C167" s="223" t="s">
        <v>8</v>
      </c>
      <c r="D167" s="223" t="s">
        <v>150</v>
      </c>
      <c r="E167" s="224" t="s">
        <v>1183</v>
      </c>
      <c r="F167" s="225" t="s">
        <v>1184</v>
      </c>
      <c r="G167" s="226" t="s">
        <v>397</v>
      </c>
      <c r="H167" s="227">
        <v>32</v>
      </c>
      <c r="I167" s="228"/>
      <c r="J167" s="229">
        <f>ROUND(I167*H167,2)</f>
        <v>0</v>
      </c>
      <c r="K167" s="225" t="s">
        <v>1</v>
      </c>
      <c r="L167" s="43"/>
      <c r="M167" s="230" t="s">
        <v>1</v>
      </c>
      <c r="N167" s="231" t="s">
        <v>42</v>
      </c>
      <c r="O167" s="86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239</v>
      </c>
      <c r="AT167" s="234" t="s">
        <v>150</v>
      </c>
      <c r="AU167" s="234" t="s">
        <v>87</v>
      </c>
      <c r="AY167" s="17" t="s">
        <v>147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85</v>
      </c>
      <c r="BK167" s="235">
        <f>ROUND(I167*H167,2)</f>
        <v>0</v>
      </c>
      <c r="BL167" s="17" t="s">
        <v>239</v>
      </c>
      <c r="BM167" s="234" t="s">
        <v>1185</v>
      </c>
    </row>
    <row r="168" spans="2:65" s="1" customFormat="1" ht="24" customHeight="1">
      <c r="B168" s="38"/>
      <c r="C168" s="223" t="s">
        <v>239</v>
      </c>
      <c r="D168" s="223" t="s">
        <v>150</v>
      </c>
      <c r="E168" s="224" t="s">
        <v>1186</v>
      </c>
      <c r="F168" s="225" t="s">
        <v>1187</v>
      </c>
      <c r="G168" s="226" t="s">
        <v>487</v>
      </c>
      <c r="H168" s="227">
        <v>10.5</v>
      </c>
      <c r="I168" s="228"/>
      <c r="J168" s="229">
        <f>ROUND(I168*H168,2)</f>
        <v>0</v>
      </c>
      <c r="K168" s="225" t="s">
        <v>1</v>
      </c>
      <c r="L168" s="43"/>
      <c r="M168" s="230" t="s">
        <v>1</v>
      </c>
      <c r="N168" s="231" t="s">
        <v>42</v>
      </c>
      <c r="O168" s="86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AR168" s="234" t="s">
        <v>239</v>
      </c>
      <c r="AT168" s="234" t="s">
        <v>150</v>
      </c>
      <c r="AU168" s="234" t="s">
        <v>87</v>
      </c>
      <c r="AY168" s="17" t="s">
        <v>147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85</v>
      </c>
      <c r="BK168" s="235">
        <f>ROUND(I168*H168,2)</f>
        <v>0</v>
      </c>
      <c r="BL168" s="17" t="s">
        <v>239</v>
      </c>
      <c r="BM168" s="234" t="s">
        <v>1188</v>
      </c>
    </row>
    <row r="169" spans="2:51" s="12" customFormat="1" ht="12">
      <c r="B169" s="236"/>
      <c r="C169" s="237"/>
      <c r="D169" s="238" t="s">
        <v>157</v>
      </c>
      <c r="E169" s="239" t="s">
        <v>1</v>
      </c>
      <c r="F169" s="240" t="s">
        <v>1189</v>
      </c>
      <c r="G169" s="237"/>
      <c r="H169" s="241">
        <v>10.5</v>
      </c>
      <c r="I169" s="242"/>
      <c r="J169" s="237"/>
      <c r="K169" s="237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157</v>
      </c>
      <c r="AU169" s="247" t="s">
        <v>87</v>
      </c>
      <c r="AV169" s="12" t="s">
        <v>87</v>
      </c>
      <c r="AW169" s="12" t="s">
        <v>32</v>
      </c>
      <c r="AX169" s="12" t="s">
        <v>77</v>
      </c>
      <c r="AY169" s="247" t="s">
        <v>147</v>
      </c>
    </row>
    <row r="170" spans="2:51" s="13" customFormat="1" ht="12">
      <c r="B170" s="258"/>
      <c r="C170" s="259"/>
      <c r="D170" s="238" t="s">
        <v>157</v>
      </c>
      <c r="E170" s="260" t="s">
        <v>1</v>
      </c>
      <c r="F170" s="261" t="s">
        <v>184</v>
      </c>
      <c r="G170" s="259"/>
      <c r="H170" s="262">
        <v>10.5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157</v>
      </c>
      <c r="AU170" s="268" t="s">
        <v>87</v>
      </c>
      <c r="AV170" s="13" t="s">
        <v>155</v>
      </c>
      <c r="AW170" s="13" t="s">
        <v>32</v>
      </c>
      <c r="AX170" s="13" t="s">
        <v>85</v>
      </c>
      <c r="AY170" s="268" t="s">
        <v>147</v>
      </c>
    </row>
    <row r="171" spans="2:65" s="1" customFormat="1" ht="24" customHeight="1">
      <c r="B171" s="38"/>
      <c r="C171" s="223" t="s">
        <v>244</v>
      </c>
      <c r="D171" s="223" t="s">
        <v>150</v>
      </c>
      <c r="E171" s="224" t="s">
        <v>1190</v>
      </c>
      <c r="F171" s="225" t="s">
        <v>1191</v>
      </c>
      <c r="G171" s="226" t="s">
        <v>487</v>
      </c>
      <c r="H171" s="227">
        <v>8.2</v>
      </c>
      <c r="I171" s="228"/>
      <c r="J171" s="229">
        <f>ROUND(I171*H171,2)</f>
        <v>0</v>
      </c>
      <c r="K171" s="225" t="s">
        <v>1</v>
      </c>
      <c r="L171" s="43"/>
      <c r="M171" s="230" t="s">
        <v>1</v>
      </c>
      <c r="N171" s="231" t="s">
        <v>42</v>
      </c>
      <c r="O171" s="86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AR171" s="234" t="s">
        <v>239</v>
      </c>
      <c r="AT171" s="234" t="s">
        <v>150</v>
      </c>
      <c r="AU171" s="234" t="s">
        <v>87</v>
      </c>
      <c r="AY171" s="17" t="s">
        <v>147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7" t="s">
        <v>85</v>
      </c>
      <c r="BK171" s="235">
        <f>ROUND(I171*H171,2)</f>
        <v>0</v>
      </c>
      <c r="BL171" s="17" t="s">
        <v>239</v>
      </c>
      <c r="BM171" s="234" t="s">
        <v>1192</v>
      </c>
    </row>
    <row r="172" spans="2:51" s="12" customFormat="1" ht="12">
      <c r="B172" s="236"/>
      <c r="C172" s="237"/>
      <c r="D172" s="238" t="s">
        <v>157</v>
      </c>
      <c r="E172" s="239" t="s">
        <v>1</v>
      </c>
      <c r="F172" s="240" t="s">
        <v>1193</v>
      </c>
      <c r="G172" s="237"/>
      <c r="H172" s="241">
        <v>8.2</v>
      </c>
      <c r="I172" s="242"/>
      <c r="J172" s="237"/>
      <c r="K172" s="237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157</v>
      </c>
      <c r="AU172" s="247" t="s">
        <v>87</v>
      </c>
      <c r="AV172" s="12" t="s">
        <v>87</v>
      </c>
      <c r="AW172" s="12" t="s">
        <v>32</v>
      </c>
      <c r="AX172" s="12" t="s">
        <v>77</v>
      </c>
      <c r="AY172" s="247" t="s">
        <v>147</v>
      </c>
    </row>
    <row r="173" spans="2:51" s="13" customFormat="1" ht="12">
      <c r="B173" s="258"/>
      <c r="C173" s="259"/>
      <c r="D173" s="238" t="s">
        <v>157</v>
      </c>
      <c r="E173" s="260" t="s">
        <v>1</v>
      </c>
      <c r="F173" s="261" t="s">
        <v>184</v>
      </c>
      <c r="G173" s="259"/>
      <c r="H173" s="262">
        <v>8.2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AT173" s="268" t="s">
        <v>157</v>
      </c>
      <c r="AU173" s="268" t="s">
        <v>87</v>
      </c>
      <c r="AV173" s="13" t="s">
        <v>155</v>
      </c>
      <c r="AW173" s="13" t="s">
        <v>32</v>
      </c>
      <c r="AX173" s="13" t="s">
        <v>85</v>
      </c>
      <c r="AY173" s="268" t="s">
        <v>147</v>
      </c>
    </row>
    <row r="174" spans="2:65" s="1" customFormat="1" ht="24" customHeight="1">
      <c r="B174" s="38"/>
      <c r="C174" s="223" t="s">
        <v>261</v>
      </c>
      <c r="D174" s="223" t="s">
        <v>150</v>
      </c>
      <c r="E174" s="224" t="s">
        <v>1194</v>
      </c>
      <c r="F174" s="225" t="s">
        <v>1195</v>
      </c>
      <c r="G174" s="226" t="s">
        <v>487</v>
      </c>
      <c r="H174" s="227">
        <v>7.2</v>
      </c>
      <c r="I174" s="228"/>
      <c r="J174" s="229">
        <f>ROUND(I174*H174,2)</f>
        <v>0</v>
      </c>
      <c r="K174" s="225" t="s">
        <v>1</v>
      </c>
      <c r="L174" s="43"/>
      <c r="M174" s="230" t="s">
        <v>1</v>
      </c>
      <c r="N174" s="231" t="s">
        <v>42</v>
      </c>
      <c r="O174" s="86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AR174" s="234" t="s">
        <v>239</v>
      </c>
      <c r="AT174" s="234" t="s">
        <v>150</v>
      </c>
      <c r="AU174" s="234" t="s">
        <v>87</v>
      </c>
      <c r="AY174" s="17" t="s">
        <v>147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85</v>
      </c>
      <c r="BK174" s="235">
        <f>ROUND(I174*H174,2)</f>
        <v>0</v>
      </c>
      <c r="BL174" s="17" t="s">
        <v>239</v>
      </c>
      <c r="BM174" s="234" t="s">
        <v>1196</v>
      </c>
    </row>
    <row r="175" spans="2:51" s="12" customFormat="1" ht="12">
      <c r="B175" s="236"/>
      <c r="C175" s="237"/>
      <c r="D175" s="238" t="s">
        <v>157</v>
      </c>
      <c r="E175" s="239" t="s">
        <v>1</v>
      </c>
      <c r="F175" s="240" t="s">
        <v>1197</v>
      </c>
      <c r="G175" s="237"/>
      <c r="H175" s="241">
        <v>7.2</v>
      </c>
      <c r="I175" s="242"/>
      <c r="J175" s="237"/>
      <c r="K175" s="237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157</v>
      </c>
      <c r="AU175" s="247" t="s">
        <v>87</v>
      </c>
      <c r="AV175" s="12" t="s">
        <v>87</v>
      </c>
      <c r="AW175" s="12" t="s">
        <v>32</v>
      </c>
      <c r="AX175" s="12" t="s">
        <v>77</v>
      </c>
      <c r="AY175" s="247" t="s">
        <v>147</v>
      </c>
    </row>
    <row r="176" spans="2:51" s="13" customFormat="1" ht="12">
      <c r="B176" s="258"/>
      <c r="C176" s="259"/>
      <c r="D176" s="238" t="s">
        <v>157</v>
      </c>
      <c r="E176" s="260" t="s">
        <v>1</v>
      </c>
      <c r="F176" s="261" t="s">
        <v>184</v>
      </c>
      <c r="G176" s="259"/>
      <c r="H176" s="262">
        <v>7.2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157</v>
      </c>
      <c r="AU176" s="268" t="s">
        <v>87</v>
      </c>
      <c r="AV176" s="13" t="s">
        <v>155</v>
      </c>
      <c r="AW176" s="13" t="s">
        <v>32</v>
      </c>
      <c r="AX176" s="13" t="s">
        <v>85</v>
      </c>
      <c r="AY176" s="268" t="s">
        <v>147</v>
      </c>
    </row>
    <row r="177" spans="2:65" s="1" customFormat="1" ht="24" customHeight="1">
      <c r="B177" s="38"/>
      <c r="C177" s="223" t="s">
        <v>267</v>
      </c>
      <c r="D177" s="223" t="s">
        <v>150</v>
      </c>
      <c r="E177" s="224" t="s">
        <v>1198</v>
      </c>
      <c r="F177" s="225" t="s">
        <v>1199</v>
      </c>
      <c r="G177" s="226" t="s">
        <v>487</v>
      </c>
      <c r="H177" s="227">
        <v>2.8</v>
      </c>
      <c r="I177" s="228"/>
      <c r="J177" s="229">
        <f>ROUND(I177*H177,2)</f>
        <v>0</v>
      </c>
      <c r="K177" s="225" t="s">
        <v>1</v>
      </c>
      <c r="L177" s="43"/>
      <c r="M177" s="230" t="s">
        <v>1</v>
      </c>
      <c r="N177" s="231" t="s">
        <v>42</v>
      </c>
      <c r="O177" s="86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AR177" s="234" t="s">
        <v>239</v>
      </c>
      <c r="AT177" s="234" t="s">
        <v>150</v>
      </c>
      <c r="AU177" s="234" t="s">
        <v>87</v>
      </c>
      <c r="AY177" s="17" t="s">
        <v>147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7" t="s">
        <v>85</v>
      </c>
      <c r="BK177" s="235">
        <f>ROUND(I177*H177,2)</f>
        <v>0</v>
      </c>
      <c r="BL177" s="17" t="s">
        <v>239</v>
      </c>
      <c r="BM177" s="234" t="s">
        <v>1200</v>
      </c>
    </row>
    <row r="178" spans="2:51" s="12" customFormat="1" ht="12">
      <c r="B178" s="236"/>
      <c r="C178" s="237"/>
      <c r="D178" s="238" t="s">
        <v>157</v>
      </c>
      <c r="E178" s="239" t="s">
        <v>1</v>
      </c>
      <c r="F178" s="240" t="s">
        <v>1201</v>
      </c>
      <c r="G178" s="237"/>
      <c r="H178" s="241">
        <v>0.8</v>
      </c>
      <c r="I178" s="242"/>
      <c r="J178" s="237"/>
      <c r="K178" s="237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157</v>
      </c>
      <c r="AU178" s="247" t="s">
        <v>87</v>
      </c>
      <c r="AV178" s="12" t="s">
        <v>87</v>
      </c>
      <c r="AW178" s="12" t="s">
        <v>32</v>
      </c>
      <c r="AX178" s="12" t="s">
        <v>77</v>
      </c>
      <c r="AY178" s="247" t="s">
        <v>147</v>
      </c>
    </row>
    <row r="179" spans="2:51" s="12" customFormat="1" ht="12">
      <c r="B179" s="236"/>
      <c r="C179" s="237"/>
      <c r="D179" s="238" t="s">
        <v>157</v>
      </c>
      <c r="E179" s="239" t="s">
        <v>1</v>
      </c>
      <c r="F179" s="240" t="s">
        <v>1202</v>
      </c>
      <c r="G179" s="237"/>
      <c r="H179" s="241">
        <v>2</v>
      </c>
      <c r="I179" s="242"/>
      <c r="J179" s="237"/>
      <c r="K179" s="237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157</v>
      </c>
      <c r="AU179" s="247" t="s">
        <v>87</v>
      </c>
      <c r="AV179" s="12" t="s">
        <v>87</v>
      </c>
      <c r="AW179" s="12" t="s">
        <v>32</v>
      </c>
      <c r="AX179" s="12" t="s">
        <v>77</v>
      </c>
      <c r="AY179" s="247" t="s">
        <v>147</v>
      </c>
    </row>
    <row r="180" spans="2:51" s="13" customFormat="1" ht="12">
      <c r="B180" s="258"/>
      <c r="C180" s="259"/>
      <c r="D180" s="238" t="s">
        <v>157</v>
      </c>
      <c r="E180" s="260" t="s">
        <v>1</v>
      </c>
      <c r="F180" s="261" t="s">
        <v>1162</v>
      </c>
      <c r="G180" s="259"/>
      <c r="H180" s="262">
        <v>2.8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AT180" s="268" t="s">
        <v>157</v>
      </c>
      <c r="AU180" s="268" t="s">
        <v>87</v>
      </c>
      <c r="AV180" s="13" t="s">
        <v>155</v>
      </c>
      <c r="AW180" s="13" t="s">
        <v>32</v>
      </c>
      <c r="AX180" s="13" t="s">
        <v>85</v>
      </c>
      <c r="AY180" s="268" t="s">
        <v>147</v>
      </c>
    </row>
    <row r="181" spans="2:65" s="1" customFormat="1" ht="24" customHeight="1">
      <c r="B181" s="38"/>
      <c r="C181" s="223" t="s">
        <v>273</v>
      </c>
      <c r="D181" s="223" t="s">
        <v>150</v>
      </c>
      <c r="E181" s="224" t="s">
        <v>1203</v>
      </c>
      <c r="F181" s="225" t="s">
        <v>1204</v>
      </c>
      <c r="G181" s="226" t="s">
        <v>487</v>
      </c>
      <c r="H181" s="227">
        <v>22</v>
      </c>
      <c r="I181" s="228"/>
      <c r="J181" s="229">
        <f>ROUND(I181*H181,2)</f>
        <v>0</v>
      </c>
      <c r="K181" s="225" t="s">
        <v>1</v>
      </c>
      <c r="L181" s="43"/>
      <c r="M181" s="230" t="s">
        <v>1</v>
      </c>
      <c r="N181" s="231" t="s">
        <v>42</v>
      </c>
      <c r="O181" s="86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AR181" s="234" t="s">
        <v>239</v>
      </c>
      <c r="AT181" s="234" t="s">
        <v>150</v>
      </c>
      <c r="AU181" s="234" t="s">
        <v>87</v>
      </c>
      <c r="AY181" s="17" t="s">
        <v>147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85</v>
      </c>
      <c r="BK181" s="235">
        <f>ROUND(I181*H181,2)</f>
        <v>0</v>
      </c>
      <c r="BL181" s="17" t="s">
        <v>239</v>
      </c>
      <c r="BM181" s="234" t="s">
        <v>1205</v>
      </c>
    </row>
    <row r="182" spans="2:51" s="12" customFormat="1" ht="12">
      <c r="B182" s="236"/>
      <c r="C182" s="237"/>
      <c r="D182" s="238" t="s">
        <v>157</v>
      </c>
      <c r="E182" s="239" t="s">
        <v>1</v>
      </c>
      <c r="F182" s="240" t="s">
        <v>1206</v>
      </c>
      <c r="G182" s="237"/>
      <c r="H182" s="241">
        <v>9.4</v>
      </c>
      <c r="I182" s="242"/>
      <c r="J182" s="237"/>
      <c r="K182" s="237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157</v>
      </c>
      <c r="AU182" s="247" t="s">
        <v>87</v>
      </c>
      <c r="AV182" s="12" t="s">
        <v>87</v>
      </c>
      <c r="AW182" s="12" t="s">
        <v>32</v>
      </c>
      <c r="AX182" s="12" t="s">
        <v>77</v>
      </c>
      <c r="AY182" s="247" t="s">
        <v>147</v>
      </c>
    </row>
    <row r="183" spans="2:51" s="12" customFormat="1" ht="12">
      <c r="B183" s="236"/>
      <c r="C183" s="237"/>
      <c r="D183" s="238" t="s">
        <v>157</v>
      </c>
      <c r="E183" s="239" t="s">
        <v>1</v>
      </c>
      <c r="F183" s="240" t="s">
        <v>1207</v>
      </c>
      <c r="G183" s="237"/>
      <c r="H183" s="241">
        <v>12.6</v>
      </c>
      <c r="I183" s="242"/>
      <c r="J183" s="237"/>
      <c r="K183" s="237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157</v>
      </c>
      <c r="AU183" s="247" t="s">
        <v>87</v>
      </c>
      <c r="AV183" s="12" t="s">
        <v>87</v>
      </c>
      <c r="AW183" s="12" t="s">
        <v>32</v>
      </c>
      <c r="AX183" s="12" t="s">
        <v>77</v>
      </c>
      <c r="AY183" s="247" t="s">
        <v>147</v>
      </c>
    </row>
    <row r="184" spans="2:51" s="13" customFormat="1" ht="12">
      <c r="B184" s="258"/>
      <c r="C184" s="259"/>
      <c r="D184" s="238" t="s">
        <v>157</v>
      </c>
      <c r="E184" s="260" t="s">
        <v>1</v>
      </c>
      <c r="F184" s="261" t="s">
        <v>1162</v>
      </c>
      <c r="G184" s="259"/>
      <c r="H184" s="262">
        <v>22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AT184" s="268" t="s">
        <v>157</v>
      </c>
      <c r="AU184" s="268" t="s">
        <v>87</v>
      </c>
      <c r="AV184" s="13" t="s">
        <v>155</v>
      </c>
      <c r="AW184" s="13" t="s">
        <v>32</v>
      </c>
      <c r="AX184" s="13" t="s">
        <v>85</v>
      </c>
      <c r="AY184" s="268" t="s">
        <v>147</v>
      </c>
    </row>
    <row r="185" spans="2:65" s="1" customFormat="1" ht="24" customHeight="1">
      <c r="B185" s="38"/>
      <c r="C185" s="223" t="s">
        <v>7</v>
      </c>
      <c r="D185" s="223" t="s">
        <v>150</v>
      </c>
      <c r="E185" s="224" t="s">
        <v>1208</v>
      </c>
      <c r="F185" s="225" t="s">
        <v>1209</v>
      </c>
      <c r="G185" s="226" t="s">
        <v>487</v>
      </c>
      <c r="H185" s="227">
        <v>4.1</v>
      </c>
      <c r="I185" s="228"/>
      <c r="J185" s="229">
        <f>ROUND(I185*H185,2)</f>
        <v>0</v>
      </c>
      <c r="K185" s="225" t="s">
        <v>1</v>
      </c>
      <c r="L185" s="43"/>
      <c r="M185" s="230" t="s">
        <v>1</v>
      </c>
      <c r="N185" s="231" t="s">
        <v>42</v>
      </c>
      <c r="O185" s="86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AR185" s="234" t="s">
        <v>239</v>
      </c>
      <c r="AT185" s="234" t="s">
        <v>150</v>
      </c>
      <c r="AU185" s="234" t="s">
        <v>87</v>
      </c>
      <c r="AY185" s="17" t="s">
        <v>147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7" t="s">
        <v>85</v>
      </c>
      <c r="BK185" s="235">
        <f>ROUND(I185*H185,2)</f>
        <v>0</v>
      </c>
      <c r="BL185" s="17" t="s">
        <v>239</v>
      </c>
      <c r="BM185" s="234" t="s">
        <v>1210</v>
      </c>
    </row>
    <row r="186" spans="2:51" s="12" customFormat="1" ht="12">
      <c r="B186" s="236"/>
      <c r="C186" s="237"/>
      <c r="D186" s="238" t="s">
        <v>157</v>
      </c>
      <c r="E186" s="239" t="s">
        <v>1</v>
      </c>
      <c r="F186" s="240" t="s">
        <v>1211</v>
      </c>
      <c r="G186" s="237"/>
      <c r="H186" s="241">
        <v>4.1</v>
      </c>
      <c r="I186" s="242"/>
      <c r="J186" s="237"/>
      <c r="K186" s="237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157</v>
      </c>
      <c r="AU186" s="247" t="s">
        <v>87</v>
      </c>
      <c r="AV186" s="12" t="s">
        <v>87</v>
      </c>
      <c r="AW186" s="12" t="s">
        <v>32</v>
      </c>
      <c r="AX186" s="12" t="s">
        <v>77</v>
      </c>
      <c r="AY186" s="247" t="s">
        <v>147</v>
      </c>
    </row>
    <row r="187" spans="2:51" s="13" customFormat="1" ht="12">
      <c r="B187" s="258"/>
      <c r="C187" s="259"/>
      <c r="D187" s="238" t="s">
        <v>157</v>
      </c>
      <c r="E187" s="260" t="s">
        <v>1</v>
      </c>
      <c r="F187" s="261" t="s">
        <v>184</v>
      </c>
      <c r="G187" s="259"/>
      <c r="H187" s="262">
        <v>4.1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AT187" s="268" t="s">
        <v>157</v>
      </c>
      <c r="AU187" s="268" t="s">
        <v>87</v>
      </c>
      <c r="AV187" s="13" t="s">
        <v>155</v>
      </c>
      <c r="AW187" s="13" t="s">
        <v>32</v>
      </c>
      <c r="AX187" s="13" t="s">
        <v>85</v>
      </c>
      <c r="AY187" s="268" t="s">
        <v>147</v>
      </c>
    </row>
    <row r="188" spans="2:65" s="1" customFormat="1" ht="24" customHeight="1">
      <c r="B188" s="38"/>
      <c r="C188" s="223" t="s">
        <v>288</v>
      </c>
      <c r="D188" s="223" t="s">
        <v>150</v>
      </c>
      <c r="E188" s="224" t="s">
        <v>1212</v>
      </c>
      <c r="F188" s="225" t="s">
        <v>1213</v>
      </c>
      <c r="G188" s="226" t="s">
        <v>487</v>
      </c>
      <c r="H188" s="227">
        <v>9.5</v>
      </c>
      <c r="I188" s="228"/>
      <c r="J188" s="229">
        <f>ROUND(I188*H188,2)</f>
        <v>0</v>
      </c>
      <c r="K188" s="225" t="s">
        <v>1</v>
      </c>
      <c r="L188" s="43"/>
      <c r="M188" s="230" t="s">
        <v>1</v>
      </c>
      <c r="N188" s="231" t="s">
        <v>42</v>
      </c>
      <c r="O188" s="86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AR188" s="234" t="s">
        <v>239</v>
      </c>
      <c r="AT188" s="234" t="s">
        <v>150</v>
      </c>
      <c r="AU188" s="234" t="s">
        <v>87</v>
      </c>
      <c r="AY188" s="17" t="s">
        <v>147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7" t="s">
        <v>85</v>
      </c>
      <c r="BK188" s="235">
        <f>ROUND(I188*H188,2)</f>
        <v>0</v>
      </c>
      <c r="BL188" s="17" t="s">
        <v>239</v>
      </c>
      <c r="BM188" s="234" t="s">
        <v>1214</v>
      </c>
    </row>
    <row r="189" spans="2:51" s="12" customFormat="1" ht="12">
      <c r="B189" s="236"/>
      <c r="C189" s="237"/>
      <c r="D189" s="238" t="s">
        <v>157</v>
      </c>
      <c r="E189" s="239" t="s">
        <v>1</v>
      </c>
      <c r="F189" s="240" t="s">
        <v>1215</v>
      </c>
      <c r="G189" s="237"/>
      <c r="H189" s="241">
        <v>2.5</v>
      </c>
      <c r="I189" s="242"/>
      <c r="J189" s="237"/>
      <c r="K189" s="237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157</v>
      </c>
      <c r="AU189" s="247" t="s">
        <v>87</v>
      </c>
      <c r="AV189" s="12" t="s">
        <v>87</v>
      </c>
      <c r="AW189" s="12" t="s">
        <v>32</v>
      </c>
      <c r="AX189" s="12" t="s">
        <v>77</v>
      </c>
      <c r="AY189" s="247" t="s">
        <v>147</v>
      </c>
    </row>
    <row r="190" spans="2:51" s="12" customFormat="1" ht="12">
      <c r="B190" s="236"/>
      <c r="C190" s="237"/>
      <c r="D190" s="238" t="s">
        <v>157</v>
      </c>
      <c r="E190" s="239" t="s">
        <v>1</v>
      </c>
      <c r="F190" s="240" t="s">
        <v>1216</v>
      </c>
      <c r="G190" s="237"/>
      <c r="H190" s="241">
        <v>7</v>
      </c>
      <c r="I190" s="242"/>
      <c r="J190" s="237"/>
      <c r="K190" s="237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157</v>
      </c>
      <c r="AU190" s="247" t="s">
        <v>87</v>
      </c>
      <c r="AV190" s="12" t="s">
        <v>87</v>
      </c>
      <c r="AW190" s="12" t="s">
        <v>32</v>
      </c>
      <c r="AX190" s="12" t="s">
        <v>77</v>
      </c>
      <c r="AY190" s="247" t="s">
        <v>147</v>
      </c>
    </row>
    <row r="191" spans="2:51" s="13" customFormat="1" ht="12">
      <c r="B191" s="258"/>
      <c r="C191" s="259"/>
      <c r="D191" s="238" t="s">
        <v>157</v>
      </c>
      <c r="E191" s="260" t="s">
        <v>1</v>
      </c>
      <c r="F191" s="261" t="s">
        <v>1162</v>
      </c>
      <c r="G191" s="259"/>
      <c r="H191" s="262">
        <v>9.5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157</v>
      </c>
      <c r="AU191" s="268" t="s">
        <v>87</v>
      </c>
      <c r="AV191" s="13" t="s">
        <v>155</v>
      </c>
      <c r="AW191" s="13" t="s">
        <v>32</v>
      </c>
      <c r="AX191" s="13" t="s">
        <v>85</v>
      </c>
      <c r="AY191" s="268" t="s">
        <v>147</v>
      </c>
    </row>
    <row r="192" spans="2:65" s="1" customFormat="1" ht="24" customHeight="1">
      <c r="B192" s="38"/>
      <c r="C192" s="223" t="s">
        <v>293</v>
      </c>
      <c r="D192" s="223" t="s">
        <v>150</v>
      </c>
      <c r="E192" s="224" t="s">
        <v>1217</v>
      </c>
      <c r="F192" s="225" t="s">
        <v>1218</v>
      </c>
      <c r="G192" s="226" t="s">
        <v>153</v>
      </c>
      <c r="H192" s="227">
        <v>7</v>
      </c>
      <c r="I192" s="228"/>
      <c r="J192" s="229">
        <f>ROUND(I192*H192,2)</f>
        <v>0</v>
      </c>
      <c r="K192" s="225" t="s">
        <v>1</v>
      </c>
      <c r="L192" s="43"/>
      <c r="M192" s="230" t="s">
        <v>1</v>
      </c>
      <c r="N192" s="231" t="s">
        <v>42</v>
      </c>
      <c r="O192" s="86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AR192" s="234" t="s">
        <v>239</v>
      </c>
      <c r="AT192" s="234" t="s">
        <v>150</v>
      </c>
      <c r="AU192" s="234" t="s">
        <v>87</v>
      </c>
      <c r="AY192" s="17" t="s">
        <v>147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7" t="s">
        <v>85</v>
      </c>
      <c r="BK192" s="235">
        <f>ROUND(I192*H192,2)</f>
        <v>0</v>
      </c>
      <c r="BL192" s="17" t="s">
        <v>239</v>
      </c>
      <c r="BM192" s="234" t="s">
        <v>1219</v>
      </c>
    </row>
    <row r="193" spans="2:65" s="1" customFormat="1" ht="24" customHeight="1">
      <c r="B193" s="38"/>
      <c r="C193" s="223" t="s">
        <v>306</v>
      </c>
      <c r="D193" s="223" t="s">
        <v>150</v>
      </c>
      <c r="E193" s="224" t="s">
        <v>1220</v>
      </c>
      <c r="F193" s="225" t="s">
        <v>1221</v>
      </c>
      <c r="G193" s="226" t="s">
        <v>153</v>
      </c>
      <c r="H193" s="227">
        <v>1</v>
      </c>
      <c r="I193" s="228"/>
      <c r="J193" s="229">
        <f>ROUND(I193*H193,2)</f>
        <v>0</v>
      </c>
      <c r="K193" s="225" t="s">
        <v>1</v>
      </c>
      <c r="L193" s="43"/>
      <c r="M193" s="230" t="s">
        <v>1</v>
      </c>
      <c r="N193" s="231" t="s">
        <v>42</v>
      </c>
      <c r="O193" s="86"/>
      <c r="P193" s="232">
        <f>O193*H193</f>
        <v>0</v>
      </c>
      <c r="Q193" s="232">
        <v>0</v>
      </c>
      <c r="R193" s="232">
        <f>Q193*H193</f>
        <v>0</v>
      </c>
      <c r="S193" s="232">
        <v>0</v>
      </c>
      <c r="T193" s="233">
        <f>S193*H193</f>
        <v>0</v>
      </c>
      <c r="AR193" s="234" t="s">
        <v>239</v>
      </c>
      <c r="AT193" s="234" t="s">
        <v>150</v>
      </c>
      <c r="AU193" s="234" t="s">
        <v>87</v>
      </c>
      <c r="AY193" s="17" t="s">
        <v>147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7" t="s">
        <v>85</v>
      </c>
      <c r="BK193" s="235">
        <f>ROUND(I193*H193,2)</f>
        <v>0</v>
      </c>
      <c r="BL193" s="17" t="s">
        <v>239</v>
      </c>
      <c r="BM193" s="234" t="s">
        <v>1222</v>
      </c>
    </row>
    <row r="194" spans="2:65" s="1" customFormat="1" ht="24" customHeight="1">
      <c r="B194" s="38"/>
      <c r="C194" s="223" t="s">
        <v>313</v>
      </c>
      <c r="D194" s="223" t="s">
        <v>150</v>
      </c>
      <c r="E194" s="224" t="s">
        <v>1223</v>
      </c>
      <c r="F194" s="225" t="s">
        <v>1224</v>
      </c>
      <c r="G194" s="226" t="s">
        <v>153</v>
      </c>
      <c r="H194" s="227">
        <v>6</v>
      </c>
      <c r="I194" s="228"/>
      <c r="J194" s="229">
        <f>ROUND(I194*H194,2)</f>
        <v>0</v>
      </c>
      <c r="K194" s="225" t="s">
        <v>1</v>
      </c>
      <c r="L194" s="43"/>
      <c r="M194" s="230" t="s">
        <v>1</v>
      </c>
      <c r="N194" s="231" t="s">
        <v>42</v>
      </c>
      <c r="O194" s="86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AR194" s="234" t="s">
        <v>239</v>
      </c>
      <c r="AT194" s="234" t="s">
        <v>150</v>
      </c>
      <c r="AU194" s="234" t="s">
        <v>87</v>
      </c>
      <c r="AY194" s="17" t="s">
        <v>147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7" t="s">
        <v>85</v>
      </c>
      <c r="BK194" s="235">
        <f>ROUND(I194*H194,2)</f>
        <v>0</v>
      </c>
      <c r="BL194" s="17" t="s">
        <v>239</v>
      </c>
      <c r="BM194" s="234" t="s">
        <v>1225</v>
      </c>
    </row>
    <row r="195" spans="2:65" s="1" customFormat="1" ht="24" customHeight="1">
      <c r="B195" s="38"/>
      <c r="C195" s="223" t="s">
        <v>317</v>
      </c>
      <c r="D195" s="223" t="s">
        <v>150</v>
      </c>
      <c r="E195" s="224" t="s">
        <v>1226</v>
      </c>
      <c r="F195" s="225" t="s">
        <v>1227</v>
      </c>
      <c r="G195" s="226" t="s">
        <v>153</v>
      </c>
      <c r="H195" s="227">
        <v>3</v>
      </c>
      <c r="I195" s="228"/>
      <c r="J195" s="229">
        <f>ROUND(I195*H195,2)</f>
        <v>0</v>
      </c>
      <c r="K195" s="225" t="s">
        <v>1</v>
      </c>
      <c r="L195" s="43"/>
      <c r="M195" s="230" t="s">
        <v>1</v>
      </c>
      <c r="N195" s="231" t="s">
        <v>42</v>
      </c>
      <c r="O195" s="86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AR195" s="234" t="s">
        <v>239</v>
      </c>
      <c r="AT195" s="234" t="s">
        <v>150</v>
      </c>
      <c r="AU195" s="234" t="s">
        <v>87</v>
      </c>
      <c r="AY195" s="17" t="s">
        <v>147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7" t="s">
        <v>85</v>
      </c>
      <c r="BK195" s="235">
        <f>ROUND(I195*H195,2)</f>
        <v>0</v>
      </c>
      <c r="BL195" s="17" t="s">
        <v>239</v>
      </c>
      <c r="BM195" s="234" t="s">
        <v>1228</v>
      </c>
    </row>
    <row r="196" spans="2:65" s="1" customFormat="1" ht="24" customHeight="1">
      <c r="B196" s="38"/>
      <c r="C196" s="223" t="s">
        <v>321</v>
      </c>
      <c r="D196" s="223" t="s">
        <v>150</v>
      </c>
      <c r="E196" s="224" t="s">
        <v>1229</v>
      </c>
      <c r="F196" s="225" t="s">
        <v>1230</v>
      </c>
      <c r="G196" s="226" t="s">
        <v>153</v>
      </c>
      <c r="H196" s="227">
        <v>4</v>
      </c>
      <c r="I196" s="228"/>
      <c r="J196" s="229">
        <f>ROUND(I196*H196,2)</f>
        <v>0</v>
      </c>
      <c r="K196" s="225" t="s">
        <v>1</v>
      </c>
      <c r="L196" s="43"/>
      <c r="M196" s="230" t="s">
        <v>1</v>
      </c>
      <c r="N196" s="231" t="s">
        <v>42</v>
      </c>
      <c r="O196" s="86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AR196" s="234" t="s">
        <v>239</v>
      </c>
      <c r="AT196" s="234" t="s">
        <v>150</v>
      </c>
      <c r="AU196" s="234" t="s">
        <v>87</v>
      </c>
      <c r="AY196" s="17" t="s">
        <v>147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7" t="s">
        <v>85</v>
      </c>
      <c r="BK196" s="235">
        <f>ROUND(I196*H196,2)</f>
        <v>0</v>
      </c>
      <c r="BL196" s="17" t="s">
        <v>239</v>
      </c>
      <c r="BM196" s="234" t="s">
        <v>1231</v>
      </c>
    </row>
    <row r="197" spans="2:65" s="1" customFormat="1" ht="24" customHeight="1">
      <c r="B197" s="38"/>
      <c r="C197" s="248" t="s">
        <v>325</v>
      </c>
      <c r="D197" s="248" t="s">
        <v>159</v>
      </c>
      <c r="E197" s="249" t="s">
        <v>1232</v>
      </c>
      <c r="F197" s="250" t="s">
        <v>1233</v>
      </c>
      <c r="G197" s="251" t="s">
        <v>153</v>
      </c>
      <c r="H197" s="252">
        <v>4</v>
      </c>
      <c r="I197" s="253"/>
      <c r="J197" s="254">
        <f>ROUND(I197*H197,2)</f>
        <v>0</v>
      </c>
      <c r="K197" s="250" t="s">
        <v>1</v>
      </c>
      <c r="L197" s="255"/>
      <c r="M197" s="256" t="s">
        <v>1</v>
      </c>
      <c r="N197" s="257" t="s">
        <v>42</v>
      </c>
      <c r="O197" s="86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AR197" s="234" t="s">
        <v>352</v>
      </c>
      <c r="AT197" s="234" t="s">
        <v>159</v>
      </c>
      <c r="AU197" s="234" t="s">
        <v>87</v>
      </c>
      <c r="AY197" s="17" t="s">
        <v>147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7" t="s">
        <v>85</v>
      </c>
      <c r="BK197" s="235">
        <f>ROUND(I197*H197,2)</f>
        <v>0</v>
      </c>
      <c r="BL197" s="17" t="s">
        <v>239</v>
      </c>
      <c r="BM197" s="234" t="s">
        <v>1234</v>
      </c>
    </row>
    <row r="198" spans="2:65" s="1" customFormat="1" ht="24" customHeight="1">
      <c r="B198" s="38"/>
      <c r="C198" s="223" t="s">
        <v>329</v>
      </c>
      <c r="D198" s="223" t="s">
        <v>150</v>
      </c>
      <c r="E198" s="224" t="s">
        <v>1235</v>
      </c>
      <c r="F198" s="225" t="s">
        <v>1236</v>
      </c>
      <c r="G198" s="226" t="s">
        <v>487</v>
      </c>
      <c r="H198" s="227">
        <v>64.3</v>
      </c>
      <c r="I198" s="228"/>
      <c r="J198" s="229">
        <f>ROUND(I198*H198,2)</f>
        <v>0</v>
      </c>
      <c r="K198" s="225" t="s">
        <v>1</v>
      </c>
      <c r="L198" s="43"/>
      <c r="M198" s="230" t="s">
        <v>1</v>
      </c>
      <c r="N198" s="231" t="s">
        <v>42</v>
      </c>
      <c r="O198" s="86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AR198" s="234" t="s">
        <v>239</v>
      </c>
      <c r="AT198" s="234" t="s">
        <v>150</v>
      </c>
      <c r="AU198" s="234" t="s">
        <v>87</v>
      </c>
      <c r="AY198" s="17" t="s">
        <v>147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7" t="s">
        <v>85</v>
      </c>
      <c r="BK198" s="235">
        <f>ROUND(I198*H198,2)</f>
        <v>0</v>
      </c>
      <c r="BL198" s="17" t="s">
        <v>239</v>
      </c>
      <c r="BM198" s="234" t="s">
        <v>1237</v>
      </c>
    </row>
    <row r="199" spans="2:65" s="1" customFormat="1" ht="48" customHeight="1">
      <c r="B199" s="38"/>
      <c r="C199" s="223" t="s">
        <v>342</v>
      </c>
      <c r="D199" s="223" t="s">
        <v>150</v>
      </c>
      <c r="E199" s="224" t="s">
        <v>1238</v>
      </c>
      <c r="F199" s="225" t="s">
        <v>1239</v>
      </c>
      <c r="G199" s="226" t="s">
        <v>332</v>
      </c>
      <c r="H199" s="227">
        <v>0.112</v>
      </c>
      <c r="I199" s="228"/>
      <c r="J199" s="229">
        <f>ROUND(I199*H199,2)</f>
        <v>0</v>
      </c>
      <c r="K199" s="225" t="s">
        <v>1</v>
      </c>
      <c r="L199" s="43"/>
      <c r="M199" s="230" t="s">
        <v>1</v>
      </c>
      <c r="N199" s="231" t="s">
        <v>42</v>
      </c>
      <c r="O199" s="86"/>
      <c r="P199" s="232">
        <f>O199*H199</f>
        <v>0</v>
      </c>
      <c r="Q199" s="232">
        <v>0</v>
      </c>
      <c r="R199" s="232">
        <f>Q199*H199</f>
        <v>0</v>
      </c>
      <c r="S199" s="232">
        <v>0</v>
      </c>
      <c r="T199" s="233">
        <f>S199*H199</f>
        <v>0</v>
      </c>
      <c r="AR199" s="234" t="s">
        <v>239</v>
      </c>
      <c r="AT199" s="234" t="s">
        <v>150</v>
      </c>
      <c r="AU199" s="234" t="s">
        <v>87</v>
      </c>
      <c r="AY199" s="17" t="s">
        <v>147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7" t="s">
        <v>85</v>
      </c>
      <c r="BK199" s="235">
        <f>ROUND(I199*H199,2)</f>
        <v>0</v>
      </c>
      <c r="BL199" s="17" t="s">
        <v>239</v>
      </c>
      <c r="BM199" s="234" t="s">
        <v>1240</v>
      </c>
    </row>
    <row r="200" spans="2:63" s="11" customFormat="1" ht="22.8" customHeight="1">
      <c r="B200" s="207"/>
      <c r="C200" s="208"/>
      <c r="D200" s="209" t="s">
        <v>76</v>
      </c>
      <c r="E200" s="221" t="s">
        <v>1241</v>
      </c>
      <c r="F200" s="221" t="s">
        <v>1242</v>
      </c>
      <c r="G200" s="208"/>
      <c r="H200" s="208"/>
      <c r="I200" s="211"/>
      <c r="J200" s="222">
        <f>BK200</f>
        <v>0</v>
      </c>
      <c r="K200" s="208"/>
      <c r="L200" s="213"/>
      <c r="M200" s="214"/>
      <c r="N200" s="215"/>
      <c r="O200" s="215"/>
      <c r="P200" s="216">
        <f>SUM(P201:P226)</f>
        <v>0</v>
      </c>
      <c r="Q200" s="215"/>
      <c r="R200" s="216">
        <f>SUM(R201:R226)</f>
        <v>0</v>
      </c>
      <c r="S200" s="215"/>
      <c r="T200" s="217">
        <f>SUM(T201:T226)</f>
        <v>0</v>
      </c>
      <c r="AR200" s="218" t="s">
        <v>87</v>
      </c>
      <c r="AT200" s="219" t="s">
        <v>76</v>
      </c>
      <c r="AU200" s="219" t="s">
        <v>85</v>
      </c>
      <c r="AY200" s="218" t="s">
        <v>147</v>
      </c>
      <c r="BK200" s="220">
        <f>SUM(BK201:BK226)</f>
        <v>0</v>
      </c>
    </row>
    <row r="201" spans="2:65" s="1" customFormat="1" ht="24" customHeight="1">
      <c r="B201" s="38"/>
      <c r="C201" s="223" t="s">
        <v>348</v>
      </c>
      <c r="D201" s="223" t="s">
        <v>150</v>
      </c>
      <c r="E201" s="224" t="s">
        <v>1243</v>
      </c>
      <c r="F201" s="225" t="s">
        <v>1244</v>
      </c>
      <c r="G201" s="226" t="s">
        <v>397</v>
      </c>
      <c r="H201" s="227">
        <v>65</v>
      </c>
      <c r="I201" s="228"/>
      <c r="J201" s="229">
        <f>ROUND(I201*H201,2)</f>
        <v>0</v>
      </c>
      <c r="K201" s="225" t="s">
        <v>1</v>
      </c>
      <c r="L201" s="43"/>
      <c r="M201" s="230" t="s">
        <v>1</v>
      </c>
      <c r="N201" s="231" t="s">
        <v>42</v>
      </c>
      <c r="O201" s="86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AR201" s="234" t="s">
        <v>239</v>
      </c>
      <c r="AT201" s="234" t="s">
        <v>150</v>
      </c>
      <c r="AU201" s="234" t="s">
        <v>87</v>
      </c>
      <c r="AY201" s="17" t="s">
        <v>147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7" t="s">
        <v>85</v>
      </c>
      <c r="BK201" s="235">
        <f>ROUND(I201*H201,2)</f>
        <v>0</v>
      </c>
      <c r="BL201" s="17" t="s">
        <v>239</v>
      </c>
      <c r="BM201" s="234" t="s">
        <v>1245</v>
      </c>
    </row>
    <row r="202" spans="2:65" s="1" customFormat="1" ht="24" customHeight="1">
      <c r="B202" s="38"/>
      <c r="C202" s="223" t="s">
        <v>352</v>
      </c>
      <c r="D202" s="223" t="s">
        <v>150</v>
      </c>
      <c r="E202" s="224" t="s">
        <v>1246</v>
      </c>
      <c r="F202" s="225" t="s">
        <v>1247</v>
      </c>
      <c r="G202" s="226" t="s">
        <v>487</v>
      </c>
      <c r="H202" s="227">
        <v>57.3</v>
      </c>
      <c r="I202" s="228"/>
      <c r="J202" s="229">
        <f>ROUND(I202*H202,2)</f>
        <v>0</v>
      </c>
      <c r="K202" s="225" t="s">
        <v>1</v>
      </c>
      <c r="L202" s="43"/>
      <c r="M202" s="230" t="s">
        <v>1</v>
      </c>
      <c r="N202" s="231" t="s">
        <v>42</v>
      </c>
      <c r="O202" s="86"/>
      <c r="P202" s="232">
        <f>O202*H202</f>
        <v>0</v>
      </c>
      <c r="Q202" s="232">
        <v>0</v>
      </c>
      <c r="R202" s="232">
        <f>Q202*H202</f>
        <v>0</v>
      </c>
      <c r="S202" s="232">
        <v>0</v>
      </c>
      <c r="T202" s="233">
        <f>S202*H202</f>
        <v>0</v>
      </c>
      <c r="AR202" s="234" t="s">
        <v>239</v>
      </c>
      <c r="AT202" s="234" t="s">
        <v>150</v>
      </c>
      <c r="AU202" s="234" t="s">
        <v>87</v>
      </c>
      <c r="AY202" s="17" t="s">
        <v>147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7" t="s">
        <v>85</v>
      </c>
      <c r="BK202" s="235">
        <f>ROUND(I202*H202,2)</f>
        <v>0</v>
      </c>
      <c r="BL202" s="17" t="s">
        <v>239</v>
      </c>
      <c r="BM202" s="234" t="s">
        <v>1248</v>
      </c>
    </row>
    <row r="203" spans="2:51" s="12" customFormat="1" ht="12">
      <c r="B203" s="236"/>
      <c r="C203" s="237"/>
      <c r="D203" s="238" t="s">
        <v>157</v>
      </c>
      <c r="E203" s="239" t="s">
        <v>1</v>
      </c>
      <c r="F203" s="240" t="s">
        <v>1249</v>
      </c>
      <c r="G203" s="237"/>
      <c r="H203" s="241">
        <v>6.5</v>
      </c>
      <c r="I203" s="242"/>
      <c r="J203" s="237"/>
      <c r="K203" s="237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157</v>
      </c>
      <c r="AU203" s="247" t="s">
        <v>87</v>
      </c>
      <c r="AV203" s="12" t="s">
        <v>87</v>
      </c>
      <c r="AW203" s="12" t="s">
        <v>32</v>
      </c>
      <c r="AX203" s="12" t="s">
        <v>77</v>
      </c>
      <c r="AY203" s="247" t="s">
        <v>147</v>
      </c>
    </row>
    <row r="204" spans="2:51" s="12" customFormat="1" ht="12">
      <c r="B204" s="236"/>
      <c r="C204" s="237"/>
      <c r="D204" s="238" t="s">
        <v>157</v>
      </c>
      <c r="E204" s="239" t="s">
        <v>1</v>
      </c>
      <c r="F204" s="240" t="s">
        <v>1250</v>
      </c>
      <c r="G204" s="237"/>
      <c r="H204" s="241">
        <v>50.8</v>
      </c>
      <c r="I204" s="242"/>
      <c r="J204" s="237"/>
      <c r="K204" s="237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157</v>
      </c>
      <c r="AU204" s="247" t="s">
        <v>87</v>
      </c>
      <c r="AV204" s="12" t="s">
        <v>87</v>
      </c>
      <c r="AW204" s="12" t="s">
        <v>32</v>
      </c>
      <c r="AX204" s="12" t="s">
        <v>77</v>
      </c>
      <c r="AY204" s="247" t="s">
        <v>147</v>
      </c>
    </row>
    <row r="205" spans="2:51" s="13" customFormat="1" ht="12">
      <c r="B205" s="258"/>
      <c r="C205" s="259"/>
      <c r="D205" s="238" t="s">
        <v>157</v>
      </c>
      <c r="E205" s="260" t="s">
        <v>1</v>
      </c>
      <c r="F205" s="261" t="s">
        <v>1162</v>
      </c>
      <c r="G205" s="259"/>
      <c r="H205" s="262">
        <v>57.3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157</v>
      </c>
      <c r="AU205" s="268" t="s">
        <v>87</v>
      </c>
      <c r="AV205" s="13" t="s">
        <v>155</v>
      </c>
      <c r="AW205" s="13" t="s">
        <v>32</v>
      </c>
      <c r="AX205" s="13" t="s">
        <v>85</v>
      </c>
      <c r="AY205" s="268" t="s">
        <v>147</v>
      </c>
    </row>
    <row r="206" spans="2:65" s="1" customFormat="1" ht="24" customHeight="1">
      <c r="B206" s="38"/>
      <c r="C206" s="223" t="s">
        <v>358</v>
      </c>
      <c r="D206" s="223" t="s">
        <v>150</v>
      </c>
      <c r="E206" s="224" t="s">
        <v>1251</v>
      </c>
      <c r="F206" s="225" t="s">
        <v>1252</v>
      </c>
      <c r="G206" s="226" t="s">
        <v>487</v>
      </c>
      <c r="H206" s="227">
        <v>33.5</v>
      </c>
      <c r="I206" s="228"/>
      <c r="J206" s="229">
        <f>ROUND(I206*H206,2)</f>
        <v>0</v>
      </c>
      <c r="K206" s="225" t="s">
        <v>1</v>
      </c>
      <c r="L206" s="43"/>
      <c r="M206" s="230" t="s">
        <v>1</v>
      </c>
      <c r="N206" s="231" t="s">
        <v>42</v>
      </c>
      <c r="O206" s="86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AR206" s="234" t="s">
        <v>239</v>
      </c>
      <c r="AT206" s="234" t="s">
        <v>150</v>
      </c>
      <c r="AU206" s="234" t="s">
        <v>87</v>
      </c>
      <c r="AY206" s="17" t="s">
        <v>147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7" t="s">
        <v>85</v>
      </c>
      <c r="BK206" s="235">
        <f>ROUND(I206*H206,2)</f>
        <v>0</v>
      </c>
      <c r="BL206" s="17" t="s">
        <v>239</v>
      </c>
      <c r="BM206" s="234" t="s">
        <v>1253</v>
      </c>
    </row>
    <row r="207" spans="2:51" s="12" customFormat="1" ht="12">
      <c r="B207" s="236"/>
      <c r="C207" s="237"/>
      <c r="D207" s="238" t="s">
        <v>157</v>
      </c>
      <c r="E207" s="239" t="s">
        <v>1</v>
      </c>
      <c r="F207" s="240" t="s">
        <v>1254</v>
      </c>
      <c r="G207" s="237"/>
      <c r="H207" s="241">
        <v>24.6</v>
      </c>
      <c r="I207" s="242"/>
      <c r="J207" s="237"/>
      <c r="K207" s="237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157</v>
      </c>
      <c r="AU207" s="247" t="s">
        <v>87</v>
      </c>
      <c r="AV207" s="12" t="s">
        <v>87</v>
      </c>
      <c r="AW207" s="12" t="s">
        <v>32</v>
      </c>
      <c r="AX207" s="12" t="s">
        <v>77</v>
      </c>
      <c r="AY207" s="247" t="s">
        <v>147</v>
      </c>
    </row>
    <row r="208" spans="2:51" s="12" customFormat="1" ht="12">
      <c r="B208" s="236"/>
      <c r="C208" s="237"/>
      <c r="D208" s="238" t="s">
        <v>157</v>
      </c>
      <c r="E208" s="239" t="s">
        <v>1</v>
      </c>
      <c r="F208" s="240" t="s">
        <v>1255</v>
      </c>
      <c r="G208" s="237"/>
      <c r="H208" s="241">
        <v>8.9</v>
      </c>
      <c r="I208" s="242"/>
      <c r="J208" s="237"/>
      <c r="K208" s="237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157</v>
      </c>
      <c r="AU208" s="247" t="s">
        <v>87</v>
      </c>
      <c r="AV208" s="12" t="s">
        <v>87</v>
      </c>
      <c r="AW208" s="12" t="s">
        <v>32</v>
      </c>
      <c r="AX208" s="12" t="s">
        <v>77</v>
      </c>
      <c r="AY208" s="247" t="s">
        <v>147</v>
      </c>
    </row>
    <row r="209" spans="2:51" s="13" customFormat="1" ht="12">
      <c r="B209" s="258"/>
      <c r="C209" s="259"/>
      <c r="D209" s="238" t="s">
        <v>157</v>
      </c>
      <c r="E209" s="260" t="s">
        <v>1</v>
      </c>
      <c r="F209" s="261" t="s">
        <v>1162</v>
      </c>
      <c r="G209" s="259"/>
      <c r="H209" s="262">
        <v>33.5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AT209" s="268" t="s">
        <v>157</v>
      </c>
      <c r="AU209" s="268" t="s">
        <v>87</v>
      </c>
      <c r="AV209" s="13" t="s">
        <v>155</v>
      </c>
      <c r="AW209" s="13" t="s">
        <v>32</v>
      </c>
      <c r="AX209" s="13" t="s">
        <v>85</v>
      </c>
      <c r="AY209" s="268" t="s">
        <v>147</v>
      </c>
    </row>
    <row r="210" spans="2:65" s="1" customFormat="1" ht="24" customHeight="1">
      <c r="B210" s="38"/>
      <c r="C210" s="223" t="s">
        <v>369</v>
      </c>
      <c r="D210" s="223" t="s">
        <v>150</v>
      </c>
      <c r="E210" s="224" t="s">
        <v>1256</v>
      </c>
      <c r="F210" s="225" t="s">
        <v>1257</v>
      </c>
      <c r="G210" s="226" t="s">
        <v>487</v>
      </c>
      <c r="H210" s="227">
        <v>31.2</v>
      </c>
      <c r="I210" s="228"/>
      <c r="J210" s="229">
        <f>ROUND(I210*H210,2)</f>
        <v>0</v>
      </c>
      <c r="K210" s="225" t="s">
        <v>1</v>
      </c>
      <c r="L210" s="43"/>
      <c r="M210" s="230" t="s">
        <v>1</v>
      </c>
      <c r="N210" s="231" t="s">
        <v>42</v>
      </c>
      <c r="O210" s="86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AR210" s="234" t="s">
        <v>239</v>
      </c>
      <c r="AT210" s="234" t="s">
        <v>150</v>
      </c>
      <c r="AU210" s="234" t="s">
        <v>87</v>
      </c>
      <c r="AY210" s="17" t="s">
        <v>147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7" t="s">
        <v>85</v>
      </c>
      <c r="BK210" s="235">
        <f>ROUND(I210*H210,2)</f>
        <v>0</v>
      </c>
      <c r="BL210" s="17" t="s">
        <v>239</v>
      </c>
      <c r="BM210" s="234" t="s">
        <v>1258</v>
      </c>
    </row>
    <row r="211" spans="2:51" s="12" customFormat="1" ht="12">
      <c r="B211" s="236"/>
      <c r="C211" s="237"/>
      <c r="D211" s="238" t="s">
        <v>157</v>
      </c>
      <c r="E211" s="239" t="s">
        <v>1</v>
      </c>
      <c r="F211" s="240" t="s">
        <v>1259</v>
      </c>
      <c r="G211" s="237"/>
      <c r="H211" s="241">
        <v>19.3</v>
      </c>
      <c r="I211" s="242"/>
      <c r="J211" s="237"/>
      <c r="K211" s="237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157</v>
      </c>
      <c r="AU211" s="247" t="s">
        <v>87</v>
      </c>
      <c r="AV211" s="12" t="s">
        <v>87</v>
      </c>
      <c r="AW211" s="12" t="s">
        <v>32</v>
      </c>
      <c r="AX211" s="12" t="s">
        <v>77</v>
      </c>
      <c r="AY211" s="247" t="s">
        <v>147</v>
      </c>
    </row>
    <row r="212" spans="2:51" s="12" customFormat="1" ht="12">
      <c r="B212" s="236"/>
      <c r="C212" s="237"/>
      <c r="D212" s="238" t="s">
        <v>157</v>
      </c>
      <c r="E212" s="239" t="s">
        <v>1</v>
      </c>
      <c r="F212" s="240" t="s">
        <v>1260</v>
      </c>
      <c r="G212" s="237"/>
      <c r="H212" s="241">
        <v>11.9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157</v>
      </c>
      <c r="AU212" s="247" t="s">
        <v>87</v>
      </c>
      <c r="AV212" s="12" t="s">
        <v>87</v>
      </c>
      <c r="AW212" s="12" t="s">
        <v>32</v>
      </c>
      <c r="AX212" s="12" t="s">
        <v>77</v>
      </c>
      <c r="AY212" s="247" t="s">
        <v>147</v>
      </c>
    </row>
    <row r="213" spans="2:51" s="13" customFormat="1" ht="12">
      <c r="B213" s="258"/>
      <c r="C213" s="259"/>
      <c r="D213" s="238" t="s">
        <v>157</v>
      </c>
      <c r="E213" s="260" t="s">
        <v>1</v>
      </c>
      <c r="F213" s="261" t="s">
        <v>1162</v>
      </c>
      <c r="G213" s="259"/>
      <c r="H213" s="262">
        <v>31.2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157</v>
      </c>
      <c r="AU213" s="268" t="s">
        <v>87</v>
      </c>
      <c r="AV213" s="13" t="s">
        <v>155</v>
      </c>
      <c r="AW213" s="13" t="s">
        <v>32</v>
      </c>
      <c r="AX213" s="13" t="s">
        <v>85</v>
      </c>
      <c r="AY213" s="268" t="s">
        <v>147</v>
      </c>
    </row>
    <row r="214" spans="2:65" s="1" customFormat="1" ht="16.5" customHeight="1">
      <c r="B214" s="38"/>
      <c r="C214" s="248" t="s">
        <v>373</v>
      </c>
      <c r="D214" s="248" t="s">
        <v>159</v>
      </c>
      <c r="E214" s="249" t="s">
        <v>1261</v>
      </c>
      <c r="F214" s="250" t="s">
        <v>1262</v>
      </c>
      <c r="G214" s="251" t="s">
        <v>153</v>
      </c>
      <c r="H214" s="252">
        <v>184</v>
      </c>
      <c r="I214" s="253"/>
      <c r="J214" s="254">
        <f>ROUND(I214*H214,2)</f>
        <v>0</v>
      </c>
      <c r="K214" s="250" t="s">
        <v>1</v>
      </c>
      <c r="L214" s="255"/>
      <c r="M214" s="256" t="s">
        <v>1</v>
      </c>
      <c r="N214" s="257" t="s">
        <v>42</v>
      </c>
      <c r="O214" s="86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AR214" s="234" t="s">
        <v>352</v>
      </c>
      <c r="AT214" s="234" t="s">
        <v>159</v>
      </c>
      <c r="AU214" s="234" t="s">
        <v>87</v>
      </c>
      <c r="AY214" s="17" t="s">
        <v>147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7" t="s">
        <v>85</v>
      </c>
      <c r="BK214" s="235">
        <f>ROUND(I214*H214,2)</f>
        <v>0</v>
      </c>
      <c r="BL214" s="17" t="s">
        <v>239</v>
      </c>
      <c r="BM214" s="234" t="s">
        <v>1263</v>
      </c>
    </row>
    <row r="215" spans="2:51" s="12" customFormat="1" ht="12">
      <c r="B215" s="236"/>
      <c r="C215" s="237"/>
      <c r="D215" s="238" t="s">
        <v>157</v>
      </c>
      <c r="E215" s="239" t="s">
        <v>1</v>
      </c>
      <c r="F215" s="240" t="s">
        <v>1264</v>
      </c>
      <c r="G215" s="237"/>
      <c r="H215" s="241">
        <v>184</v>
      </c>
      <c r="I215" s="242"/>
      <c r="J215" s="237"/>
      <c r="K215" s="237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157</v>
      </c>
      <c r="AU215" s="247" t="s">
        <v>87</v>
      </c>
      <c r="AV215" s="12" t="s">
        <v>87</v>
      </c>
      <c r="AW215" s="12" t="s">
        <v>32</v>
      </c>
      <c r="AX215" s="12" t="s">
        <v>77</v>
      </c>
      <c r="AY215" s="247" t="s">
        <v>147</v>
      </c>
    </row>
    <row r="216" spans="2:51" s="13" customFormat="1" ht="12">
      <c r="B216" s="258"/>
      <c r="C216" s="259"/>
      <c r="D216" s="238" t="s">
        <v>157</v>
      </c>
      <c r="E216" s="260" t="s">
        <v>1</v>
      </c>
      <c r="F216" s="261" t="s">
        <v>184</v>
      </c>
      <c r="G216" s="259"/>
      <c r="H216" s="262">
        <v>184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AT216" s="268" t="s">
        <v>157</v>
      </c>
      <c r="AU216" s="268" t="s">
        <v>87</v>
      </c>
      <c r="AV216" s="13" t="s">
        <v>155</v>
      </c>
      <c r="AW216" s="13" t="s">
        <v>32</v>
      </c>
      <c r="AX216" s="13" t="s">
        <v>85</v>
      </c>
      <c r="AY216" s="268" t="s">
        <v>147</v>
      </c>
    </row>
    <row r="217" spans="2:65" s="1" customFormat="1" ht="16.5" customHeight="1">
      <c r="B217" s="38"/>
      <c r="C217" s="248" t="s">
        <v>377</v>
      </c>
      <c r="D217" s="248" t="s">
        <v>159</v>
      </c>
      <c r="E217" s="249" t="s">
        <v>1265</v>
      </c>
      <c r="F217" s="250" t="s">
        <v>1266</v>
      </c>
      <c r="G217" s="251" t="s">
        <v>153</v>
      </c>
      <c r="H217" s="252">
        <v>31</v>
      </c>
      <c r="I217" s="253"/>
      <c r="J217" s="254">
        <f>ROUND(I217*H217,2)</f>
        <v>0</v>
      </c>
      <c r="K217" s="250" t="s">
        <v>1</v>
      </c>
      <c r="L217" s="255"/>
      <c r="M217" s="256" t="s">
        <v>1</v>
      </c>
      <c r="N217" s="257" t="s">
        <v>42</v>
      </c>
      <c r="O217" s="86"/>
      <c r="P217" s="232">
        <f>O217*H217</f>
        <v>0</v>
      </c>
      <c r="Q217" s="232">
        <v>0</v>
      </c>
      <c r="R217" s="232">
        <f>Q217*H217</f>
        <v>0</v>
      </c>
      <c r="S217" s="232">
        <v>0</v>
      </c>
      <c r="T217" s="233">
        <f>S217*H217</f>
        <v>0</v>
      </c>
      <c r="AR217" s="234" t="s">
        <v>352</v>
      </c>
      <c r="AT217" s="234" t="s">
        <v>159</v>
      </c>
      <c r="AU217" s="234" t="s">
        <v>87</v>
      </c>
      <c r="AY217" s="17" t="s">
        <v>147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7" t="s">
        <v>85</v>
      </c>
      <c r="BK217" s="235">
        <f>ROUND(I217*H217,2)</f>
        <v>0</v>
      </c>
      <c r="BL217" s="17" t="s">
        <v>239</v>
      </c>
      <c r="BM217" s="234" t="s">
        <v>1267</v>
      </c>
    </row>
    <row r="218" spans="2:51" s="12" customFormat="1" ht="12">
      <c r="B218" s="236"/>
      <c r="C218" s="237"/>
      <c r="D218" s="238" t="s">
        <v>157</v>
      </c>
      <c r="E218" s="239" t="s">
        <v>1</v>
      </c>
      <c r="F218" s="240" t="s">
        <v>1268</v>
      </c>
      <c r="G218" s="237"/>
      <c r="H218" s="241">
        <v>31</v>
      </c>
      <c r="I218" s="242"/>
      <c r="J218" s="237"/>
      <c r="K218" s="237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157</v>
      </c>
      <c r="AU218" s="247" t="s">
        <v>87</v>
      </c>
      <c r="AV218" s="12" t="s">
        <v>87</v>
      </c>
      <c r="AW218" s="12" t="s">
        <v>32</v>
      </c>
      <c r="AX218" s="12" t="s">
        <v>77</v>
      </c>
      <c r="AY218" s="247" t="s">
        <v>147</v>
      </c>
    </row>
    <row r="219" spans="2:51" s="13" customFormat="1" ht="12">
      <c r="B219" s="258"/>
      <c r="C219" s="259"/>
      <c r="D219" s="238" t="s">
        <v>157</v>
      </c>
      <c r="E219" s="260" t="s">
        <v>1</v>
      </c>
      <c r="F219" s="261" t="s">
        <v>184</v>
      </c>
      <c r="G219" s="259"/>
      <c r="H219" s="262">
        <v>31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AT219" s="268" t="s">
        <v>157</v>
      </c>
      <c r="AU219" s="268" t="s">
        <v>87</v>
      </c>
      <c r="AV219" s="13" t="s">
        <v>155</v>
      </c>
      <c r="AW219" s="13" t="s">
        <v>32</v>
      </c>
      <c r="AX219" s="13" t="s">
        <v>85</v>
      </c>
      <c r="AY219" s="268" t="s">
        <v>147</v>
      </c>
    </row>
    <row r="220" spans="2:65" s="1" customFormat="1" ht="24" customHeight="1">
      <c r="B220" s="38"/>
      <c r="C220" s="223" t="s">
        <v>381</v>
      </c>
      <c r="D220" s="223" t="s">
        <v>150</v>
      </c>
      <c r="E220" s="224" t="s">
        <v>1269</v>
      </c>
      <c r="F220" s="225" t="s">
        <v>1270</v>
      </c>
      <c r="G220" s="226" t="s">
        <v>153</v>
      </c>
      <c r="H220" s="227">
        <v>14</v>
      </c>
      <c r="I220" s="228"/>
      <c r="J220" s="229">
        <f>ROUND(I220*H220,2)</f>
        <v>0</v>
      </c>
      <c r="K220" s="225" t="s">
        <v>1</v>
      </c>
      <c r="L220" s="43"/>
      <c r="M220" s="230" t="s">
        <v>1</v>
      </c>
      <c r="N220" s="231" t="s">
        <v>42</v>
      </c>
      <c r="O220" s="86"/>
      <c r="P220" s="232">
        <f>O220*H220</f>
        <v>0</v>
      </c>
      <c r="Q220" s="232">
        <v>0</v>
      </c>
      <c r="R220" s="232">
        <f>Q220*H220</f>
        <v>0</v>
      </c>
      <c r="S220" s="232">
        <v>0</v>
      </c>
      <c r="T220" s="233">
        <f>S220*H220</f>
        <v>0</v>
      </c>
      <c r="AR220" s="234" t="s">
        <v>239</v>
      </c>
      <c r="AT220" s="234" t="s">
        <v>150</v>
      </c>
      <c r="AU220" s="234" t="s">
        <v>87</v>
      </c>
      <c r="AY220" s="17" t="s">
        <v>147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7" t="s">
        <v>85</v>
      </c>
      <c r="BK220" s="235">
        <f>ROUND(I220*H220,2)</f>
        <v>0</v>
      </c>
      <c r="BL220" s="17" t="s">
        <v>239</v>
      </c>
      <c r="BM220" s="234" t="s">
        <v>1271</v>
      </c>
    </row>
    <row r="221" spans="2:51" s="12" customFormat="1" ht="12">
      <c r="B221" s="236"/>
      <c r="C221" s="237"/>
      <c r="D221" s="238" t="s">
        <v>157</v>
      </c>
      <c r="E221" s="239" t="s">
        <v>1</v>
      </c>
      <c r="F221" s="240" t="s">
        <v>1272</v>
      </c>
      <c r="G221" s="237"/>
      <c r="H221" s="241">
        <v>14</v>
      </c>
      <c r="I221" s="242"/>
      <c r="J221" s="237"/>
      <c r="K221" s="237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157</v>
      </c>
      <c r="AU221" s="247" t="s">
        <v>87</v>
      </c>
      <c r="AV221" s="12" t="s">
        <v>87</v>
      </c>
      <c r="AW221" s="12" t="s">
        <v>32</v>
      </c>
      <c r="AX221" s="12" t="s">
        <v>77</v>
      </c>
      <c r="AY221" s="247" t="s">
        <v>147</v>
      </c>
    </row>
    <row r="222" spans="2:51" s="13" customFormat="1" ht="12">
      <c r="B222" s="258"/>
      <c r="C222" s="259"/>
      <c r="D222" s="238" t="s">
        <v>157</v>
      </c>
      <c r="E222" s="260" t="s">
        <v>1</v>
      </c>
      <c r="F222" s="261" t="s">
        <v>184</v>
      </c>
      <c r="G222" s="259"/>
      <c r="H222" s="262">
        <v>14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AT222" s="268" t="s">
        <v>157</v>
      </c>
      <c r="AU222" s="268" t="s">
        <v>87</v>
      </c>
      <c r="AV222" s="13" t="s">
        <v>155</v>
      </c>
      <c r="AW222" s="13" t="s">
        <v>32</v>
      </c>
      <c r="AX222" s="13" t="s">
        <v>85</v>
      </c>
      <c r="AY222" s="268" t="s">
        <v>147</v>
      </c>
    </row>
    <row r="223" spans="2:65" s="1" customFormat="1" ht="24" customHeight="1">
      <c r="B223" s="38"/>
      <c r="C223" s="223" t="s">
        <v>385</v>
      </c>
      <c r="D223" s="223" t="s">
        <v>150</v>
      </c>
      <c r="E223" s="224" t="s">
        <v>1273</v>
      </c>
      <c r="F223" s="225" t="s">
        <v>1274</v>
      </c>
      <c r="G223" s="226" t="s">
        <v>153</v>
      </c>
      <c r="H223" s="227">
        <v>4</v>
      </c>
      <c r="I223" s="228"/>
      <c r="J223" s="229">
        <f>ROUND(I223*H223,2)</f>
        <v>0</v>
      </c>
      <c r="K223" s="225" t="s">
        <v>1</v>
      </c>
      <c r="L223" s="43"/>
      <c r="M223" s="230" t="s">
        <v>1</v>
      </c>
      <c r="N223" s="231" t="s">
        <v>42</v>
      </c>
      <c r="O223" s="86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AR223" s="234" t="s">
        <v>239</v>
      </c>
      <c r="AT223" s="234" t="s">
        <v>150</v>
      </c>
      <c r="AU223" s="234" t="s">
        <v>87</v>
      </c>
      <c r="AY223" s="17" t="s">
        <v>147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7" t="s">
        <v>85</v>
      </c>
      <c r="BK223" s="235">
        <f>ROUND(I223*H223,2)</f>
        <v>0</v>
      </c>
      <c r="BL223" s="17" t="s">
        <v>239</v>
      </c>
      <c r="BM223" s="234" t="s">
        <v>1275</v>
      </c>
    </row>
    <row r="224" spans="2:65" s="1" customFormat="1" ht="24" customHeight="1">
      <c r="B224" s="38"/>
      <c r="C224" s="248" t="s">
        <v>389</v>
      </c>
      <c r="D224" s="248" t="s">
        <v>159</v>
      </c>
      <c r="E224" s="249" t="s">
        <v>1276</v>
      </c>
      <c r="F224" s="250" t="s">
        <v>1277</v>
      </c>
      <c r="G224" s="251" t="s">
        <v>153</v>
      </c>
      <c r="H224" s="252">
        <v>4</v>
      </c>
      <c r="I224" s="253"/>
      <c r="J224" s="254">
        <f>ROUND(I224*H224,2)</f>
        <v>0</v>
      </c>
      <c r="K224" s="250" t="s">
        <v>1</v>
      </c>
      <c r="L224" s="255"/>
      <c r="M224" s="256" t="s">
        <v>1</v>
      </c>
      <c r="N224" s="257" t="s">
        <v>42</v>
      </c>
      <c r="O224" s="86"/>
      <c r="P224" s="232">
        <f>O224*H224</f>
        <v>0</v>
      </c>
      <c r="Q224" s="232">
        <v>0</v>
      </c>
      <c r="R224" s="232">
        <f>Q224*H224</f>
        <v>0</v>
      </c>
      <c r="S224" s="232">
        <v>0</v>
      </c>
      <c r="T224" s="233">
        <f>S224*H224</f>
        <v>0</v>
      </c>
      <c r="AR224" s="234" t="s">
        <v>352</v>
      </c>
      <c r="AT224" s="234" t="s">
        <v>159</v>
      </c>
      <c r="AU224" s="234" t="s">
        <v>87</v>
      </c>
      <c r="AY224" s="17" t="s">
        <v>147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7" t="s">
        <v>85</v>
      </c>
      <c r="BK224" s="235">
        <f>ROUND(I224*H224,2)</f>
        <v>0</v>
      </c>
      <c r="BL224" s="17" t="s">
        <v>239</v>
      </c>
      <c r="BM224" s="234" t="s">
        <v>1278</v>
      </c>
    </row>
    <row r="225" spans="2:65" s="1" customFormat="1" ht="24" customHeight="1">
      <c r="B225" s="38"/>
      <c r="C225" s="223" t="s">
        <v>394</v>
      </c>
      <c r="D225" s="223" t="s">
        <v>150</v>
      </c>
      <c r="E225" s="224" t="s">
        <v>1279</v>
      </c>
      <c r="F225" s="225" t="s">
        <v>1280</v>
      </c>
      <c r="G225" s="226" t="s">
        <v>487</v>
      </c>
      <c r="H225" s="227">
        <v>122</v>
      </c>
      <c r="I225" s="228"/>
      <c r="J225" s="229">
        <f>ROUND(I225*H225,2)</f>
        <v>0</v>
      </c>
      <c r="K225" s="225" t="s">
        <v>1</v>
      </c>
      <c r="L225" s="43"/>
      <c r="M225" s="230" t="s">
        <v>1</v>
      </c>
      <c r="N225" s="231" t="s">
        <v>42</v>
      </c>
      <c r="O225" s="86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AR225" s="234" t="s">
        <v>239</v>
      </c>
      <c r="AT225" s="234" t="s">
        <v>150</v>
      </c>
      <c r="AU225" s="234" t="s">
        <v>87</v>
      </c>
      <c r="AY225" s="17" t="s">
        <v>147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7" t="s">
        <v>85</v>
      </c>
      <c r="BK225" s="235">
        <f>ROUND(I225*H225,2)</f>
        <v>0</v>
      </c>
      <c r="BL225" s="17" t="s">
        <v>239</v>
      </c>
      <c r="BM225" s="234" t="s">
        <v>1281</v>
      </c>
    </row>
    <row r="226" spans="2:65" s="1" customFormat="1" ht="36" customHeight="1">
      <c r="B226" s="38"/>
      <c r="C226" s="223" t="s">
        <v>400</v>
      </c>
      <c r="D226" s="223" t="s">
        <v>150</v>
      </c>
      <c r="E226" s="224" t="s">
        <v>1282</v>
      </c>
      <c r="F226" s="225" t="s">
        <v>1283</v>
      </c>
      <c r="G226" s="226" t="s">
        <v>332</v>
      </c>
      <c r="H226" s="227">
        <v>0.126</v>
      </c>
      <c r="I226" s="228"/>
      <c r="J226" s="229">
        <f>ROUND(I226*H226,2)</f>
        <v>0</v>
      </c>
      <c r="K226" s="225" t="s">
        <v>1</v>
      </c>
      <c r="L226" s="43"/>
      <c r="M226" s="230" t="s">
        <v>1</v>
      </c>
      <c r="N226" s="231" t="s">
        <v>42</v>
      </c>
      <c r="O226" s="86"/>
      <c r="P226" s="232">
        <f>O226*H226</f>
        <v>0</v>
      </c>
      <c r="Q226" s="232">
        <v>0</v>
      </c>
      <c r="R226" s="232">
        <f>Q226*H226</f>
        <v>0</v>
      </c>
      <c r="S226" s="232">
        <v>0</v>
      </c>
      <c r="T226" s="233">
        <f>S226*H226</f>
        <v>0</v>
      </c>
      <c r="AR226" s="234" t="s">
        <v>239</v>
      </c>
      <c r="AT226" s="234" t="s">
        <v>150</v>
      </c>
      <c r="AU226" s="234" t="s">
        <v>87</v>
      </c>
      <c r="AY226" s="17" t="s">
        <v>147</v>
      </c>
      <c r="BE226" s="235">
        <f>IF(N226="základní",J226,0)</f>
        <v>0</v>
      </c>
      <c r="BF226" s="235">
        <f>IF(N226="snížená",J226,0)</f>
        <v>0</v>
      </c>
      <c r="BG226" s="235">
        <f>IF(N226="zákl. přenesená",J226,0)</f>
        <v>0</v>
      </c>
      <c r="BH226" s="235">
        <f>IF(N226="sníž. přenesená",J226,0)</f>
        <v>0</v>
      </c>
      <c r="BI226" s="235">
        <f>IF(N226="nulová",J226,0)</f>
        <v>0</v>
      </c>
      <c r="BJ226" s="17" t="s">
        <v>85</v>
      </c>
      <c r="BK226" s="235">
        <f>ROUND(I226*H226,2)</f>
        <v>0</v>
      </c>
      <c r="BL226" s="17" t="s">
        <v>239</v>
      </c>
      <c r="BM226" s="234" t="s">
        <v>1284</v>
      </c>
    </row>
    <row r="227" spans="2:63" s="11" customFormat="1" ht="22.8" customHeight="1">
      <c r="B227" s="207"/>
      <c r="C227" s="208"/>
      <c r="D227" s="209" t="s">
        <v>76</v>
      </c>
      <c r="E227" s="221" t="s">
        <v>1285</v>
      </c>
      <c r="F227" s="221" t="s">
        <v>1286</v>
      </c>
      <c r="G227" s="208"/>
      <c r="H227" s="208"/>
      <c r="I227" s="211"/>
      <c r="J227" s="222">
        <f>BK227</f>
        <v>0</v>
      </c>
      <c r="K227" s="208"/>
      <c r="L227" s="213"/>
      <c r="M227" s="214"/>
      <c r="N227" s="215"/>
      <c r="O227" s="215"/>
      <c r="P227" s="216">
        <f>SUM(P228:P265)</f>
        <v>0</v>
      </c>
      <c r="Q227" s="215"/>
      <c r="R227" s="216">
        <f>SUM(R228:R265)</f>
        <v>0</v>
      </c>
      <c r="S227" s="215"/>
      <c r="T227" s="217">
        <f>SUM(T228:T265)</f>
        <v>0</v>
      </c>
      <c r="AR227" s="218" t="s">
        <v>87</v>
      </c>
      <c r="AT227" s="219" t="s">
        <v>76</v>
      </c>
      <c r="AU227" s="219" t="s">
        <v>85</v>
      </c>
      <c r="AY227" s="218" t="s">
        <v>147</v>
      </c>
      <c r="BK227" s="220">
        <f>SUM(BK228:BK265)</f>
        <v>0</v>
      </c>
    </row>
    <row r="228" spans="2:65" s="1" customFormat="1" ht="24" customHeight="1">
      <c r="B228" s="38"/>
      <c r="C228" s="223" t="s">
        <v>405</v>
      </c>
      <c r="D228" s="223" t="s">
        <v>150</v>
      </c>
      <c r="E228" s="224" t="s">
        <v>1287</v>
      </c>
      <c r="F228" s="225" t="s">
        <v>1288</v>
      </c>
      <c r="G228" s="226" t="s">
        <v>1289</v>
      </c>
      <c r="H228" s="227">
        <v>6</v>
      </c>
      <c r="I228" s="228"/>
      <c r="J228" s="229">
        <f>ROUND(I228*H228,2)</f>
        <v>0</v>
      </c>
      <c r="K228" s="225" t="s">
        <v>1</v>
      </c>
      <c r="L228" s="43"/>
      <c r="M228" s="230" t="s">
        <v>1</v>
      </c>
      <c r="N228" s="231" t="s">
        <v>42</v>
      </c>
      <c r="O228" s="86"/>
      <c r="P228" s="232">
        <f>O228*H228</f>
        <v>0</v>
      </c>
      <c r="Q228" s="232">
        <v>0</v>
      </c>
      <c r="R228" s="232">
        <f>Q228*H228</f>
        <v>0</v>
      </c>
      <c r="S228" s="232">
        <v>0</v>
      </c>
      <c r="T228" s="233">
        <f>S228*H228</f>
        <v>0</v>
      </c>
      <c r="AR228" s="234" t="s">
        <v>239</v>
      </c>
      <c r="AT228" s="234" t="s">
        <v>150</v>
      </c>
      <c r="AU228" s="234" t="s">
        <v>87</v>
      </c>
      <c r="AY228" s="17" t="s">
        <v>147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7" t="s">
        <v>85</v>
      </c>
      <c r="BK228" s="235">
        <f>ROUND(I228*H228,2)</f>
        <v>0</v>
      </c>
      <c r="BL228" s="17" t="s">
        <v>239</v>
      </c>
      <c r="BM228" s="234" t="s">
        <v>1290</v>
      </c>
    </row>
    <row r="229" spans="2:65" s="1" customFormat="1" ht="24" customHeight="1">
      <c r="B229" s="38"/>
      <c r="C229" s="223" t="s">
        <v>418</v>
      </c>
      <c r="D229" s="223" t="s">
        <v>150</v>
      </c>
      <c r="E229" s="224" t="s">
        <v>1291</v>
      </c>
      <c r="F229" s="225" t="s">
        <v>1292</v>
      </c>
      <c r="G229" s="226" t="s">
        <v>153</v>
      </c>
      <c r="H229" s="227">
        <v>6</v>
      </c>
      <c r="I229" s="228"/>
      <c r="J229" s="229">
        <f>ROUND(I229*H229,2)</f>
        <v>0</v>
      </c>
      <c r="K229" s="225" t="s">
        <v>1</v>
      </c>
      <c r="L229" s="43"/>
      <c r="M229" s="230" t="s">
        <v>1</v>
      </c>
      <c r="N229" s="231" t="s">
        <v>42</v>
      </c>
      <c r="O229" s="86"/>
      <c r="P229" s="232">
        <f>O229*H229</f>
        <v>0</v>
      </c>
      <c r="Q229" s="232">
        <v>0</v>
      </c>
      <c r="R229" s="232">
        <f>Q229*H229</f>
        <v>0</v>
      </c>
      <c r="S229" s="232">
        <v>0</v>
      </c>
      <c r="T229" s="233">
        <f>S229*H229</f>
        <v>0</v>
      </c>
      <c r="AR229" s="234" t="s">
        <v>239</v>
      </c>
      <c r="AT229" s="234" t="s">
        <v>150</v>
      </c>
      <c r="AU229" s="234" t="s">
        <v>87</v>
      </c>
      <c r="AY229" s="17" t="s">
        <v>147</v>
      </c>
      <c r="BE229" s="235">
        <f>IF(N229="základní",J229,0)</f>
        <v>0</v>
      </c>
      <c r="BF229" s="235">
        <f>IF(N229="snížená",J229,0)</f>
        <v>0</v>
      </c>
      <c r="BG229" s="235">
        <f>IF(N229="zákl. přenesená",J229,0)</f>
        <v>0</v>
      </c>
      <c r="BH229" s="235">
        <f>IF(N229="sníž. přenesená",J229,0)</f>
        <v>0</v>
      </c>
      <c r="BI229" s="235">
        <f>IF(N229="nulová",J229,0)</f>
        <v>0</v>
      </c>
      <c r="BJ229" s="17" t="s">
        <v>85</v>
      </c>
      <c r="BK229" s="235">
        <f>ROUND(I229*H229,2)</f>
        <v>0</v>
      </c>
      <c r="BL229" s="17" t="s">
        <v>239</v>
      </c>
      <c r="BM229" s="234" t="s">
        <v>1293</v>
      </c>
    </row>
    <row r="230" spans="2:65" s="1" customFormat="1" ht="24" customHeight="1">
      <c r="B230" s="38"/>
      <c r="C230" s="248" t="s">
        <v>423</v>
      </c>
      <c r="D230" s="248" t="s">
        <v>159</v>
      </c>
      <c r="E230" s="249" t="s">
        <v>1294</v>
      </c>
      <c r="F230" s="250" t="s">
        <v>1295</v>
      </c>
      <c r="G230" s="251" t="s">
        <v>153</v>
      </c>
      <c r="H230" s="252">
        <v>6</v>
      </c>
      <c r="I230" s="253"/>
      <c r="J230" s="254">
        <f>ROUND(I230*H230,2)</f>
        <v>0</v>
      </c>
      <c r="K230" s="250" t="s">
        <v>1</v>
      </c>
      <c r="L230" s="255"/>
      <c r="M230" s="256" t="s">
        <v>1</v>
      </c>
      <c r="N230" s="257" t="s">
        <v>42</v>
      </c>
      <c r="O230" s="86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AR230" s="234" t="s">
        <v>352</v>
      </c>
      <c r="AT230" s="234" t="s">
        <v>159</v>
      </c>
      <c r="AU230" s="234" t="s">
        <v>87</v>
      </c>
      <c r="AY230" s="17" t="s">
        <v>147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7" t="s">
        <v>85</v>
      </c>
      <c r="BK230" s="235">
        <f>ROUND(I230*H230,2)</f>
        <v>0</v>
      </c>
      <c r="BL230" s="17" t="s">
        <v>239</v>
      </c>
      <c r="BM230" s="234" t="s">
        <v>1296</v>
      </c>
    </row>
    <row r="231" spans="2:65" s="1" customFormat="1" ht="16.5" customHeight="1">
      <c r="B231" s="38"/>
      <c r="C231" s="248" t="s">
        <v>431</v>
      </c>
      <c r="D231" s="248" t="s">
        <v>159</v>
      </c>
      <c r="E231" s="249" t="s">
        <v>1297</v>
      </c>
      <c r="F231" s="250" t="s">
        <v>1298</v>
      </c>
      <c r="G231" s="251" t="s">
        <v>153</v>
      </c>
      <c r="H231" s="252">
        <v>6</v>
      </c>
      <c r="I231" s="253"/>
      <c r="J231" s="254">
        <f>ROUND(I231*H231,2)</f>
        <v>0</v>
      </c>
      <c r="K231" s="250" t="s">
        <v>1</v>
      </c>
      <c r="L231" s="255"/>
      <c r="M231" s="256" t="s">
        <v>1</v>
      </c>
      <c r="N231" s="257" t="s">
        <v>42</v>
      </c>
      <c r="O231" s="86"/>
      <c r="P231" s="232">
        <f>O231*H231</f>
        <v>0</v>
      </c>
      <c r="Q231" s="232">
        <v>0</v>
      </c>
      <c r="R231" s="232">
        <f>Q231*H231</f>
        <v>0</v>
      </c>
      <c r="S231" s="232">
        <v>0</v>
      </c>
      <c r="T231" s="233">
        <f>S231*H231</f>
        <v>0</v>
      </c>
      <c r="AR231" s="234" t="s">
        <v>352</v>
      </c>
      <c r="AT231" s="234" t="s">
        <v>159</v>
      </c>
      <c r="AU231" s="234" t="s">
        <v>87</v>
      </c>
      <c r="AY231" s="17" t="s">
        <v>147</v>
      </c>
      <c r="BE231" s="235">
        <f>IF(N231="základní",J231,0)</f>
        <v>0</v>
      </c>
      <c r="BF231" s="235">
        <f>IF(N231="snížená",J231,0)</f>
        <v>0</v>
      </c>
      <c r="BG231" s="235">
        <f>IF(N231="zákl. přenesená",J231,0)</f>
        <v>0</v>
      </c>
      <c r="BH231" s="235">
        <f>IF(N231="sníž. přenesená",J231,0)</f>
        <v>0</v>
      </c>
      <c r="BI231" s="235">
        <f>IF(N231="nulová",J231,0)</f>
        <v>0</v>
      </c>
      <c r="BJ231" s="17" t="s">
        <v>85</v>
      </c>
      <c r="BK231" s="235">
        <f>ROUND(I231*H231,2)</f>
        <v>0</v>
      </c>
      <c r="BL231" s="17" t="s">
        <v>239</v>
      </c>
      <c r="BM231" s="234" t="s">
        <v>1299</v>
      </c>
    </row>
    <row r="232" spans="2:65" s="1" customFormat="1" ht="24" customHeight="1">
      <c r="B232" s="38"/>
      <c r="C232" s="248" t="s">
        <v>437</v>
      </c>
      <c r="D232" s="248" t="s">
        <v>159</v>
      </c>
      <c r="E232" s="249" t="s">
        <v>1300</v>
      </c>
      <c r="F232" s="250" t="s">
        <v>1301</v>
      </c>
      <c r="G232" s="251" t="s">
        <v>153</v>
      </c>
      <c r="H232" s="252">
        <v>6</v>
      </c>
      <c r="I232" s="253"/>
      <c r="J232" s="254">
        <f>ROUND(I232*H232,2)</f>
        <v>0</v>
      </c>
      <c r="K232" s="250" t="s">
        <v>1</v>
      </c>
      <c r="L232" s="255"/>
      <c r="M232" s="256" t="s">
        <v>1</v>
      </c>
      <c r="N232" s="257" t="s">
        <v>42</v>
      </c>
      <c r="O232" s="86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AR232" s="234" t="s">
        <v>352</v>
      </c>
      <c r="AT232" s="234" t="s">
        <v>159</v>
      </c>
      <c r="AU232" s="234" t="s">
        <v>87</v>
      </c>
      <c r="AY232" s="17" t="s">
        <v>147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7" t="s">
        <v>85</v>
      </c>
      <c r="BK232" s="235">
        <f>ROUND(I232*H232,2)</f>
        <v>0</v>
      </c>
      <c r="BL232" s="17" t="s">
        <v>239</v>
      </c>
      <c r="BM232" s="234" t="s">
        <v>1302</v>
      </c>
    </row>
    <row r="233" spans="2:65" s="1" customFormat="1" ht="24" customHeight="1">
      <c r="B233" s="38"/>
      <c r="C233" s="223" t="s">
        <v>442</v>
      </c>
      <c r="D233" s="223" t="s">
        <v>150</v>
      </c>
      <c r="E233" s="224" t="s">
        <v>1303</v>
      </c>
      <c r="F233" s="225" t="s">
        <v>1304</v>
      </c>
      <c r="G233" s="226" t="s">
        <v>1289</v>
      </c>
      <c r="H233" s="227">
        <v>4</v>
      </c>
      <c r="I233" s="228"/>
      <c r="J233" s="229">
        <f>ROUND(I233*H233,2)</f>
        <v>0</v>
      </c>
      <c r="K233" s="225" t="s">
        <v>1</v>
      </c>
      <c r="L233" s="43"/>
      <c r="M233" s="230" t="s">
        <v>1</v>
      </c>
      <c r="N233" s="231" t="s">
        <v>42</v>
      </c>
      <c r="O233" s="86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AR233" s="234" t="s">
        <v>239</v>
      </c>
      <c r="AT233" s="234" t="s">
        <v>150</v>
      </c>
      <c r="AU233" s="234" t="s">
        <v>87</v>
      </c>
      <c r="AY233" s="17" t="s">
        <v>147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7" t="s">
        <v>85</v>
      </c>
      <c r="BK233" s="235">
        <f>ROUND(I233*H233,2)</f>
        <v>0</v>
      </c>
      <c r="BL233" s="17" t="s">
        <v>239</v>
      </c>
      <c r="BM233" s="234" t="s">
        <v>1305</v>
      </c>
    </row>
    <row r="234" spans="2:65" s="1" customFormat="1" ht="24" customHeight="1">
      <c r="B234" s="38"/>
      <c r="C234" s="223" t="s">
        <v>449</v>
      </c>
      <c r="D234" s="223" t="s">
        <v>150</v>
      </c>
      <c r="E234" s="224" t="s">
        <v>1306</v>
      </c>
      <c r="F234" s="225" t="s">
        <v>1307</v>
      </c>
      <c r="G234" s="226" t="s">
        <v>153</v>
      </c>
      <c r="H234" s="227">
        <v>5</v>
      </c>
      <c r="I234" s="228"/>
      <c r="J234" s="229">
        <f>ROUND(I234*H234,2)</f>
        <v>0</v>
      </c>
      <c r="K234" s="225" t="s">
        <v>1</v>
      </c>
      <c r="L234" s="43"/>
      <c r="M234" s="230" t="s">
        <v>1</v>
      </c>
      <c r="N234" s="231" t="s">
        <v>42</v>
      </c>
      <c r="O234" s="86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AR234" s="234" t="s">
        <v>239</v>
      </c>
      <c r="AT234" s="234" t="s">
        <v>150</v>
      </c>
      <c r="AU234" s="234" t="s">
        <v>87</v>
      </c>
      <c r="AY234" s="17" t="s">
        <v>147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7" t="s">
        <v>85</v>
      </c>
      <c r="BK234" s="235">
        <f>ROUND(I234*H234,2)</f>
        <v>0</v>
      </c>
      <c r="BL234" s="17" t="s">
        <v>239</v>
      </c>
      <c r="BM234" s="234" t="s">
        <v>1308</v>
      </c>
    </row>
    <row r="235" spans="2:65" s="1" customFormat="1" ht="16.5" customHeight="1">
      <c r="B235" s="38"/>
      <c r="C235" s="248" t="s">
        <v>456</v>
      </c>
      <c r="D235" s="248" t="s">
        <v>159</v>
      </c>
      <c r="E235" s="249" t="s">
        <v>1309</v>
      </c>
      <c r="F235" s="250" t="s">
        <v>1310</v>
      </c>
      <c r="G235" s="251" t="s">
        <v>153</v>
      </c>
      <c r="H235" s="252">
        <v>5</v>
      </c>
      <c r="I235" s="253"/>
      <c r="J235" s="254">
        <f>ROUND(I235*H235,2)</f>
        <v>0</v>
      </c>
      <c r="K235" s="250" t="s">
        <v>1</v>
      </c>
      <c r="L235" s="255"/>
      <c r="M235" s="256" t="s">
        <v>1</v>
      </c>
      <c r="N235" s="257" t="s">
        <v>42</v>
      </c>
      <c r="O235" s="86"/>
      <c r="P235" s="232">
        <f>O235*H235</f>
        <v>0</v>
      </c>
      <c r="Q235" s="232">
        <v>0</v>
      </c>
      <c r="R235" s="232">
        <f>Q235*H235</f>
        <v>0</v>
      </c>
      <c r="S235" s="232">
        <v>0</v>
      </c>
      <c r="T235" s="233">
        <f>S235*H235</f>
        <v>0</v>
      </c>
      <c r="AR235" s="234" t="s">
        <v>352</v>
      </c>
      <c r="AT235" s="234" t="s">
        <v>159</v>
      </c>
      <c r="AU235" s="234" t="s">
        <v>87</v>
      </c>
      <c r="AY235" s="17" t="s">
        <v>147</v>
      </c>
      <c r="BE235" s="235">
        <f>IF(N235="základní",J235,0)</f>
        <v>0</v>
      </c>
      <c r="BF235" s="235">
        <f>IF(N235="snížená",J235,0)</f>
        <v>0</v>
      </c>
      <c r="BG235" s="235">
        <f>IF(N235="zákl. přenesená",J235,0)</f>
        <v>0</v>
      </c>
      <c r="BH235" s="235">
        <f>IF(N235="sníž. přenesená",J235,0)</f>
        <v>0</v>
      </c>
      <c r="BI235" s="235">
        <f>IF(N235="nulová",J235,0)</f>
        <v>0</v>
      </c>
      <c r="BJ235" s="17" t="s">
        <v>85</v>
      </c>
      <c r="BK235" s="235">
        <f>ROUND(I235*H235,2)</f>
        <v>0</v>
      </c>
      <c r="BL235" s="17" t="s">
        <v>239</v>
      </c>
      <c r="BM235" s="234" t="s">
        <v>1311</v>
      </c>
    </row>
    <row r="236" spans="2:65" s="1" customFormat="1" ht="24" customHeight="1">
      <c r="B236" s="38"/>
      <c r="C236" s="248" t="s">
        <v>460</v>
      </c>
      <c r="D236" s="248" t="s">
        <v>159</v>
      </c>
      <c r="E236" s="249" t="s">
        <v>1312</v>
      </c>
      <c r="F236" s="250" t="s">
        <v>1313</v>
      </c>
      <c r="G236" s="251" t="s">
        <v>153</v>
      </c>
      <c r="H236" s="252">
        <v>5</v>
      </c>
      <c r="I236" s="253"/>
      <c r="J236" s="254">
        <f>ROUND(I236*H236,2)</f>
        <v>0</v>
      </c>
      <c r="K236" s="250" t="s">
        <v>1</v>
      </c>
      <c r="L236" s="255"/>
      <c r="M236" s="256" t="s">
        <v>1</v>
      </c>
      <c r="N236" s="257" t="s">
        <v>42</v>
      </c>
      <c r="O236" s="86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AR236" s="234" t="s">
        <v>352</v>
      </c>
      <c r="AT236" s="234" t="s">
        <v>159</v>
      </c>
      <c r="AU236" s="234" t="s">
        <v>87</v>
      </c>
      <c r="AY236" s="17" t="s">
        <v>147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7" t="s">
        <v>85</v>
      </c>
      <c r="BK236" s="235">
        <f>ROUND(I236*H236,2)</f>
        <v>0</v>
      </c>
      <c r="BL236" s="17" t="s">
        <v>239</v>
      </c>
      <c r="BM236" s="234" t="s">
        <v>1314</v>
      </c>
    </row>
    <row r="237" spans="2:65" s="1" customFormat="1" ht="16.5" customHeight="1">
      <c r="B237" s="38"/>
      <c r="C237" s="223" t="s">
        <v>466</v>
      </c>
      <c r="D237" s="223" t="s">
        <v>150</v>
      </c>
      <c r="E237" s="224" t="s">
        <v>1315</v>
      </c>
      <c r="F237" s="225" t="s">
        <v>1316</v>
      </c>
      <c r="G237" s="226" t="s">
        <v>1289</v>
      </c>
      <c r="H237" s="227">
        <v>9</v>
      </c>
      <c r="I237" s="228"/>
      <c r="J237" s="229">
        <f>ROUND(I237*H237,2)</f>
        <v>0</v>
      </c>
      <c r="K237" s="225" t="s">
        <v>1</v>
      </c>
      <c r="L237" s="43"/>
      <c r="M237" s="230" t="s">
        <v>1</v>
      </c>
      <c r="N237" s="231" t="s">
        <v>42</v>
      </c>
      <c r="O237" s="86"/>
      <c r="P237" s="232">
        <f>O237*H237</f>
        <v>0</v>
      </c>
      <c r="Q237" s="232">
        <v>0</v>
      </c>
      <c r="R237" s="232">
        <f>Q237*H237</f>
        <v>0</v>
      </c>
      <c r="S237" s="232">
        <v>0</v>
      </c>
      <c r="T237" s="233">
        <f>S237*H237</f>
        <v>0</v>
      </c>
      <c r="AR237" s="234" t="s">
        <v>239</v>
      </c>
      <c r="AT237" s="234" t="s">
        <v>150</v>
      </c>
      <c r="AU237" s="234" t="s">
        <v>87</v>
      </c>
      <c r="AY237" s="17" t="s">
        <v>147</v>
      </c>
      <c r="BE237" s="235">
        <f>IF(N237="základní",J237,0)</f>
        <v>0</v>
      </c>
      <c r="BF237" s="235">
        <f>IF(N237="snížená",J237,0)</f>
        <v>0</v>
      </c>
      <c r="BG237" s="235">
        <f>IF(N237="zákl. přenesená",J237,0)</f>
        <v>0</v>
      </c>
      <c r="BH237" s="235">
        <f>IF(N237="sníž. přenesená",J237,0)</f>
        <v>0</v>
      </c>
      <c r="BI237" s="235">
        <f>IF(N237="nulová",J237,0)</f>
        <v>0</v>
      </c>
      <c r="BJ237" s="17" t="s">
        <v>85</v>
      </c>
      <c r="BK237" s="235">
        <f>ROUND(I237*H237,2)</f>
        <v>0</v>
      </c>
      <c r="BL237" s="17" t="s">
        <v>239</v>
      </c>
      <c r="BM237" s="234" t="s">
        <v>1317</v>
      </c>
    </row>
    <row r="238" spans="2:65" s="1" customFormat="1" ht="16.5" customHeight="1">
      <c r="B238" s="38"/>
      <c r="C238" s="223" t="s">
        <v>471</v>
      </c>
      <c r="D238" s="223" t="s">
        <v>150</v>
      </c>
      <c r="E238" s="224" t="s">
        <v>1318</v>
      </c>
      <c r="F238" s="225" t="s">
        <v>1319</v>
      </c>
      <c r="G238" s="226" t="s">
        <v>1289</v>
      </c>
      <c r="H238" s="227">
        <v>7</v>
      </c>
      <c r="I238" s="228"/>
      <c r="J238" s="229">
        <f>ROUND(I238*H238,2)</f>
        <v>0</v>
      </c>
      <c r="K238" s="225" t="s">
        <v>1</v>
      </c>
      <c r="L238" s="43"/>
      <c r="M238" s="230" t="s">
        <v>1</v>
      </c>
      <c r="N238" s="231" t="s">
        <v>42</v>
      </c>
      <c r="O238" s="86"/>
      <c r="P238" s="232">
        <f>O238*H238</f>
        <v>0</v>
      </c>
      <c r="Q238" s="232">
        <v>0</v>
      </c>
      <c r="R238" s="232">
        <f>Q238*H238</f>
        <v>0</v>
      </c>
      <c r="S238" s="232">
        <v>0</v>
      </c>
      <c r="T238" s="233">
        <f>S238*H238</f>
        <v>0</v>
      </c>
      <c r="AR238" s="234" t="s">
        <v>239</v>
      </c>
      <c r="AT238" s="234" t="s">
        <v>150</v>
      </c>
      <c r="AU238" s="234" t="s">
        <v>87</v>
      </c>
      <c r="AY238" s="17" t="s">
        <v>147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7" t="s">
        <v>85</v>
      </c>
      <c r="BK238" s="235">
        <f>ROUND(I238*H238,2)</f>
        <v>0</v>
      </c>
      <c r="BL238" s="17" t="s">
        <v>239</v>
      </c>
      <c r="BM238" s="234" t="s">
        <v>1320</v>
      </c>
    </row>
    <row r="239" spans="2:65" s="1" customFormat="1" ht="16.5" customHeight="1">
      <c r="B239" s="38"/>
      <c r="C239" s="248" t="s">
        <v>479</v>
      </c>
      <c r="D239" s="248" t="s">
        <v>159</v>
      </c>
      <c r="E239" s="249" t="s">
        <v>1321</v>
      </c>
      <c r="F239" s="250" t="s">
        <v>1322</v>
      </c>
      <c r="G239" s="251" t="s">
        <v>153</v>
      </c>
      <c r="H239" s="252">
        <v>7</v>
      </c>
      <c r="I239" s="253"/>
      <c r="J239" s="254">
        <f>ROUND(I239*H239,2)</f>
        <v>0</v>
      </c>
      <c r="K239" s="250" t="s">
        <v>1</v>
      </c>
      <c r="L239" s="255"/>
      <c r="M239" s="256" t="s">
        <v>1</v>
      </c>
      <c r="N239" s="257" t="s">
        <v>42</v>
      </c>
      <c r="O239" s="86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AR239" s="234" t="s">
        <v>352</v>
      </c>
      <c r="AT239" s="234" t="s">
        <v>159</v>
      </c>
      <c r="AU239" s="234" t="s">
        <v>87</v>
      </c>
      <c r="AY239" s="17" t="s">
        <v>147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7" t="s">
        <v>85</v>
      </c>
      <c r="BK239" s="235">
        <f>ROUND(I239*H239,2)</f>
        <v>0</v>
      </c>
      <c r="BL239" s="17" t="s">
        <v>239</v>
      </c>
      <c r="BM239" s="234" t="s">
        <v>1323</v>
      </c>
    </row>
    <row r="240" spans="2:65" s="1" customFormat="1" ht="16.5" customHeight="1">
      <c r="B240" s="38"/>
      <c r="C240" s="223" t="s">
        <v>484</v>
      </c>
      <c r="D240" s="223" t="s">
        <v>150</v>
      </c>
      <c r="E240" s="224" t="s">
        <v>1324</v>
      </c>
      <c r="F240" s="225" t="s">
        <v>1325</v>
      </c>
      <c r="G240" s="226" t="s">
        <v>1289</v>
      </c>
      <c r="H240" s="227">
        <v>1</v>
      </c>
      <c r="I240" s="228"/>
      <c r="J240" s="229">
        <f>ROUND(I240*H240,2)</f>
        <v>0</v>
      </c>
      <c r="K240" s="225" t="s">
        <v>1</v>
      </c>
      <c r="L240" s="43"/>
      <c r="M240" s="230" t="s">
        <v>1</v>
      </c>
      <c r="N240" s="231" t="s">
        <v>42</v>
      </c>
      <c r="O240" s="86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AR240" s="234" t="s">
        <v>239</v>
      </c>
      <c r="AT240" s="234" t="s">
        <v>150</v>
      </c>
      <c r="AU240" s="234" t="s">
        <v>87</v>
      </c>
      <c r="AY240" s="17" t="s">
        <v>147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17" t="s">
        <v>85</v>
      </c>
      <c r="BK240" s="235">
        <f>ROUND(I240*H240,2)</f>
        <v>0</v>
      </c>
      <c r="BL240" s="17" t="s">
        <v>239</v>
      </c>
      <c r="BM240" s="234" t="s">
        <v>1326</v>
      </c>
    </row>
    <row r="241" spans="2:65" s="1" customFormat="1" ht="16.5" customHeight="1">
      <c r="B241" s="38"/>
      <c r="C241" s="248" t="s">
        <v>490</v>
      </c>
      <c r="D241" s="248" t="s">
        <v>159</v>
      </c>
      <c r="E241" s="249" t="s">
        <v>1327</v>
      </c>
      <c r="F241" s="250" t="s">
        <v>1328</v>
      </c>
      <c r="G241" s="251" t="s">
        <v>153</v>
      </c>
      <c r="H241" s="252">
        <v>1</v>
      </c>
      <c r="I241" s="253"/>
      <c r="J241" s="254">
        <f>ROUND(I241*H241,2)</f>
        <v>0</v>
      </c>
      <c r="K241" s="250" t="s">
        <v>1</v>
      </c>
      <c r="L241" s="255"/>
      <c r="M241" s="256" t="s">
        <v>1</v>
      </c>
      <c r="N241" s="257" t="s">
        <v>42</v>
      </c>
      <c r="O241" s="86"/>
      <c r="P241" s="232">
        <f>O241*H241</f>
        <v>0</v>
      </c>
      <c r="Q241" s="232">
        <v>0</v>
      </c>
      <c r="R241" s="232">
        <f>Q241*H241</f>
        <v>0</v>
      </c>
      <c r="S241" s="232">
        <v>0</v>
      </c>
      <c r="T241" s="233">
        <f>S241*H241</f>
        <v>0</v>
      </c>
      <c r="AR241" s="234" t="s">
        <v>352</v>
      </c>
      <c r="AT241" s="234" t="s">
        <v>159</v>
      </c>
      <c r="AU241" s="234" t="s">
        <v>87</v>
      </c>
      <c r="AY241" s="17" t="s">
        <v>147</v>
      </c>
      <c r="BE241" s="235">
        <f>IF(N241="základní",J241,0)</f>
        <v>0</v>
      </c>
      <c r="BF241" s="235">
        <f>IF(N241="snížená",J241,0)</f>
        <v>0</v>
      </c>
      <c r="BG241" s="235">
        <f>IF(N241="zákl. přenesená",J241,0)</f>
        <v>0</v>
      </c>
      <c r="BH241" s="235">
        <f>IF(N241="sníž. přenesená",J241,0)</f>
        <v>0</v>
      </c>
      <c r="BI241" s="235">
        <f>IF(N241="nulová",J241,0)</f>
        <v>0</v>
      </c>
      <c r="BJ241" s="17" t="s">
        <v>85</v>
      </c>
      <c r="BK241" s="235">
        <f>ROUND(I241*H241,2)</f>
        <v>0</v>
      </c>
      <c r="BL241" s="17" t="s">
        <v>239</v>
      </c>
      <c r="BM241" s="234" t="s">
        <v>1329</v>
      </c>
    </row>
    <row r="242" spans="2:51" s="12" customFormat="1" ht="12">
      <c r="B242" s="236"/>
      <c r="C242" s="237"/>
      <c r="D242" s="238" t="s">
        <v>157</v>
      </c>
      <c r="E242" s="239" t="s">
        <v>1</v>
      </c>
      <c r="F242" s="240" t="s">
        <v>1330</v>
      </c>
      <c r="G242" s="237"/>
      <c r="H242" s="241">
        <v>1</v>
      </c>
      <c r="I242" s="242"/>
      <c r="J242" s="237"/>
      <c r="K242" s="237"/>
      <c r="L242" s="243"/>
      <c r="M242" s="244"/>
      <c r="N242" s="245"/>
      <c r="O242" s="245"/>
      <c r="P242" s="245"/>
      <c r="Q242" s="245"/>
      <c r="R242" s="245"/>
      <c r="S242" s="245"/>
      <c r="T242" s="246"/>
      <c r="AT242" s="247" t="s">
        <v>157</v>
      </c>
      <c r="AU242" s="247" t="s">
        <v>87</v>
      </c>
      <c r="AV242" s="12" t="s">
        <v>87</v>
      </c>
      <c r="AW242" s="12" t="s">
        <v>32</v>
      </c>
      <c r="AX242" s="12" t="s">
        <v>77</v>
      </c>
      <c r="AY242" s="247" t="s">
        <v>147</v>
      </c>
    </row>
    <row r="243" spans="2:51" s="14" customFormat="1" ht="12">
      <c r="B243" s="269"/>
      <c r="C243" s="270"/>
      <c r="D243" s="238" t="s">
        <v>157</v>
      </c>
      <c r="E243" s="271" t="s">
        <v>1</v>
      </c>
      <c r="F243" s="272" t="s">
        <v>1331</v>
      </c>
      <c r="G243" s="270"/>
      <c r="H243" s="271" t="s">
        <v>1</v>
      </c>
      <c r="I243" s="273"/>
      <c r="J243" s="270"/>
      <c r="K243" s="270"/>
      <c r="L243" s="274"/>
      <c r="M243" s="275"/>
      <c r="N243" s="276"/>
      <c r="O243" s="276"/>
      <c r="P243" s="276"/>
      <c r="Q243" s="276"/>
      <c r="R243" s="276"/>
      <c r="S243" s="276"/>
      <c r="T243" s="277"/>
      <c r="AT243" s="278" t="s">
        <v>157</v>
      </c>
      <c r="AU243" s="278" t="s">
        <v>87</v>
      </c>
      <c r="AV243" s="14" t="s">
        <v>85</v>
      </c>
      <c r="AW243" s="14" t="s">
        <v>32</v>
      </c>
      <c r="AX243" s="14" t="s">
        <v>77</v>
      </c>
      <c r="AY243" s="278" t="s">
        <v>147</v>
      </c>
    </row>
    <row r="244" spans="2:51" s="13" customFormat="1" ht="12">
      <c r="B244" s="258"/>
      <c r="C244" s="259"/>
      <c r="D244" s="238" t="s">
        <v>157</v>
      </c>
      <c r="E244" s="260" t="s">
        <v>1</v>
      </c>
      <c r="F244" s="261" t="s">
        <v>184</v>
      </c>
      <c r="G244" s="259"/>
      <c r="H244" s="262">
        <v>1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AT244" s="268" t="s">
        <v>157</v>
      </c>
      <c r="AU244" s="268" t="s">
        <v>87</v>
      </c>
      <c r="AV244" s="13" t="s">
        <v>155</v>
      </c>
      <c r="AW244" s="13" t="s">
        <v>32</v>
      </c>
      <c r="AX244" s="13" t="s">
        <v>85</v>
      </c>
      <c r="AY244" s="268" t="s">
        <v>147</v>
      </c>
    </row>
    <row r="245" spans="2:65" s="1" customFormat="1" ht="24" customHeight="1">
      <c r="B245" s="38"/>
      <c r="C245" s="223" t="s">
        <v>496</v>
      </c>
      <c r="D245" s="223" t="s">
        <v>150</v>
      </c>
      <c r="E245" s="224" t="s">
        <v>1332</v>
      </c>
      <c r="F245" s="225" t="s">
        <v>1333</v>
      </c>
      <c r="G245" s="226" t="s">
        <v>153</v>
      </c>
      <c r="H245" s="227">
        <v>2</v>
      </c>
      <c r="I245" s="228"/>
      <c r="J245" s="229">
        <f>ROUND(I245*H245,2)</f>
        <v>0</v>
      </c>
      <c r="K245" s="225" t="s">
        <v>1</v>
      </c>
      <c r="L245" s="43"/>
      <c r="M245" s="230" t="s">
        <v>1</v>
      </c>
      <c r="N245" s="231" t="s">
        <v>42</v>
      </c>
      <c r="O245" s="86"/>
      <c r="P245" s="232">
        <f>O245*H245</f>
        <v>0</v>
      </c>
      <c r="Q245" s="232">
        <v>0</v>
      </c>
      <c r="R245" s="232">
        <f>Q245*H245</f>
        <v>0</v>
      </c>
      <c r="S245" s="232">
        <v>0</v>
      </c>
      <c r="T245" s="233">
        <f>S245*H245</f>
        <v>0</v>
      </c>
      <c r="AR245" s="234" t="s">
        <v>239</v>
      </c>
      <c r="AT245" s="234" t="s">
        <v>150</v>
      </c>
      <c r="AU245" s="234" t="s">
        <v>87</v>
      </c>
      <c r="AY245" s="17" t="s">
        <v>147</v>
      </c>
      <c r="BE245" s="235">
        <f>IF(N245="základní",J245,0)</f>
        <v>0</v>
      </c>
      <c r="BF245" s="235">
        <f>IF(N245="snížená",J245,0)</f>
        <v>0</v>
      </c>
      <c r="BG245" s="235">
        <f>IF(N245="zákl. přenesená",J245,0)</f>
        <v>0</v>
      </c>
      <c r="BH245" s="235">
        <f>IF(N245="sníž. přenesená",J245,0)</f>
        <v>0</v>
      </c>
      <c r="BI245" s="235">
        <f>IF(N245="nulová",J245,0)</f>
        <v>0</v>
      </c>
      <c r="BJ245" s="17" t="s">
        <v>85</v>
      </c>
      <c r="BK245" s="235">
        <f>ROUND(I245*H245,2)</f>
        <v>0</v>
      </c>
      <c r="BL245" s="17" t="s">
        <v>239</v>
      </c>
      <c r="BM245" s="234" t="s">
        <v>1334</v>
      </c>
    </row>
    <row r="246" spans="2:65" s="1" customFormat="1" ht="36" customHeight="1">
      <c r="B246" s="38"/>
      <c r="C246" s="223" t="s">
        <v>500</v>
      </c>
      <c r="D246" s="223" t="s">
        <v>150</v>
      </c>
      <c r="E246" s="224" t="s">
        <v>1335</v>
      </c>
      <c r="F246" s="225" t="s">
        <v>1336</v>
      </c>
      <c r="G246" s="226" t="s">
        <v>1289</v>
      </c>
      <c r="H246" s="227">
        <v>2</v>
      </c>
      <c r="I246" s="228"/>
      <c r="J246" s="229">
        <f>ROUND(I246*H246,2)</f>
        <v>0</v>
      </c>
      <c r="K246" s="225" t="s">
        <v>1</v>
      </c>
      <c r="L246" s="43"/>
      <c r="M246" s="230" t="s">
        <v>1</v>
      </c>
      <c r="N246" s="231" t="s">
        <v>42</v>
      </c>
      <c r="O246" s="86"/>
      <c r="P246" s="232">
        <f>O246*H246</f>
        <v>0</v>
      </c>
      <c r="Q246" s="232">
        <v>0</v>
      </c>
      <c r="R246" s="232">
        <f>Q246*H246</f>
        <v>0</v>
      </c>
      <c r="S246" s="232">
        <v>0</v>
      </c>
      <c r="T246" s="233">
        <f>S246*H246</f>
        <v>0</v>
      </c>
      <c r="AR246" s="234" t="s">
        <v>239</v>
      </c>
      <c r="AT246" s="234" t="s">
        <v>150</v>
      </c>
      <c r="AU246" s="234" t="s">
        <v>87</v>
      </c>
      <c r="AY246" s="17" t="s">
        <v>147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7" t="s">
        <v>85</v>
      </c>
      <c r="BK246" s="235">
        <f>ROUND(I246*H246,2)</f>
        <v>0</v>
      </c>
      <c r="BL246" s="17" t="s">
        <v>239</v>
      </c>
      <c r="BM246" s="234" t="s">
        <v>1337</v>
      </c>
    </row>
    <row r="247" spans="2:65" s="1" customFormat="1" ht="24" customHeight="1">
      <c r="B247" s="38"/>
      <c r="C247" s="248" t="s">
        <v>504</v>
      </c>
      <c r="D247" s="248" t="s">
        <v>159</v>
      </c>
      <c r="E247" s="249" t="s">
        <v>1338</v>
      </c>
      <c r="F247" s="250" t="s">
        <v>1339</v>
      </c>
      <c r="G247" s="251" t="s">
        <v>153</v>
      </c>
      <c r="H247" s="252">
        <v>2</v>
      </c>
      <c r="I247" s="253"/>
      <c r="J247" s="254">
        <f>ROUND(I247*H247,2)</f>
        <v>0</v>
      </c>
      <c r="K247" s="250" t="s">
        <v>1</v>
      </c>
      <c r="L247" s="255"/>
      <c r="M247" s="256" t="s">
        <v>1</v>
      </c>
      <c r="N247" s="257" t="s">
        <v>42</v>
      </c>
      <c r="O247" s="86"/>
      <c r="P247" s="232">
        <f>O247*H247</f>
        <v>0</v>
      </c>
      <c r="Q247" s="232">
        <v>0</v>
      </c>
      <c r="R247" s="232">
        <f>Q247*H247</f>
        <v>0</v>
      </c>
      <c r="S247" s="232">
        <v>0</v>
      </c>
      <c r="T247" s="233">
        <f>S247*H247</f>
        <v>0</v>
      </c>
      <c r="AR247" s="234" t="s">
        <v>352</v>
      </c>
      <c r="AT247" s="234" t="s">
        <v>159</v>
      </c>
      <c r="AU247" s="234" t="s">
        <v>87</v>
      </c>
      <c r="AY247" s="17" t="s">
        <v>147</v>
      </c>
      <c r="BE247" s="235">
        <f>IF(N247="základní",J247,0)</f>
        <v>0</v>
      </c>
      <c r="BF247" s="235">
        <f>IF(N247="snížená",J247,0)</f>
        <v>0</v>
      </c>
      <c r="BG247" s="235">
        <f>IF(N247="zákl. přenesená",J247,0)</f>
        <v>0</v>
      </c>
      <c r="BH247" s="235">
        <f>IF(N247="sníž. přenesená",J247,0)</f>
        <v>0</v>
      </c>
      <c r="BI247" s="235">
        <f>IF(N247="nulová",J247,0)</f>
        <v>0</v>
      </c>
      <c r="BJ247" s="17" t="s">
        <v>85</v>
      </c>
      <c r="BK247" s="235">
        <f>ROUND(I247*H247,2)</f>
        <v>0</v>
      </c>
      <c r="BL247" s="17" t="s">
        <v>239</v>
      </c>
      <c r="BM247" s="234" t="s">
        <v>1340</v>
      </c>
    </row>
    <row r="248" spans="2:65" s="1" customFormat="1" ht="16.5" customHeight="1">
      <c r="B248" s="38"/>
      <c r="C248" s="223" t="s">
        <v>512</v>
      </c>
      <c r="D248" s="223" t="s">
        <v>150</v>
      </c>
      <c r="E248" s="224" t="s">
        <v>1341</v>
      </c>
      <c r="F248" s="225" t="s">
        <v>1342</v>
      </c>
      <c r="G248" s="226" t="s">
        <v>1289</v>
      </c>
      <c r="H248" s="227">
        <v>1</v>
      </c>
      <c r="I248" s="228"/>
      <c r="J248" s="229">
        <f>ROUND(I248*H248,2)</f>
        <v>0</v>
      </c>
      <c r="K248" s="225" t="s">
        <v>1</v>
      </c>
      <c r="L248" s="43"/>
      <c r="M248" s="230" t="s">
        <v>1</v>
      </c>
      <c r="N248" s="231" t="s">
        <v>42</v>
      </c>
      <c r="O248" s="86"/>
      <c r="P248" s="232">
        <f>O248*H248</f>
        <v>0</v>
      </c>
      <c r="Q248" s="232">
        <v>0</v>
      </c>
      <c r="R248" s="232">
        <f>Q248*H248</f>
        <v>0</v>
      </c>
      <c r="S248" s="232">
        <v>0</v>
      </c>
      <c r="T248" s="233">
        <f>S248*H248</f>
        <v>0</v>
      </c>
      <c r="AR248" s="234" t="s">
        <v>239</v>
      </c>
      <c r="AT248" s="234" t="s">
        <v>150</v>
      </c>
      <c r="AU248" s="234" t="s">
        <v>87</v>
      </c>
      <c r="AY248" s="17" t="s">
        <v>147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17" t="s">
        <v>85</v>
      </c>
      <c r="BK248" s="235">
        <f>ROUND(I248*H248,2)</f>
        <v>0</v>
      </c>
      <c r="BL248" s="17" t="s">
        <v>239</v>
      </c>
      <c r="BM248" s="234" t="s">
        <v>1343</v>
      </c>
    </row>
    <row r="249" spans="2:65" s="1" customFormat="1" ht="16.5" customHeight="1">
      <c r="B249" s="38"/>
      <c r="C249" s="248" t="s">
        <v>519</v>
      </c>
      <c r="D249" s="248" t="s">
        <v>159</v>
      </c>
      <c r="E249" s="249" t="s">
        <v>1344</v>
      </c>
      <c r="F249" s="250" t="s">
        <v>1345</v>
      </c>
      <c r="G249" s="251" t="s">
        <v>153</v>
      </c>
      <c r="H249" s="252">
        <v>1</v>
      </c>
      <c r="I249" s="253"/>
      <c r="J249" s="254">
        <f>ROUND(I249*H249,2)</f>
        <v>0</v>
      </c>
      <c r="K249" s="250" t="s">
        <v>1</v>
      </c>
      <c r="L249" s="255"/>
      <c r="M249" s="256" t="s">
        <v>1</v>
      </c>
      <c r="N249" s="257" t="s">
        <v>42</v>
      </c>
      <c r="O249" s="86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AR249" s="234" t="s">
        <v>352</v>
      </c>
      <c r="AT249" s="234" t="s">
        <v>159</v>
      </c>
      <c r="AU249" s="234" t="s">
        <v>87</v>
      </c>
      <c r="AY249" s="17" t="s">
        <v>147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7" t="s">
        <v>85</v>
      </c>
      <c r="BK249" s="235">
        <f>ROUND(I249*H249,2)</f>
        <v>0</v>
      </c>
      <c r="BL249" s="17" t="s">
        <v>239</v>
      </c>
      <c r="BM249" s="234" t="s">
        <v>1346</v>
      </c>
    </row>
    <row r="250" spans="2:65" s="1" customFormat="1" ht="24" customHeight="1">
      <c r="B250" s="38"/>
      <c r="C250" s="223" t="s">
        <v>524</v>
      </c>
      <c r="D250" s="223" t="s">
        <v>150</v>
      </c>
      <c r="E250" s="224" t="s">
        <v>1347</v>
      </c>
      <c r="F250" s="225" t="s">
        <v>1348</v>
      </c>
      <c r="G250" s="226" t="s">
        <v>1289</v>
      </c>
      <c r="H250" s="227">
        <v>14</v>
      </c>
      <c r="I250" s="228"/>
      <c r="J250" s="229">
        <f>ROUND(I250*H250,2)</f>
        <v>0</v>
      </c>
      <c r="K250" s="225" t="s">
        <v>1</v>
      </c>
      <c r="L250" s="43"/>
      <c r="M250" s="230" t="s">
        <v>1</v>
      </c>
      <c r="N250" s="231" t="s">
        <v>42</v>
      </c>
      <c r="O250" s="86"/>
      <c r="P250" s="232">
        <f>O250*H250</f>
        <v>0</v>
      </c>
      <c r="Q250" s="232">
        <v>0</v>
      </c>
      <c r="R250" s="232">
        <f>Q250*H250</f>
        <v>0</v>
      </c>
      <c r="S250" s="232">
        <v>0</v>
      </c>
      <c r="T250" s="233">
        <f>S250*H250</f>
        <v>0</v>
      </c>
      <c r="AR250" s="234" t="s">
        <v>239</v>
      </c>
      <c r="AT250" s="234" t="s">
        <v>150</v>
      </c>
      <c r="AU250" s="234" t="s">
        <v>87</v>
      </c>
      <c r="AY250" s="17" t="s">
        <v>147</v>
      </c>
      <c r="BE250" s="235">
        <f>IF(N250="základní",J250,0)</f>
        <v>0</v>
      </c>
      <c r="BF250" s="235">
        <f>IF(N250="snížená",J250,0)</f>
        <v>0</v>
      </c>
      <c r="BG250" s="235">
        <f>IF(N250="zákl. přenesená",J250,0)</f>
        <v>0</v>
      </c>
      <c r="BH250" s="235">
        <f>IF(N250="sníž. přenesená",J250,0)</f>
        <v>0</v>
      </c>
      <c r="BI250" s="235">
        <f>IF(N250="nulová",J250,0)</f>
        <v>0</v>
      </c>
      <c r="BJ250" s="17" t="s">
        <v>85</v>
      </c>
      <c r="BK250" s="235">
        <f>ROUND(I250*H250,2)</f>
        <v>0</v>
      </c>
      <c r="BL250" s="17" t="s">
        <v>239</v>
      </c>
      <c r="BM250" s="234" t="s">
        <v>1349</v>
      </c>
    </row>
    <row r="251" spans="2:65" s="1" customFormat="1" ht="16.5" customHeight="1">
      <c r="B251" s="38"/>
      <c r="C251" s="248" t="s">
        <v>528</v>
      </c>
      <c r="D251" s="248" t="s">
        <v>159</v>
      </c>
      <c r="E251" s="249" t="s">
        <v>1350</v>
      </c>
      <c r="F251" s="250" t="s">
        <v>1351</v>
      </c>
      <c r="G251" s="251" t="s">
        <v>153</v>
      </c>
      <c r="H251" s="252">
        <v>14</v>
      </c>
      <c r="I251" s="253"/>
      <c r="J251" s="254">
        <f>ROUND(I251*H251,2)</f>
        <v>0</v>
      </c>
      <c r="K251" s="250" t="s">
        <v>1</v>
      </c>
      <c r="L251" s="255"/>
      <c r="M251" s="256" t="s">
        <v>1</v>
      </c>
      <c r="N251" s="257" t="s">
        <v>42</v>
      </c>
      <c r="O251" s="86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AR251" s="234" t="s">
        <v>352</v>
      </c>
      <c r="AT251" s="234" t="s">
        <v>159</v>
      </c>
      <c r="AU251" s="234" t="s">
        <v>87</v>
      </c>
      <c r="AY251" s="17" t="s">
        <v>147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7" t="s">
        <v>85</v>
      </c>
      <c r="BK251" s="235">
        <f>ROUND(I251*H251,2)</f>
        <v>0</v>
      </c>
      <c r="BL251" s="17" t="s">
        <v>239</v>
      </c>
      <c r="BM251" s="234" t="s">
        <v>1352</v>
      </c>
    </row>
    <row r="252" spans="2:65" s="1" customFormat="1" ht="16.5" customHeight="1">
      <c r="B252" s="38"/>
      <c r="C252" s="223" t="s">
        <v>532</v>
      </c>
      <c r="D252" s="223" t="s">
        <v>150</v>
      </c>
      <c r="E252" s="224" t="s">
        <v>1353</v>
      </c>
      <c r="F252" s="225" t="s">
        <v>1354</v>
      </c>
      <c r="G252" s="226" t="s">
        <v>1289</v>
      </c>
      <c r="H252" s="227">
        <v>9</v>
      </c>
      <c r="I252" s="228"/>
      <c r="J252" s="229">
        <f>ROUND(I252*H252,2)</f>
        <v>0</v>
      </c>
      <c r="K252" s="225" t="s">
        <v>1</v>
      </c>
      <c r="L252" s="43"/>
      <c r="M252" s="230" t="s">
        <v>1</v>
      </c>
      <c r="N252" s="231" t="s">
        <v>42</v>
      </c>
      <c r="O252" s="86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AR252" s="234" t="s">
        <v>239</v>
      </c>
      <c r="AT252" s="234" t="s">
        <v>150</v>
      </c>
      <c r="AU252" s="234" t="s">
        <v>87</v>
      </c>
      <c r="AY252" s="17" t="s">
        <v>147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7" t="s">
        <v>85</v>
      </c>
      <c r="BK252" s="235">
        <f>ROUND(I252*H252,2)</f>
        <v>0</v>
      </c>
      <c r="BL252" s="17" t="s">
        <v>239</v>
      </c>
      <c r="BM252" s="234" t="s">
        <v>1355</v>
      </c>
    </row>
    <row r="253" spans="2:65" s="1" customFormat="1" ht="24" customHeight="1">
      <c r="B253" s="38"/>
      <c r="C253" s="223" t="s">
        <v>536</v>
      </c>
      <c r="D253" s="223" t="s">
        <v>150</v>
      </c>
      <c r="E253" s="224" t="s">
        <v>1356</v>
      </c>
      <c r="F253" s="225" t="s">
        <v>1357</v>
      </c>
      <c r="G253" s="226" t="s">
        <v>153</v>
      </c>
      <c r="H253" s="227">
        <v>1</v>
      </c>
      <c r="I253" s="228"/>
      <c r="J253" s="229">
        <f>ROUND(I253*H253,2)</f>
        <v>0</v>
      </c>
      <c r="K253" s="225" t="s">
        <v>1</v>
      </c>
      <c r="L253" s="43"/>
      <c r="M253" s="230" t="s">
        <v>1</v>
      </c>
      <c r="N253" s="231" t="s">
        <v>42</v>
      </c>
      <c r="O253" s="86"/>
      <c r="P253" s="232">
        <f>O253*H253</f>
        <v>0</v>
      </c>
      <c r="Q253" s="232">
        <v>0</v>
      </c>
      <c r="R253" s="232">
        <f>Q253*H253</f>
        <v>0</v>
      </c>
      <c r="S253" s="232">
        <v>0</v>
      </c>
      <c r="T253" s="233">
        <f>S253*H253</f>
        <v>0</v>
      </c>
      <c r="AR253" s="234" t="s">
        <v>239</v>
      </c>
      <c r="AT253" s="234" t="s">
        <v>150</v>
      </c>
      <c r="AU253" s="234" t="s">
        <v>87</v>
      </c>
      <c r="AY253" s="17" t="s">
        <v>147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7" t="s">
        <v>85</v>
      </c>
      <c r="BK253" s="235">
        <f>ROUND(I253*H253,2)</f>
        <v>0</v>
      </c>
      <c r="BL253" s="17" t="s">
        <v>239</v>
      </c>
      <c r="BM253" s="234" t="s">
        <v>1358</v>
      </c>
    </row>
    <row r="254" spans="2:65" s="1" customFormat="1" ht="16.5" customHeight="1">
      <c r="B254" s="38"/>
      <c r="C254" s="248" t="s">
        <v>540</v>
      </c>
      <c r="D254" s="248" t="s">
        <v>159</v>
      </c>
      <c r="E254" s="249" t="s">
        <v>1359</v>
      </c>
      <c r="F254" s="250" t="s">
        <v>1360</v>
      </c>
      <c r="G254" s="251" t="s">
        <v>153</v>
      </c>
      <c r="H254" s="252">
        <v>1</v>
      </c>
      <c r="I254" s="253"/>
      <c r="J254" s="254">
        <f>ROUND(I254*H254,2)</f>
        <v>0</v>
      </c>
      <c r="K254" s="250" t="s">
        <v>1</v>
      </c>
      <c r="L254" s="255"/>
      <c r="M254" s="256" t="s">
        <v>1</v>
      </c>
      <c r="N254" s="257" t="s">
        <v>42</v>
      </c>
      <c r="O254" s="86"/>
      <c r="P254" s="232">
        <f>O254*H254</f>
        <v>0</v>
      </c>
      <c r="Q254" s="232">
        <v>0</v>
      </c>
      <c r="R254" s="232">
        <f>Q254*H254</f>
        <v>0</v>
      </c>
      <c r="S254" s="232">
        <v>0</v>
      </c>
      <c r="T254" s="233">
        <f>S254*H254</f>
        <v>0</v>
      </c>
      <c r="AR254" s="234" t="s">
        <v>352</v>
      </c>
      <c r="AT254" s="234" t="s">
        <v>159</v>
      </c>
      <c r="AU254" s="234" t="s">
        <v>87</v>
      </c>
      <c r="AY254" s="17" t="s">
        <v>147</v>
      </c>
      <c r="BE254" s="235">
        <f>IF(N254="základní",J254,0)</f>
        <v>0</v>
      </c>
      <c r="BF254" s="235">
        <f>IF(N254="snížená",J254,0)</f>
        <v>0</v>
      </c>
      <c r="BG254" s="235">
        <f>IF(N254="zákl. přenesená",J254,0)</f>
        <v>0</v>
      </c>
      <c r="BH254" s="235">
        <f>IF(N254="sníž. přenesená",J254,0)</f>
        <v>0</v>
      </c>
      <c r="BI254" s="235">
        <f>IF(N254="nulová",J254,0)</f>
        <v>0</v>
      </c>
      <c r="BJ254" s="17" t="s">
        <v>85</v>
      </c>
      <c r="BK254" s="235">
        <f>ROUND(I254*H254,2)</f>
        <v>0</v>
      </c>
      <c r="BL254" s="17" t="s">
        <v>239</v>
      </c>
      <c r="BM254" s="234" t="s">
        <v>1361</v>
      </c>
    </row>
    <row r="255" spans="2:65" s="1" customFormat="1" ht="24" customHeight="1">
      <c r="B255" s="38"/>
      <c r="C255" s="223" t="s">
        <v>544</v>
      </c>
      <c r="D255" s="223" t="s">
        <v>150</v>
      </c>
      <c r="E255" s="224" t="s">
        <v>1362</v>
      </c>
      <c r="F255" s="225" t="s">
        <v>1363</v>
      </c>
      <c r="G255" s="226" t="s">
        <v>153</v>
      </c>
      <c r="H255" s="227">
        <v>7</v>
      </c>
      <c r="I255" s="228"/>
      <c r="J255" s="229">
        <f>ROUND(I255*H255,2)</f>
        <v>0</v>
      </c>
      <c r="K255" s="225" t="s">
        <v>1</v>
      </c>
      <c r="L255" s="43"/>
      <c r="M255" s="230" t="s">
        <v>1</v>
      </c>
      <c r="N255" s="231" t="s">
        <v>42</v>
      </c>
      <c r="O255" s="86"/>
      <c r="P255" s="232">
        <f>O255*H255</f>
        <v>0</v>
      </c>
      <c r="Q255" s="232">
        <v>0</v>
      </c>
      <c r="R255" s="232">
        <f>Q255*H255</f>
        <v>0</v>
      </c>
      <c r="S255" s="232">
        <v>0</v>
      </c>
      <c r="T255" s="233">
        <f>S255*H255</f>
        <v>0</v>
      </c>
      <c r="AR255" s="234" t="s">
        <v>239</v>
      </c>
      <c r="AT255" s="234" t="s">
        <v>150</v>
      </c>
      <c r="AU255" s="234" t="s">
        <v>87</v>
      </c>
      <c r="AY255" s="17" t="s">
        <v>147</v>
      </c>
      <c r="BE255" s="235">
        <f>IF(N255="základní",J255,0)</f>
        <v>0</v>
      </c>
      <c r="BF255" s="235">
        <f>IF(N255="snížená",J255,0)</f>
        <v>0</v>
      </c>
      <c r="BG255" s="235">
        <f>IF(N255="zákl. přenesená",J255,0)</f>
        <v>0</v>
      </c>
      <c r="BH255" s="235">
        <f>IF(N255="sníž. přenesená",J255,0)</f>
        <v>0</v>
      </c>
      <c r="BI255" s="235">
        <f>IF(N255="nulová",J255,0)</f>
        <v>0</v>
      </c>
      <c r="BJ255" s="17" t="s">
        <v>85</v>
      </c>
      <c r="BK255" s="235">
        <f>ROUND(I255*H255,2)</f>
        <v>0</v>
      </c>
      <c r="BL255" s="17" t="s">
        <v>239</v>
      </c>
      <c r="BM255" s="234" t="s">
        <v>1364</v>
      </c>
    </row>
    <row r="256" spans="2:65" s="1" customFormat="1" ht="48" customHeight="1">
      <c r="B256" s="38"/>
      <c r="C256" s="248" t="s">
        <v>548</v>
      </c>
      <c r="D256" s="248" t="s">
        <v>159</v>
      </c>
      <c r="E256" s="249" t="s">
        <v>1365</v>
      </c>
      <c r="F256" s="250" t="s">
        <v>1366</v>
      </c>
      <c r="G256" s="251" t="s">
        <v>153</v>
      </c>
      <c r="H256" s="252">
        <v>1</v>
      </c>
      <c r="I256" s="253"/>
      <c r="J256" s="254">
        <f>ROUND(I256*H256,2)</f>
        <v>0</v>
      </c>
      <c r="K256" s="250" t="s">
        <v>1</v>
      </c>
      <c r="L256" s="255"/>
      <c r="M256" s="256" t="s">
        <v>1</v>
      </c>
      <c r="N256" s="257" t="s">
        <v>42</v>
      </c>
      <c r="O256" s="86"/>
      <c r="P256" s="232">
        <f>O256*H256</f>
        <v>0</v>
      </c>
      <c r="Q256" s="232">
        <v>0</v>
      </c>
      <c r="R256" s="232">
        <f>Q256*H256</f>
        <v>0</v>
      </c>
      <c r="S256" s="232">
        <v>0</v>
      </c>
      <c r="T256" s="233">
        <f>S256*H256</f>
        <v>0</v>
      </c>
      <c r="AR256" s="234" t="s">
        <v>352</v>
      </c>
      <c r="AT256" s="234" t="s">
        <v>159</v>
      </c>
      <c r="AU256" s="234" t="s">
        <v>87</v>
      </c>
      <c r="AY256" s="17" t="s">
        <v>147</v>
      </c>
      <c r="BE256" s="235">
        <f>IF(N256="základní",J256,0)</f>
        <v>0</v>
      </c>
      <c r="BF256" s="235">
        <f>IF(N256="snížená",J256,0)</f>
        <v>0</v>
      </c>
      <c r="BG256" s="235">
        <f>IF(N256="zákl. přenesená",J256,0)</f>
        <v>0</v>
      </c>
      <c r="BH256" s="235">
        <f>IF(N256="sníž. přenesená",J256,0)</f>
        <v>0</v>
      </c>
      <c r="BI256" s="235">
        <f>IF(N256="nulová",J256,0)</f>
        <v>0</v>
      </c>
      <c r="BJ256" s="17" t="s">
        <v>85</v>
      </c>
      <c r="BK256" s="235">
        <f>ROUND(I256*H256,2)</f>
        <v>0</v>
      </c>
      <c r="BL256" s="17" t="s">
        <v>239</v>
      </c>
      <c r="BM256" s="234" t="s">
        <v>1367</v>
      </c>
    </row>
    <row r="257" spans="2:65" s="1" customFormat="1" ht="36" customHeight="1">
      <c r="B257" s="38"/>
      <c r="C257" s="248" t="s">
        <v>552</v>
      </c>
      <c r="D257" s="248" t="s">
        <v>159</v>
      </c>
      <c r="E257" s="249" t="s">
        <v>1368</v>
      </c>
      <c r="F257" s="250" t="s">
        <v>1369</v>
      </c>
      <c r="G257" s="251" t="s">
        <v>153</v>
      </c>
      <c r="H257" s="252">
        <v>6</v>
      </c>
      <c r="I257" s="253"/>
      <c r="J257" s="254">
        <f>ROUND(I257*H257,2)</f>
        <v>0</v>
      </c>
      <c r="K257" s="250" t="s">
        <v>1</v>
      </c>
      <c r="L257" s="255"/>
      <c r="M257" s="256" t="s">
        <v>1</v>
      </c>
      <c r="N257" s="257" t="s">
        <v>42</v>
      </c>
      <c r="O257" s="86"/>
      <c r="P257" s="232">
        <f>O257*H257</f>
        <v>0</v>
      </c>
      <c r="Q257" s="232">
        <v>0</v>
      </c>
      <c r="R257" s="232">
        <f>Q257*H257</f>
        <v>0</v>
      </c>
      <c r="S257" s="232">
        <v>0</v>
      </c>
      <c r="T257" s="233">
        <f>S257*H257</f>
        <v>0</v>
      </c>
      <c r="AR257" s="234" t="s">
        <v>352</v>
      </c>
      <c r="AT257" s="234" t="s">
        <v>159</v>
      </c>
      <c r="AU257" s="234" t="s">
        <v>87</v>
      </c>
      <c r="AY257" s="17" t="s">
        <v>147</v>
      </c>
      <c r="BE257" s="235">
        <f>IF(N257="základní",J257,0)</f>
        <v>0</v>
      </c>
      <c r="BF257" s="235">
        <f>IF(N257="snížená",J257,0)</f>
        <v>0</v>
      </c>
      <c r="BG257" s="235">
        <f>IF(N257="zákl. přenesená",J257,0)</f>
        <v>0</v>
      </c>
      <c r="BH257" s="235">
        <f>IF(N257="sníž. přenesená",J257,0)</f>
        <v>0</v>
      </c>
      <c r="BI257" s="235">
        <f>IF(N257="nulová",J257,0)</f>
        <v>0</v>
      </c>
      <c r="BJ257" s="17" t="s">
        <v>85</v>
      </c>
      <c r="BK257" s="235">
        <f>ROUND(I257*H257,2)</f>
        <v>0</v>
      </c>
      <c r="BL257" s="17" t="s">
        <v>239</v>
      </c>
      <c r="BM257" s="234" t="s">
        <v>1370</v>
      </c>
    </row>
    <row r="258" spans="2:65" s="1" customFormat="1" ht="16.5" customHeight="1">
      <c r="B258" s="38"/>
      <c r="C258" s="223" t="s">
        <v>556</v>
      </c>
      <c r="D258" s="223" t="s">
        <v>150</v>
      </c>
      <c r="E258" s="224" t="s">
        <v>1371</v>
      </c>
      <c r="F258" s="225" t="s">
        <v>1372</v>
      </c>
      <c r="G258" s="226" t="s">
        <v>153</v>
      </c>
      <c r="H258" s="227">
        <v>3</v>
      </c>
      <c r="I258" s="228"/>
      <c r="J258" s="229">
        <f>ROUND(I258*H258,2)</f>
        <v>0</v>
      </c>
      <c r="K258" s="225" t="s">
        <v>1</v>
      </c>
      <c r="L258" s="43"/>
      <c r="M258" s="230" t="s">
        <v>1</v>
      </c>
      <c r="N258" s="231" t="s">
        <v>42</v>
      </c>
      <c r="O258" s="86"/>
      <c r="P258" s="232">
        <f>O258*H258</f>
        <v>0</v>
      </c>
      <c r="Q258" s="232">
        <v>0</v>
      </c>
      <c r="R258" s="232">
        <f>Q258*H258</f>
        <v>0</v>
      </c>
      <c r="S258" s="232">
        <v>0</v>
      </c>
      <c r="T258" s="233">
        <f>S258*H258</f>
        <v>0</v>
      </c>
      <c r="AR258" s="234" t="s">
        <v>239</v>
      </c>
      <c r="AT258" s="234" t="s">
        <v>150</v>
      </c>
      <c r="AU258" s="234" t="s">
        <v>87</v>
      </c>
      <c r="AY258" s="17" t="s">
        <v>147</v>
      </c>
      <c r="BE258" s="235">
        <f>IF(N258="základní",J258,0)</f>
        <v>0</v>
      </c>
      <c r="BF258" s="235">
        <f>IF(N258="snížená",J258,0)</f>
        <v>0</v>
      </c>
      <c r="BG258" s="235">
        <f>IF(N258="zákl. přenesená",J258,0)</f>
        <v>0</v>
      </c>
      <c r="BH258" s="235">
        <f>IF(N258="sníž. přenesená",J258,0)</f>
        <v>0</v>
      </c>
      <c r="BI258" s="235">
        <f>IF(N258="nulová",J258,0)</f>
        <v>0</v>
      </c>
      <c r="BJ258" s="17" t="s">
        <v>85</v>
      </c>
      <c r="BK258" s="235">
        <f>ROUND(I258*H258,2)</f>
        <v>0</v>
      </c>
      <c r="BL258" s="17" t="s">
        <v>239</v>
      </c>
      <c r="BM258" s="234" t="s">
        <v>1373</v>
      </c>
    </row>
    <row r="259" spans="2:65" s="1" customFormat="1" ht="24" customHeight="1">
      <c r="B259" s="38"/>
      <c r="C259" s="223" t="s">
        <v>560</v>
      </c>
      <c r="D259" s="223" t="s">
        <v>150</v>
      </c>
      <c r="E259" s="224" t="s">
        <v>1374</v>
      </c>
      <c r="F259" s="225" t="s">
        <v>1375</v>
      </c>
      <c r="G259" s="226" t="s">
        <v>153</v>
      </c>
      <c r="H259" s="227">
        <v>3</v>
      </c>
      <c r="I259" s="228"/>
      <c r="J259" s="229">
        <f>ROUND(I259*H259,2)</f>
        <v>0</v>
      </c>
      <c r="K259" s="225" t="s">
        <v>1</v>
      </c>
      <c r="L259" s="43"/>
      <c r="M259" s="230" t="s">
        <v>1</v>
      </c>
      <c r="N259" s="231" t="s">
        <v>42</v>
      </c>
      <c r="O259" s="86"/>
      <c r="P259" s="232">
        <f>O259*H259</f>
        <v>0</v>
      </c>
      <c r="Q259" s="232">
        <v>0</v>
      </c>
      <c r="R259" s="232">
        <f>Q259*H259</f>
        <v>0</v>
      </c>
      <c r="S259" s="232">
        <v>0</v>
      </c>
      <c r="T259" s="233">
        <f>S259*H259</f>
        <v>0</v>
      </c>
      <c r="AR259" s="234" t="s">
        <v>239</v>
      </c>
      <c r="AT259" s="234" t="s">
        <v>150</v>
      </c>
      <c r="AU259" s="234" t="s">
        <v>87</v>
      </c>
      <c r="AY259" s="17" t="s">
        <v>147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17" t="s">
        <v>85</v>
      </c>
      <c r="BK259" s="235">
        <f>ROUND(I259*H259,2)</f>
        <v>0</v>
      </c>
      <c r="BL259" s="17" t="s">
        <v>239</v>
      </c>
      <c r="BM259" s="234" t="s">
        <v>1376</v>
      </c>
    </row>
    <row r="260" spans="2:65" s="1" customFormat="1" ht="24" customHeight="1">
      <c r="B260" s="38"/>
      <c r="C260" s="248" t="s">
        <v>564</v>
      </c>
      <c r="D260" s="248" t="s">
        <v>159</v>
      </c>
      <c r="E260" s="249" t="s">
        <v>1377</v>
      </c>
      <c r="F260" s="250" t="s">
        <v>1378</v>
      </c>
      <c r="G260" s="251" t="s">
        <v>153</v>
      </c>
      <c r="H260" s="252">
        <v>3</v>
      </c>
      <c r="I260" s="253"/>
      <c r="J260" s="254">
        <f>ROUND(I260*H260,2)</f>
        <v>0</v>
      </c>
      <c r="K260" s="250" t="s">
        <v>1</v>
      </c>
      <c r="L260" s="255"/>
      <c r="M260" s="256" t="s">
        <v>1</v>
      </c>
      <c r="N260" s="257" t="s">
        <v>42</v>
      </c>
      <c r="O260" s="86"/>
      <c r="P260" s="232">
        <f>O260*H260</f>
        <v>0</v>
      </c>
      <c r="Q260" s="232">
        <v>0</v>
      </c>
      <c r="R260" s="232">
        <f>Q260*H260</f>
        <v>0</v>
      </c>
      <c r="S260" s="232">
        <v>0</v>
      </c>
      <c r="T260" s="233">
        <f>S260*H260</f>
        <v>0</v>
      </c>
      <c r="AR260" s="234" t="s">
        <v>352</v>
      </c>
      <c r="AT260" s="234" t="s">
        <v>159</v>
      </c>
      <c r="AU260" s="234" t="s">
        <v>87</v>
      </c>
      <c r="AY260" s="17" t="s">
        <v>147</v>
      </c>
      <c r="BE260" s="235">
        <f>IF(N260="základní",J260,0)</f>
        <v>0</v>
      </c>
      <c r="BF260" s="235">
        <f>IF(N260="snížená",J260,0)</f>
        <v>0</v>
      </c>
      <c r="BG260" s="235">
        <f>IF(N260="zákl. přenesená",J260,0)</f>
        <v>0</v>
      </c>
      <c r="BH260" s="235">
        <f>IF(N260="sníž. přenesená",J260,0)</f>
        <v>0</v>
      </c>
      <c r="BI260" s="235">
        <f>IF(N260="nulová",J260,0)</f>
        <v>0</v>
      </c>
      <c r="BJ260" s="17" t="s">
        <v>85</v>
      </c>
      <c r="BK260" s="235">
        <f>ROUND(I260*H260,2)</f>
        <v>0</v>
      </c>
      <c r="BL260" s="17" t="s">
        <v>239</v>
      </c>
      <c r="BM260" s="234" t="s">
        <v>1379</v>
      </c>
    </row>
    <row r="261" spans="2:65" s="1" customFormat="1" ht="16.5" customHeight="1">
      <c r="B261" s="38"/>
      <c r="C261" s="248" t="s">
        <v>568</v>
      </c>
      <c r="D261" s="248" t="s">
        <v>159</v>
      </c>
      <c r="E261" s="249" t="s">
        <v>1380</v>
      </c>
      <c r="F261" s="250" t="s">
        <v>1381</v>
      </c>
      <c r="G261" s="251" t="s">
        <v>153</v>
      </c>
      <c r="H261" s="252">
        <v>3</v>
      </c>
      <c r="I261" s="253"/>
      <c r="J261" s="254">
        <f>ROUND(I261*H261,2)</f>
        <v>0</v>
      </c>
      <c r="K261" s="250" t="s">
        <v>1</v>
      </c>
      <c r="L261" s="255"/>
      <c r="M261" s="256" t="s">
        <v>1</v>
      </c>
      <c r="N261" s="257" t="s">
        <v>42</v>
      </c>
      <c r="O261" s="86"/>
      <c r="P261" s="232">
        <f>O261*H261</f>
        <v>0</v>
      </c>
      <c r="Q261" s="232">
        <v>0</v>
      </c>
      <c r="R261" s="232">
        <f>Q261*H261</f>
        <v>0</v>
      </c>
      <c r="S261" s="232">
        <v>0</v>
      </c>
      <c r="T261" s="233">
        <f>S261*H261</f>
        <v>0</v>
      </c>
      <c r="AR261" s="234" t="s">
        <v>352</v>
      </c>
      <c r="AT261" s="234" t="s">
        <v>159</v>
      </c>
      <c r="AU261" s="234" t="s">
        <v>87</v>
      </c>
      <c r="AY261" s="17" t="s">
        <v>147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7" t="s">
        <v>85</v>
      </c>
      <c r="BK261" s="235">
        <f>ROUND(I261*H261,2)</f>
        <v>0</v>
      </c>
      <c r="BL261" s="17" t="s">
        <v>239</v>
      </c>
      <c r="BM261" s="234" t="s">
        <v>1382</v>
      </c>
    </row>
    <row r="262" spans="2:65" s="1" customFormat="1" ht="24" customHeight="1">
      <c r="B262" s="38"/>
      <c r="C262" s="223" t="s">
        <v>572</v>
      </c>
      <c r="D262" s="223" t="s">
        <v>150</v>
      </c>
      <c r="E262" s="224" t="s">
        <v>1383</v>
      </c>
      <c r="F262" s="225" t="s">
        <v>1384</v>
      </c>
      <c r="G262" s="226" t="s">
        <v>153</v>
      </c>
      <c r="H262" s="227">
        <v>9</v>
      </c>
      <c r="I262" s="228"/>
      <c r="J262" s="229">
        <f>ROUND(I262*H262,2)</f>
        <v>0</v>
      </c>
      <c r="K262" s="225" t="s">
        <v>1</v>
      </c>
      <c r="L262" s="43"/>
      <c r="M262" s="230" t="s">
        <v>1</v>
      </c>
      <c r="N262" s="231" t="s">
        <v>42</v>
      </c>
      <c r="O262" s="86"/>
      <c r="P262" s="232">
        <f>O262*H262</f>
        <v>0</v>
      </c>
      <c r="Q262" s="232">
        <v>0</v>
      </c>
      <c r="R262" s="232">
        <f>Q262*H262</f>
        <v>0</v>
      </c>
      <c r="S262" s="232">
        <v>0</v>
      </c>
      <c r="T262" s="233">
        <f>S262*H262</f>
        <v>0</v>
      </c>
      <c r="AR262" s="234" t="s">
        <v>239</v>
      </c>
      <c r="AT262" s="234" t="s">
        <v>150</v>
      </c>
      <c r="AU262" s="234" t="s">
        <v>87</v>
      </c>
      <c r="AY262" s="17" t="s">
        <v>147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17" t="s">
        <v>85</v>
      </c>
      <c r="BK262" s="235">
        <f>ROUND(I262*H262,2)</f>
        <v>0</v>
      </c>
      <c r="BL262" s="17" t="s">
        <v>239</v>
      </c>
      <c r="BM262" s="234" t="s">
        <v>1385</v>
      </c>
    </row>
    <row r="263" spans="2:65" s="1" customFormat="1" ht="24" customHeight="1">
      <c r="B263" s="38"/>
      <c r="C263" s="223" t="s">
        <v>578</v>
      </c>
      <c r="D263" s="223" t="s">
        <v>150</v>
      </c>
      <c r="E263" s="224" t="s">
        <v>1386</v>
      </c>
      <c r="F263" s="225" t="s">
        <v>1387</v>
      </c>
      <c r="G263" s="226" t="s">
        <v>153</v>
      </c>
      <c r="H263" s="227">
        <v>7</v>
      </c>
      <c r="I263" s="228"/>
      <c r="J263" s="229">
        <f>ROUND(I263*H263,2)</f>
        <v>0</v>
      </c>
      <c r="K263" s="225" t="s">
        <v>1</v>
      </c>
      <c r="L263" s="43"/>
      <c r="M263" s="230" t="s">
        <v>1</v>
      </c>
      <c r="N263" s="231" t="s">
        <v>42</v>
      </c>
      <c r="O263" s="86"/>
      <c r="P263" s="232">
        <f>O263*H263</f>
        <v>0</v>
      </c>
      <c r="Q263" s="232">
        <v>0</v>
      </c>
      <c r="R263" s="232">
        <f>Q263*H263</f>
        <v>0</v>
      </c>
      <c r="S263" s="232">
        <v>0</v>
      </c>
      <c r="T263" s="233">
        <f>S263*H263</f>
        <v>0</v>
      </c>
      <c r="AR263" s="234" t="s">
        <v>239</v>
      </c>
      <c r="AT263" s="234" t="s">
        <v>150</v>
      </c>
      <c r="AU263" s="234" t="s">
        <v>87</v>
      </c>
      <c r="AY263" s="17" t="s">
        <v>147</v>
      </c>
      <c r="BE263" s="235">
        <f>IF(N263="základní",J263,0)</f>
        <v>0</v>
      </c>
      <c r="BF263" s="235">
        <f>IF(N263="snížená",J263,0)</f>
        <v>0</v>
      </c>
      <c r="BG263" s="235">
        <f>IF(N263="zákl. přenesená",J263,0)</f>
        <v>0</v>
      </c>
      <c r="BH263" s="235">
        <f>IF(N263="sníž. přenesená",J263,0)</f>
        <v>0</v>
      </c>
      <c r="BI263" s="235">
        <f>IF(N263="nulová",J263,0)</f>
        <v>0</v>
      </c>
      <c r="BJ263" s="17" t="s">
        <v>85</v>
      </c>
      <c r="BK263" s="235">
        <f>ROUND(I263*H263,2)</f>
        <v>0</v>
      </c>
      <c r="BL263" s="17" t="s">
        <v>239</v>
      </c>
      <c r="BM263" s="234" t="s">
        <v>1388</v>
      </c>
    </row>
    <row r="264" spans="2:65" s="1" customFormat="1" ht="16.5" customHeight="1">
      <c r="B264" s="38"/>
      <c r="C264" s="223" t="s">
        <v>583</v>
      </c>
      <c r="D264" s="223" t="s">
        <v>150</v>
      </c>
      <c r="E264" s="224" t="s">
        <v>1389</v>
      </c>
      <c r="F264" s="225" t="s">
        <v>1390</v>
      </c>
      <c r="G264" s="226" t="s">
        <v>153</v>
      </c>
      <c r="H264" s="227">
        <v>3</v>
      </c>
      <c r="I264" s="228"/>
      <c r="J264" s="229">
        <f>ROUND(I264*H264,2)</f>
        <v>0</v>
      </c>
      <c r="K264" s="225" t="s">
        <v>1</v>
      </c>
      <c r="L264" s="43"/>
      <c r="M264" s="230" t="s">
        <v>1</v>
      </c>
      <c r="N264" s="231" t="s">
        <v>42</v>
      </c>
      <c r="O264" s="86"/>
      <c r="P264" s="232">
        <f>O264*H264</f>
        <v>0</v>
      </c>
      <c r="Q264" s="232">
        <v>0</v>
      </c>
      <c r="R264" s="232">
        <f>Q264*H264</f>
        <v>0</v>
      </c>
      <c r="S264" s="232">
        <v>0</v>
      </c>
      <c r="T264" s="233">
        <f>S264*H264</f>
        <v>0</v>
      </c>
      <c r="AR264" s="234" t="s">
        <v>239</v>
      </c>
      <c r="AT264" s="234" t="s">
        <v>150</v>
      </c>
      <c r="AU264" s="234" t="s">
        <v>87</v>
      </c>
      <c r="AY264" s="17" t="s">
        <v>147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17" t="s">
        <v>85</v>
      </c>
      <c r="BK264" s="235">
        <f>ROUND(I264*H264,2)</f>
        <v>0</v>
      </c>
      <c r="BL264" s="17" t="s">
        <v>239</v>
      </c>
      <c r="BM264" s="234" t="s">
        <v>1391</v>
      </c>
    </row>
    <row r="265" spans="2:65" s="1" customFormat="1" ht="48" customHeight="1">
      <c r="B265" s="38"/>
      <c r="C265" s="223" t="s">
        <v>588</v>
      </c>
      <c r="D265" s="223" t="s">
        <v>150</v>
      </c>
      <c r="E265" s="224" t="s">
        <v>1392</v>
      </c>
      <c r="F265" s="225" t="s">
        <v>1393</v>
      </c>
      <c r="G265" s="226" t="s">
        <v>332</v>
      </c>
      <c r="H265" s="227">
        <v>0.414</v>
      </c>
      <c r="I265" s="228"/>
      <c r="J265" s="229">
        <f>ROUND(I265*H265,2)</f>
        <v>0</v>
      </c>
      <c r="K265" s="225" t="s">
        <v>1</v>
      </c>
      <c r="L265" s="43"/>
      <c r="M265" s="230" t="s">
        <v>1</v>
      </c>
      <c r="N265" s="231" t="s">
        <v>42</v>
      </c>
      <c r="O265" s="86"/>
      <c r="P265" s="232">
        <f>O265*H265</f>
        <v>0</v>
      </c>
      <c r="Q265" s="232">
        <v>0</v>
      </c>
      <c r="R265" s="232">
        <f>Q265*H265</f>
        <v>0</v>
      </c>
      <c r="S265" s="232">
        <v>0</v>
      </c>
      <c r="T265" s="233">
        <f>S265*H265</f>
        <v>0</v>
      </c>
      <c r="AR265" s="234" t="s">
        <v>239</v>
      </c>
      <c r="AT265" s="234" t="s">
        <v>150</v>
      </c>
      <c r="AU265" s="234" t="s">
        <v>87</v>
      </c>
      <c r="AY265" s="17" t="s">
        <v>147</v>
      </c>
      <c r="BE265" s="235">
        <f>IF(N265="základní",J265,0)</f>
        <v>0</v>
      </c>
      <c r="BF265" s="235">
        <f>IF(N265="snížená",J265,0)</f>
        <v>0</v>
      </c>
      <c r="BG265" s="235">
        <f>IF(N265="zákl. přenesená",J265,0)</f>
        <v>0</v>
      </c>
      <c r="BH265" s="235">
        <f>IF(N265="sníž. přenesená",J265,0)</f>
        <v>0</v>
      </c>
      <c r="BI265" s="235">
        <f>IF(N265="nulová",J265,0)</f>
        <v>0</v>
      </c>
      <c r="BJ265" s="17" t="s">
        <v>85</v>
      </c>
      <c r="BK265" s="235">
        <f>ROUND(I265*H265,2)</f>
        <v>0</v>
      </c>
      <c r="BL265" s="17" t="s">
        <v>239</v>
      </c>
      <c r="BM265" s="234" t="s">
        <v>1394</v>
      </c>
    </row>
    <row r="266" spans="2:63" s="11" customFormat="1" ht="22.8" customHeight="1">
      <c r="B266" s="207"/>
      <c r="C266" s="208"/>
      <c r="D266" s="209" t="s">
        <v>76</v>
      </c>
      <c r="E266" s="221" t="s">
        <v>1395</v>
      </c>
      <c r="F266" s="221" t="s">
        <v>1396</v>
      </c>
      <c r="G266" s="208"/>
      <c r="H266" s="208"/>
      <c r="I266" s="211"/>
      <c r="J266" s="222">
        <f>BK266</f>
        <v>0</v>
      </c>
      <c r="K266" s="208"/>
      <c r="L266" s="213"/>
      <c r="M266" s="214"/>
      <c r="N266" s="215"/>
      <c r="O266" s="215"/>
      <c r="P266" s="216">
        <f>SUM(P267:P273)</f>
        <v>0</v>
      </c>
      <c r="Q266" s="215"/>
      <c r="R266" s="216">
        <f>SUM(R267:R273)</f>
        <v>0</v>
      </c>
      <c r="S266" s="215"/>
      <c r="T266" s="217">
        <f>SUM(T267:T273)</f>
        <v>0</v>
      </c>
      <c r="AR266" s="218" t="s">
        <v>87</v>
      </c>
      <c r="AT266" s="219" t="s">
        <v>76</v>
      </c>
      <c r="AU266" s="219" t="s">
        <v>85</v>
      </c>
      <c r="AY266" s="218" t="s">
        <v>147</v>
      </c>
      <c r="BK266" s="220">
        <f>SUM(BK267:BK273)</f>
        <v>0</v>
      </c>
    </row>
    <row r="267" spans="2:65" s="1" customFormat="1" ht="24" customHeight="1">
      <c r="B267" s="38"/>
      <c r="C267" s="223" t="s">
        <v>592</v>
      </c>
      <c r="D267" s="223" t="s">
        <v>150</v>
      </c>
      <c r="E267" s="224" t="s">
        <v>1397</v>
      </c>
      <c r="F267" s="225" t="s">
        <v>1398</v>
      </c>
      <c r="G267" s="226" t="s">
        <v>1289</v>
      </c>
      <c r="H267" s="227">
        <v>7</v>
      </c>
      <c r="I267" s="228"/>
      <c r="J267" s="229">
        <f>ROUND(I267*H267,2)</f>
        <v>0</v>
      </c>
      <c r="K267" s="225" t="s">
        <v>1</v>
      </c>
      <c r="L267" s="43"/>
      <c r="M267" s="230" t="s">
        <v>1</v>
      </c>
      <c r="N267" s="231" t="s">
        <v>42</v>
      </c>
      <c r="O267" s="86"/>
      <c r="P267" s="232">
        <f>O267*H267</f>
        <v>0</v>
      </c>
      <c r="Q267" s="232">
        <v>0</v>
      </c>
      <c r="R267" s="232">
        <f>Q267*H267</f>
        <v>0</v>
      </c>
      <c r="S267" s="232">
        <v>0</v>
      </c>
      <c r="T267" s="233">
        <f>S267*H267</f>
        <v>0</v>
      </c>
      <c r="AR267" s="234" t="s">
        <v>239</v>
      </c>
      <c r="AT267" s="234" t="s">
        <v>150</v>
      </c>
      <c r="AU267" s="234" t="s">
        <v>87</v>
      </c>
      <c r="AY267" s="17" t="s">
        <v>147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17" t="s">
        <v>85</v>
      </c>
      <c r="BK267" s="235">
        <f>ROUND(I267*H267,2)</f>
        <v>0</v>
      </c>
      <c r="BL267" s="17" t="s">
        <v>239</v>
      </c>
      <c r="BM267" s="234" t="s">
        <v>1399</v>
      </c>
    </row>
    <row r="268" spans="2:65" s="1" customFormat="1" ht="24" customHeight="1">
      <c r="B268" s="38"/>
      <c r="C268" s="248" t="s">
        <v>596</v>
      </c>
      <c r="D268" s="248" t="s">
        <v>159</v>
      </c>
      <c r="E268" s="249" t="s">
        <v>1400</v>
      </c>
      <c r="F268" s="250" t="s">
        <v>1401</v>
      </c>
      <c r="G268" s="251" t="s">
        <v>153</v>
      </c>
      <c r="H268" s="252">
        <v>7</v>
      </c>
      <c r="I268" s="253"/>
      <c r="J268" s="254">
        <f>ROUND(I268*H268,2)</f>
        <v>0</v>
      </c>
      <c r="K268" s="250" t="s">
        <v>1</v>
      </c>
      <c r="L268" s="255"/>
      <c r="M268" s="256" t="s">
        <v>1</v>
      </c>
      <c r="N268" s="257" t="s">
        <v>42</v>
      </c>
      <c r="O268" s="86"/>
      <c r="P268" s="232">
        <f>O268*H268</f>
        <v>0</v>
      </c>
      <c r="Q268" s="232">
        <v>0</v>
      </c>
      <c r="R268" s="232">
        <f>Q268*H268</f>
        <v>0</v>
      </c>
      <c r="S268" s="232">
        <v>0</v>
      </c>
      <c r="T268" s="233">
        <f>S268*H268</f>
        <v>0</v>
      </c>
      <c r="AR268" s="234" t="s">
        <v>352</v>
      </c>
      <c r="AT268" s="234" t="s">
        <v>159</v>
      </c>
      <c r="AU268" s="234" t="s">
        <v>87</v>
      </c>
      <c r="AY268" s="17" t="s">
        <v>147</v>
      </c>
      <c r="BE268" s="235">
        <f>IF(N268="základní",J268,0)</f>
        <v>0</v>
      </c>
      <c r="BF268" s="235">
        <f>IF(N268="snížená",J268,0)</f>
        <v>0</v>
      </c>
      <c r="BG268" s="235">
        <f>IF(N268="zákl. přenesená",J268,0)</f>
        <v>0</v>
      </c>
      <c r="BH268" s="235">
        <f>IF(N268="sníž. přenesená",J268,0)</f>
        <v>0</v>
      </c>
      <c r="BI268" s="235">
        <f>IF(N268="nulová",J268,0)</f>
        <v>0</v>
      </c>
      <c r="BJ268" s="17" t="s">
        <v>85</v>
      </c>
      <c r="BK268" s="235">
        <f>ROUND(I268*H268,2)</f>
        <v>0</v>
      </c>
      <c r="BL268" s="17" t="s">
        <v>239</v>
      </c>
      <c r="BM268" s="234" t="s">
        <v>1402</v>
      </c>
    </row>
    <row r="269" spans="2:65" s="1" customFormat="1" ht="24" customHeight="1">
      <c r="B269" s="38"/>
      <c r="C269" s="223" t="s">
        <v>601</v>
      </c>
      <c r="D269" s="223" t="s">
        <v>150</v>
      </c>
      <c r="E269" s="224" t="s">
        <v>1403</v>
      </c>
      <c r="F269" s="225" t="s">
        <v>1404</v>
      </c>
      <c r="G269" s="226" t="s">
        <v>1289</v>
      </c>
      <c r="H269" s="227">
        <v>7</v>
      </c>
      <c r="I269" s="228"/>
      <c r="J269" s="229">
        <f>ROUND(I269*H269,2)</f>
        <v>0</v>
      </c>
      <c r="K269" s="225" t="s">
        <v>1</v>
      </c>
      <c r="L269" s="43"/>
      <c r="M269" s="230" t="s">
        <v>1</v>
      </c>
      <c r="N269" s="231" t="s">
        <v>42</v>
      </c>
      <c r="O269" s="86"/>
      <c r="P269" s="232">
        <f>O269*H269</f>
        <v>0</v>
      </c>
      <c r="Q269" s="232">
        <v>0</v>
      </c>
      <c r="R269" s="232">
        <f>Q269*H269</f>
        <v>0</v>
      </c>
      <c r="S269" s="232">
        <v>0</v>
      </c>
      <c r="T269" s="233">
        <f>S269*H269</f>
        <v>0</v>
      </c>
      <c r="AR269" s="234" t="s">
        <v>239</v>
      </c>
      <c r="AT269" s="234" t="s">
        <v>150</v>
      </c>
      <c r="AU269" s="234" t="s">
        <v>87</v>
      </c>
      <c r="AY269" s="17" t="s">
        <v>147</v>
      </c>
      <c r="BE269" s="235">
        <f>IF(N269="základní",J269,0)</f>
        <v>0</v>
      </c>
      <c r="BF269" s="235">
        <f>IF(N269="snížená",J269,0)</f>
        <v>0</v>
      </c>
      <c r="BG269" s="235">
        <f>IF(N269="zákl. přenesená",J269,0)</f>
        <v>0</v>
      </c>
      <c r="BH269" s="235">
        <f>IF(N269="sníž. přenesená",J269,0)</f>
        <v>0</v>
      </c>
      <c r="BI269" s="235">
        <f>IF(N269="nulová",J269,0)</f>
        <v>0</v>
      </c>
      <c r="BJ269" s="17" t="s">
        <v>85</v>
      </c>
      <c r="BK269" s="235">
        <f>ROUND(I269*H269,2)</f>
        <v>0</v>
      </c>
      <c r="BL269" s="17" t="s">
        <v>239</v>
      </c>
      <c r="BM269" s="234" t="s">
        <v>1405</v>
      </c>
    </row>
    <row r="270" spans="2:65" s="1" customFormat="1" ht="16.5" customHeight="1">
      <c r="B270" s="38"/>
      <c r="C270" s="248" t="s">
        <v>605</v>
      </c>
      <c r="D270" s="248" t="s">
        <v>159</v>
      </c>
      <c r="E270" s="249" t="s">
        <v>1406</v>
      </c>
      <c r="F270" s="250" t="s">
        <v>1407</v>
      </c>
      <c r="G270" s="251" t="s">
        <v>153</v>
      </c>
      <c r="H270" s="252">
        <v>7</v>
      </c>
      <c r="I270" s="253"/>
      <c r="J270" s="254">
        <f>ROUND(I270*H270,2)</f>
        <v>0</v>
      </c>
      <c r="K270" s="250" t="s">
        <v>1</v>
      </c>
      <c r="L270" s="255"/>
      <c r="M270" s="256" t="s">
        <v>1</v>
      </c>
      <c r="N270" s="257" t="s">
        <v>42</v>
      </c>
      <c r="O270" s="86"/>
      <c r="P270" s="232">
        <f>O270*H270</f>
        <v>0</v>
      </c>
      <c r="Q270" s="232">
        <v>0</v>
      </c>
      <c r="R270" s="232">
        <f>Q270*H270</f>
        <v>0</v>
      </c>
      <c r="S270" s="232">
        <v>0</v>
      </c>
      <c r="T270" s="233">
        <f>S270*H270</f>
        <v>0</v>
      </c>
      <c r="AR270" s="234" t="s">
        <v>352</v>
      </c>
      <c r="AT270" s="234" t="s">
        <v>159</v>
      </c>
      <c r="AU270" s="234" t="s">
        <v>87</v>
      </c>
      <c r="AY270" s="17" t="s">
        <v>147</v>
      </c>
      <c r="BE270" s="235">
        <f>IF(N270="základní",J270,0)</f>
        <v>0</v>
      </c>
      <c r="BF270" s="235">
        <f>IF(N270="snížená",J270,0)</f>
        <v>0</v>
      </c>
      <c r="BG270" s="235">
        <f>IF(N270="zákl. přenesená",J270,0)</f>
        <v>0</v>
      </c>
      <c r="BH270" s="235">
        <f>IF(N270="sníž. přenesená",J270,0)</f>
        <v>0</v>
      </c>
      <c r="BI270" s="235">
        <f>IF(N270="nulová",J270,0)</f>
        <v>0</v>
      </c>
      <c r="BJ270" s="17" t="s">
        <v>85</v>
      </c>
      <c r="BK270" s="235">
        <f>ROUND(I270*H270,2)</f>
        <v>0</v>
      </c>
      <c r="BL270" s="17" t="s">
        <v>239</v>
      </c>
      <c r="BM270" s="234" t="s">
        <v>1408</v>
      </c>
    </row>
    <row r="271" spans="2:65" s="1" customFormat="1" ht="24" customHeight="1">
      <c r="B271" s="38"/>
      <c r="C271" s="223" t="s">
        <v>611</v>
      </c>
      <c r="D271" s="223" t="s">
        <v>150</v>
      </c>
      <c r="E271" s="224" t="s">
        <v>1409</v>
      </c>
      <c r="F271" s="225" t="s">
        <v>1410</v>
      </c>
      <c r="G271" s="226" t="s">
        <v>1289</v>
      </c>
      <c r="H271" s="227">
        <v>6</v>
      </c>
      <c r="I271" s="228"/>
      <c r="J271" s="229">
        <f>ROUND(I271*H271,2)</f>
        <v>0</v>
      </c>
      <c r="K271" s="225" t="s">
        <v>1</v>
      </c>
      <c r="L271" s="43"/>
      <c r="M271" s="230" t="s">
        <v>1</v>
      </c>
      <c r="N271" s="231" t="s">
        <v>42</v>
      </c>
      <c r="O271" s="86"/>
      <c r="P271" s="232">
        <f>O271*H271</f>
        <v>0</v>
      </c>
      <c r="Q271" s="232">
        <v>0</v>
      </c>
      <c r="R271" s="232">
        <f>Q271*H271</f>
        <v>0</v>
      </c>
      <c r="S271" s="232">
        <v>0</v>
      </c>
      <c r="T271" s="233">
        <f>S271*H271</f>
        <v>0</v>
      </c>
      <c r="AR271" s="234" t="s">
        <v>239</v>
      </c>
      <c r="AT271" s="234" t="s">
        <v>150</v>
      </c>
      <c r="AU271" s="234" t="s">
        <v>87</v>
      </c>
      <c r="AY271" s="17" t="s">
        <v>147</v>
      </c>
      <c r="BE271" s="235">
        <f>IF(N271="základní",J271,0)</f>
        <v>0</v>
      </c>
      <c r="BF271" s="235">
        <f>IF(N271="snížená",J271,0)</f>
        <v>0</v>
      </c>
      <c r="BG271" s="235">
        <f>IF(N271="zákl. přenesená",J271,0)</f>
        <v>0</v>
      </c>
      <c r="BH271" s="235">
        <f>IF(N271="sníž. přenesená",J271,0)</f>
        <v>0</v>
      </c>
      <c r="BI271" s="235">
        <f>IF(N271="nulová",J271,0)</f>
        <v>0</v>
      </c>
      <c r="BJ271" s="17" t="s">
        <v>85</v>
      </c>
      <c r="BK271" s="235">
        <f>ROUND(I271*H271,2)</f>
        <v>0</v>
      </c>
      <c r="BL271" s="17" t="s">
        <v>239</v>
      </c>
      <c r="BM271" s="234" t="s">
        <v>1411</v>
      </c>
    </row>
    <row r="272" spans="2:65" s="1" customFormat="1" ht="24" customHeight="1">
      <c r="B272" s="38"/>
      <c r="C272" s="248" t="s">
        <v>615</v>
      </c>
      <c r="D272" s="248" t="s">
        <v>159</v>
      </c>
      <c r="E272" s="249" t="s">
        <v>1412</v>
      </c>
      <c r="F272" s="250" t="s">
        <v>1413</v>
      </c>
      <c r="G272" s="251" t="s">
        <v>153</v>
      </c>
      <c r="H272" s="252">
        <v>6</v>
      </c>
      <c r="I272" s="253"/>
      <c r="J272" s="254">
        <f>ROUND(I272*H272,2)</f>
        <v>0</v>
      </c>
      <c r="K272" s="250" t="s">
        <v>1</v>
      </c>
      <c r="L272" s="255"/>
      <c r="M272" s="256" t="s">
        <v>1</v>
      </c>
      <c r="N272" s="257" t="s">
        <v>42</v>
      </c>
      <c r="O272" s="86"/>
      <c r="P272" s="232">
        <f>O272*H272</f>
        <v>0</v>
      </c>
      <c r="Q272" s="232">
        <v>0</v>
      </c>
      <c r="R272" s="232">
        <f>Q272*H272</f>
        <v>0</v>
      </c>
      <c r="S272" s="232">
        <v>0</v>
      </c>
      <c r="T272" s="233">
        <f>S272*H272</f>
        <v>0</v>
      </c>
      <c r="AR272" s="234" t="s">
        <v>352</v>
      </c>
      <c r="AT272" s="234" t="s">
        <v>159</v>
      </c>
      <c r="AU272" s="234" t="s">
        <v>87</v>
      </c>
      <c r="AY272" s="17" t="s">
        <v>147</v>
      </c>
      <c r="BE272" s="235">
        <f>IF(N272="základní",J272,0)</f>
        <v>0</v>
      </c>
      <c r="BF272" s="235">
        <f>IF(N272="snížená",J272,0)</f>
        <v>0</v>
      </c>
      <c r="BG272" s="235">
        <f>IF(N272="zákl. přenesená",J272,0)</f>
        <v>0</v>
      </c>
      <c r="BH272" s="235">
        <f>IF(N272="sníž. přenesená",J272,0)</f>
        <v>0</v>
      </c>
      <c r="BI272" s="235">
        <f>IF(N272="nulová",J272,0)</f>
        <v>0</v>
      </c>
      <c r="BJ272" s="17" t="s">
        <v>85</v>
      </c>
      <c r="BK272" s="235">
        <f>ROUND(I272*H272,2)</f>
        <v>0</v>
      </c>
      <c r="BL272" s="17" t="s">
        <v>239</v>
      </c>
      <c r="BM272" s="234" t="s">
        <v>1414</v>
      </c>
    </row>
    <row r="273" spans="2:65" s="1" customFormat="1" ht="48" customHeight="1">
      <c r="B273" s="38"/>
      <c r="C273" s="223" t="s">
        <v>620</v>
      </c>
      <c r="D273" s="223" t="s">
        <v>150</v>
      </c>
      <c r="E273" s="224" t="s">
        <v>1415</v>
      </c>
      <c r="F273" s="225" t="s">
        <v>1416</v>
      </c>
      <c r="G273" s="226" t="s">
        <v>332</v>
      </c>
      <c r="H273" s="227">
        <v>0.294</v>
      </c>
      <c r="I273" s="228"/>
      <c r="J273" s="229">
        <f>ROUND(I273*H273,2)</f>
        <v>0</v>
      </c>
      <c r="K273" s="225" t="s">
        <v>1</v>
      </c>
      <c r="L273" s="43"/>
      <c r="M273" s="296" t="s">
        <v>1</v>
      </c>
      <c r="N273" s="297" t="s">
        <v>42</v>
      </c>
      <c r="O273" s="298"/>
      <c r="P273" s="299">
        <f>O273*H273</f>
        <v>0</v>
      </c>
      <c r="Q273" s="299">
        <v>0</v>
      </c>
      <c r="R273" s="299">
        <f>Q273*H273</f>
        <v>0</v>
      </c>
      <c r="S273" s="299">
        <v>0</v>
      </c>
      <c r="T273" s="300">
        <f>S273*H273</f>
        <v>0</v>
      </c>
      <c r="AR273" s="234" t="s">
        <v>239</v>
      </c>
      <c r="AT273" s="234" t="s">
        <v>150</v>
      </c>
      <c r="AU273" s="234" t="s">
        <v>87</v>
      </c>
      <c r="AY273" s="17" t="s">
        <v>147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17" t="s">
        <v>85</v>
      </c>
      <c r="BK273" s="235">
        <f>ROUND(I273*H273,2)</f>
        <v>0</v>
      </c>
      <c r="BL273" s="17" t="s">
        <v>239</v>
      </c>
      <c r="BM273" s="234" t="s">
        <v>1417</v>
      </c>
    </row>
    <row r="274" spans="2:12" s="1" customFormat="1" ht="6.95" customHeight="1">
      <c r="B274" s="61"/>
      <c r="C274" s="62"/>
      <c r="D274" s="62"/>
      <c r="E274" s="62"/>
      <c r="F274" s="62"/>
      <c r="G274" s="62"/>
      <c r="H274" s="62"/>
      <c r="I274" s="173"/>
      <c r="J274" s="62"/>
      <c r="K274" s="62"/>
      <c r="L274" s="43"/>
    </row>
  </sheetData>
  <sheetProtection password="CC35" sheet="1" objects="1" scenarios="1" formatColumns="0" formatRows="0" autoFilter="0"/>
  <autoFilter ref="C124:K27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93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87</v>
      </c>
    </row>
    <row r="4" spans="2:46" ht="24.95" customHeight="1" hidden="1">
      <c r="B4" s="20"/>
      <c r="D4" s="135" t="s">
        <v>103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OPRAVA ŠATEN TĚLOCVIČNY A SOCIÁLNÍHO ZAŘÍZENÍ DRUŽINY ZŠ VRCHLICKÉHO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104</v>
      </c>
      <c r="I8" s="139"/>
      <c r="L8" s="43"/>
    </row>
    <row r="9" spans="2:12" s="1" customFormat="1" ht="36.95" customHeight="1" hidden="1">
      <c r="B9" s="43"/>
      <c r="E9" s="140" t="s">
        <v>1418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 hidden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21. 11. 2018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 hidden="1">
      <c r="B15" s="43"/>
      <c r="E15" s="141" t="s">
        <v>26</v>
      </c>
      <c r="I15" s="142" t="s">
        <v>27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30</v>
      </c>
      <c r="I20" s="142" t="s">
        <v>25</v>
      </c>
      <c r="J20" s="141" t="s">
        <v>1</v>
      </c>
      <c r="L20" s="43"/>
    </row>
    <row r="21" spans="2:12" s="1" customFormat="1" ht="18" customHeight="1" hidden="1">
      <c r="B21" s="43"/>
      <c r="E21" s="141" t="s">
        <v>31</v>
      </c>
      <c r="I21" s="142" t="s">
        <v>27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33</v>
      </c>
      <c r="I23" s="142" t="s">
        <v>25</v>
      </c>
      <c r="J23" s="141" t="str">
        <f>IF('Rekapitulace stavby'!AN19="","",'Rekapitulace stavby'!AN19)</f>
        <v/>
      </c>
      <c r="L23" s="43"/>
    </row>
    <row r="24" spans="2:12" s="1" customFormat="1" ht="18" customHeight="1" hidden="1">
      <c r="B24" s="43"/>
      <c r="E24" s="141" t="str">
        <f>IF('Rekapitulace stavby'!E20="","",'Rekapitulace stavby'!E20)</f>
        <v>Jaroslav VALENTA</v>
      </c>
      <c r="I24" s="142" t="s">
        <v>27</v>
      </c>
      <c r="J24" s="141" t="str">
        <f>IF('Rekapitulace stavby'!AN20="","",'Rekapitulace stavby'!AN20)</f>
        <v/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35</v>
      </c>
      <c r="I26" s="139"/>
      <c r="L26" s="43"/>
    </row>
    <row r="27" spans="2:12" s="7" customFormat="1" ht="89.25" customHeight="1" hidden="1">
      <c r="B27" s="144"/>
      <c r="E27" s="145" t="s">
        <v>36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37</v>
      </c>
      <c r="I30" s="139"/>
      <c r="J30" s="149">
        <f>ROUND(J127,2)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39</v>
      </c>
      <c r="I32" s="151" t="s">
        <v>38</v>
      </c>
      <c r="J32" s="150" t="s">
        <v>40</v>
      </c>
      <c r="L32" s="43"/>
    </row>
    <row r="33" spans="2:12" s="1" customFormat="1" ht="14.4" customHeight="1" hidden="1">
      <c r="B33" s="43"/>
      <c r="D33" s="152" t="s">
        <v>41</v>
      </c>
      <c r="E33" s="137" t="s">
        <v>42</v>
      </c>
      <c r="F33" s="153">
        <f>ROUND((SUM(BE127:BE181)),2)</f>
        <v>0</v>
      </c>
      <c r="I33" s="154">
        <v>0.21</v>
      </c>
      <c r="J33" s="153">
        <f>ROUND(((SUM(BE127:BE181))*I33),2)</f>
        <v>0</v>
      </c>
      <c r="L33" s="43"/>
    </row>
    <row r="34" spans="2:12" s="1" customFormat="1" ht="14.4" customHeight="1" hidden="1">
      <c r="B34" s="43"/>
      <c r="E34" s="137" t="s">
        <v>43</v>
      </c>
      <c r="F34" s="153">
        <f>ROUND((SUM(BF127:BF181)),2)</f>
        <v>0</v>
      </c>
      <c r="I34" s="154">
        <v>0.15</v>
      </c>
      <c r="J34" s="153">
        <f>ROUND(((SUM(BF127:BF181))*I34),2)</f>
        <v>0</v>
      </c>
      <c r="L34" s="43"/>
    </row>
    <row r="35" spans="2:12" s="1" customFormat="1" ht="14.4" customHeight="1" hidden="1">
      <c r="B35" s="43"/>
      <c r="E35" s="137" t="s">
        <v>44</v>
      </c>
      <c r="F35" s="153">
        <f>ROUND((SUM(BG127:BG181)),2)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45</v>
      </c>
      <c r="F36" s="153">
        <f>ROUND((SUM(BH127:BH181)),2)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46</v>
      </c>
      <c r="F37" s="153">
        <f>ROUND((SUM(BI127:BI181)),2)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50</v>
      </c>
      <c r="E50" s="164"/>
      <c r="F50" s="164"/>
      <c r="G50" s="163" t="s">
        <v>51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52</v>
      </c>
      <c r="E61" s="167"/>
      <c r="F61" s="168" t="s">
        <v>53</v>
      </c>
      <c r="G61" s="166" t="s">
        <v>52</v>
      </c>
      <c r="H61" s="167"/>
      <c r="I61" s="169"/>
      <c r="J61" s="170" t="s">
        <v>53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54</v>
      </c>
      <c r="E65" s="164"/>
      <c r="F65" s="164"/>
      <c r="G65" s="163" t="s">
        <v>55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52</v>
      </c>
      <c r="E76" s="167"/>
      <c r="F76" s="168" t="s">
        <v>53</v>
      </c>
      <c r="G76" s="166" t="s">
        <v>52</v>
      </c>
      <c r="H76" s="167"/>
      <c r="I76" s="169"/>
      <c r="J76" s="170" t="s">
        <v>53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OPRAVA ŠATEN TĚLOCVIČNY A SOCIÁLNÍHO ZAŘÍZENÍ DRUŽINY ZŠ VRCHLICKÉHO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104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01c - SO 01c ÚSTŘEDNÍ VYTÁPĚNÍ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20</v>
      </c>
      <c r="D89" s="39"/>
      <c r="E89" s="39"/>
      <c r="F89" s="27" t="str">
        <f>F12</f>
        <v>LIBEREC, VRCHLICKÉHO 262/17</v>
      </c>
      <c r="G89" s="39"/>
      <c r="H89" s="39"/>
      <c r="I89" s="142" t="s">
        <v>22</v>
      </c>
      <c r="J89" s="74" t="str">
        <f>IF(J12="","",J12)</f>
        <v>21. 11. 2018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 hidden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30</v>
      </c>
      <c r="J91" s="36" t="str">
        <f>E21</f>
        <v>PPS PATRMAN</v>
      </c>
      <c r="K91" s="39"/>
      <c r="L91" s="43"/>
    </row>
    <row r="92" spans="2:12" s="1" customFormat="1" ht="15.15" customHeight="1" hidden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33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J127</f>
        <v>0</v>
      </c>
      <c r="K96" s="39"/>
      <c r="L96" s="43"/>
      <c r="AU96" s="17" t="s">
        <v>110</v>
      </c>
    </row>
    <row r="97" spans="2:12" s="8" customFormat="1" ht="24.95" customHeight="1" hidden="1">
      <c r="B97" s="183"/>
      <c r="C97" s="184"/>
      <c r="D97" s="185" t="s">
        <v>1419</v>
      </c>
      <c r="E97" s="186"/>
      <c r="F97" s="186"/>
      <c r="G97" s="186"/>
      <c r="H97" s="186"/>
      <c r="I97" s="187"/>
      <c r="J97" s="188">
        <f>J128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1420</v>
      </c>
      <c r="E98" s="193"/>
      <c r="F98" s="193"/>
      <c r="G98" s="193"/>
      <c r="H98" s="193"/>
      <c r="I98" s="194"/>
      <c r="J98" s="195">
        <f>J129</f>
        <v>0</v>
      </c>
      <c r="K98" s="191"/>
      <c r="L98" s="196"/>
    </row>
    <row r="99" spans="2:12" s="9" customFormat="1" ht="14.85" customHeight="1" hidden="1">
      <c r="B99" s="190"/>
      <c r="C99" s="191"/>
      <c r="D99" s="192" t="s">
        <v>1421</v>
      </c>
      <c r="E99" s="193"/>
      <c r="F99" s="193"/>
      <c r="G99" s="193"/>
      <c r="H99" s="193"/>
      <c r="I99" s="194"/>
      <c r="J99" s="195">
        <f>J130</f>
        <v>0</v>
      </c>
      <c r="K99" s="191"/>
      <c r="L99" s="196"/>
    </row>
    <row r="100" spans="2:12" s="9" customFormat="1" ht="14.85" customHeight="1" hidden="1">
      <c r="B100" s="190"/>
      <c r="C100" s="191"/>
      <c r="D100" s="192" t="s">
        <v>1422</v>
      </c>
      <c r="E100" s="193"/>
      <c r="F100" s="193"/>
      <c r="G100" s="193"/>
      <c r="H100" s="193"/>
      <c r="I100" s="194"/>
      <c r="J100" s="195">
        <f>J132</f>
        <v>0</v>
      </c>
      <c r="K100" s="191"/>
      <c r="L100" s="196"/>
    </row>
    <row r="101" spans="2:12" s="9" customFormat="1" ht="14.85" customHeight="1" hidden="1">
      <c r="B101" s="190"/>
      <c r="C101" s="191"/>
      <c r="D101" s="192" t="s">
        <v>1423</v>
      </c>
      <c r="E101" s="193"/>
      <c r="F101" s="193"/>
      <c r="G101" s="193"/>
      <c r="H101" s="193"/>
      <c r="I101" s="194"/>
      <c r="J101" s="195">
        <f>J135</f>
        <v>0</v>
      </c>
      <c r="K101" s="191"/>
      <c r="L101" s="196"/>
    </row>
    <row r="102" spans="2:12" s="9" customFormat="1" ht="14.85" customHeight="1" hidden="1">
      <c r="B102" s="190"/>
      <c r="C102" s="191"/>
      <c r="D102" s="192" t="s">
        <v>1424</v>
      </c>
      <c r="E102" s="193"/>
      <c r="F102" s="193"/>
      <c r="G102" s="193"/>
      <c r="H102" s="193"/>
      <c r="I102" s="194"/>
      <c r="J102" s="195">
        <f>J138</f>
        <v>0</v>
      </c>
      <c r="K102" s="191"/>
      <c r="L102" s="196"/>
    </row>
    <row r="103" spans="2:12" s="9" customFormat="1" ht="19.9" customHeight="1" hidden="1">
      <c r="B103" s="190"/>
      <c r="C103" s="191"/>
      <c r="D103" s="192" t="s">
        <v>1425</v>
      </c>
      <c r="E103" s="193"/>
      <c r="F103" s="193"/>
      <c r="G103" s="193"/>
      <c r="H103" s="193"/>
      <c r="I103" s="194"/>
      <c r="J103" s="195">
        <f>J142</f>
        <v>0</v>
      </c>
      <c r="K103" s="191"/>
      <c r="L103" s="196"/>
    </row>
    <row r="104" spans="2:12" s="9" customFormat="1" ht="14.85" customHeight="1" hidden="1">
      <c r="B104" s="190"/>
      <c r="C104" s="191"/>
      <c r="D104" s="192" t="s">
        <v>1426</v>
      </c>
      <c r="E104" s="193"/>
      <c r="F104" s="193"/>
      <c r="G104" s="193"/>
      <c r="H104" s="193"/>
      <c r="I104" s="194"/>
      <c r="J104" s="195">
        <f>J143</f>
        <v>0</v>
      </c>
      <c r="K104" s="191"/>
      <c r="L104" s="196"/>
    </row>
    <row r="105" spans="2:12" s="9" customFormat="1" ht="14.85" customHeight="1" hidden="1">
      <c r="B105" s="190"/>
      <c r="C105" s="191"/>
      <c r="D105" s="192" t="s">
        <v>1427</v>
      </c>
      <c r="E105" s="193"/>
      <c r="F105" s="193"/>
      <c r="G105" s="193"/>
      <c r="H105" s="193"/>
      <c r="I105" s="194"/>
      <c r="J105" s="195">
        <f>J151</f>
        <v>0</v>
      </c>
      <c r="K105" s="191"/>
      <c r="L105" s="196"/>
    </row>
    <row r="106" spans="2:12" s="9" customFormat="1" ht="14.85" customHeight="1" hidden="1">
      <c r="B106" s="190"/>
      <c r="C106" s="191"/>
      <c r="D106" s="192" t="s">
        <v>1428</v>
      </c>
      <c r="E106" s="193"/>
      <c r="F106" s="193"/>
      <c r="G106" s="193"/>
      <c r="H106" s="193"/>
      <c r="I106" s="194"/>
      <c r="J106" s="195">
        <f>J162</f>
        <v>0</v>
      </c>
      <c r="K106" s="191"/>
      <c r="L106" s="196"/>
    </row>
    <row r="107" spans="2:12" s="9" customFormat="1" ht="14.85" customHeight="1" hidden="1">
      <c r="B107" s="190"/>
      <c r="C107" s="191"/>
      <c r="D107" s="192" t="s">
        <v>1429</v>
      </c>
      <c r="E107" s="193"/>
      <c r="F107" s="193"/>
      <c r="G107" s="193"/>
      <c r="H107" s="193"/>
      <c r="I107" s="194"/>
      <c r="J107" s="195">
        <f>J179</f>
        <v>0</v>
      </c>
      <c r="K107" s="191"/>
      <c r="L107" s="196"/>
    </row>
    <row r="108" spans="2:12" s="1" customFormat="1" ht="21.8" customHeight="1" hidden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6.95" customHeight="1" hidden="1">
      <c r="B109" s="61"/>
      <c r="C109" s="62"/>
      <c r="D109" s="62"/>
      <c r="E109" s="62"/>
      <c r="F109" s="62"/>
      <c r="G109" s="62"/>
      <c r="H109" s="62"/>
      <c r="I109" s="173"/>
      <c r="J109" s="62"/>
      <c r="K109" s="62"/>
      <c r="L109" s="43"/>
    </row>
    <row r="110" ht="12" hidden="1"/>
    <row r="111" ht="12" hidden="1"/>
    <row r="112" ht="12" hidden="1"/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76"/>
      <c r="J113" s="64"/>
      <c r="K113" s="64"/>
      <c r="L113" s="43"/>
    </row>
    <row r="114" spans="2:12" s="1" customFormat="1" ht="24.95" customHeight="1">
      <c r="B114" s="38"/>
      <c r="C114" s="23" t="s">
        <v>132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2" customHeight="1">
      <c r="B116" s="38"/>
      <c r="C116" s="32" t="s">
        <v>16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177" t="str">
        <f>E7</f>
        <v>OPRAVA ŠATEN TĚLOCVIČNY A SOCIÁLNÍHO ZAŘÍZENÍ DRUŽINY ZŠ VRCHLICKÉHO</v>
      </c>
      <c r="F117" s="32"/>
      <c r="G117" s="32"/>
      <c r="H117" s="32"/>
      <c r="I117" s="139"/>
      <c r="J117" s="39"/>
      <c r="K117" s="39"/>
      <c r="L117" s="43"/>
    </row>
    <row r="118" spans="2:12" s="1" customFormat="1" ht="12" customHeight="1">
      <c r="B118" s="38"/>
      <c r="C118" s="32" t="s">
        <v>104</v>
      </c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6.5" customHeight="1">
      <c r="B119" s="38"/>
      <c r="C119" s="39"/>
      <c r="D119" s="39"/>
      <c r="E119" s="71" t="str">
        <f>E9</f>
        <v>SO 01c - SO 01c ÚSTŘEDNÍ VYTÁPĚNÍ</v>
      </c>
      <c r="F119" s="39"/>
      <c r="G119" s="39"/>
      <c r="H119" s="39"/>
      <c r="I119" s="139"/>
      <c r="J119" s="39"/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2" customHeight="1">
      <c r="B121" s="38"/>
      <c r="C121" s="32" t="s">
        <v>20</v>
      </c>
      <c r="D121" s="39"/>
      <c r="E121" s="39"/>
      <c r="F121" s="27" t="str">
        <f>F12</f>
        <v>LIBEREC, VRCHLICKÉHO 262/17</v>
      </c>
      <c r="G121" s="39"/>
      <c r="H121" s="39"/>
      <c r="I121" s="142" t="s">
        <v>22</v>
      </c>
      <c r="J121" s="74" t="str">
        <f>IF(J12="","",J12)</f>
        <v>21. 11. 2018</v>
      </c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5.15" customHeight="1">
      <c r="B123" s="38"/>
      <c r="C123" s="32" t="s">
        <v>24</v>
      </c>
      <c r="D123" s="39"/>
      <c r="E123" s="39"/>
      <c r="F123" s="27" t="str">
        <f>E15</f>
        <v>STATUTÁRNÍ MĚSTO LIBEREC</v>
      </c>
      <c r="G123" s="39"/>
      <c r="H123" s="39"/>
      <c r="I123" s="142" t="s">
        <v>30</v>
      </c>
      <c r="J123" s="36" t="str">
        <f>E21</f>
        <v>PPS PATRMAN</v>
      </c>
      <c r="K123" s="39"/>
      <c r="L123" s="43"/>
    </row>
    <row r="124" spans="2:12" s="1" customFormat="1" ht="15.15" customHeight="1">
      <c r="B124" s="38"/>
      <c r="C124" s="32" t="s">
        <v>28</v>
      </c>
      <c r="D124" s="39"/>
      <c r="E124" s="39"/>
      <c r="F124" s="27" t="str">
        <f>IF(E18="","",E18)</f>
        <v>Vyplň údaj</v>
      </c>
      <c r="G124" s="39"/>
      <c r="H124" s="39"/>
      <c r="I124" s="142" t="s">
        <v>33</v>
      </c>
      <c r="J124" s="36" t="str">
        <f>E24</f>
        <v>Jaroslav VALENTA</v>
      </c>
      <c r="K124" s="39"/>
      <c r="L124" s="43"/>
    </row>
    <row r="125" spans="2:12" s="1" customFormat="1" ht="10.3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20" s="10" customFormat="1" ht="29.25" customHeight="1">
      <c r="B126" s="197"/>
      <c r="C126" s="198" t="s">
        <v>133</v>
      </c>
      <c r="D126" s="199" t="s">
        <v>62</v>
      </c>
      <c r="E126" s="199" t="s">
        <v>58</v>
      </c>
      <c r="F126" s="199" t="s">
        <v>59</v>
      </c>
      <c r="G126" s="199" t="s">
        <v>134</v>
      </c>
      <c r="H126" s="199" t="s">
        <v>135</v>
      </c>
      <c r="I126" s="200" t="s">
        <v>136</v>
      </c>
      <c r="J126" s="199" t="s">
        <v>108</v>
      </c>
      <c r="K126" s="201" t="s">
        <v>137</v>
      </c>
      <c r="L126" s="202"/>
      <c r="M126" s="95" t="s">
        <v>1</v>
      </c>
      <c r="N126" s="96" t="s">
        <v>41</v>
      </c>
      <c r="O126" s="96" t="s">
        <v>138</v>
      </c>
      <c r="P126" s="96" t="s">
        <v>139</v>
      </c>
      <c r="Q126" s="96" t="s">
        <v>140</v>
      </c>
      <c r="R126" s="96" t="s">
        <v>141</v>
      </c>
      <c r="S126" s="96" t="s">
        <v>142</v>
      </c>
      <c r="T126" s="97" t="s">
        <v>143</v>
      </c>
    </row>
    <row r="127" spans="2:63" s="1" customFormat="1" ht="22.8" customHeight="1">
      <c r="B127" s="38"/>
      <c r="C127" s="102" t="s">
        <v>144</v>
      </c>
      <c r="D127" s="39"/>
      <c r="E127" s="39"/>
      <c r="F127" s="39"/>
      <c r="G127" s="39"/>
      <c r="H127" s="39"/>
      <c r="I127" s="139"/>
      <c r="J127" s="203">
        <f>BK127</f>
        <v>0</v>
      </c>
      <c r="K127" s="39"/>
      <c r="L127" s="43"/>
      <c r="M127" s="98"/>
      <c r="N127" s="99"/>
      <c r="O127" s="99"/>
      <c r="P127" s="204">
        <f>P128</f>
        <v>0</v>
      </c>
      <c r="Q127" s="99"/>
      <c r="R127" s="204">
        <f>R128</f>
        <v>0</v>
      </c>
      <c r="S127" s="99"/>
      <c r="T127" s="205">
        <f>T128</f>
        <v>0</v>
      </c>
      <c r="AT127" s="17" t="s">
        <v>76</v>
      </c>
      <c r="AU127" s="17" t="s">
        <v>110</v>
      </c>
      <c r="BK127" s="206">
        <f>BK128</f>
        <v>0</v>
      </c>
    </row>
    <row r="128" spans="2:63" s="11" customFormat="1" ht="25.9" customHeight="1">
      <c r="B128" s="207"/>
      <c r="C128" s="208"/>
      <c r="D128" s="209" t="s">
        <v>76</v>
      </c>
      <c r="E128" s="210" t="s">
        <v>1430</v>
      </c>
      <c r="F128" s="210" t="s">
        <v>1431</v>
      </c>
      <c r="G128" s="208"/>
      <c r="H128" s="208"/>
      <c r="I128" s="211"/>
      <c r="J128" s="212">
        <f>BK128</f>
        <v>0</v>
      </c>
      <c r="K128" s="208"/>
      <c r="L128" s="213"/>
      <c r="M128" s="214"/>
      <c r="N128" s="215"/>
      <c r="O128" s="215"/>
      <c r="P128" s="216">
        <f>P129+P142</f>
        <v>0</v>
      </c>
      <c r="Q128" s="215"/>
      <c r="R128" s="216">
        <f>R129+R142</f>
        <v>0</v>
      </c>
      <c r="S128" s="215"/>
      <c r="T128" s="217">
        <f>T129+T142</f>
        <v>0</v>
      </c>
      <c r="AR128" s="218" t="s">
        <v>87</v>
      </c>
      <c r="AT128" s="219" t="s">
        <v>76</v>
      </c>
      <c r="AU128" s="219" t="s">
        <v>77</v>
      </c>
      <c r="AY128" s="218" t="s">
        <v>147</v>
      </c>
      <c r="BK128" s="220">
        <f>BK129+BK142</f>
        <v>0</v>
      </c>
    </row>
    <row r="129" spans="2:63" s="11" customFormat="1" ht="22.8" customHeight="1">
      <c r="B129" s="207"/>
      <c r="C129" s="208"/>
      <c r="D129" s="209" t="s">
        <v>76</v>
      </c>
      <c r="E129" s="221" t="s">
        <v>145</v>
      </c>
      <c r="F129" s="221" t="s">
        <v>146</v>
      </c>
      <c r="G129" s="208"/>
      <c r="H129" s="208"/>
      <c r="I129" s="211"/>
      <c r="J129" s="222">
        <f>BK129</f>
        <v>0</v>
      </c>
      <c r="K129" s="208"/>
      <c r="L129" s="213"/>
      <c r="M129" s="214"/>
      <c r="N129" s="215"/>
      <c r="O129" s="215"/>
      <c r="P129" s="216">
        <f>P130+P132+P135+P138</f>
        <v>0</v>
      </c>
      <c r="Q129" s="215"/>
      <c r="R129" s="216">
        <f>R130+R132+R135+R138</f>
        <v>0</v>
      </c>
      <c r="S129" s="215"/>
      <c r="T129" s="217">
        <f>T130+T132+T135+T138</f>
        <v>0</v>
      </c>
      <c r="AR129" s="218" t="s">
        <v>85</v>
      </c>
      <c r="AT129" s="219" t="s">
        <v>76</v>
      </c>
      <c r="AU129" s="219" t="s">
        <v>85</v>
      </c>
      <c r="AY129" s="218" t="s">
        <v>147</v>
      </c>
      <c r="BK129" s="220">
        <f>BK130+BK132+BK135+BK138</f>
        <v>0</v>
      </c>
    </row>
    <row r="130" spans="2:63" s="11" customFormat="1" ht="20.85" customHeight="1">
      <c r="B130" s="207"/>
      <c r="C130" s="208"/>
      <c r="D130" s="209" t="s">
        <v>76</v>
      </c>
      <c r="E130" s="221" t="s">
        <v>148</v>
      </c>
      <c r="F130" s="221" t="s">
        <v>149</v>
      </c>
      <c r="G130" s="208"/>
      <c r="H130" s="208"/>
      <c r="I130" s="211"/>
      <c r="J130" s="222">
        <f>BK130</f>
        <v>0</v>
      </c>
      <c r="K130" s="208"/>
      <c r="L130" s="213"/>
      <c r="M130" s="214"/>
      <c r="N130" s="215"/>
      <c r="O130" s="215"/>
      <c r="P130" s="216">
        <f>P131</f>
        <v>0</v>
      </c>
      <c r="Q130" s="215"/>
      <c r="R130" s="216">
        <f>R131</f>
        <v>0</v>
      </c>
      <c r="S130" s="215"/>
      <c r="T130" s="217">
        <f>T131</f>
        <v>0</v>
      </c>
      <c r="AR130" s="218" t="s">
        <v>85</v>
      </c>
      <c r="AT130" s="219" t="s">
        <v>76</v>
      </c>
      <c r="AU130" s="219" t="s">
        <v>87</v>
      </c>
      <c r="AY130" s="218" t="s">
        <v>147</v>
      </c>
      <c r="BK130" s="220">
        <f>BK131</f>
        <v>0</v>
      </c>
    </row>
    <row r="131" spans="2:65" s="1" customFormat="1" ht="24" customHeight="1">
      <c r="B131" s="38"/>
      <c r="C131" s="223" t="s">
        <v>385</v>
      </c>
      <c r="D131" s="223" t="s">
        <v>150</v>
      </c>
      <c r="E131" s="224" t="s">
        <v>1432</v>
      </c>
      <c r="F131" s="225" t="s">
        <v>1433</v>
      </c>
      <c r="G131" s="226" t="s">
        <v>153</v>
      </c>
      <c r="H131" s="227">
        <v>10</v>
      </c>
      <c r="I131" s="228"/>
      <c r="J131" s="229">
        <f>ROUND(I131*H131,2)</f>
        <v>0</v>
      </c>
      <c r="K131" s="225" t="s">
        <v>1</v>
      </c>
      <c r="L131" s="43"/>
      <c r="M131" s="230" t="s">
        <v>1</v>
      </c>
      <c r="N131" s="231" t="s">
        <v>42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155</v>
      </c>
      <c r="AT131" s="234" t="s">
        <v>150</v>
      </c>
      <c r="AU131" s="234" t="s">
        <v>148</v>
      </c>
      <c r="AY131" s="17" t="s">
        <v>147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85</v>
      </c>
      <c r="BK131" s="235">
        <f>ROUND(I131*H131,2)</f>
        <v>0</v>
      </c>
      <c r="BL131" s="17" t="s">
        <v>155</v>
      </c>
      <c r="BM131" s="234" t="s">
        <v>1434</v>
      </c>
    </row>
    <row r="132" spans="2:63" s="11" customFormat="1" ht="20.85" customHeight="1">
      <c r="B132" s="207"/>
      <c r="C132" s="208"/>
      <c r="D132" s="209" t="s">
        <v>76</v>
      </c>
      <c r="E132" s="221" t="s">
        <v>524</v>
      </c>
      <c r="F132" s="221" t="s">
        <v>1435</v>
      </c>
      <c r="G132" s="208"/>
      <c r="H132" s="208"/>
      <c r="I132" s="211"/>
      <c r="J132" s="222">
        <f>BK132</f>
        <v>0</v>
      </c>
      <c r="K132" s="208"/>
      <c r="L132" s="213"/>
      <c r="M132" s="214"/>
      <c r="N132" s="215"/>
      <c r="O132" s="215"/>
      <c r="P132" s="216">
        <f>SUM(P133:P134)</f>
        <v>0</v>
      </c>
      <c r="Q132" s="215"/>
      <c r="R132" s="216">
        <f>SUM(R133:R134)</f>
        <v>0</v>
      </c>
      <c r="S132" s="215"/>
      <c r="T132" s="217">
        <f>SUM(T133:T134)</f>
        <v>0</v>
      </c>
      <c r="AR132" s="218" t="s">
        <v>85</v>
      </c>
      <c r="AT132" s="219" t="s">
        <v>76</v>
      </c>
      <c r="AU132" s="219" t="s">
        <v>87</v>
      </c>
      <c r="AY132" s="218" t="s">
        <v>147</v>
      </c>
      <c r="BK132" s="220">
        <f>SUM(BK133:BK134)</f>
        <v>0</v>
      </c>
    </row>
    <row r="133" spans="2:65" s="1" customFormat="1" ht="24" customHeight="1">
      <c r="B133" s="38"/>
      <c r="C133" s="223" t="s">
        <v>389</v>
      </c>
      <c r="D133" s="223" t="s">
        <v>150</v>
      </c>
      <c r="E133" s="224" t="s">
        <v>1436</v>
      </c>
      <c r="F133" s="225" t="s">
        <v>1437</v>
      </c>
      <c r="G133" s="226" t="s">
        <v>153</v>
      </c>
      <c r="H133" s="227">
        <v>10</v>
      </c>
      <c r="I133" s="228"/>
      <c r="J133" s="229">
        <f>ROUND(I133*H133,2)</f>
        <v>0</v>
      </c>
      <c r="K133" s="225" t="s">
        <v>1</v>
      </c>
      <c r="L133" s="43"/>
      <c r="M133" s="230" t="s">
        <v>1</v>
      </c>
      <c r="N133" s="231" t="s">
        <v>42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155</v>
      </c>
      <c r="AT133" s="234" t="s">
        <v>150</v>
      </c>
      <c r="AU133" s="234" t="s">
        <v>148</v>
      </c>
      <c r="AY133" s="17" t="s">
        <v>147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85</v>
      </c>
      <c r="BK133" s="235">
        <f>ROUND(I133*H133,2)</f>
        <v>0</v>
      </c>
      <c r="BL133" s="17" t="s">
        <v>155</v>
      </c>
      <c r="BM133" s="234" t="s">
        <v>1438</v>
      </c>
    </row>
    <row r="134" spans="2:65" s="1" customFormat="1" ht="24" customHeight="1">
      <c r="B134" s="38"/>
      <c r="C134" s="223" t="s">
        <v>394</v>
      </c>
      <c r="D134" s="223" t="s">
        <v>150</v>
      </c>
      <c r="E134" s="224" t="s">
        <v>1439</v>
      </c>
      <c r="F134" s="225" t="s">
        <v>1440</v>
      </c>
      <c r="G134" s="226" t="s">
        <v>487</v>
      </c>
      <c r="H134" s="227">
        <v>10</v>
      </c>
      <c r="I134" s="228"/>
      <c r="J134" s="229">
        <f>ROUND(I134*H134,2)</f>
        <v>0</v>
      </c>
      <c r="K134" s="225" t="s">
        <v>1</v>
      </c>
      <c r="L134" s="43"/>
      <c r="M134" s="230" t="s">
        <v>1</v>
      </c>
      <c r="N134" s="231" t="s">
        <v>42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155</v>
      </c>
      <c r="AT134" s="234" t="s">
        <v>150</v>
      </c>
      <c r="AU134" s="234" t="s">
        <v>148</v>
      </c>
      <c r="AY134" s="17" t="s">
        <v>147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85</v>
      </c>
      <c r="BK134" s="235">
        <f>ROUND(I134*H134,2)</f>
        <v>0</v>
      </c>
      <c r="BL134" s="17" t="s">
        <v>155</v>
      </c>
      <c r="BM134" s="234" t="s">
        <v>1441</v>
      </c>
    </row>
    <row r="135" spans="2:63" s="11" customFormat="1" ht="20.85" customHeight="1">
      <c r="B135" s="207"/>
      <c r="C135" s="208"/>
      <c r="D135" s="209" t="s">
        <v>76</v>
      </c>
      <c r="E135" s="221" t="s">
        <v>692</v>
      </c>
      <c r="F135" s="221" t="s">
        <v>1442</v>
      </c>
      <c r="G135" s="208"/>
      <c r="H135" s="208"/>
      <c r="I135" s="211"/>
      <c r="J135" s="222">
        <f>BK135</f>
        <v>0</v>
      </c>
      <c r="K135" s="208"/>
      <c r="L135" s="213"/>
      <c r="M135" s="214"/>
      <c r="N135" s="215"/>
      <c r="O135" s="215"/>
      <c r="P135" s="216">
        <f>SUM(P136:P137)</f>
        <v>0</v>
      </c>
      <c r="Q135" s="215"/>
      <c r="R135" s="216">
        <f>SUM(R136:R137)</f>
        <v>0</v>
      </c>
      <c r="S135" s="215"/>
      <c r="T135" s="217">
        <f>SUM(T136:T137)</f>
        <v>0</v>
      </c>
      <c r="AR135" s="218" t="s">
        <v>85</v>
      </c>
      <c r="AT135" s="219" t="s">
        <v>76</v>
      </c>
      <c r="AU135" s="219" t="s">
        <v>87</v>
      </c>
      <c r="AY135" s="218" t="s">
        <v>147</v>
      </c>
      <c r="BK135" s="220">
        <f>SUM(BK136:BK137)</f>
        <v>0</v>
      </c>
    </row>
    <row r="136" spans="2:65" s="1" customFormat="1" ht="16.5" customHeight="1">
      <c r="B136" s="38"/>
      <c r="C136" s="223" t="s">
        <v>377</v>
      </c>
      <c r="D136" s="223" t="s">
        <v>150</v>
      </c>
      <c r="E136" s="224" t="s">
        <v>1443</v>
      </c>
      <c r="F136" s="225" t="s">
        <v>1444</v>
      </c>
      <c r="G136" s="226" t="s">
        <v>153</v>
      </c>
      <c r="H136" s="227">
        <v>10</v>
      </c>
      <c r="I136" s="228"/>
      <c r="J136" s="229">
        <f>ROUND(I136*H136,2)</f>
        <v>0</v>
      </c>
      <c r="K136" s="225" t="s">
        <v>1</v>
      </c>
      <c r="L136" s="43"/>
      <c r="M136" s="230" t="s">
        <v>1</v>
      </c>
      <c r="N136" s="231" t="s">
        <v>42</v>
      </c>
      <c r="O136" s="86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AR136" s="234" t="s">
        <v>155</v>
      </c>
      <c r="AT136" s="234" t="s">
        <v>150</v>
      </c>
      <c r="AU136" s="234" t="s">
        <v>148</v>
      </c>
      <c r="AY136" s="17" t="s">
        <v>147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85</v>
      </c>
      <c r="BK136" s="235">
        <f>ROUND(I136*H136,2)</f>
        <v>0</v>
      </c>
      <c r="BL136" s="17" t="s">
        <v>155</v>
      </c>
      <c r="BM136" s="234" t="s">
        <v>1445</v>
      </c>
    </row>
    <row r="137" spans="2:65" s="1" customFormat="1" ht="16.5" customHeight="1">
      <c r="B137" s="38"/>
      <c r="C137" s="223" t="s">
        <v>381</v>
      </c>
      <c r="D137" s="223" t="s">
        <v>150</v>
      </c>
      <c r="E137" s="224" t="s">
        <v>1446</v>
      </c>
      <c r="F137" s="225" t="s">
        <v>1447</v>
      </c>
      <c r="G137" s="226" t="s">
        <v>487</v>
      </c>
      <c r="H137" s="227">
        <v>10</v>
      </c>
      <c r="I137" s="228"/>
      <c r="J137" s="229">
        <f>ROUND(I137*H137,2)</f>
        <v>0</v>
      </c>
      <c r="K137" s="225" t="s">
        <v>1</v>
      </c>
      <c r="L137" s="43"/>
      <c r="M137" s="230" t="s">
        <v>1</v>
      </c>
      <c r="N137" s="231" t="s">
        <v>42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155</v>
      </c>
      <c r="AT137" s="234" t="s">
        <v>150</v>
      </c>
      <c r="AU137" s="234" t="s">
        <v>148</v>
      </c>
      <c r="AY137" s="17" t="s">
        <v>147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85</v>
      </c>
      <c r="BK137" s="235">
        <f>ROUND(I137*H137,2)</f>
        <v>0</v>
      </c>
      <c r="BL137" s="17" t="s">
        <v>155</v>
      </c>
      <c r="BM137" s="234" t="s">
        <v>1448</v>
      </c>
    </row>
    <row r="138" spans="2:63" s="11" customFormat="1" ht="20.85" customHeight="1">
      <c r="B138" s="207"/>
      <c r="C138" s="208"/>
      <c r="D138" s="209" t="s">
        <v>76</v>
      </c>
      <c r="E138" s="221" t="s">
        <v>1449</v>
      </c>
      <c r="F138" s="221" t="s">
        <v>1450</v>
      </c>
      <c r="G138" s="208"/>
      <c r="H138" s="208"/>
      <c r="I138" s="211"/>
      <c r="J138" s="222">
        <f>BK138</f>
        <v>0</v>
      </c>
      <c r="K138" s="208"/>
      <c r="L138" s="213"/>
      <c r="M138" s="214"/>
      <c r="N138" s="215"/>
      <c r="O138" s="215"/>
      <c r="P138" s="216">
        <f>SUM(P139:P141)</f>
        <v>0</v>
      </c>
      <c r="Q138" s="215"/>
      <c r="R138" s="216">
        <f>SUM(R139:R141)</f>
        <v>0</v>
      </c>
      <c r="S138" s="215"/>
      <c r="T138" s="217">
        <f>SUM(T139:T141)</f>
        <v>0</v>
      </c>
      <c r="AR138" s="218" t="s">
        <v>85</v>
      </c>
      <c r="AT138" s="219" t="s">
        <v>76</v>
      </c>
      <c r="AU138" s="219" t="s">
        <v>87</v>
      </c>
      <c r="AY138" s="218" t="s">
        <v>147</v>
      </c>
      <c r="BK138" s="220">
        <f>SUM(BK139:BK141)</f>
        <v>0</v>
      </c>
    </row>
    <row r="139" spans="2:65" s="1" customFormat="1" ht="16.5" customHeight="1">
      <c r="B139" s="38"/>
      <c r="C139" s="223" t="s">
        <v>405</v>
      </c>
      <c r="D139" s="223" t="s">
        <v>150</v>
      </c>
      <c r="E139" s="224" t="s">
        <v>1451</v>
      </c>
      <c r="F139" s="225" t="s">
        <v>1452</v>
      </c>
      <c r="G139" s="226" t="s">
        <v>332</v>
      </c>
      <c r="H139" s="227">
        <v>0.764</v>
      </c>
      <c r="I139" s="228"/>
      <c r="J139" s="229">
        <f>ROUND(I139*H139,2)</f>
        <v>0</v>
      </c>
      <c r="K139" s="225" t="s">
        <v>1</v>
      </c>
      <c r="L139" s="43"/>
      <c r="M139" s="230" t="s">
        <v>1</v>
      </c>
      <c r="N139" s="231" t="s">
        <v>42</v>
      </c>
      <c r="O139" s="86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155</v>
      </c>
      <c r="AT139" s="234" t="s">
        <v>150</v>
      </c>
      <c r="AU139" s="234" t="s">
        <v>148</v>
      </c>
      <c r="AY139" s="17" t="s">
        <v>147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85</v>
      </c>
      <c r="BK139" s="235">
        <f>ROUND(I139*H139,2)</f>
        <v>0</v>
      </c>
      <c r="BL139" s="17" t="s">
        <v>155</v>
      </c>
      <c r="BM139" s="234" t="s">
        <v>1453</v>
      </c>
    </row>
    <row r="140" spans="2:65" s="1" customFormat="1" ht="16.5" customHeight="1">
      <c r="B140" s="38"/>
      <c r="C140" s="223" t="s">
        <v>400</v>
      </c>
      <c r="D140" s="223" t="s">
        <v>150</v>
      </c>
      <c r="E140" s="224" t="s">
        <v>1454</v>
      </c>
      <c r="F140" s="225" t="s">
        <v>1455</v>
      </c>
      <c r="G140" s="226" t="s">
        <v>332</v>
      </c>
      <c r="H140" s="227">
        <v>0.764</v>
      </c>
      <c r="I140" s="228"/>
      <c r="J140" s="229">
        <f>ROUND(I140*H140,2)</f>
        <v>0</v>
      </c>
      <c r="K140" s="225" t="s">
        <v>1</v>
      </c>
      <c r="L140" s="43"/>
      <c r="M140" s="230" t="s">
        <v>1</v>
      </c>
      <c r="N140" s="231" t="s">
        <v>42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155</v>
      </c>
      <c r="AT140" s="234" t="s">
        <v>150</v>
      </c>
      <c r="AU140" s="234" t="s">
        <v>148</v>
      </c>
      <c r="AY140" s="17" t="s">
        <v>147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85</v>
      </c>
      <c r="BK140" s="235">
        <f>ROUND(I140*H140,2)</f>
        <v>0</v>
      </c>
      <c r="BL140" s="17" t="s">
        <v>155</v>
      </c>
      <c r="BM140" s="234" t="s">
        <v>1456</v>
      </c>
    </row>
    <row r="141" spans="2:65" s="1" customFormat="1" ht="16.5" customHeight="1">
      <c r="B141" s="38"/>
      <c r="C141" s="223" t="s">
        <v>418</v>
      </c>
      <c r="D141" s="223" t="s">
        <v>150</v>
      </c>
      <c r="E141" s="224" t="s">
        <v>1457</v>
      </c>
      <c r="F141" s="225" t="s">
        <v>1458</v>
      </c>
      <c r="G141" s="226" t="s">
        <v>332</v>
      </c>
      <c r="H141" s="227">
        <v>0.764</v>
      </c>
      <c r="I141" s="228"/>
      <c r="J141" s="229">
        <f>ROUND(I141*H141,2)</f>
        <v>0</v>
      </c>
      <c r="K141" s="225" t="s">
        <v>1</v>
      </c>
      <c r="L141" s="43"/>
      <c r="M141" s="230" t="s">
        <v>1</v>
      </c>
      <c r="N141" s="231" t="s">
        <v>42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AR141" s="234" t="s">
        <v>155</v>
      </c>
      <c r="AT141" s="234" t="s">
        <v>150</v>
      </c>
      <c r="AU141" s="234" t="s">
        <v>148</v>
      </c>
      <c r="AY141" s="17" t="s">
        <v>147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85</v>
      </c>
      <c r="BK141" s="235">
        <f>ROUND(I141*H141,2)</f>
        <v>0</v>
      </c>
      <c r="BL141" s="17" t="s">
        <v>155</v>
      </c>
      <c r="BM141" s="234" t="s">
        <v>1459</v>
      </c>
    </row>
    <row r="142" spans="2:63" s="11" customFormat="1" ht="22.8" customHeight="1">
      <c r="B142" s="207"/>
      <c r="C142" s="208"/>
      <c r="D142" s="209" t="s">
        <v>76</v>
      </c>
      <c r="E142" s="221" t="s">
        <v>640</v>
      </c>
      <c r="F142" s="221" t="s">
        <v>640</v>
      </c>
      <c r="G142" s="208"/>
      <c r="H142" s="208"/>
      <c r="I142" s="211"/>
      <c r="J142" s="222">
        <f>BK142</f>
        <v>0</v>
      </c>
      <c r="K142" s="208"/>
      <c r="L142" s="213"/>
      <c r="M142" s="214"/>
      <c r="N142" s="215"/>
      <c r="O142" s="215"/>
      <c r="P142" s="216">
        <f>P143+P151+P162+P179</f>
        <v>0</v>
      </c>
      <c r="Q142" s="215"/>
      <c r="R142" s="216">
        <f>R143+R151+R162+R179</f>
        <v>0</v>
      </c>
      <c r="S142" s="215"/>
      <c r="T142" s="217">
        <f>T143+T151+T162+T179</f>
        <v>0</v>
      </c>
      <c r="AR142" s="218" t="s">
        <v>87</v>
      </c>
      <c r="AT142" s="219" t="s">
        <v>76</v>
      </c>
      <c r="AU142" s="219" t="s">
        <v>85</v>
      </c>
      <c r="AY142" s="218" t="s">
        <v>147</v>
      </c>
      <c r="BK142" s="220">
        <f>BK143+BK151+BK162+BK179</f>
        <v>0</v>
      </c>
    </row>
    <row r="143" spans="2:63" s="11" customFormat="1" ht="20.85" customHeight="1">
      <c r="B143" s="207"/>
      <c r="C143" s="208"/>
      <c r="D143" s="209" t="s">
        <v>76</v>
      </c>
      <c r="E143" s="221" t="s">
        <v>1460</v>
      </c>
      <c r="F143" s="221" t="s">
        <v>1461</v>
      </c>
      <c r="G143" s="208"/>
      <c r="H143" s="208"/>
      <c r="I143" s="211"/>
      <c r="J143" s="222">
        <f>BK143</f>
        <v>0</v>
      </c>
      <c r="K143" s="208"/>
      <c r="L143" s="213"/>
      <c r="M143" s="214"/>
      <c r="N143" s="215"/>
      <c r="O143" s="215"/>
      <c r="P143" s="216">
        <f>SUM(P144:P150)</f>
        <v>0</v>
      </c>
      <c r="Q143" s="215"/>
      <c r="R143" s="216">
        <f>SUM(R144:R150)</f>
        <v>0</v>
      </c>
      <c r="S143" s="215"/>
      <c r="T143" s="217">
        <f>SUM(T144:T150)</f>
        <v>0</v>
      </c>
      <c r="AR143" s="218" t="s">
        <v>87</v>
      </c>
      <c r="AT143" s="219" t="s">
        <v>76</v>
      </c>
      <c r="AU143" s="219" t="s">
        <v>87</v>
      </c>
      <c r="AY143" s="218" t="s">
        <v>147</v>
      </c>
      <c r="BK143" s="220">
        <f>SUM(BK144:BK150)</f>
        <v>0</v>
      </c>
    </row>
    <row r="144" spans="2:65" s="1" customFormat="1" ht="16.5" customHeight="1">
      <c r="B144" s="38"/>
      <c r="C144" s="223" t="s">
        <v>85</v>
      </c>
      <c r="D144" s="223" t="s">
        <v>150</v>
      </c>
      <c r="E144" s="224" t="s">
        <v>1462</v>
      </c>
      <c r="F144" s="225" t="s">
        <v>1463</v>
      </c>
      <c r="G144" s="226" t="s">
        <v>487</v>
      </c>
      <c r="H144" s="227">
        <v>64</v>
      </c>
      <c r="I144" s="228"/>
      <c r="J144" s="229">
        <f>ROUND(I144*H144,2)</f>
        <v>0</v>
      </c>
      <c r="K144" s="225" t="s">
        <v>1</v>
      </c>
      <c r="L144" s="43"/>
      <c r="M144" s="230" t="s">
        <v>1</v>
      </c>
      <c r="N144" s="231" t="s">
        <v>42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239</v>
      </c>
      <c r="AT144" s="234" t="s">
        <v>150</v>
      </c>
      <c r="AU144" s="234" t="s">
        <v>148</v>
      </c>
      <c r="AY144" s="17" t="s">
        <v>147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85</v>
      </c>
      <c r="BK144" s="235">
        <f>ROUND(I144*H144,2)</f>
        <v>0</v>
      </c>
      <c r="BL144" s="17" t="s">
        <v>239</v>
      </c>
      <c r="BM144" s="234" t="s">
        <v>1464</v>
      </c>
    </row>
    <row r="145" spans="2:65" s="1" customFormat="1" ht="16.5" customHeight="1">
      <c r="B145" s="38"/>
      <c r="C145" s="223" t="s">
        <v>87</v>
      </c>
      <c r="D145" s="223" t="s">
        <v>150</v>
      </c>
      <c r="E145" s="224" t="s">
        <v>1465</v>
      </c>
      <c r="F145" s="225" t="s">
        <v>1466</v>
      </c>
      <c r="G145" s="226" t="s">
        <v>487</v>
      </c>
      <c r="H145" s="227">
        <v>65</v>
      </c>
      <c r="I145" s="228"/>
      <c r="J145" s="229">
        <f>ROUND(I145*H145,2)</f>
        <v>0</v>
      </c>
      <c r="K145" s="225" t="s">
        <v>1</v>
      </c>
      <c r="L145" s="43"/>
      <c r="M145" s="230" t="s">
        <v>1</v>
      </c>
      <c r="N145" s="231" t="s">
        <v>42</v>
      </c>
      <c r="O145" s="86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AR145" s="234" t="s">
        <v>239</v>
      </c>
      <c r="AT145" s="234" t="s">
        <v>150</v>
      </c>
      <c r="AU145" s="234" t="s">
        <v>148</v>
      </c>
      <c r="AY145" s="17" t="s">
        <v>147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85</v>
      </c>
      <c r="BK145" s="235">
        <f>ROUND(I145*H145,2)</f>
        <v>0</v>
      </c>
      <c r="BL145" s="17" t="s">
        <v>239</v>
      </c>
      <c r="BM145" s="234" t="s">
        <v>1467</v>
      </c>
    </row>
    <row r="146" spans="2:65" s="1" customFormat="1" ht="16.5" customHeight="1">
      <c r="B146" s="38"/>
      <c r="C146" s="223" t="s">
        <v>148</v>
      </c>
      <c r="D146" s="223" t="s">
        <v>150</v>
      </c>
      <c r="E146" s="224" t="s">
        <v>1468</v>
      </c>
      <c r="F146" s="225" t="s">
        <v>1469</v>
      </c>
      <c r="G146" s="226" t="s">
        <v>487</v>
      </c>
      <c r="H146" s="227">
        <v>25</v>
      </c>
      <c r="I146" s="228"/>
      <c r="J146" s="229">
        <f>ROUND(I146*H146,2)</f>
        <v>0</v>
      </c>
      <c r="K146" s="225" t="s">
        <v>1</v>
      </c>
      <c r="L146" s="43"/>
      <c r="M146" s="230" t="s">
        <v>1</v>
      </c>
      <c r="N146" s="231" t="s">
        <v>42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239</v>
      </c>
      <c r="AT146" s="234" t="s">
        <v>150</v>
      </c>
      <c r="AU146" s="234" t="s">
        <v>148</v>
      </c>
      <c r="AY146" s="17" t="s">
        <v>147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85</v>
      </c>
      <c r="BK146" s="235">
        <f>ROUND(I146*H146,2)</f>
        <v>0</v>
      </c>
      <c r="BL146" s="17" t="s">
        <v>239</v>
      </c>
      <c r="BM146" s="234" t="s">
        <v>1470</v>
      </c>
    </row>
    <row r="147" spans="2:65" s="1" customFormat="1" ht="16.5" customHeight="1">
      <c r="B147" s="38"/>
      <c r="C147" s="223" t="s">
        <v>155</v>
      </c>
      <c r="D147" s="223" t="s">
        <v>150</v>
      </c>
      <c r="E147" s="224" t="s">
        <v>1471</v>
      </c>
      <c r="F147" s="225" t="s">
        <v>1472</v>
      </c>
      <c r="G147" s="226" t="s">
        <v>487</v>
      </c>
      <c r="H147" s="227">
        <v>55</v>
      </c>
      <c r="I147" s="228"/>
      <c r="J147" s="229">
        <f>ROUND(I147*H147,2)</f>
        <v>0</v>
      </c>
      <c r="K147" s="225" t="s">
        <v>1</v>
      </c>
      <c r="L147" s="43"/>
      <c r="M147" s="230" t="s">
        <v>1</v>
      </c>
      <c r="N147" s="231" t="s">
        <v>42</v>
      </c>
      <c r="O147" s="86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AR147" s="234" t="s">
        <v>239</v>
      </c>
      <c r="AT147" s="234" t="s">
        <v>150</v>
      </c>
      <c r="AU147" s="234" t="s">
        <v>148</v>
      </c>
      <c r="AY147" s="17" t="s">
        <v>147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85</v>
      </c>
      <c r="BK147" s="235">
        <f>ROUND(I147*H147,2)</f>
        <v>0</v>
      </c>
      <c r="BL147" s="17" t="s">
        <v>239</v>
      </c>
      <c r="BM147" s="234" t="s">
        <v>1473</v>
      </c>
    </row>
    <row r="148" spans="2:65" s="1" customFormat="1" ht="16.5" customHeight="1">
      <c r="B148" s="38"/>
      <c r="C148" s="223" t="s">
        <v>173</v>
      </c>
      <c r="D148" s="223" t="s">
        <v>150</v>
      </c>
      <c r="E148" s="224" t="s">
        <v>1474</v>
      </c>
      <c r="F148" s="225" t="s">
        <v>1475</v>
      </c>
      <c r="G148" s="226" t="s">
        <v>153</v>
      </c>
      <c r="H148" s="227">
        <v>8</v>
      </c>
      <c r="I148" s="228"/>
      <c r="J148" s="229">
        <f>ROUND(I148*H148,2)</f>
        <v>0</v>
      </c>
      <c r="K148" s="225" t="s">
        <v>1</v>
      </c>
      <c r="L148" s="43"/>
      <c r="M148" s="230" t="s">
        <v>1</v>
      </c>
      <c r="N148" s="231" t="s">
        <v>42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34" t="s">
        <v>239</v>
      </c>
      <c r="AT148" s="234" t="s">
        <v>150</v>
      </c>
      <c r="AU148" s="234" t="s">
        <v>148</v>
      </c>
      <c r="AY148" s="17" t="s">
        <v>147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85</v>
      </c>
      <c r="BK148" s="235">
        <f>ROUND(I148*H148,2)</f>
        <v>0</v>
      </c>
      <c r="BL148" s="17" t="s">
        <v>239</v>
      </c>
      <c r="BM148" s="234" t="s">
        <v>1476</v>
      </c>
    </row>
    <row r="149" spans="2:65" s="1" customFormat="1" ht="16.5" customHeight="1">
      <c r="B149" s="38"/>
      <c r="C149" s="223" t="s">
        <v>178</v>
      </c>
      <c r="D149" s="223" t="s">
        <v>150</v>
      </c>
      <c r="E149" s="224" t="s">
        <v>1477</v>
      </c>
      <c r="F149" s="225" t="s">
        <v>1478</v>
      </c>
      <c r="G149" s="226" t="s">
        <v>487</v>
      </c>
      <c r="H149" s="227">
        <v>90</v>
      </c>
      <c r="I149" s="228"/>
      <c r="J149" s="229">
        <f>ROUND(I149*H149,2)</f>
        <v>0</v>
      </c>
      <c r="K149" s="225" t="s">
        <v>1</v>
      </c>
      <c r="L149" s="43"/>
      <c r="M149" s="230" t="s">
        <v>1</v>
      </c>
      <c r="N149" s="231" t="s">
        <v>42</v>
      </c>
      <c r="O149" s="86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AR149" s="234" t="s">
        <v>239</v>
      </c>
      <c r="AT149" s="234" t="s">
        <v>150</v>
      </c>
      <c r="AU149" s="234" t="s">
        <v>148</v>
      </c>
      <c r="AY149" s="17" t="s">
        <v>147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7" t="s">
        <v>85</v>
      </c>
      <c r="BK149" s="235">
        <f>ROUND(I149*H149,2)</f>
        <v>0</v>
      </c>
      <c r="BL149" s="17" t="s">
        <v>239</v>
      </c>
      <c r="BM149" s="234" t="s">
        <v>1479</v>
      </c>
    </row>
    <row r="150" spans="2:65" s="1" customFormat="1" ht="16.5" customHeight="1">
      <c r="B150" s="38"/>
      <c r="C150" s="223" t="s">
        <v>185</v>
      </c>
      <c r="D150" s="223" t="s">
        <v>150</v>
      </c>
      <c r="E150" s="224" t="s">
        <v>1480</v>
      </c>
      <c r="F150" s="225" t="s">
        <v>1481</v>
      </c>
      <c r="G150" s="226" t="s">
        <v>332</v>
      </c>
      <c r="H150" s="227">
        <v>0.618</v>
      </c>
      <c r="I150" s="228"/>
      <c r="J150" s="229">
        <f>ROUND(I150*H150,2)</f>
        <v>0</v>
      </c>
      <c r="K150" s="225" t="s">
        <v>1</v>
      </c>
      <c r="L150" s="43"/>
      <c r="M150" s="230" t="s">
        <v>1</v>
      </c>
      <c r="N150" s="231" t="s">
        <v>42</v>
      </c>
      <c r="O150" s="86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AR150" s="234" t="s">
        <v>239</v>
      </c>
      <c r="AT150" s="234" t="s">
        <v>150</v>
      </c>
      <c r="AU150" s="234" t="s">
        <v>148</v>
      </c>
      <c r="AY150" s="17" t="s">
        <v>147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85</v>
      </c>
      <c r="BK150" s="235">
        <f>ROUND(I150*H150,2)</f>
        <v>0</v>
      </c>
      <c r="BL150" s="17" t="s">
        <v>239</v>
      </c>
      <c r="BM150" s="234" t="s">
        <v>1482</v>
      </c>
    </row>
    <row r="151" spans="2:63" s="11" customFormat="1" ht="20.85" customHeight="1">
      <c r="B151" s="207"/>
      <c r="C151" s="208"/>
      <c r="D151" s="209" t="s">
        <v>76</v>
      </c>
      <c r="E151" s="221" t="s">
        <v>1483</v>
      </c>
      <c r="F151" s="221" t="s">
        <v>1484</v>
      </c>
      <c r="G151" s="208"/>
      <c r="H151" s="208"/>
      <c r="I151" s="211"/>
      <c r="J151" s="222">
        <f>BK151</f>
        <v>0</v>
      </c>
      <c r="K151" s="208"/>
      <c r="L151" s="213"/>
      <c r="M151" s="214"/>
      <c r="N151" s="215"/>
      <c r="O151" s="215"/>
      <c r="P151" s="216">
        <f>SUM(P152:P161)</f>
        <v>0</v>
      </c>
      <c r="Q151" s="215"/>
      <c r="R151" s="216">
        <f>SUM(R152:R161)</f>
        <v>0</v>
      </c>
      <c r="S151" s="215"/>
      <c r="T151" s="217">
        <f>SUM(T152:T161)</f>
        <v>0</v>
      </c>
      <c r="AR151" s="218" t="s">
        <v>87</v>
      </c>
      <c r="AT151" s="219" t="s">
        <v>76</v>
      </c>
      <c r="AU151" s="219" t="s">
        <v>87</v>
      </c>
      <c r="AY151" s="218" t="s">
        <v>147</v>
      </c>
      <c r="BK151" s="220">
        <f>SUM(BK152:BK161)</f>
        <v>0</v>
      </c>
    </row>
    <row r="152" spans="2:65" s="1" customFormat="1" ht="16.5" customHeight="1">
      <c r="B152" s="38"/>
      <c r="C152" s="223" t="s">
        <v>317</v>
      </c>
      <c r="D152" s="223" t="s">
        <v>150</v>
      </c>
      <c r="E152" s="224" t="s">
        <v>1485</v>
      </c>
      <c r="F152" s="225" t="s">
        <v>1486</v>
      </c>
      <c r="G152" s="226" t="s">
        <v>153</v>
      </c>
      <c r="H152" s="227">
        <v>11</v>
      </c>
      <c r="I152" s="228"/>
      <c r="J152" s="229">
        <f>ROUND(I152*H152,2)</f>
        <v>0</v>
      </c>
      <c r="K152" s="225" t="s">
        <v>1</v>
      </c>
      <c r="L152" s="43"/>
      <c r="M152" s="230" t="s">
        <v>1</v>
      </c>
      <c r="N152" s="231" t="s">
        <v>42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239</v>
      </c>
      <c r="AT152" s="234" t="s">
        <v>150</v>
      </c>
      <c r="AU152" s="234" t="s">
        <v>148</v>
      </c>
      <c r="AY152" s="17" t="s">
        <v>147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85</v>
      </c>
      <c r="BK152" s="235">
        <f>ROUND(I152*H152,2)</f>
        <v>0</v>
      </c>
      <c r="BL152" s="17" t="s">
        <v>239</v>
      </c>
      <c r="BM152" s="234" t="s">
        <v>1487</v>
      </c>
    </row>
    <row r="153" spans="2:65" s="1" customFormat="1" ht="16.5" customHeight="1">
      <c r="B153" s="38"/>
      <c r="C153" s="223" t="s">
        <v>321</v>
      </c>
      <c r="D153" s="223" t="s">
        <v>150</v>
      </c>
      <c r="E153" s="224" t="s">
        <v>1488</v>
      </c>
      <c r="F153" s="225" t="s">
        <v>1489</v>
      </c>
      <c r="G153" s="226" t="s">
        <v>153</v>
      </c>
      <c r="H153" s="227">
        <v>3</v>
      </c>
      <c r="I153" s="228"/>
      <c r="J153" s="229">
        <f>ROUND(I153*H153,2)</f>
        <v>0</v>
      </c>
      <c r="K153" s="225" t="s">
        <v>1</v>
      </c>
      <c r="L153" s="43"/>
      <c r="M153" s="230" t="s">
        <v>1</v>
      </c>
      <c r="N153" s="231" t="s">
        <v>42</v>
      </c>
      <c r="O153" s="86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AR153" s="234" t="s">
        <v>239</v>
      </c>
      <c r="AT153" s="234" t="s">
        <v>150</v>
      </c>
      <c r="AU153" s="234" t="s">
        <v>148</v>
      </c>
      <c r="AY153" s="17" t="s">
        <v>147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85</v>
      </c>
      <c r="BK153" s="235">
        <f>ROUND(I153*H153,2)</f>
        <v>0</v>
      </c>
      <c r="BL153" s="17" t="s">
        <v>239</v>
      </c>
      <c r="BM153" s="234" t="s">
        <v>1490</v>
      </c>
    </row>
    <row r="154" spans="2:65" s="1" customFormat="1" ht="16.5" customHeight="1">
      <c r="B154" s="38"/>
      <c r="C154" s="223" t="s">
        <v>325</v>
      </c>
      <c r="D154" s="223" t="s">
        <v>150</v>
      </c>
      <c r="E154" s="224" t="s">
        <v>1491</v>
      </c>
      <c r="F154" s="225" t="s">
        <v>1492</v>
      </c>
      <c r="G154" s="226" t="s">
        <v>153</v>
      </c>
      <c r="H154" s="227">
        <v>7</v>
      </c>
      <c r="I154" s="228"/>
      <c r="J154" s="229">
        <f>ROUND(I154*H154,2)</f>
        <v>0</v>
      </c>
      <c r="K154" s="225" t="s">
        <v>1</v>
      </c>
      <c r="L154" s="43"/>
      <c r="M154" s="230" t="s">
        <v>1</v>
      </c>
      <c r="N154" s="231" t="s">
        <v>42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239</v>
      </c>
      <c r="AT154" s="234" t="s">
        <v>150</v>
      </c>
      <c r="AU154" s="234" t="s">
        <v>148</v>
      </c>
      <c r="AY154" s="17" t="s">
        <v>147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85</v>
      </c>
      <c r="BK154" s="235">
        <f>ROUND(I154*H154,2)</f>
        <v>0</v>
      </c>
      <c r="BL154" s="17" t="s">
        <v>239</v>
      </c>
      <c r="BM154" s="234" t="s">
        <v>1493</v>
      </c>
    </row>
    <row r="155" spans="2:65" s="1" customFormat="1" ht="16.5" customHeight="1">
      <c r="B155" s="38"/>
      <c r="C155" s="223" t="s">
        <v>329</v>
      </c>
      <c r="D155" s="223" t="s">
        <v>150</v>
      </c>
      <c r="E155" s="224" t="s">
        <v>1494</v>
      </c>
      <c r="F155" s="225" t="s">
        <v>1495</v>
      </c>
      <c r="G155" s="226" t="s">
        <v>153</v>
      </c>
      <c r="H155" s="227">
        <v>3</v>
      </c>
      <c r="I155" s="228"/>
      <c r="J155" s="229">
        <f>ROUND(I155*H155,2)</f>
        <v>0</v>
      </c>
      <c r="K155" s="225" t="s">
        <v>1</v>
      </c>
      <c r="L155" s="43"/>
      <c r="M155" s="230" t="s">
        <v>1</v>
      </c>
      <c r="N155" s="231" t="s">
        <v>42</v>
      </c>
      <c r="O155" s="86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239</v>
      </c>
      <c r="AT155" s="234" t="s">
        <v>150</v>
      </c>
      <c r="AU155" s="234" t="s">
        <v>148</v>
      </c>
      <c r="AY155" s="17" t="s">
        <v>147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85</v>
      </c>
      <c r="BK155" s="235">
        <f>ROUND(I155*H155,2)</f>
        <v>0</v>
      </c>
      <c r="BL155" s="17" t="s">
        <v>239</v>
      </c>
      <c r="BM155" s="234" t="s">
        <v>1496</v>
      </c>
    </row>
    <row r="156" spans="2:65" s="1" customFormat="1" ht="16.5" customHeight="1">
      <c r="B156" s="38"/>
      <c r="C156" s="223" t="s">
        <v>342</v>
      </c>
      <c r="D156" s="223" t="s">
        <v>150</v>
      </c>
      <c r="E156" s="224" t="s">
        <v>1497</v>
      </c>
      <c r="F156" s="225" t="s">
        <v>1498</v>
      </c>
      <c r="G156" s="226" t="s">
        <v>153</v>
      </c>
      <c r="H156" s="227">
        <v>7</v>
      </c>
      <c r="I156" s="228"/>
      <c r="J156" s="229">
        <f>ROUND(I156*H156,2)</f>
        <v>0</v>
      </c>
      <c r="K156" s="225" t="s">
        <v>1</v>
      </c>
      <c r="L156" s="43"/>
      <c r="M156" s="230" t="s">
        <v>1</v>
      </c>
      <c r="N156" s="231" t="s">
        <v>42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239</v>
      </c>
      <c r="AT156" s="234" t="s">
        <v>150</v>
      </c>
      <c r="AU156" s="234" t="s">
        <v>148</v>
      </c>
      <c r="AY156" s="17" t="s">
        <v>147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85</v>
      </c>
      <c r="BK156" s="235">
        <f>ROUND(I156*H156,2)</f>
        <v>0</v>
      </c>
      <c r="BL156" s="17" t="s">
        <v>239</v>
      </c>
      <c r="BM156" s="234" t="s">
        <v>1499</v>
      </c>
    </row>
    <row r="157" spans="2:65" s="1" customFormat="1" ht="16.5" customHeight="1">
      <c r="B157" s="38"/>
      <c r="C157" s="223" t="s">
        <v>348</v>
      </c>
      <c r="D157" s="223" t="s">
        <v>150</v>
      </c>
      <c r="E157" s="224" t="s">
        <v>1500</v>
      </c>
      <c r="F157" s="225" t="s">
        <v>1501</v>
      </c>
      <c r="G157" s="226" t="s">
        <v>162</v>
      </c>
      <c r="H157" s="227">
        <v>1</v>
      </c>
      <c r="I157" s="228"/>
      <c r="J157" s="229">
        <f>ROUND(I157*H157,2)</f>
        <v>0</v>
      </c>
      <c r="K157" s="225" t="s">
        <v>1</v>
      </c>
      <c r="L157" s="43"/>
      <c r="M157" s="230" t="s">
        <v>1</v>
      </c>
      <c r="N157" s="231" t="s">
        <v>42</v>
      </c>
      <c r="O157" s="86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AR157" s="234" t="s">
        <v>239</v>
      </c>
      <c r="AT157" s="234" t="s">
        <v>150</v>
      </c>
      <c r="AU157" s="234" t="s">
        <v>148</v>
      </c>
      <c r="AY157" s="17" t="s">
        <v>147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85</v>
      </c>
      <c r="BK157" s="235">
        <f>ROUND(I157*H157,2)</f>
        <v>0</v>
      </c>
      <c r="BL157" s="17" t="s">
        <v>239</v>
      </c>
      <c r="BM157" s="234" t="s">
        <v>1502</v>
      </c>
    </row>
    <row r="158" spans="2:65" s="1" customFormat="1" ht="16.5" customHeight="1">
      <c r="B158" s="38"/>
      <c r="C158" s="223" t="s">
        <v>352</v>
      </c>
      <c r="D158" s="223" t="s">
        <v>150</v>
      </c>
      <c r="E158" s="224" t="s">
        <v>1503</v>
      </c>
      <c r="F158" s="225" t="s">
        <v>1504</v>
      </c>
      <c r="G158" s="226" t="s">
        <v>162</v>
      </c>
      <c r="H158" s="227">
        <v>1</v>
      </c>
      <c r="I158" s="228"/>
      <c r="J158" s="229">
        <f>ROUND(I158*H158,2)</f>
        <v>0</v>
      </c>
      <c r="K158" s="225" t="s">
        <v>1</v>
      </c>
      <c r="L158" s="43"/>
      <c r="M158" s="230" t="s">
        <v>1</v>
      </c>
      <c r="N158" s="231" t="s">
        <v>42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239</v>
      </c>
      <c r="AT158" s="234" t="s">
        <v>150</v>
      </c>
      <c r="AU158" s="234" t="s">
        <v>148</v>
      </c>
      <c r="AY158" s="17" t="s">
        <v>147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85</v>
      </c>
      <c r="BK158" s="235">
        <f>ROUND(I158*H158,2)</f>
        <v>0</v>
      </c>
      <c r="BL158" s="17" t="s">
        <v>239</v>
      </c>
      <c r="BM158" s="234" t="s">
        <v>1505</v>
      </c>
    </row>
    <row r="159" spans="2:65" s="1" customFormat="1" ht="16.5" customHeight="1">
      <c r="B159" s="38"/>
      <c r="C159" s="223" t="s">
        <v>358</v>
      </c>
      <c r="D159" s="223" t="s">
        <v>150</v>
      </c>
      <c r="E159" s="224" t="s">
        <v>1506</v>
      </c>
      <c r="F159" s="225" t="s">
        <v>1507</v>
      </c>
      <c r="G159" s="226" t="s">
        <v>153</v>
      </c>
      <c r="H159" s="227">
        <v>10</v>
      </c>
      <c r="I159" s="228"/>
      <c r="J159" s="229">
        <f>ROUND(I159*H159,2)</f>
        <v>0</v>
      </c>
      <c r="K159" s="225" t="s">
        <v>1</v>
      </c>
      <c r="L159" s="43"/>
      <c r="M159" s="230" t="s">
        <v>1</v>
      </c>
      <c r="N159" s="231" t="s">
        <v>42</v>
      </c>
      <c r="O159" s="86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AR159" s="234" t="s">
        <v>239</v>
      </c>
      <c r="AT159" s="234" t="s">
        <v>150</v>
      </c>
      <c r="AU159" s="234" t="s">
        <v>148</v>
      </c>
      <c r="AY159" s="17" t="s">
        <v>147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7" t="s">
        <v>85</v>
      </c>
      <c r="BK159" s="235">
        <f>ROUND(I159*H159,2)</f>
        <v>0</v>
      </c>
      <c r="BL159" s="17" t="s">
        <v>239</v>
      </c>
      <c r="BM159" s="234" t="s">
        <v>1508</v>
      </c>
    </row>
    <row r="160" spans="2:65" s="1" customFormat="1" ht="16.5" customHeight="1">
      <c r="B160" s="38"/>
      <c r="C160" s="223" t="s">
        <v>369</v>
      </c>
      <c r="D160" s="223" t="s">
        <v>150</v>
      </c>
      <c r="E160" s="224" t="s">
        <v>1509</v>
      </c>
      <c r="F160" s="225" t="s">
        <v>1510</v>
      </c>
      <c r="G160" s="226" t="s">
        <v>153</v>
      </c>
      <c r="H160" s="227">
        <v>1</v>
      </c>
      <c r="I160" s="228"/>
      <c r="J160" s="229">
        <f>ROUND(I160*H160,2)</f>
        <v>0</v>
      </c>
      <c r="K160" s="225" t="s">
        <v>1</v>
      </c>
      <c r="L160" s="43"/>
      <c r="M160" s="230" t="s">
        <v>1</v>
      </c>
      <c r="N160" s="231" t="s">
        <v>42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239</v>
      </c>
      <c r="AT160" s="234" t="s">
        <v>150</v>
      </c>
      <c r="AU160" s="234" t="s">
        <v>148</v>
      </c>
      <c r="AY160" s="17" t="s">
        <v>147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85</v>
      </c>
      <c r="BK160" s="235">
        <f>ROUND(I160*H160,2)</f>
        <v>0</v>
      </c>
      <c r="BL160" s="17" t="s">
        <v>239</v>
      </c>
      <c r="BM160" s="234" t="s">
        <v>1511</v>
      </c>
    </row>
    <row r="161" spans="2:65" s="1" customFormat="1" ht="16.5" customHeight="1">
      <c r="B161" s="38"/>
      <c r="C161" s="223" t="s">
        <v>373</v>
      </c>
      <c r="D161" s="223" t="s">
        <v>150</v>
      </c>
      <c r="E161" s="224" t="s">
        <v>1512</v>
      </c>
      <c r="F161" s="225" t="s">
        <v>1513</v>
      </c>
      <c r="G161" s="226" t="s">
        <v>332</v>
      </c>
      <c r="H161" s="227">
        <v>0.085</v>
      </c>
      <c r="I161" s="228"/>
      <c r="J161" s="229">
        <f>ROUND(I161*H161,2)</f>
        <v>0</v>
      </c>
      <c r="K161" s="225" t="s">
        <v>1</v>
      </c>
      <c r="L161" s="43"/>
      <c r="M161" s="230" t="s">
        <v>1</v>
      </c>
      <c r="N161" s="231" t="s">
        <v>42</v>
      </c>
      <c r="O161" s="86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AR161" s="234" t="s">
        <v>239</v>
      </c>
      <c r="AT161" s="234" t="s">
        <v>150</v>
      </c>
      <c r="AU161" s="234" t="s">
        <v>148</v>
      </c>
      <c r="AY161" s="17" t="s">
        <v>147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85</v>
      </c>
      <c r="BK161" s="235">
        <f>ROUND(I161*H161,2)</f>
        <v>0</v>
      </c>
      <c r="BL161" s="17" t="s">
        <v>239</v>
      </c>
      <c r="BM161" s="234" t="s">
        <v>1514</v>
      </c>
    </row>
    <row r="162" spans="2:63" s="11" customFormat="1" ht="20.85" customHeight="1">
      <c r="B162" s="207"/>
      <c r="C162" s="208"/>
      <c r="D162" s="209" t="s">
        <v>76</v>
      </c>
      <c r="E162" s="221" t="s">
        <v>1515</v>
      </c>
      <c r="F162" s="221" t="s">
        <v>1516</v>
      </c>
      <c r="G162" s="208"/>
      <c r="H162" s="208"/>
      <c r="I162" s="211"/>
      <c r="J162" s="222">
        <f>BK162</f>
        <v>0</v>
      </c>
      <c r="K162" s="208"/>
      <c r="L162" s="213"/>
      <c r="M162" s="214"/>
      <c r="N162" s="215"/>
      <c r="O162" s="215"/>
      <c r="P162" s="216">
        <f>SUM(P163:P178)</f>
        <v>0</v>
      </c>
      <c r="Q162" s="215"/>
      <c r="R162" s="216">
        <f>SUM(R163:R178)</f>
        <v>0</v>
      </c>
      <c r="S162" s="215"/>
      <c r="T162" s="217">
        <f>SUM(T163:T178)</f>
        <v>0</v>
      </c>
      <c r="AR162" s="218" t="s">
        <v>87</v>
      </c>
      <c r="AT162" s="219" t="s">
        <v>76</v>
      </c>
      <c r="AU162" s="219" t="s">
        <v>87</v>
      </c>
      <c r="AY162" s="218" t="s">
        <v>147</v>
      </c>
      <c r="BK162" s="220">
        <f>SUM(BK163:BK178)</f>
        <v>0</v>
      </c>
    </row>
    <row r="163" spans="2:65" s="1" customFormat="1" ht="16.5" customHeight="1">
      <c r="B163" s="38"/>
      <c r="C163" s="223" t="s">
        <v>163</v>
      </c>
      <c r="D163" s="223" t="s">
        <v>150</v>
      </c>
      <c r="E163" s="224" t="s">
        <v>1517</v>
      </c>
      <c r="F163" s="225" t="s">
        <v>1518</v>
      </c>
      <c r="G163" s="226" t="s">
        <v>167</v>
      </c>
      <c r="H163" s="227">
        <v>15.7</v>
      </c>
      <c r="I163" s="228"/>
      <c r="J163" s="229">
        <f>ROUND(I163*H163,2)</f>
        <v>0</v>
      </c>
      <c r="K163" s="225" t="s">
        <v>1</v>
      </c>
      <c r="L163" s="43"/>
      <c r="M163" s="230" t="s">
        <v>1</v>
      </c>
      <c r="N163" s="231" t="s">
        <v>42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239</v>
      </c>
      <c r="AT163" s="234" t="s">
        <v>150</v>
      </c>
      <c r="AU163" s="234" t="s">
        <v>148</v>
      </c>
      <c r="AY163" s="17" t="s">
        <v>147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85</v>
      </c>
      <c r="BK163" s="235">
        <f>ROUND(I163*H163,2)</f>
        <v>0</v>
      </c>
      <c r="BL163" s="17" t="s">
        <v>239</v>
      </c>
      <c r="BM163" s="234" t="s">
        <v>1519</v>
      </c>
    </row>
    <row r="164" spans="2:65" s="1" customFormat="1" ht="16.5" customHeight="1">
      <c r="B164" s="38"/>
      <c r="C164" s="223" t="s">
        <v>199</v>
      </c>
      <c r="D164" s="223" t="s">
        <v>150</v>
      </c>
      <c r="E164" s="224" t="s">
        <v>1520</v>
      </c>
      <c r="F164" s="225" t="s">
        <v>1521</v>
      </c>
      <c r="G164" s="226" t="s">
        <v>167</v>
      </c>
      <c r="H164" s="227">
        <v>15.7</v>
      </c>
      <c r="I164" s="228"/>
      <c r="J164" s="229">
        <f>ROUND(I164*H164,2)</f>
        <v>0</v>
      </c>
      <c r="K164" s="225" t="s">
        <v>1</v>
      </c>
      <c r="L164" s="43"/>
      <c r="M164" s="230" t="s">
        <v>1</v>
      </c>
      <c r="N164" s="231" t="s">
        <v>42</v>
      </c>
      <c r="O164" s="86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AR164" s="234" t="s">
        <v>239</v>
      </c>
      <c r="AT164" s="234" t="s">
        <v>150</v>
      </c>
      <c r="AU164" s="234" t="s">
        <v>148</v>
      </c>
      <c r="AY164" s="17" t="s">
        <v>147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7" t="s">
        <v>85</v>
      </c>
      <c r="BK164" s="235">
        <f>ROUND(I164*H164,2)</f>
        <v>0</v>
      </c>
      <c r="BL164" s="17" t="s">
        <v>239</v>
      </c>
      <c r="BM164" s="234" t="s">
        <v>1522</v>
      </c>
    </row>
    <row r="165" spans="2:65" s="1" customFormat="1" ht="16.5" customHeight="1">
      <c r="B165" s="38"/>
      <c r="C165" s="223" t="s">
        <v>204</v>
      </c>
      <c r="D165" s="223" t="s">
        <v>150</v>
      </c>
      <c r="E165" s="224" t="s">
        <v>1523</v>
      </c>
      <c r="F165" s="225" t="s">
        <v>1524</v>
      </c>
      <c r="G165" s="226" t="s">
        <v>167</v>
      </c>
      <c r="H165" s="227">
        <v>39</v>
      </c>
      <c r="I165" s="228"/>
      <c r="J165" s="229">
        <f>ROUND(I165*H165,2)</f>
        <v>0</v>
      </c>
      <c r="K165" s="225" t="s">
        <v>1</v>
      </c>
      <c r="L165" s="43"/>
      <c r="M165" s="230" t="s">
        <v>1</v>
      </c>
      <c r="N165" s="231" t="s">
        <v>42</v>
      </c>
      <c r="O165" s="86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AR165" s="234" t="s">
        <v>239</v>
      </c>
      <c r="AT165" s="234" t="s">
        <v>150</v>
      </c>
      <c r="AU165" s="234" t="s">
        <v>148</v>
      </c>
      <c r="AY165" s="17" t="s">
        <v>147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85</v>
      </c>
      <c r="BK165" s="235">
        <f>ROUND(I165*H165,2)</f>
        <v>0</v>
      </c>
      <c r="BL165" s="17" t="s">
        <v>239</v>
      </c>
      <c r="BM165" s="234" t="s">
        <v>1525</v>
      </c>
    </row>
    <row r="166" spans="2:65" s="1" customFormat="1" ht="16.5" customHeight="1">
      <c r="B166" s="38"/>
      <c r="C166" s="223" t="s">
        <v>208</v>
      </c>
      <c r="D166" s="223" t="s">
        <v>150</v>
      </c>
      <c r="E166" s="224" t="s">
        <v>1526</v>
      </c>
      <c r="F166" s="225" t="s">
        <v>1527</v>
      </c>
      <c r="G166" s="226" t="s">
        <v>153</v>
      </c>
      <c r="H166" s="227">
        <v>1</v>
      </c>
      <c r="I166" s="228"/>
      <c r="J166" s="229">
        <f>ROUND(I166*H166,2)</f>
        <v>0</v>
      </c>
      <c r="K166" s="225" t="s">
        <v>1</v>
      </c>
      <c r="L166" s="43"/>
      <c r="M166" s="230" t="s">
        <v>1</v>
      </c>
      <c r="N166" s="231" t="s">
        <v>42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239</v>
      </c>
      <c r="AT166" s="234" t="s">
        <v>150</v>
      </c>
      <c r="AU166" s="234" t="s">
        <v>148</v>
      </c>
      <c r="AY166" s="17" t="s">
        <v>147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85</v>
      </c>
      <c r="BK166" s="235">
        <f>ROUND(I166*H166,2)</f>
        <v>0</v>
      </c>
      <c r="BL166" s="17" t="s">
        <v>239</v>
      </c>
      <c r="BM166" s="234" t="s">
        <v>1528</v>
      </c>
    </row>
    <row r="167" spans="2:65" s="1" customFormat="1" ht="16.5" customHeight="1">
      <c r="B167" s="38"/>
      <c r="C167" s="223" t="s">
        <v>215</v>
      </c>
      <c r="D167" s="223" t="s">
        <v>150</v>
      </c>
      <c r="E167" s="224" t="s">
        <v>1529</v>
      </c>
      <c r="F167" s="225" t="s">
        <v>1530</v>
      </c>
      <c r="G167" s="226" t="s">
        <v>153</v>
      </c>
      <c r="H167" s="227">
        <v>1</v>
      </c>
      <c r="I167" s="228"/>
      <c r="J167" s="229">
        <f>ROUND(I167*H167,2)</f>
        <v>0</v>
      </c>
      <c r="K167" s="225" t="s">
        <v>1</v>
      </c>
      <c r="L167" s="43"/>
      <c r="M167" s="230" t="s">
        <v>1</v>
      </c>
      <c r="N167" s="231" t="s">
        <v>42</v>
      </c>
      <c r="O167" s="86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239</v>
      </c>
      <c r="AT167" s="234" t="s">
        <v>150</v>
      </c>
      <c r="AU167" s="234" t="s">
        <v>148</v>
      </c>
      <c r="AY167" s="17" t="s">
        <v>147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85</v>
      </c>
      <c r="BK167" s="235">
        <f>ROUND(I167*H167,2)</f>
        <v>0</v>
      </c>
      <c r="BL167" s="17" t="s">
        <v>239</v>
      </c>
      <c r="BM167" s="234" t="s">
        <v>1531</v>
      </c>
    </row>
    <row r="168" spans="2:65" s="1" customFormat="1" ht="16.5" customHeight="1">
      <c r="B168" s="38"/>
      <c r="C168" s="223" t="s">
        <v>220</v>
      </c>
      <c r="D168" s="223" t="s">
        <v>150</v>
      </c>
      <c r="E168" s="224" t="s">
        <v>1532</v>
      </c>
      <c r="F168" s="225" t="s">
        <v>1533</v>
      </c>
      <c r="G168" s="226" t="s">
        <v>153</v>
      </c>
      <c r="H168" s="227">
        <v>1</v>
      </c>
      <c r="I168" s="228"/>
      <c r="J168" s="229">
        <f>ROUND(I168*H168,2)</f>
        <v>0</v>
      </c>
      <c r="K168" s="225" t="s">
        <v>1</v>
      </c>
      <c r="L168" s="43"/>
      <c r="M168" s="230" t="s">
        <v>1</v>
      </c>
      <c r="N168" s="231" t="s">
        <v>42</v>
      </c>
      <c r="O168" s="86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AR168" s="234" t="s">
        <v>239</v>
      </c>
      <c r="AT168" s="234" t="s">
        <v>150</v>
      </c>
      <c r="AU168" s="234" t="s">
        <v>148</v>
      </c>
      <c r="AY168" s="17" t="s">
        <v>147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85</v>
      </c>
      <c r="BK168" s="235">
        <f>ROUND(I168*H168,2)</f>
        <v>0</v>
      </c>
      <c r="BL168" s="17" t="s">
        <v>239</v>
      </c>
      <c r="BM168" s="234" t="s">
        <v>1534</v>
      </c>
    </row>
    <row r="169" spans="2:65" s="1" customFormat="1" ht="16.5" customHeight="1">
      <c r="B169" s="38"/>
      <c r="C169" s="223" t="s">
        <v>224</v>
      </c>
      <c r="D169" s="223" t="s">
        <v>150</v>
      </c>
      <c r="E169" s="224" t="s">
        <v>1535</v>
      </c>
      <c r="F169" s="225" t="s">
        <v>1536</v>
      </c>
      <c r="G169" s="226" t="s">
        <v>153</v>
      </c>
      <c r="H169" s="227">
        <v>1</v>
      </c>
      <c r="I169" s="228"/>
      <c r="J169" s="229">
        <f>ROUND(I169*H169,2)</f>
        <v>0</v>
      </c>
      <c r="K169" s="225" t="s">
        <v>1</v>
      </c>
      <c r="L169" s="43"/>
      <c r="M169" s="230" t="s">
        <v>1</v>
      </c>
      <c r="N169" s="231" t="s">
        <v>42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239</v>
      </c>
      <c r="AT169" s="234" t="s">
        <v>150</v>
      </c>
      <c r="AU169" s="234" t="s">
        <v>148</v>
      </c>
      <c r="AY169" s="17" t="s">
        <v>147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85</v>
      </c>
      <c r="BK169" s="235">
        <f>ROUND(I169*H169,2)</f>
        <v>0</v>
      </c>
      <c r="BL169" s="17" t="s">
        <v>239</v>
      </c>
      <c r="BM169" s="234" t="s">
        <v>1537</v>
      </c>
    </row>
    <row r="170" spans="2:65" s="1" customFormat="1" ht="16.5" customHeight="1">
      <c r="B170" s="38"/>
      <c r="C170" s="223" t="s">
        <v>8</v>
      </c>
      <c r="D170" s="223" t="s">
        <v>150</v>
      </c>
      <c r="E170" s="224" t="s">
        <v>1538</v>
      </c>
      <c r="F170" s="225" t="s">
        <v>1539</v>
      </c>
      <c r="G170" s="226" t="s">
        <v>153</v>
      </c>
      <c r="H170" s="227">
        <v>3</v>
      </c>
      <c r="I170" s="228"/>
      <c r="J170" s="229">
        <f>ROUND(I170*H170,2)</f>
        <v>0</v>
      </c>
      <c r="K170" s="225" t="s">
        <v>1</v>
      </c>
      <c r="L170" s="43"/>
      <c r="M170" s="230" t="s">
        <v>1</v>
      </c>
      <c r="N170" s="231" t="s">
        <v>42</v>
      </c>
      <c r="O170" s="86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239</v>
      </c>
      <c r="AT170" s="234" t="s">
        <v>150</v>
      </c>
      <c r="AU170" s="234" t="s">
        <v>148</v>
      </c>
      <c r="AY170" s="17" t="s">
        <v>147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85</v>
      </c>
      <c r="BK170" s="235">
        <f>ROUND(I170*H170,2)</f>
        <v>0</v>
      </c>
      <c r="BL170" s="17" t="s">
        <v>239</v>
      </c>
      <c r="BM170" s="234" t="s">
        <v>1540</v>
      </c>
    </row>
    <row r="171" spans="2:65" s="1" customFormat="1" ht="16.5" customHeight="1">
      <c r="B171" s="38"/>
      <c r="C171" s="223" t="s">
        <v>239</v>
      </c>
      <c r="D171" s="223" t="s">
        <v>150</v>
      </c>
      <c r="E171" s="224" t="s">
        <v>1541</v>
      </c>
      <c r="F171" s="225" t="s">
        <v>1542</v>
      </c>
      <c r="G171" s="226" t="s">
        <v>162</v>
      </c>
      <c r="H171" s="227">
        <v>1</v>
      </c>
      <c r="I171" s="228"/>
      <c r="J171" s="229">
        <f>ROUND(I171*H171,2)</f>
        <v>0</v>
      </c>
      <c r="K171" s="225" t="s">
        <v>1</v>
      </c>
      <c r="L171" s="43"/>
      <c r="M171" s="230" t="s">
        <v>1</v>
      </c>
      <c r="N171" s="231" t="s">
        <v>42</v>
      </c>
      <c r="O171" s="86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AR171" s="234" t="s">
        <v>239</v>
      </c>
      <c r="AT171" s="234" t="s">
        <v>150</v>
      </c>
      <c r="AU171" s="234" t="s">
        <v>148</v>
      </c>
      <c r="AY171" s="17" t="s">
        <v>147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7" t="s">
        <v>85</v>
      </c>
      <c r="BK171" s="235">
        <f>ROUND(I171*H171,2)</f>
        <v>0</v>
      </c>
      <c r="BL171" s="17" t="s">
        <v>239</v>
      </c>
      <c r="BM171" s="234" t="s">
        <v>1543</v>
      </c>
    </row>
    <row r="172" spans="2:65" s="1" customFormat="1" ht="16.5" customHeight="1">
      <c r="B172" s="38"/>
      <c r="C172" s="223" t="s">
        <v>244</v>
      </c>
      <c r="D172" s="223" t="s">
        <v>150</v>
      </c>
      <c r="E172" s="224" t="s">
        <v>1544</v>
      </c>
      <c r="F172" s="225" t="s">
        <v>1545</v>
      </c>
      <c r="G172" s="226" t="s">
        <v>153</v>
      </c>
      <c r="H172" s="227">
        <v>8</v>
      </c>
      <c r="I172" s="228"/>
      <c r="J172" s="229">
        <f>ROUND(I172*H172,2)</f>
        <v>0</v>
      </c>
      <c r="K172" s="225" t="s">
        <v>1</v>
      </c>
      <c r="L172" s="43"/>
      <c r="M172" s="230" t="s">
        <v>1</v>
      </c>
      <c r="N172" s="231" t="s">
        <v>42</v>
      </c>
      <c r="O172" s="86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AR172" s="234" t="s">
        <v>239</v>
      </c>
      <c r="AT172" s="234" t="s">
        <v>150</v>
      </c>
      <c r="AU172" s="234" t="s">
        <v>148</v>
      </c>
      <c r="AY172" s="17" t="s">
        <v>147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85</v>
      </c>
      <c r="BK172" s="235">
        <f>ROUND(I172*H172,2)</f>
        <v>0</v>
      </c>
      <c r="BL172" s="17" t="s">
        <v>239</v>
      </c>
      <c r="BM172" s="234" t="s">
        <v>1546</v>
      </c>
    </row>
    <row r="173" spans="2:65" s="1" customFormat="1" ht="16.5" customHeight="1">
      <c r="B173" s="38"/>
      <c r="C173" s="223" t="s">
        <v>261</v>
      </c>
      <c r="D173" s="223" t="s">
        <v>150</v>
      </c>
      <c r="E173" s="224" t="s">
        <v>1547</v>
      </c>
      <c r="F173" s="225" t="s">
        <v>1548</v>
      </c>
      <c r="G173" s="226" t="s">
        <v>153</v>
      </c>
      <c r="H173" s="227">
        <v>7</v>
      </c>
      <c r="I173" s="228"/>
      <c r="J173" s="229">
        <f>ROUND(I173*H173,2)</f>
        <v>0</v>
      </c>
      <c r="K173" s="225" t="s">
        <v>1</v>
      </c>
      <c r="L173" s="43"/>
      <c r="M173" s="230" t="s">
        <v>1</v>
      </c>
      <c r="N173" s="231" t="s">
        <v>42</v>
      </c>
      <c r="O173" s="86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AR173" s="234" t="s">
        <v>239</v>
      </c>
      <c r="AT173" s="234" t="s">
        <v>150</v>
      </c>
      <c r="AU173" s="234" t="s">
        <v>148</v>
      </c>
      <c r="AY173" s="17" t="s">
        <v>147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7" t="s">
        <v>85</v>
      </c>
      <c r="BK173" s="235">
        <f>ROUND(I173*H173,2)</f>
        <v>0</v>
      </c>
      <c r="BL173" s="17" t="s">
        <v>239</v>
      </c>
      <c r="BM173" s="234" t="s">
        <v>1549</v>
      </c>
    </row>
    <row r="174" spans="2:65" s="1" customFormat="1" ht="16.5" customHeight="1">
      <c r="B174" s="38"/>
      <c r="C174" s="223" t="s">
        <v>267</v>
      </c>
      <c r="D174" s="223" t="s">
        <v>150</v>
      </c>
      <c r="E174" s="224" t="s">
        <v>1550</v>
      </c>
      <c r="F174" s="225" t="s">
        <v>1551</v>
      </c>
      <c r="G174" s="226" t="s">
        <v>153</v>
      </c>
      <c r="H174" s="227">
        <v>1</v>
      </c>
      <c r="I174" s="228"/>
      <c r="J174" s="229">
        <f>ROUND(I174*H174,2)</f>
        <v>0</v>
      </c>
      <c r="K174" s="225" t="s">
        <v>1</v>
      </c>
      <c r="L174" s="43"/>
      <c r="M174" s="230" t="s">
        <v>1</v>
      </c>
      <c r="N174" s="231" t="s">
        <v>42</v>
      </c>
      <c r="O174" s="86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AR174" s="234" t="s">
        <v>239</v>
      </c>
      <c r="AT174" s="234" t="s">
        <v>150</v>
      </c>
      <c r="AU174" s="234" t="s">
        <v>148</v>
      </c>
      <c r="AY174" s="17" t="s">
        <v>147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85</v>
      </c>
      <c r="BK174" s="235">
        <f>ROUND(I174*H174,2)</f>
        <v>0</v>
      </c>
      <c r="BL174" s="17" t="s">
        <v>239</v>
      </c>
      <c r="BM174" s="234" t="s">
        <v>1552</v>
      </c>
    </row>
    <row r="175" spans="2:65" s="1" customFormat="1" ht="16.5" customHeight="1">
      <c r="B175" s="38"/>
      <c r="C175" s="223" t="s">
        <v>273</v>
      </c>
      <c r="D175" s="223" t="s">
        <v>150</v>
      </c>
      <c r="E175" s="224" t="s">
        <v>1553</v>
      </c>
      <c r="F175" s="225" t="s">
        <v>1554</v>
      </c>
      <c r="G175" s="226" t="s">
        <v>153</v>
      </c>
      <c r="H175" s="227">
        <v>11</v>
      </c>
      <c r="I175" s="228"/>
      <c r="J175" s="229">
        <f>ROUND(I175*H175,2)</f>
        <v>0</v>
      </c>
      <c r="K175" s="225" t="s">
        <v>1</v>
      </c>
      <c r="L175" s="43"/>
      <c r="M175" s="230" t="s">
        <v>1</v>
      </c>
      <c r="N175" s="231" t="s">
        <v>42</v>
      </c>
      <c r="O175" s="86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AR175" s="234" t="s">
        <v>239</v>
      </c>
      <c r="AT175" s="234" t="s">
        <v>150</v>
      </c>
      <c r="AU175" s="234" t="s">
        <v>148</v>
      </c>
      <c r="AY175" s="17" t="s">
        <v>147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7" t="s">
        <v>85</v>
      </c>
      <c r="BK175" s="235">
        <f>ROUND(I175*H175,2)</f>
        <v>0</v>
      </c>
      <c r="BL175" s="17" t="s">
        <v>239</v>
      </c>
      <c r="BM175" s="234" t="s">
        <v>1555</v>
      </c>
    </row>
    <row r="176" spans="2:65" s="1" customFormat="1" ht="16.5" customHeight="1">
      <c r="B176" s="38"/>
      <c r="C176" s="223" t="s">
        <v>7</v>
      </c>
      <c r="D176" s="223" t="s">
        <v>150</v>
      </c>
      <c r="E176" s="224" t="s">
        <v>1556</v>
      </c>
      <c r="F176" s="225" t="s">
        <v>1557</v>
      </c>
      <c r="G176" s="226" t="s">
        <v>167</v>
      </c>
      <c r="H176" s="227">
        <v>57.6</v>
      </c>
      <c r="I176" s="228"/>
      <c r="J176" s="229">
        <f>ROUND(I176*H176,2)</f>
        <v>0</v>
      </c>
      <c r="K176" s="225" t="s">
        <v>1</v>
      </c>
      <c r="L176" s="43"/>
      <c r="M176" s="230" t="s">
        <v>1</v>
      </c>
      <c r="N176" s="231" t="s">
        <v>42</v>
      </c>
      <c r="O176" s="86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AR176" s="234" t="s">
        <v>239</v>
      </c>
      <c r="AT176" s="234" t="s">
        <v>150</v>
      </c>
      <c r="AU176" s="234" t="s">
        <v>148</v>
      </c>
      <c r="AY176" s="17" t="s">
        <v>147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85</v>
      </c>
      <c r="BK176" s="235">
        <f>ROUND(I176*H176,2)</f>
        <v>0</v>
      </c>
      <c r="BL176" s="17" t="s">
        <v>239</v>
      </c>
      <c r="BM176" s="234" t="s">
        <v>1558</v>
      </c>
    </row>
    <row r="177" spans="2:65" s="1" customFormat="1" ht="16.5" customHeight="1">
      <c r="B177" s="38"/>
      <c r="C177" s="223" t="s">
        <v>288</v>
      </c>
      <c r="D177" s="223" t="s">
        <v>150</v>
      </c>
      <c r="E177" s="224" t="s">
        <v>1559</v>
      </c>
      <c r="F177" s="225" t="s">
        <v>1560</v>
      </c>
      <c r="G177" s="226" t="s">
        <v>167</v>
      </c>
      <c r="H177" s="227">
        <v>15.7</v>
      </c>
      <c r="I177" s="228"/>
      <c r="J177" s="229">
        <f>ROUND(I177*H177,2)</f>
        <v>0</v>
      </c>
      <c r="K177" s="225" t="s">
        <v>1</v>
      </c>
      <c r="L177" s="43"/>
      <c r="M177" s="230" t="s">
        <v>1</v>
      </c>
      <c r="N177" s="231" t="s">
        <v>42</v>
      </c>
      <c r="O177" s="86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AR177" s="234" t="s">
        <v>239</v>
      </c>
      <c r="AT177" s="234" t="s">
        <v>150</v>
      </c>
      <c r="AU177" s="234" t="s">
        <v>148</v>
      </c>
      <c r="AY177" s="17" t="s">
        <v>147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7" t="s">
        <v>85</v>
      </c>
      <c r="BK177" s="235">
        <f>ROUND(I177*H177,2)</f>
        <v>0</v>
      </c>
      <c r="BL177" s="17" t="s">
        <v>239</v>
      </c>
      <c r="BM177" s="234" t="s">
        <v>1561</v>
      </c>
    </row>
    <row r="178" spans="2:65" s="1" customFormat="1" ht="16.5" customHeight="1">
      <c r="B178" s="38"/>
      <c r="C178" s="223" t="s">
        <v>293</v>
      </c>
      <c r="D178" s="223" t="s">
        <v>150</v>
      </c>
      <c r="E178" s="224" t="s">
        <v>1562</v>
      </c>
      <c r="F178" s="225" t="s">
        <v>1563</v>
      </c>
      <c r="G178" s="226" t="s">
        <v>332</v>
      </c>
      <c r="H178" s="227">
        <v>0.492</v>
      </c>
      <c r="I178" s="228"/>
      <c r="J178" s="229">
        <f>ROUND(I178*H178,2)</f>
        <v>0</v>
      </c>
      <c r="K178" s="225" t="s">
        <v>1</v>
      </c>
      <c r="L178" s="43"/>
      <c r="M178" s="230" t="s">
        <v>1</v>
      </c>
      <c r="N178" s="231" t="s">
        <v>42</v>
      </c>
      <c r="O178" s="86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AR178" s="234" t="s">
        <v>239</v>
      </c>
      <c r="AT178" s="234" t="s">
        <v>150</v>
      </c>
      <c r="AU178" s="234" t="s">
        <v>148</v>
      </c>
      <c r="AY178" s="17" t="s">
        <v>147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85</v>
      </c>
      <c r="BK178" s="235">
        <f>ROUND(I178*H178,2)</f>
        <v>0</v>
      </c>
      <c r="BL178" s="17" t="s">
        <v>239</v>
      </c>
      <c r="BM178" s="234" t="s">
        <v>1564</v>
      </c>
    </row>
    <row r="179" spans="2:63" s="11" customFormat="1" ht="20.85" customHeight="1">
      <c r="B179" s="207"/>
      <c r="C179" s="208"/>
      <c r="D179" s="209" t="s">
        <v>76</v>
      </c>
      <c r="E179" s="221" t="s">
        <v>1029</v>
      </c>
      <c r="F179" s="221" t="s">
        <v>1565</v>
      </c>
      <c r="G179" s="208"/>
      <c r="H179" s="208"/>
      <c r="I179" s="211"/>
      <c r="J179" s="222">
        <f>BK179</f>
        <v>0</v>
      </c>
      <c r="K179" s="208"/>
      <c r="L179" s="213"/>
      <c r="M179" s="214"/>
      <c r="N179" s="215"/>
      <c r="O179" s="215"/>
      <c r="P179" s="216">
        <f>SUM(P180:P181)</f>
        <v>0</v>
      </c>
      <c r="Q179" s="215"/>
      <c r="R179" s="216">
        <f>SUM(R180:R181)</f>
        <v>0</v>
      </c>
      <c r="S179" s="215"/>
      <c r="T179" s="217">
        <f>SUM(T180:T181)</f>
        <v>0</v>
      </c>
      <c r="AR179" s="218" t="s">
        <v>87</v>
      </c>
      <c r="AT179" s="219" t="s">
        <v>76</v>
      </c>
      <c r="AU179" s="219" t="s">
        <v>87</v>
      </c>
      <c r="AY179" s="218" t="s">
        <v>147</v>
      </c>
      <c r="BK179" s="220">
        <f>SUM(BK180:BK181)</f>
        <v>0</v>
      </c>
    </row>
    <row r="180" spans="2:65" s="1" customFormat="1" ht="16.5" customHeight="1">
      <c r="B180" s="38"/>
      <c r="C180" s="223" t="s">
        <v>306</v>
      </c>
      <c r="D180" s="223" t="s">
        <v>150</v>
      </c>
      <c r="E180" s="224" t="s">
        <v>1566</v>
      </c>
      <c r="F180" s="225" t="s">
        <v>1567</v>
      </c>
      <c r="G180" s="226" t="s">
        <v>167</v>
      </c>
      <c r="H180" s="227">
        <v>15.7</v>
      </c>
      <c r="I180" s="228"/>
      <c r="J180" s="229">
        <f>ROUND(I180*H180,2)</f>
        <v>0</v>
      </c>
      <c r="K180" s="225" t="s">
        <v>1</v>
      </c>
      <c r="L180" s="43"/>
      <c r="M180" s="230" t="s">
        <v>1</v>
      </c>
      <c r="N180" s="231" t="s">
        <v>42</v>
      </c>
      <c r="O180" s="86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AR180" s="234" t="s">
        <v>239</v>
      </c>
      <c r="AT180" s="234" t="s">
        <v>150</v>
      </c>
      <c r="AU180" s="234" t="s">
        <v>148</v>
      </c>
      <c r="AY180" s="17" t="s">
        <v>147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7" t="s">
        <v>85</v>
      </c>
      <c r="BK180" s="235">
        <f>ROUND(I180*H180,2)</f>
        <v>0</v>
      </c>
      <c r="BL180" s="17" t="s">
        <v>239</v>
      </c>
      <c r="BM180" s="234" t="s">
        <v>1568</v>
      </c>
    </row>
    <row r="181" spans="2:65" s="1" customFormat="1" ht="16.5" customHeight="1">
      <c r="B181" s="38"/>
      <c r="C181" s="223" t="s">
        <v>313</v>
      </c>
      <c r="D181" s="223" t="s">
        <v>150</v>
      </c>
      <c r="E181" s="224" t="s">
        <v>1569</v>
      </c>
      <c r="F181" s="225" t="s">
        <v>1570</v>
      </c>
      <c r="G181" s="226" t="s">
        <v>487</v>
      </c>
      <c r="H181" s="227">
        <v>90</v>
      </c>
      <c r="I181" s="228"/>
      <c r="J181" s="229">
        <f>ROUND(I181*H181,2)</f>
        <v>0</v>
      </c>
      <c r="K181" s="225" t="s">
        <v>1</v>
      </c>
      <c r="L181" s="43"/>
      <c r="M181" s="296" t="s">
        <v>1</v>
      </c>
      <c r="N181" s="297" t="s">
        <v>42</v>
      </c>
      <c r="O181" s="298"/>
      <c r="P181" s="299">
        <f>O181*H181</f>
        <v>0</v>
      </c>
      <c r="Q181" s="299">
        <v>0</v>
      </c>
      <c r="R181" s="299">
        <f>Q181*H181</f>
        <v>0</v>
      </c>
      <c r="S181" s="299">
        <v>0</v>
      </c>
      <c r="T181" s="300">
        <f>S181*H181</f>
        <v>0</v>
      </c>
      <c r="AR181" s="234" t="s">
        <v>239</v>
      </c>
      <c r="AT181" s="234" t="s">
        <v>150</v>
      </c>
      <c r="AU181" s="234" t="s">
        <v>148</v>
      </c>
      <c r="AY181" s="17" t="s">
        <v>147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85</v>
      </c>
      <c r="BK181" s="235">
        <f>ROUND(I181*H181,2)</f>
        <v>0</v>
      </c>
      <c r="BL181" s="17" t="s">
        <v>239</v>
      </c>
      <c r="BM181" s="234" t="s">
        <v>1571</v>
      </c>
    </row>
    <row r="182" spans="2:12" s="1" customFormat="1" ht="6.95" customHeight="1">
      <c r="B182" s="61"/>
      <c r="C182" s="62"/>
      <c r="D182" s="62"/>
      <c r="E182" s="62"/>
      <c r="F182" s="62"/>
      <c r="G182" s="62"/>
      <c r="H182" s="62"/>
      <c r="I182" s="173"/>
      <c r="J182" s="62"/>
      <c r="K182" s="62"/>
      <c r="L182" s="43"/>
    </row>
  </sheetData>
  <sheetProtection password="CC35" sheet="1" objects="1" scenarios="1" formatColumns="0" formatRows="0" autoFilter="0"/>
  <autoFilter ref="C126:K18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96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87</v>
      </c>
    </row>
    <row r="4" spans="2:46" ht="24.95" customHeight="1" hidden="1">
      <c r="B4" s="20"/>
      <c r="D4" s="135" t="s">
        <v>103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OPRAVA ŠATEN TĚLOCVIČNY A SOCIÁLNÍHO ZAŘÍZENÍ DRUŽINY ZŠ VRCHLICKÉHO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104</v>
      </c>
      <c r="I8" s="139"/>
      <c r="L8" s="43"/>
    </row>
    <row r="9" spans="2:12" s="1" customFormat="1" ht="36.95" customHeight="1" hidden="1">
      <c r="B9" s="43"/>
      <c r="E9" s="140" t="s">
        <v>1572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 hidden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21. 11. 2018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 hidden="1">
      <c r="B15" s="43"/>
      <c r="E15" s="141" t="s">
        <v>26</v>
      </c>
      <c r="I15" s="142" t="s">
        <v>27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30</v>
      </c>
      <c r="I20" s="142" t="s">
        <v>25</v>
      </c>
      <c r="J20" s="141" t="s">
        <v>1</v>
      </c>
      <c r="L20" s="43"/>
    </row>
    <row r="21" spans="2:12" s="1" customFormat="1" ht="18" customHeight="1" hidden="1">
      <c r="B21" s="43"/>
      <c r="E21" s="141" t="s">
        <v>31</v>
      </c>
      <c r="I21" s="142" t="s">
        <v>27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33</v>
      </c>
      <c r="I23" s="142" t="s">
        <v>25</v>
      </c>
      <c r="J23" s="141" t="s">
        <v>1</v>
      </c>
      <c r="L23" s="43"/>
    </row>
    <row r="24" spans="2:12" s="1" customFormat="1" ht="18" customHeight="1" hidden="1">
      <c r="B24" s="43"/>
      <c r="E24" s="141" t="s">
        <v>1573</v>
      </c>
      <c r="I24" s="142" t="s">
        <v>27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35</v>
      </c>
      <c r="I26" s="139"/>
      <c r="L26" s="43"/>
    </row>
    <row r="27" spans="2:12" s="7" customFormat="1" ht="89.25" customHeight="1" hidden="1">
      <c r="B27" s="144"/>
      <c r="E27" s="145" t="s">
        <v>36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37</v>
      </c>
      <c r="I30" s="139"/>
      <c r="J30" s="149">
        <f>ROUND(J117,2)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39</v>
      </c>
      <c r="I32" s="151" t="s">
        <v>38</v>
      </c>
      <c r="J32" s="150" t="s">
        <v>40</v>
      </c>
      <c r="L32" s="43"/>
    </row>
    <row r="33" spans="2:12" s="1" customFormat="1" ht="14.4" customHeight="1" hidden="1">
      <c r="B33" s="43"/>
      <c r="D33" s="152" t="s">
        <v>41</v>
      </c>
      <c r="E33" s="137" t="s">
        <v>42</v>
      </c>
      <c r="F33" s="153">
        <f>ROUND((SUM(BE117:BE126)),2)</f>
        <v>0</v>
      </c>
      <c r="I33" s="154">
        <v>0.21</v>
      </c>
      <c r="J33" s="153">
        <f>ROUND(((SUM(BE117:BE126))*I33),2)</f>
        <v>0</v>
      </c>
      <c r="L33" s="43"/>
    </row>
    <row r="34" spans="2:12" s="1" customFormat="1" ht="14.4" customHeight="1" hidden="1">
      <c r="B34" s="43"/>
      <c r="E34" s="137" t="s">
        <v>43</v>
      </c>
      <c r="F34" s="153">
        <f>ROUND((SUM(BF117:BF126)),2)</f>
        <v>0</v>
      </c>
      <c r="I34" s="154">
        <v>0.15</v>
      </c>
      <c r="J34" s="153">
        <f>ROUND(((SUM(BF117:BF126))*I34),2)</f>
        <v>0</v>
      </c>
      <c r="L34" s="43"/>
    </row>
    <row r="35" spans="2:12" s="1" customFormat="1" ht="14.4" customHeight="1" hidden="1">
      <c r="B35" s="43"/>
      <c r="E35" s="137" t="s">
        <v>44</v>
      </c>
      <c r="F35" s="153">
        <f>ROUND((SUM(BG117:BG126)),2)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45</v>
      </c>
      <c r="F36" s="153">
        <f>ROUND((SUM(BH117:BH126)),2)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46</v>
      </c>
      <c r="F37" s="153">
        <f>ROUND((SUM(BI117:BI126)),2)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50</v>
      </c>
      <c r="E50" s="164"/>
      <c r="F50" s="164"/>
      <c r="G50" s="163" t="s">
        <v>51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52</v>
      </c>
      <c r="E61" s="167"/>
      <c r="F61" s="168" t="s">
        <v>53</v>
      </c>
      <c r="G61" s="166" t="s">
        <v>52</v>
      </c>
      <c r="H61" s="167"/>
      <c r="I61" s="169"/>
      <c r="J61" s="170" t="s">
        <v>53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54</v>
      </c>
      <c r="E65" s="164"/>
      <c r="F65" s="164"/>
      <c r="G65" s="163" t="s">
        <v>55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52</v>
      </c>
      <c r="E76" s="167"/>
      <c r="F76" s="168" t="s">
        <v>53</v>
      </c>
      <c r="G76" s="166" t="s">
        <v>52</v>
      </c>
      <c r="H76" s="167"/>
      <c r="I76" s="169"/>
      <c r="J76" s="170" t="s">
        <v>53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OPRAVA ŠATEN TĚLOCVIČNY A SOCIÁLNÍHO ZAŘÍZENÍ DRUŽINY ZŠ VRCHLICKÉHO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104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01d - SO 01d VZDUCHOTECHNIKA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20</v>
      </c>
      <c r="D89" s="39"/>
      <c r="E89" s="39"/>
      <c r="F89" s="27" t="str">
        <f>F12</f>
        <v>LIBEREC, VRCHLICKÉHO 262/17</v>
      </c>
      <c r="G89" s="39"/>
      <c r="H89" s="39"/>
      <c r="I89" s="142" t="s">
        <v>22</v>
      </c>
      <c r="J89" s="74" t="str">
        <f>IF(J12="","",J12)</f>
        <v>21. 11. 2018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 hidden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30</v>
      </c>
      <c r="J91" s="36" t="str">
        <f>E21</f>
        <v>PPS PATRMAN</v>
      </c>
      <c r="K91" s="39"/>
      <c r="L91" s="43"/>
    </row>
    <row r="92" spans="2:12" s="1" customFormat="1" ht="15.15" customHeight="1" hidden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33</v>
      </c>
      <c r="J92" s="36" t="str">
        <f>E24</f>
        <v>Ing. MATUŠKA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J117</f>
        <v>0</v>
      </c>
      <c r="K96" s="39"/>
      <c r="L96" s="43"/>
      <c r="AU96" s="17" t="s">
        <v>110</v>
      </c>
    </row>
    <row r="97" spans="2:12" s="8" customFormat="1" ht="24.95" customHeight="1" hidden="1">
      <c r="B97" s="183"/>
      <c r="C97" s="184"/>
      <c r="D97" s="185" t="s">
        <v>1574</v>
      </c>
      <c r="E97" s="186"/>
      <c r="F97" s="186"/>
      <c r="G97" s="186"/>
      <c r="H97" s="186"/>
      <c r="I97" s="187"/>
      <c r="J97" s="188">
        <f>J118</f>
        <v>0</v>
      </c>
      <c r="K97" s="184"/>
      <c r="L97" s="189"/>
    </row>
    <row r="98" spans="2:12" s="1" customFormat="1" ht="21.8" customHeight="1" hidden="1">
      <c r="B98" s="38"/>
      <c r="C98" s="39"/>
      <c r="D98" s="39"/>
      <c r="E98" s="39"/>
      <c r="F98" s="39"/>
      <c r="G98" s="39"/>
      <c r="H98" s="39"/>
      <c r="I98" s="139"/>
      <c r="J98" s="39"/>
      <c r="K98" s="39"/>
      <c r="L98" s="43"/>
    </row>
    <row r="99" spans="2:12" s="1" customFormat="1" ht="6.95" customHeight="1" hidden="1">
      <c r="B99" s="61"/>
      <c r="C99" s="62"/>
      <c r="D99" s="62"/>
      <c r="E99" s="62"/>
      <c r="F99" s="62"/>
      <c r="G99" s="62"/>
      <c r="H99" s="62"/>
      <c r="I99" s="173"/>
      <c r="J99" s="62"/>
      <c r="K99" s="62"/>
      <c r="L99" s="43"/>
    </row>
    <row r="100" ht="12" hidden="1"/>
    <row r="101" ht="12" hidden="1"/>
    <row r="102" ht="12" hidden="1"/>
    <row r="103" spans="2:12" s="1" customFormat="1" ht="6.95" customHeight="1">
      <c r="B103" s="63"/>
      <c r="C103" s="64"/>
      <c r="D103" s="64"/>
      <c r="E103" s="64"/>
      <c r="F103" s="64"/>
      <c r="G103" s="64"/>
      <c r="H103" s="64"/>
      <c r="I103" s="176"/>
      <c r="J103" s="64"/>
      <c r="K103" s="64"/>
      <c r="L103" s="43"/>
    </row>
    <row r="104" spans="2:12" s="1" customFormat="1" ht="24.95" customHeight="1">
      <c r="B104" s="38"/>
      <c r="C104" s="23" t="s">
        <v>132</v>
      </c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12" customHeight="1">
      <c r="B106" s="38"/>
      <c r="C106" s="32" t="s">
        <v>16</v>
      </c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16.5" customHeight="1">
      <c r="B107" s="38"/>
      <c r="C107" s="39"/>
      <c r="D107" s="39"/>
      <c r="E107" s="177" t="str">
        <f>E7</f>
        <v>OPRAVA ŠATEN TĚLOCVIČNY A SOCIÁLNÍHO ZAŘÍZENÍ DRUŽINY ZŠ VRCHLICKÉHO</v>
      </c>
      <c r="F107" s="32"/>
      <c r="G107" s="32"/>
      <c r="H107" s="32"/>
      <c r="I107" s="139"/>
      <c r="J107" s="39"/>
      <c r="K107" s="39"/>
      <c r="L107" s="43"/>
    </row>
    <row r="108" spans="2:12" s="1" customFormat="1" ht="12" customHeight="1">
      <c r="B108" s="38"/>
      <c r="C108" s="32" t="s">
        <v>104</v>
      </c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16.5" customHeight="1">
      <c r="B109" s="38"/>
      <c r="C109" s="39"/>
      <c r="D109" s="39"/>
      <c r="E109" s="71" t="str">
        <f>E9</f>
        <v>SO 01d - SO 01d VZDUCHOTECHNIKA</v>
      </c>
      <c r="F109" s="39"/>
      <c r="G109" s="39"/>
      <c r="H109" s="39"/>
      <c r="I109" s="139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12" customHeight="1">
      <c r="B111" s="38"/>
      <c r="C111" s="32" t="s">
        <v>20</v>
      </c>
      <c r="D111" s="39"/>
      <c r="E111" s="39"/>
      <c r="F111" s="27" t="str">
        <f>F12</f>
        <v>LIBEREC, VRCHLICKÉHO 262/17</v>
      </c>
      <c r="G111" s="39"/>
      <c r="H111" s="39"/>
      <c r="I111" s="142" t="s">
        <v>22</v>
      </c>
      <c r="J111" s="74" t="str">
        <f>IF(J12="","",J12)</f>
        <v>21. 11. 2018</v>
      </c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5.15" customHeight="1">
      <c r="B113" s="38"/>
      <c r="C113" s="32" t="s">
        <v>24</v>
      </c>
      <c r="D113" s="39"/>
      <c r="E113" s="39"/>
      <c r="F113" s="27" t="str">
        <f>E15</f>
        <v>STATUTÁRNÍ MĚSTO LIBEREC</v>
      </c>
      <c r="G113" s="39"/>
      <c r="H113" s="39"/>
      <c r="I113" s="142" t="s">
        <v>30</v>
      </c>
      <c r="J113" s="36" t="str">
        <f>E21</f>
        <v>PPS PATRMAN</v>
      </c>
      <c r="K113" s="39"/>
      <c r="L113" s="43"/>
    </row>
    <row r="114" spans="2:12" s="1" customFormat="1" ht="15.15" customHeight="1">
      <c r="B114" s="38"/>
      <c r="C114" s="32" t="s">
        <v>28</v>
      </c>
      <c r="D114" s="39"/>
      <c r="E114" s="39"/>
      <c r="F114" s="27" t="str">
        <f>IF(E18="","",E18)</f>
        <v>Vyplň údaj</v>
      </c>
      <c r="G114" s="39"/>
      <c r="H114" s="39"/>
      <c r="I114" s="142" t="s">
        <v>33</v>
      </c>
      <c r="J114" s="36" t="str">
        <f>E24</f>
        <v>Ing. MATUŠKA</v>
      </c>
      <c r="K114" s="39"/>
      <c r="L114" s="43"/>
    </row>
    <row r="115" spans="2:12" s="1" customFormat="1" ht="10.3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20" s="10" customFormat="1" ht="29.25" customHeight="1">
      <c r="B116" s="197"/>
      <c r="C116" s="198" t="s">
        <v>133</v>
      </c>
      <c r="D116" s="199" t="s">
        <v>62</v>
      </c>
      <c r="E116" s="199" t="s">
        <v>58</v>
      </c>
      <c r="F116" s="199" t="s">
        <v>59</v>
      </c>
      <c r="G116" s="199" t="s">
        <v>134</v>
      </c>
      <c r="H116" s="199" t="s">
        <v>135</v>
      </c>
      <c r="I116" s="200" t="s">
        <v>136</v>
      </c>
      <c r="J116" s="199" t="s">
        <v>108</v>
      </c>
      <c r="K116" s="201" t="s">
        <v>137</v>
      </c>
      <c r="L116" s="202"/>
      <c r="M116" s="95" t="s">
        <v>1</v>
      </c>
      <c r="N116" s="96" t="s">
        <v>41</v>
      </c>
      <c r="O116" s="96" t="s">
        <v>138</v>
      </c>
      <c r="P116" s="96" t="s">
        <v>139</v>
      </c>
      <c r="Q116" s="96" t="s">
        <v>140</v>
      </c>
      <c r="R116" s="96" t="s">
        <v>141</v>
      </c>
      <c r="S116" s="96" t="s">
        <v>142</v>
      </c>
      <c r="T116" s="97" t="s">
        <v>143</v>
      </c>
    </row>
    <row r="117" spans="2:63" s="1" customFormat="1" ht="22.8" customHeight="1">
      <c r="B117" s="38"/>
      <c r="C117" s="102" t="s">
        <v>144</v>
      </c>
      <c r="D117" s="39"/>
      <c r="E117" s="39"/>
      <c r="F117" s="39"/>
      <c r="G117" s="39"/>
      <c r="H117" s="39"/>
      <c r="I117" s="139"/>
      <c r="J117" s="203">
        <f>BK117</f>
        <v>0</v>
      </c>
      <c r="K117" s="39"/>
      <c r="L117" s="43"/>
      <c r="M117" s="98"/>
      <c r="N117" s="99"/>
      <c r="O117" s="99"/>
      <c r="P117" s="204">
        <f>P118</f>
        <v>0</v>
      </c>
      <c r="Q117" s="99"/>
      <c r="R117" s="204">
        <f>R118</f>
        <v>0</v>
      </c>
      <c r="S117" s="99"/>
      <c r="T117" s="205">
        <f>T118</f>
        <v>0</v>
      </c>
      <c r="AT117" s="17" t="s">
        <v>76</v>
      </c>
      <c r="AU117" s="17" t="s">
        <v>110</v>
      </c>
      <c r="BK117" s="206">
        <f>BK118</f>
        <v>0</v>
      </c>
    </row>
    <row r="118" spans="2:63" s="11" customFormat="1" ht="25.9" customHeight="1">
      <c r="B118" s="207"/>
      <c r="C118" s="208"/>
      <c r="D118" s="209" t="s">
        <v>76</v>
      </c>
      <c r="E118" s="210" t="s">
        <v>1575</v>
      </c>
      <c r="F118" s="210" t="s">
        <v>1576</v>
      </c>
      <c r="G118" s="208"/>
      <c r="H118" s="208"/>
      <c r="I118" s="211"/>
      <c r="J118" s="212">
        <f>BK118</f>
        <v>0</v>
      </c>
      <c r="K118" s="208"/>
      <c r="L118" s="213"/>
      <c r="M118" s="214"/>
      <c r="N118" s="215"/>
      <c r="O118" s="215"/>
      <c r="P118" s="216">
        <f>SUM(P119:P126)</f>
        <v>0</v>
      </c>
      <c r="Q118" s="215"/>
      <c r="R118" s="216">
        <f>SUM(R119:R126)</f>
        <v>0</v>
      </c>
      <c r="S118" s="215"/>
      <c r="T118" s="217">
        <f>SUM(T119:T126)</f>
        <v>0</v>
      </c>
      <c r="AR118" s="218" t="s">
        <v>85</v>
      </c>
      <c r="AT118" s="219" t="s">
        <v>76</v>
      </c>
      <c r="AU118" s="219" t="s">
        <v>77</v>
      </c>
      <c r="AY118" s="218" t="s">
        <v>147</v>
      </c>
      <c r="BK118" s="220">
        <f>SUM(BK119:BK126)</f>
        <v>0</v>
      </c>
    </row>
    <row r="119" spans="2:65" s="1" customFormat="1" ht="24" customHeight="1">
      <c r="B119" s="38"/>
      <c r="C119" s="223" t="s">
        <v>85</v>
      </c>
      <c r="D119" s="223" t="s">
        <v>150</v>
      </c>
      <c r="E119" s="224" t="s">
        <v>1577</v>
      </c>
      <c r="F119" s="225" t="s">
        <v>1578</v>
      </c>
      <c r="G119" s="226" t="s">
        <v>153</v>
      </c>
      <c r="H119" s="227">
        <v>1</v>
      </c>
      <c r="I119" s="228"/>
      <c r="J119" s="229">
        <f>ROUND(I119*H119,2)</f>
        <v>0</v>
      </c>
      <c r="K119" s="225" t="s">
        <v>1</v>
      </c>
      <c r="L119" s="43"/>
      <c r="M119" s="230" t="s">
        <v>1</v>
      </c>
      <c r="N119" s="231" t="s">
        <v>42</v>
      </c>
      <c r="O119" s="86"/>
      <c r="P119" s="232">
        <f>O119*H119</f>
        <v>0</v>
      </c>
      <c r="Q119" s="232">
        <v>0</v>
      </c>
      <c r="R119" s="232">
        <f>Q119*H119</f>
        <v>0</v>
      </c>
      <c r="S119" s="232">
        <v>0</v>
      </c>
      <c r="T119" s="233">
        <f>S119*H119</f>
        <v>0</v>
      </c>
      <c r="AR119" s="234" t="s">
        <v>155</v>
      </c>
      <c r="AT119" s="234" t="s">
        <v>150</v>
      </c>
      <c r="AU119" s="234" t="s">
        <v>85</v>
      </c>
      <c r="AY119" s="17" t="s">
        <v>147</v>
      </c>
      <c r="BE119" s="235">
        <f>IF(N119="základní",J119,0)</f>
        <v>0</v>
      </c>
      <c r="BF119" s="235">
        <f>IF(N119="snížená",J119,0)</f>
        <v>0</v>
      </c>
      <c r="BG119" s="235">
        <f>IF(N119="zákl. přenesená",J119,0)</f>
        <v>0</v>
      </c>
      <c r="BH119" s="235">
        <f>IF(N119="sníž. přenesená",J119,0)</f>
        <v>0</v>
      </c>
      <c r="BI119" s="235">
        <f>IF(N119="nulová",J119,0)</f>
        <v>0</v>
      </c>
      <c r="BJ119" s="17" t="s">
        <v>85</v>
      </c>
      <c r="BK119" s="235">
        <f>ROUND(I119*H119,2)</f>
        <v>0</v>
      </c>
      <c r="BL119" s="17" t="s">
        <v>155</v>
      </c>
      <c r="BM119" s="234" t="s">
        <v>1579</v>
      </c>
    </row>
    <row r="120" spans="2:65" s="1" customFormat="1" ht="24" customHeight="1">
      <c r="B120" s="38"/>
      <c r="C120" s="223" t="s">
        <v>87</v>
      </c>
      <c r="D120" s="223" t="s">
        <v>150</v>
      </c>
      <c r="E120" s="224" t="s">
        <v>1580</v>
      </c>
      <c r="F120" s="225" t="s">
        <v>1578</v>
      </c>
      <c r="G120" s="226" t="s">
        <v>153</v>
      </c>
      <c r="H120" s="227">
        <v>1</v>
      </c>
      <c r="I120" s="228"/>
      <c r="J120" s="229">
        <f>ROUND(I120*H120,2)</f>
        <v>0</v>
      </c>
      <c r="K120" s="225" t="s">
        <v>1</v>
      </c>
      <c r="L120" s="43"/>
      <c r="M120" s="230" t="s">
        <v>1</v>
      </c>
      <c r="N120" s="231" t="s">
        <v>42</v>
      </c>
      <c r="O120" s="86"/>
      <c r="P120" s="232">
        <f>O120*H120</f>
        <v>0</v>
      </c>
      <c r="Q120" s="232">
        <v>0</v>
      </c>
      <c r="R120" s="232">
        <f>Q120*H120</f>
        <v>0</v>
      </c>
      <c r="S120" s="232">
        <v>0</v>
      </c>
      <c r="T120" s="233">
        <f>S120*H120</f>
        <v>0</v>
      </c>
      <c r="AR120" s="234" t="s">
        <v>155</v>
      </c>
      <c r="AT120" s="234" t="s">
        <v>150</v>
      </c>
      <c r="AU120" s="234" t="s">
        <v>85</v>
      </c>
      <c r="AY120" s="17" t="s">
        <v>147</v>
      </c>
      <c r="BE120" s="235">
        <f>IF(N120="základní",J120,0)</f>
        <v>0</v>
      </c>
      <c r="BF120" s="235">
        <f>IF(N120="snížená",J120,0)</f>
        <v>0</v>
      </c>
      <c r="BG120" s="235">
        <f>IF(N120="zákl. přenesená",J120,0)</f>
        <v>0</v>
      </c>
      <c r="BH120" s="235">
        <f>IF(N120="sníž. přenesená",J120,0)</f>
        <v>0</v>
      </c>
      <c r="BI120" s="235">
        <f>IF(N120="nulová",J120,0)</f>
        <v>0</v>
      </c>
      <c r="BJ120" s="17" t="s">
        <v>85</v>
      </c>
      <c r="BK120" s="235">
        <f>ROUND(I120*H120,2)</f>
        <v>0</v>
      </c>
      <c r="BL120" s="17" t="s">
        <v>155</v>
      </c>
      <c r="BM120" s="234" t="s">
        <v>1581</v>
      </c>
    </row>
    <row r="121" spans="2:65" s="1" customFormat="1" ht="16.5" customHeight="1">
      <c r="B121" s="38"/>
      <c r="C121" s="223" t="s">
        <v>148</v>
      </c>
      <c r="D121" s="223" t="s">
        <v>150</v>
      </c>
      <c r="E121" s="224" t="s">
        <v>1582</v>
      </c>
      <c r="F121" s="225" t="s">
        <v>1583</v>
      </c>
      <c r="G121" s="226" t="s">
        <v>153</v>
      </c>
      <c r="H121" s="227">
        <v>2</v>
      </c>
      <c r="I121" s="228"/>
      <c r="J121" s="229">
        <f>ROUND(I121*H121,2)</f>
        <v>0</v>
      </c>
      <c r="K121" s="225" t="s">
        <v>1</v>
      </c>
      <c r="L121" s="43"/>
      <c r="M121" s="230" t="s">
        <v>1</v>
      </c>
      <c r="N121" s="231" t="s">
        <v>42</v>
      </c>
      <c r="O121" s="86"/>
      <c r="P121" s="232">
        <f>O121*H121</f>
        <v>0</v>
      </c>
      <c r="Q121" s="232">
        <v>0</v>
      </c>
      <c r="R121" s="232">
        <f>Q121*H121</f>
        <v>0</v>
      </c>
      <c r="S121" s="232">
        <v>0</v>
      </c>
      <c r="T121" s="233">
        <f>S121*H121</f>
        <v>0</v>
      </c>
      <c r="AR121" s="234" t="s">
        <v>155</v>
      </c>
      <c r="AT121" s="234" t="s">
        <v>150</v>
      </c>
      <c r="AU121" s="234" t="s">
        <v>85</v>
      </c>
      <c r="AY121" s="17" t="s">
        <v>147</v>
      </c>
      <c r="BE121" s="235">
        <f>IF(N121="základní",J121,0)</f>
        <v>0</v>
      </c>
      <c r="BF121" s="235">
        <f>IF(N121="snížená",J121,0)</f>
        <v>0</v>
      </c>
      <c r="BG121" s="235">
        <f>IF(N121="zákl. přenesená",J121,0)</f>
        <v>0</v>
      </c>
      <c r="BH121" s="235">
        <f>IF(N121="sníž. přenesená",J121,0)</f>
        <v>0</v>
      </c>
      <c r="BI121" s="235">
        <f>IF(N121="nulová",J121,0)</f>
        <v>0</v>
      </c>
      <c r="BJ121" s="17" t="s">
        <v>85</v>
      </c>
      <c r="BK121" s="235">
        <f>ROUND(I121*H121,2)</f>
        <v>0</v>
      </c>
      <c r="BL121" s="17" t="s">
        <v>155</v>
      </c>
      <c r="BM121" s="234" t="s">
        <v>1584</v>
      </c>
    </row>
    <row r="122" spans="2:65" s="1" customFormat="1" ht="16.5" customHeight="1">
      <c r="B122" s="38"/>
      <c r="C122" s="223" t="s">
        <v>155</v>
      </c>
      <c r="D122" s="223" t="s">
        <v>150</v>
      </c>
      <c r="E122" s="224" t="s">
        <v>1585</v>
      </c>
      <c r="F122" s="225" t="s">
        <v>1586</v>
      </c>
      <c r="G122" s="226" t="s">
        <v>153</v>
      </c>
      <c r="H122" s="227">
        <v>2</v>
      </c>
      <c r="I122" s="228"/>
      <c r="J122" s="229">
        <f>ROUND(I122*H122,2)</f>
        <v>0</v>
      </c>
      <c r="K122" s="225" t="s">
        <v>1</v>
      </c>
      <c r="L122" s="43"/>
      <c r="M122" s="230" t="s">
        <v>1</v>
      </c>
      <c r="N122" s="231" t="s">
        <v>42</v>
      </c>
      <c r="O122" s="86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AR122" s="234" t="s">
        <v>155</v>
      </c>
      <c r="AT122" s="234" t="s">
        <v>150</v>
      </c>
      <c r="AU122" s="234" t="s">
        <v>85</v>
      </c>
      <c r="AY122" s="17" t="s">
        <v>147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7" t="s">
        <v>85</v>
      </c>
      <c r="BK122" s="235">
        <f>ROUND(I122*H122,2)</f>
        <v>0</v>
      </c>
      <c r="BL122" s="17" t="s">
        <v>155</v>
      </c>
      <c r="BM122" s="234" t="s">
        <v>1587</v>
      </c>
    </row>
    <row r="123" spans="2:65" s="1" customFormat="1" ht="16.5" customHeight="1">
      <c r="B123" s="38"/>
      <c r="C123" s="223" t="s">
        <v>173</v>
      </c>
      <c r="D123" s="223" t="s">
        <v>150</v>
      </c>
      <c r="E123" s="224" t="s">
        <v>1588</v>
      </c>
      <c r="F123" s="225" t="s">
        <v>1589</v>
      </c>
      <c r="G123" s="226" t="s">
        <v>153</v>
      </c>
      <c r="H123" s="227">
        <v>2</v>
      </c>
      <c r="I123" s="228"/>
      <c r="J123" s="229">
        <f>ROUND(I123*H123,2)</f>
        <v>0</v>
      </c>
      <c r="K123" s="225" t="s">
        <v>1</v>
      </c>
      <c r="L123" s="43"/>
      <c r="M123" s="230" t="s">
        <v>1</v>
      </c>
      <c r="N123" s="231" t="s">
        <v>42</v>
      </c>
      <c r="O123" s="86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AR123" s="234" t="s">
        <v>155</v>
      </c>
      <c r="AT123" s="234" t="s">
        <v>150</v>
      </c>
      <c r="AU123" s="234" t="s">
        <v>85</v>
      </c>
      <c r="AY123" s="17" t="s">
        <v>147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7" t="s">
        <v>85</v>
      </c>
      <c r="BK123" s="235">
        <f>ROUND(I123*H123,2)</f>
        <v>0</v>
      </c>
      <c r="BL123" s="17" t="s">
        <v>155</v>
      </c>
      <c r="BM123" s="234" t="s">
        <v>1590</v>
      </c>
    </row>
    <row r="124" spans="2:65" s="1" customFormat="1" ht="16.5" customHeight="1">
      <c r="B124" s="38"/>
      <c r="C124" s="223" t="s">
        <v>178</v>
      </c>
      <c r="D124" s="223" t="s">
        <v>150</v>
      </c>
      <c r="E124" s="224" t="s">
        <v>1591</v>
      </c>
      <c r="F124" s="225" t="s">
        <v>1592</v>
      </c>
      <c r="G124" s="226" t="s">
        <v>153</v>
      </c>
      <c r="H124" s="227">
        <v>1</v>
      </c>
      <c r="I124" s="228"/>
      <c r="J124" s="229">
        <f>ROUND(I124*H124,2)</f>
        <v>0</v>
      </c>
      <c r="K124" s="225" t="s">
        <v>1</v>
      </c>
      <c r="L124" s="43"/>
      <c r="M124" s="230" t="s">
        <v>1</v>
      </c>
      <c r="N124" s="231" t="s">
        <v>42</v>
      </c>
      <c r="O124" s="86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AR124" s="234" t="s">
        <v>155</v>
      </c>
      <c r="AT124" s="234" t="s">
        <v>150</v>
      </c>
      <c r="AU124" s="234" t="s">
        <v>85</v>
      </c>
      <c r="AY124" s="17" t="s">
        <v>147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85</v>
      </c>
      <c r="BK124" s="235">
        <f>ROUND(I124*H124,2)</f>
        <v>0</v>
      </c>
      <c r="BL124" s="17" t="s">
        <v>155</v>
      </c>
      <c r="BM124" s="234" t="s">
        <v>1593</v>
      </c>
    </row>
    <row r="125" spans="2:65" s="1" customFormat="1" ht="16.5" customHeight="1">
      <c r="B125" s="38"/>
      <c r="C125" s="223" t="s">
        <v>185</v>
      </c>
      <c r="D125" s="223" t="s">
        <v>150</v>
      </c>
      <c r="E125" s="224" t="s">
        <v>1594</v>
      </c>
      <c r="F125" s="225" t="s">
        <v>1595</v>
      </c>
      <c r="G125" s="226" t="s">
        <v>971</v>
      </c>
      <c r="H125" s="227">
        <v>1</v>
      </c>
      <c r="I125" s="228"/>
      <c r="J125" s="229">
        <f>ROUND(I125*H125,2)</f>
        <v>0</v>
      </c>
      <c r="K125" s="225" t="s">
        <v>1</v>
      </c>
      <c r="L125" s="43"/>
      <c r="M125" s="230" t="s">
        <v>1</v>
      </c>
      <c r="N125" s="231" t="s">
        <v>42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155</v>
      </c>
      <c r="AT125" s="234" t="s">
        <v>150</v>
      </c>
      <c r="AU125" s="234" t="s">
        <v>85</v>
      </c>
      <c r="AY125" s="17" t="s">
        <v>147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85</v>
      </c>
      <c r="BK125" s="235">
        <f>ROUND(I125*H125,2)</f>
        <v>0</v>
      </c>
      <c r="BL125" s="17" t="s">
        <v>155</v>
      </c>
      <c r="BM125" s="234" t="s">
        <v>1596</v>
      </c>
    </row>
    <row r="126" spans="2:65" s="1" customFormat="1" ht="16.5" customHeight="1">
      <c r="B126" s="38"/>
      <c r="C126" s="223" t="s">
        <v>163</v>
      </c>
      <c r="D126" s="223" t="s">
        <v>150</v>
      </c>
      <c r="E126" s="224" t="s">
        <v>1597</v>
      </c>
      <c r="F126" s="225" t="s">
        <v>1598</v>
      </c>
      <c r="G126" s="226" t="s">
        <v>971</v>
      </c>
      <c r="H126" s="227">
        <v>1</v>
      </c>
      <c r="I126" s="228"/>
      <c r="J126" s="229">
        <f>ROUND(I126*H126,2)</f>
        <v>0</v>
      </c>
      <c r="K126" s="225" t="s">
        <v>1</v>
      </c>
      <c r="L126" s="43"/>
      <c r="M126" s="296" t="s">
        <v>1</v>
      </c>
      <c r="N126" s="297" t="s">
        <v>42</v>
      </c>
      <c r="O126" s="298"/>
      <c r="P126" s="299">
        <f>O126*H126</f>
        <v>0</v>
      </c>
      <c r="Q126" s="299">
        <v>0</v>
      </c>
      <c r="R126" s="299">
        <f>Q126*H126</f>
        <v>0</v>
      </c>
      <c r="S126" s="299">
        <v>0</v>
      </c>
      <c r="T126" s="300">
        <f>S126*H126</f>
        <v>0</v>
      </c>
      <c r="AR126" s="234" t="s">
        <v>155</v>
      </c>
      <c r="AT126" s="234" t="s">
        <v>150</v>
      </c>
      <c r="AU126" s="234" t="s">
        <v>85</v>
      </c>
      <c r="AY126" s="17" t="s">
        <v>147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85</v>
      </c>
      <c r="BK126" s="235">
        <f>ROUND(I126*H126,2)</f>
        <v>0</v>
      </c>
      <c r="BL126" s="17" t="s">
        <v>155</v>
      </c>
      <c r="BM126" s="234" t="s">
        <v>1599</v>
      </c>
    </row>
    <row r="127" spans="2:12" s="1" customFormat="1" ht="6.95" customHeight="1">
      <c r="B127" s="61"/>
      <c r="C127" s="62"/>
      <c r="D127" s="62"/>
      <c r="E127" s="62"/>
      <c r="F127" s="62"/>
      <c r="G127" s="62"/>
      <c r="H127" s="62"/>
      <c r="I127" s="173"/>
      <c r="J127" s="62"/>
      <c r="K127" s="62"/>
      <c r="L127" s="43"/>
    </row>
  </sheetData>
  <sheetProtection password="CC35" sheet="1" objects="1" scenarios="1" formatColumns="0" formatRows="0" autoFilter="0"/>
  <autoFilter ref="C116:K12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99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87</v>
      </c>
    </row>
    <row r="4" spans="2:46" ht="24.95" customHeight="1" hidden="1">
      <c r="B4" s="20"/>
      <c r="D4" s="135" t="s">
        <v>103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OPRAVA ŠATEN TĚLOCVIČNY A SOCIÁLNÍHO ZAŘÍZENÍ DRUŽINY ZŠ VRCHLICKÉHO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104</v>
      </c>
      <c r="I8" s="139"/>
      <c r="L8" s="43"/>
    </row>
    <row r="9" spans="2:12" s="1" customFormat="1" ht="36.95" customHeight="1" hidden="1">
      <c r="B9" s="43"/>
      <c r="E9" s="140" t="s">
        <v>1600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 hidden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21. 11. 2018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 hidden="1">
      <c r="B15" s="43"/>
      <c r="E15" s="141" t="s">
        <v>26</v>
      </c>
      <c r="I15" s="142" t="s">
        <v>27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30</v>
      </c>
      <c r="I20" s="142" t="s">
        <v>25</v>
      </c>
      <c r="J20" s="141" t="s">
        <v>1</v>
      </c>
      <c r="L20" s="43"/>
    </row>
    <row r="21" spans="2:12" s="1" customFormat="1" ht="18" customHeight="1" hidden="1">
      <c r="B21" s="43"/>
      <c r="E21" s="141" t="s">
        <v>31</v>
      </c>
      <c r="I21" s="142" t="s">
        <v>27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33</v>
      </c>
      <c r="I23" s="142" t="s">
        <v>25</v>
      </c>
      <c r="J23" s="141" t="s">
        <v>1</v>
      </c>
      <c r="L23" s="43"/>
    </row>
    <row r="24" spans="2:12" s="1" customFormat="1" ht="18" customHeight="1" hidden="1">
      <c r="B24" s="43"/>
      <c r="E24" s="141" t="s">
        <v>1601</v>
      </c>
      <c r="I24" s="142" t="s">
        <v>27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35</v>
      </c>
      <c r="I26" s="139"/>
      <c r="L26" s="43"/>
    </row>
    <row r="27" spans="2:12" s="7" customFormat="1" ht="89.25" customHeight="1" hidden="1">
      <c r="B27" s="144"/>
      <c r="E27" s="145" t="s">
        <v>36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37</v>
      </c>
      <c r="I30" s="139"/>
      <c r="J30" s="149">
        <f>ROUND(J124,2)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39</v>
      </c>
      <c r="I32" s="151" t="s">
        <v>38</v>
      </c>
      <c r="J32" s="150" t="s">
        <v>40</v>
      </c>
      <c r="L32" s="43"/>
    </row>
    <row r="33" spans="2:12" s="1" customFormat="1" ht="14.4" customHeight="1" hidden="1">
      <c r="B33" s="43"/>
      <c r="D33" s="152" t="s">
        <v>41</v>
      </c>
      <c r="E33" s="137" t="s">
        <v>42</v>
      </c>
      <c r="F33" s="153">
        <f>ROUND((SUM(BE124:BE179)),2)</f>
        <v>0</v>
      </c>
      <c r="I33" s="154">
        <v>0.21</v>
      </c>
      <c r="J33" s="153">
        <f>ROUND(((SUM(BE124:BE179))*I33),2)</f>
        <v>0</v>
      </c>
      <c r="L33" s="43"/>
    </row>
    <row r="34" spans="2:12" s="1" customFormat="1" ht="14.4" customHeight="1" hidden="1">
      <c r="B34" s="43"/>
      <c r="E34" s="137" t="s">
        <v>43</v>
      </c>
      <c r="F34" s="153">
        <f>ROUND((SUM(BF124:BF179)),2)</f>
        <v>0</v>
      </c>
      <c r="I34" s="154">
        <v>0.15</v>
      </c>
      <c r="J34" s="153">
        <f>ROUND(((SUM(BF124:BF179))*I34),2)</f>
        <v>0</v>
      </c>
      <c r="L34" s="43"/>
    </row>
    <row r="35" spans="2:12" s="1" customFormat="1" ht="14.4" customHeight="1" hidden="1">
      <c r="B35" s="43"/>
      <c r="E35" s="137" t="s">
        <v>44</v>
      </c>
      <c r="F35" s="153">
        <f>ROUND((SUM(BG124:BG179)),2)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45</v>
      </c>
      <c r="F36" s="153">
        <f>ROUND((SUM(BH124:BH179)),2)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46</v>
      </c>
      <c r="F37" s="153">
        <f>ROUND((SUM(BI124:BI179)),2)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50</v>
      </c>
      <c r="E50" s="164"/>
      <c r="F50" s="164"/>
      <c r="G50" s="163" t="s">
        <v>51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52</v>
      </c>
      <c r="E61" s="167"/>
      <c r="F61" s="168" t="s">
        <v>53</v>
      </c>
      <c r="G61" s="166" t="s">
        <v>52</v>
      </c>
      <c r="H61" s="167"/>
      <c r="I61" s="169"/>
      <c r="J61" s="170" t="s">
        <v>53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54</v>
      </c>
      <c r="E65" s="164"/>
      <c r="F65" s="164"/>
      <c r="G65" s="163" t="s">
        <v>55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52</v>
      </c>
      <c r="E76" s="167"/>
      <c r="F76" s="168" t="s">
        <v>53</v>
      </c>
      <c r="G76" s="166" t="s">
        <v>52</v>
      </c>
      <c r="H76" s="167"/>
      <c r="I76" s="169"/>
      <c r="J76" s="170" t="s">
        <v>53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OPRAVA ŠATEN TĚLOCVIČNY A SOCIÁLNÍHO ZAŘÍZENÍ DRUŽINY ZŠ VRCHLICKÉHO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104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SO 01e - SO 01e ELEKTROINSTALACE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20</v>
      </c>
      <c r="D89" s="39"/>
      <c r="E89" s="39"/>
      <c r="F89" s="27" t="str">
        <f>F12</f>
        <v>LIBEREC, VRCHLICKÉHO 262/17</v>
      </c>
      <c r="G89" s="39"/>
      <c r="H89" s="39"/>
      <c r="I89" s="142" t="s">
        <v>22</v>
      </c>
      <c r="J89" s="74" t="str">
        <f>IF(J12="","",J12)</f>
        <v>21. 11. 2018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 hidden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30</v>
      </c>
      <c r="J91" s="36" t="str">
        <f>E21</f>
        <v>PPS PATRMAN</v>
      </c>
      <c r="K91" s="39"/>
      <c r="L91" s="43"/>
    </row>
    <row r="92" spans="2:12" s="1" customFormat="1" ht="15.15" customHeight="1" hidden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33</v>
      </c>
      <c r="J92" s="36" t="str">
        <f>E24</f>
        <v>Ing. Holas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110</v>
      </c>
    </row>
    <row r="97" spans="2:12" s="8" customFormat="1" ht="24.95" customHeight="1" hidden="1">
      <c r="B97" s="183"/>
      <c r="C97" s="184"/>
      <c r="D97" s="185" t="s">
        <v>1602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1603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1604</v>
      </c>
      <c r="E99" s="193"/>
      <c r="F99" s="193"/>
      <c r="G99" s="193"/>
      <c r="H99" s="193"/>
      <c r="I99" s="194"/>
      <c r="J99" s="195">
        <f>J135</f>
        <v>0</v>
      </c>
      <c r="K99" s="191"/>
      <c r="L99" s="196"/>
    </row>
    <row r="100" spans="2:12" s="9" customFormat="1" ht="19.9" customHeight="1" hidden="1">
      <c r="B100" s="190"/>
      <c r="C100" s="191"/>
      <c r="D100" s="192" t="s">
        <v>1605</v>
      </c>
      <c r="E100" s="193"/>
      <c r="F100" s="193"/>
      <c r="G100" s="193"/>
      <c r="H100" s="193"/>
      <c r="I100" s="194"/>
      <c r="J100" s="195">
        <f>J144</f>
        <v>0</v>
      </c>
      <c r="K100" s="191"/>
      <c r="L100" s="196"/>
    </row>
    <row r="101" spans="2:12" s="9" customFormat="1" ht="19.9" customHeight="1" hidden="1">
      <c r="B101" s="190"/>
      <c r="C101" s="191"/>
      <c r="D101" s="192" t="s">
        <v>1606</v>
      </c>
      <c r="E101" s="193"/>
      <c r="F101" s="193"/>
      <c r="G101" s="193"/>
      <c r="H101" s="193"/>
      <c r="I101" s="194"/>
      <c r="J101" s="195">
        <f>J150</f>
        <v>0</v>
      </c>
      <c r="K101" s="191"/>
      <c r="L101" s="196"/>
    </row>
    <row r="102" spans="2:12" s="9" customFormat="1" ht="19.9" customHeight="1" hidden="1">
      <c r="B102" s="190"/>
      <c r="C102" s="191"/>
      <c r="D102" s="192" t="s">
        <v>1607</v>
      </c>
      <c r="E102" s="193"/>
      <c r="F102" s="193"/>
      <c r="G102" s="193"/>
      <c r="H102" s="193"/>
      <c r="I102" s="194"/>
      <c r="J102" s="195">
        <f>J158</f>
        <v>0</v>
      </c>
      <c r="K102" s="191"/>
      <c r="L102" s="196"/>
    </row>
    <row r="103" spans="2:12" s="9" customFormat="1" ht="19.9" customHeight="1" hidden="1">
      <c r="B103" s="190"/>
      <c r="C103" s="191"/>
      <c r="D103" s="192" t="s">
        <v>1608</v>
      </c>
      <c r="E103" s="193"/>
      <c r="F103" s="193"/>
      <c r="G103" s="193"/>
      <c r="H103" s="193"/>
      <c r="I103" s="194"/>
      <c r="J103" s="195">
        <f>J167</f>
        <v>0</v>
      </c>
      <c r="K103" s="191"/>
      <c r="L103" s="196"/>
    </row>
    <row r="104" spans="2:12" s="9" customFormat="1" ht="19.9" customHeight="1" hidden="1">
      <c r="B104" s="190"/>
      <c r="C104" s="191"/>
      <c r="D104" s="192" t="s">
        <v>1609</v>
      </c>
      <c r="E104" s="193"/>
      <c r="F104" s="193"/>
      <c r="G104" s="193"/>
      <c r="H104" s="193"/>
      <c r="I104" s="194"/>
      <c r="J104" s="195">
        <f>J171</f>
        <v>0</v>
      </c>
      <c r="K104" s="191"/>
      <c r="L104" s="196"/>
    </row>
    <row r="105" spans="2:12" s="1" customFormat="1" ht="21.8" customHeight="1" hidden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 hidden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07" ht="12" hidden="1"/>
    <row r="108" ht="12" hidden="1"/>
    <row r="109" ht="12" hidden="1"/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132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OPRAVA ŠATEN TĚLOCVIČNY A SOCIÁLNÍHO ZAŘÍZENÍ DRUŽINY ZŠ VRCHLICKÉHO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104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SO 01e - SO 01e ELEKTROINSTALACE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LIBEREC, VRCHLICKÉHO 262/17</v>
      </c>
      <c r="G118" s="39"/>
      <c r="H118" s="39"/>
      <c r="I118" s="142" t="s">
        <v>22</v>
      </c>
      <c r="J118" s="74" t="str">
        <f>IF(J12="","",J12)</f>
        <v>21. 11. 2018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>STATUTÁRNÍ MĚSTO LIBEREC</v>
      </c>
      <c r="G120" s="39"/>
      <c r="H120" s="39"/>
      <c r="I120" s="142" t="s">
        <v>30</v>
      </c>
      <c r="J120" s="36" t="str">
        <f>E21</f>
        <v>PPS PATRMAN</v>
      </c>
      <c r="K120" s="39"/>
      <c r="L120" s="43"/>
    </row>
    <row r="121" spans="2:12" s="1" customFormat="1" ht="15.15" customHeight="1">
      <c r="B121" s="38"/>
      <c r="C121" s="32" t="s">
        <v>28</v>
      </c>
      <c r="D121" s="39"/>
      <c r="E121" s="39"/>
      <c r="F121" s="27" t="str">
        <f>IF(E18="","",E18)</f>
        <v>Vyplň údaj</v>
      </c>
      <c r="G121" s="39"/>
      <c r="H121" s="39"/>
      <c r="I121" s="142" t="s">
        <v>33</v>
      </c>
      <c r="J121" s="36" t="str">
        <f>E24</f>
        <v>Ing. Holas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133</v>
      </c>
      <c r="D123" s="199" t="s">
        <v>62</v>
      </c>
      <c r="E123" s="199" t="s">
        <v>58</v>
      </c>
      <c r="F123" s="199" t="s">
        <v>59</v>
      </c>
      <c r="G123" s="199" t="s">
        <v>134</v>
      </c>
      <c r="H123" s="199" t="s">
        <v>135</v>
      </c>
      <c r="I123" s="200" t="s">
        <v>136</v>
      </c>
      <c r="J123" s="199" t="s">
        <v>108</v>
      </c>
      <c r="K123" s="201" t="s">
        <v>137</v>
      </c>
      <c r="L123" s="202"/>
      <c r="M123" s="95" t="s">
        <v>1</v>
      </c>
      <c r="N123" s="96" t="s">
        <v>41</v>
      </c>
      <c r="O123" s="96" t="s">
        <v>138</v>
      </c>
      <c r="P123" s="96" t="s">
        <v>139</v>
      </c>
      <c r="Q123" s="96" t="s">
        <v>140</v>
      </c>
      <c r="R123" s="96" t="s">
        <v>141</v>
      </c>
      <c r="S123" s="96" t="s">
        <v>142</v>
      </c>
      <c r="T123" s="97" t="s">
        <v>143</v>
      </c>
    </row>
    <row r="124" spans="2:63" s="1" customFormat="1" ht="22.8" customHeight="1">
      <c r="B124" s="38"/>
      <c r="C124" s="102" t="s">
        <v>144</v>
      </c>
      <c r="D124" s="39"/>
      <c r="E124" s="39"/>
      <c r="F124" s="39"/>
      <c r="G124" s="39"/>
      <c r="H124" s="39"/>
      <c r="I124" s="139"/>
      <c r="J124" s="203">
        <f>BK124</f>
        <v>0</v>
      </c>
      <c r="K124" s="39"/>
      <c r="L124" s="43"/>
      <c r="M124" s="98"/>
      <c r="N124" s="99"/>
      <c r="O124" s="99"/>
      <c r="P124" s="204">
        <f>P125</f>
        <v>0</v>
      </c>
      <c r="Q124" s="99"/>
      <c r="R124" s="204">
        <f>R125</f>
        <v>0</v>
      </c>
      <c r="S124" s="99"/>
      <c r="T124" s="205">
        <f>T125</f>
        <v>0</v>
      </c>
      <c r="AT124" s="17" t="s">
        <v>76</v>
      </c>
      <c r="AU124" s="17" t="s">
        <v>110</v>
      </c>
      <c r="BK124" s="206">
        <f>BK125</f>
        <v>0</v>
      </c>
    </row>
    <row r="125" spans="2:63" s="11" customFormat="1" ht="25.9" customHeight="1">
      <c r="B125" s="207"/>
      <c r="C125" s="208"/>
      <c r="D125" s="209" t="s">
        <v>76</v>
      </c>
      <c r="E125" s="210" t="s">
        <v>1610</v>
      </c>
      <c r="F125" s="210" t="s">
        <v>1611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P126+P135+P144+P150+P158+P167+P171</f>
        <v>0</v>
      </c>
      <c r="Q125" s="215"/>
      <c r="R125" s="216">
        <f>R126+R135+R144+R150+R158+R167+R171</f>
        <v>0</v>
      </c>
      <c r="S125" s="215"/>
      <c r="T125" s="217">
        <f>T126+T135+T144+T150+T158+T167+T171</f>
        <v>0</v>
      </c>
      <c r="AR125" s="218" t="s">
        <v>85</v>
      </c>
      <c r="AT125" s="219" t="s">
        <v>76</v>
      </c>
      <c r="AU125" s="219" t="s">
        <v>77</v>
      </c>
      <c r="AY125" s="218" t="s">
        <v>147</v>
      </c>
      <c r="BK125" s="220">
        <f>BK126+BK135+BK144+BK150+BK158+BK167+BK171</f>
        <v>0</v>
      </c>
    </row>
    <row r="126" spans="2:63" s="11" customFormat="1" ht="22.8" customHeight="1">
      <c r="B126" s="207"/>
      <c r="C126" s="208"/>
      <c r="D126" s="209" t="s">
        <v>76</v>
      </c>
      <c r="E126" s="221" t="s">
        <v>1612</v>
      </c>
      <c r="F126" s="221" t="s">
        <v>1613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SUM(P127:P134)</f>
        <v>0</v>
      </c>
      <c r="Q126" s="215"/>
      <c r="R126" s="216">
        <f>SUM(R127:R134)</f>
        <v>0</v>
      </c>
      <c r="S126" s="215"/>
      <c r="T126" s="217">
        <f>SUM(T127:T134)</f>
        <v>0</v>
      </c>
      <c r="AR126" s="218" t="s">
        <v>85</v>
      </c>
      <c r="AT126" s="219" t="s">
        <v>76</v>
      </c>
      <c r="AU126" s="219" t="s">
        <v>85</v>
      </c>
      <c r="AY126" s="218" t="s">
        <v>147</v>
      </c>
      <c r="BK126" s="220">
        <f>SUM(BK127:BK134)</f>
        <v>0</v>
      </c>
    </row>
    <row r="127" spans="2:65" s="1" customFormat="1" ht="16.5" customHeight="1">
      <c r="B127" s="38"/>
      <c r="C127" s="223" t="s">
        <v>85</v>
      </c>
      <c r="D127" s="223" t="s">
        <v>150</v>
      </c>
      <c r="E127" s="224" t="s">
        <v>1614</v>
      </c>
      <c r="F127" s="225" t="s">
        <v>1615</v>
      </c>
      <c r="G127" s="226" t="s">
        <v>162</v>
      </c>
      <c r="H127" s="227">
        <v>1</v>
      </c>
      <c r="I127" s="228"/>
      <c r="J127" s="229">
        <f>ROUND(I127*H127,2)</f>
        <v>0</v>
      </c>
      <c r="K127" s="225" t="s">
        <v>1</v>
      </c>
      <c r="L127" s="43"/>
      <c r="M127" s="230" t="s">
        <v>1</v>
      </c>
      <c r="N127" s="231" t="s">
        <v>42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155</v>
      </c>
      <c r="AT127" s="234" t="s">
        <v>150</v>
      </c>
      <c r="AU127" s="234" t="s">
        <v>87</v>
      </c>
      <c r="AY127" s="17" t="s">
        <v>147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85</v>
      </c>
      <c r="BK127" s="235">
        <f>ROUND(I127*H127,2)</f>
        <v>0</v>
      </c>
      <c r="BL127" s="17" t="s">
        <v>155</v>
      </c>
      <c r="BM127" s="234" t="s">
        <v>1616</v>
      </c>
    </row>
    <row r="128" spans="2:65" s="1" customFormat="1" ht="16.5" customHeight="1">
      <c r="B128" s="38"/>
      <c r="C128" s="223" t="s">
        <v>87</v>
      </c>
      <c r="D128" s="223" t="s">
        <v>150</v>
      </c>
      <c r="E128" s="224" t="s">
        <v>1617</v>
      </c>
      <c r="F128" s="225" t="s">
        <v>1618</v>
      </c>
      <c r="G128" s="226" t="s">
        <v>162</v>
      </c>
      <c r="H128" s="227">
        <v>1</v>
      </c>
      <c r="I128" s="228"/>
      <c r="J128" s="229">
        <f>ROUND(I128*H128,2)</f>
        <v>0</v>
      </c>
      <c r="K128" s="225" t="s">
        <v>1</v>
      </c>
      <c r="L128" s="43"/>
      <c r="M128" s="230" t="s">
        <v>1</v>
      </c>
      <c r="N128" s="231" t="s">
        <v>42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155</v>
      </c>
      <c r="AT128" s="234" t="s">
        <v>150</v>
      </c>
      <c r="AU128" s="234" t="s">
        <v>87</v>
      </c>
      <c r="AY128" s="17" t="s">
        <v>147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85</v>
      </c>
      <c r="BK128" s="235">
        <f>ROUND(I128*H128,2)</f>
        <v>0</v>
      </c>
      <c r="BL128" s="17" t="s">
        <v>155</v>
      </c>
      <c r="BM128" s="234" t="s">
        <v>1619</v>
      </c>
    </row>
    <row r="129" spans="2:65" s="1" customFormat="1" ht="16.5" customHeight="1">
      <c r="B129" s="38"/>
      <c r="C129" s="223" t="s">
        <v>148</v>
      </c>
      <c r="D129" s="223" t="s">
        <v>150</v>
      </c>
      <c r="E129" s="224" t="s">
        <v>1620</v>
      </c>
      <c r="F129" s="225" t="s">
        <v>1621</v>
      </c>
      <c r="G129" s="226" t="s">
        <v>162</v>
      </c>
      <c r="H129" s="227">
        <v>7</v>
      </c>
      <c r="I129" s="228"/>
      <c r="J129" s="229">
        <f>ROUND(I129*H129,2)</f>
        <v>0</v>
      </c>
      <c r="K129" s="225" t="s">
        <v>1</v>
      </c>
      <c r="L129" s="43"/>
      <c r="M129" s="230" t="s">
        <v>1</v>
      </c>
      <c r="N129" s="231" t="s">
        <v>42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155</v>
      </c>
      <c r="AT129" s="234" t="s">
        <v>150</v>
      </c>
      <c r="AU129" s="234" t="s">
        <v>87</v>
      </c>
      <c r="AY129" s="17" t="s">
        <v>147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85</v>
      </c>
      <c r="BK129" s="235">
        <f>ROUND(I129*H129,2)</f>
        <v>0</v>
      </c>
      <c r="BL129" s="17" t="s">
        <v>155</v>
      </c>
      <c r="BM129" s="234" t="s">
        <v>1622</v>
      </c>
    </row>
    <row r="130" spans="2:65" s="1" customFormat="1" ht="16.5" customHeight="1">
      <c r="B130" s="38"/>
      <c r="C130" s="223" t="s">
        <v>155</v>
      </c>
      <c r="D130" s="223" t="s">
        <v>150</v>
      </c>
      <c r="E130" s="224" t="s">
        <v>1623</v>
      </c>
      <c r="F130" s="225" t="s">
        <v>1624</v>
      </c>
      <c r="G130" s="226" t="s">
        <v>162</v>
      </c>
      <c r="H130" s="227">
        <v>2</v>
      </c>
      <c r="I130" s="228"/>
      <c r="J130" s="229">
        <f>ROUND(I130*H130,2)</f>
        <v>0</v>
      </c>
      <c r="K130" s="225" t="s">
        <v>1</v>
      </c>
      <c r="L130" s="43"/>
      <c r="M130" s="230" t="s">
        <v>1</v>
      </c>
      <c r="N130" s="231" t="s">
        <v>42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155</v>
      </c>
      <c r="AT130" s="234" t="s">
        <v>150</v>
      </c>
      <c r="AU130" s="234" t="s">
        <v>87</v>
      </c>
      <c r="AY130" s="17" t="s">
        <v>147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85</v>
      </c>
      <c r="BK130" s="235">
        <f>ROUND(I130*H130,2)</f>
        <v>0</v>
      </c>
      <c r="BL130" s="17" t="s">
        <v>155</v>
      </c>
      <c r="BM130" s="234" t="s">
        <v>1625</v>
      </c>
    </row>
    <row r="131" spans="2:65" s="1" customFormat="1" ht="16.5" customHeight="1">
      <c r="B131" s="38"/>
      <c r="C131" s="223" t="s">
        <v>173</v>
      </c>
      <c r="D131" s="223" t="s">
        <v>150</v>
      </c>
      <c r="E131" s="224" t="s">
        <v>1626</v>
      </c>
      <c r="F131" s="225" t="s">
        <v>1627</v>
      </c>
      <c r="G131" s="226" t="s">
        <v>162</v>
      </c>
      <c r="H131" s="227">
        <v>3</v>
      </c>
      <c r="I131" s="228"/>
      <c r="J131" s="229">
        <f>ROUND(I131*H131,2)</f>
        <v>0</v>
      </c>
      <c r="K131" s="225" t="s">
        <v>1</v>
      </c>
      <c r="L131" s="43"/>
      <c r="M131" s="230" t="s">
        <v>1</v>
      </c>
      <c r="N131" s="231" t="s">
        <v>42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155</v>
      </c>
      <c r="AT131" s="234" t="s">
        <v>150</v>
      </c>
      <c r="AU131" s="234" t="s">
        <v>87</v>
      </c>
      <c r="AY131" s="17" t="s">
        <v>147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85</v>
      </c>
      <c r="BK131" s="235">
        <f>ROUND(I131*H131,2)</f>
        <v>0</v>
      </c>
      <c r="BL131" s="17" t="s">
        <v>155</v>
      </c>
      <c r="BM131" s="234" t="s">
        <v>1628</v>
      </c>
    </row>
    <row r="132" spans="2:65" s="1" customFormat="1" ht="24" customHeight="1">
      <c r="B132" s="38"/>
      <c r="C132" s="223" t="s">
        <v>178</v>
      </c>
      <c r="D132" s="223" t="s">
        <v>150</v>
      </c>
      <c r="E132" s="224" t="s">
        <v>1629</v>
      </c>
      <c r="F132" s="225" t="s">
        <v>1630</v>
      </c>
      <c r="G132" s="226" t="s">
        <v>162</v>
      </c>
      <c r="H132" s="227">
        <v>1</v>
      </c>
      <c r="I132" s="228"/>
      <c r="J132" s="229">
        <f>ROUND(I132*H132,2)</f>
        <v>0</v>
      </c>
      <c r="K132" s="225" t="s">
        <v>1</v>
      </c>
      <c r="L132" s="43"/>
      <c r="M132" s="230" t="s">
        <v>1</v>
      </c>
      <c r="N132" s="231" t="s">
        <v>42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155</v>
      </c>
      <c r="AT132" s="234" t="s">
        <v>150</v>
      </c>
      <c r="AU132" s="234" t="s">
        <v>87</v>
      </c>
      <c r="AY132" s="17" t="s">
        <v>147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85</v>
      </c>
      <c r="BK132" s="235">
        <f>ROUND(I132*H132,2)</f>
        <v>0</v>
      </c>
      <c r="BL132" s="17" t="s">
        <v>155</v>
      </c>
      <c r="BM132" s="234" t="s">
        <v>1631</v>
      </c>
    </row>
    <row r="133" spans="2:65" s="1" customFormat="1" ht="16.5" customHeight="1">
      <c r="B133" s="38"/>
      <c r="C133" s="223" t="s">
        <v>185</v>
      </c>
      <c r="D133" s="223" t="s">
        <v>150</v>
      </c>
      <c r="E133" s="224" t="s">
        <v>1632</v>
      </c>
      <c r="F133" s="225" t="s">
        <v>1633</v>
      </c>
      <c r="G133" s="226" t="s">
        <v>162</v>
      </c>
      <c r="H133" s="227">
        <v>4</v>
      </c>
      <c r="I133" s="228"/>
      <c r="J133" s="229">
        <f>ROUND(I133*H133,2)</f>
        <v>0</v>
      </c>
      <c r="K133" s="225" t="s">
        <v>1</v>
      </c>
      <c r="L133" s="43"/>
      <c r="M133" s="230" t="s">
        <v>1</v>
      </c>
      <c r="N133" s="231" t="s">
        <v>42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155</v>
      </c>
      <c r="AT133" s="234" t="s">
        <v>150</v>
      </c>
      <c r="AU133" s="234" t="s">
        <v>87</v>
      </c>
      <c r="AY133" s="17" t="s">
        <v>147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85</v>
      </c>
      <c r="BK133" s="235">
        <f>ROUND(I133*H133,2)</f>
        <v>0</v>
      </c>
      <c r="BL133" s="17" t="s">
        <v>155</v>
      </c>
      <c r="BM133" s="234" t="s">
        <v>1634</v>
      </c>
    </row>
    <row r="134" spans="2:65" s="1" customFormat="1" ht="36" customHeight="1">
      <c r="B134" s="38"/>
      <c r="C134" s="223" t="s">
        <v>163</v>
      </c>
      <c r="D134" s="223" t="s">
        <v>150</v>
      </c>
      <c r="E134" s="224" t="s">
        <v>1635</v>
      </c>
      <c r="F134" s="225" t="s">
        <v>1636</v>
      </c>
      <c r="G134" s="226" t="s">
        <v>162</v>
      </c>
      <c r="H134" s="227">
        <v>2</v>
      </c>
      <c r="I134" s="228"/>
      <c r="J134" s="229">
        <f>ROUND(I134*H134,2)</f>
        <v>0</v>
      </c>
      <c r="K134" s="225" t="s">
        <v>1</v>
      </c>
      <c r="L134" s="43"/>
      <c r="M134" s="230" t="s">
        <v>1</v>
      </c>
      <c r="N134" s="231" t="s">
        <v>42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155</v>
      </c>
      <c r="AT134" s="234" t="s">
        <v>150</v>
      </c>
      <c r="AU134" s="234" t="s">
        <v>87</v>
      </c>
      <c r="AY134" s="17" t="s">
        <v>147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85</v>
      </c>
      <c r="BK134" s="235">
        <f>ROUND(I134*H134,2)</f>
        <v>0</v>
      </c>
      <c r="BL134" s="17" t="s">
        <v>155</v>
      </c>
      <c r="BM134" s="234" t="s">
        <v>1637</v>
      </c>
    </row>
    <row r="135" spans="2:63" s="11" customFormat="1" ht="22.8" customHeight="1">
      <c r="B135" s="207"/>
      <c r="C135" s="208"/>
      <c r="D135" s="209" t="s">
        <v>76</v>
      </c>
      <c r="E135" s="221" t="s">
        <v>1638</v>
      </c>
      <c r="F135" s="221" t="s">
        <v>1639</v>
      </c>
      <c r="G135" s="208"/>
      <c r="H135" s="208"/>
      <c r="I135" s="211"/>
      <c r="J135" s="222">
        <f>BK135</f>
        <v>0</v>
      </c>
      <c r="K135" s="208"/>
      <c r="L135" s="213"/>
      <c r="M135" s="214"/>
      <c r="N135" s="215"/>
      <c r="O135" s="215"/>
      <c r="P135" s="216">
        <f>SUM(P136:P143)</f>
        <v>0</v>
      </c>
      <c r="Q135" s="215"/>
      <c r="R135" s="216">
        <f>SUM(R136:R143)</f>
        <v>0</v>
      </c>
      <c r="S135" s="215"/>
      <c r="T135" s="217">
        <f>SUM(T136:T143)</f>
        <v>0</v>
      </c>
      <c r="AR135" s="218" t="s">
        <v>85</v>
      </c>
      <c r="AT135" s="219" t="s">
        <v>76</v>
      </c>
      <c r="AU135" s="219" t="s">
        <v>85</v>
      </c>
      <c r="AY135" s="218" t="s">
        <v>147</v>
      </c>
      <c r="BK135" s="220">
        <f>SUM(BK136:BK143)</f>
        <v>0</v>
      </c>
    </row>
    <row r="136" spans="2:65" s="1" customFormat="1" ht="16.5" customHeight="1">
      <c r="B136" s="38"/>
      <c r="C136" s="223" t="s">
        <v>199</v>
      </c>
      <c r="D136" s="223" t="s">
        <v>150</v>
      </c>
      <c r="E136" s="224" t="s">
        <v>1640</v>
      </c>
      <c r="F136" s="225" t="s">
        <v>1641</v>
      </c>
      <c r="G136" s="226" t="s">
        <v>162</v>
      </c>
      <c r="H136" s="227">
        <v>2</v>
      </c>
      <c r="I136" s="228"/>
      <c r="J136" s="229">
        <f>ROUND(I136*H136,2)</f>
        <v>0</v>
      </c>
      <c r="K136" s="225" t="s">
        <v>1</v>
      </c>
      <c r="L136" s="43"/>
      <c r="M136" s="230" t="s">
        <v>1</v>
      </c>
      <c r="N136" s="231" t="s">
        <v>42</v>
      </c>
      <c r="O136" s="86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AR136" s="234" t="s">
        <v>155</v>
      </c>
      <c r="AT136" s="234" t="s">
        <v>150</v>
      </c>
      <c r="AU136" s="234" t="s">
        <v>87</v>
      </c>
      <c r="AY136" s="17" t="s">
        <v>147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7" t="s">
        <v>85</v>
      </c>
      <c r="BK136" s="235">
        <f>ROUND(I136*H136,2)</f>
        <v>0</v>
      </c>
      <c r="BL136" s="17" t="s">
        <v>155</v>
      </c>
      <c r="BM136" s="234" t="s">
        <v>1642</v>
      </c>
    </row>
    <row r="137" spans="2:65" s="1" customFormat="1" ht="16.5" customHeight="1">
      <c r="B137" s="38"/>
      <c r="C137" s="223" t="s">
        <v>204</v>
      </c>
      <c r="D137" s="223" t="s">
        <v>150</v>
      </c>
      <c r="E137" s="224" t="s">
        <v>1643</v>
      </c>
      <c r="F137" s="225" t="s">
        <v>1644</v>
      </c>
      <c r="G137" s="226" t="s">
        <v>162</v>
      </c>
      <c r="H137" s="227">
        <v>8</v>
      </c>
      <c r="I137" s="228"/>
      <c r="J137" s="229">
        <f>ROUND(I137*H137,2)</f>
        <v>0</v>
      </c>
      <c r="K137" s="225" t="s">
        <v>1</v>
      </c>
      <c r="L137" s="43"/>
      <c r="M137" s="230" t="s">
        <v>1</v>
      </c>
      <c r="N137" s="231" t="s">
        <v>42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155</v>
      </c>
      <c r="AT137" s="234" t="s">
        <v>150</v>
      </c>
      <c r="AU137" s="234" t="s">
        <v>87</v>
      </c>
      <c r="AY137" s="17" t="s">
        <v>147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85</v>
      </c>
      <c r="BK137" s="235">
        <f>ROUND(I137*H137,2)</f>
        <v>0</v>
      </c>
      <c r="BL137" s="17" t="s">
        <v>155</v>
      </c>
      <c r="BM137" s="234" t="s">
        <v>1645</v>
      </c>
    </row>
    <row r="138" spans="2:65" s="1" customFormat="1" ht="24" customHeight="1">
      <c r="B138" s="38"/>
      <c r="C138" s="223" t="s">
        <v>423</v>
      </c>
      <c r="D138" s="223" t="s">
        <v>150</v>
      </c>
      <c r="E138" s="224" t="s">
        <v>1646</v>
      </c>
      <c r="F138" s="225" t="s">
        <v>1647</v>
      </c>
      <c r="G138" s="226" t="s">
        <v>162</v>
      </c>
      <c r="H138" s="227">
        <v>2</v>
      </c>
      <c r="I138" s="228"/>
      <c r="J138" s="229">
        <f>ROUND(I138*H138,2)</f>
        <v>0</v>
      </c>
      <c r="K138" s="225" t="s">
        <v>1</v>
      </c>
      <c r="L138" s="43"/>
      <c r="M138" s="230" t="s">
        <v>1</v>
      </c>
      <c r="N138" s="231" t="s">
        <v>42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AR138" s="234" t="s">
        <v>155</v>
      </c>
      <c r="AT138" s="234" t="s">
        <v>150</v>
      </c>
      <c r="AU138" s="234" t="s">
        <v>87</v>
      </c>
      <c r="AY138" s="17" t="s">
        <v>147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85</v>
      </c>
      <c r="BK138" s="235">
        <f>ROUND(I138*H138,2)</f>
        <v>0</v>
      </c>
      <c r="BL138" s="17" t="s">
        <v>155</v>
      </c>
      <c r="BM138" s="234" t="s">
        <v>1648</v>
      </c>
    </row>
    <row r="139" spans="2:65" s="1" customFormat="1" ht="16.5" customHeight="1">
      <c r="B139" s="38"/>
      <c r="C139" s="223" t="s">
        <v>208</v>
      </c>
      <c r="D139" s="223" t="s">
        <v>150</v>
      </c>
      <c r="E139" s="224" t="s">
        <v>1649</v>
      </c>
      <c r="F139" s="225" t="s">
        <v>1650</v>
      </c>
      <c r="G139" s="226" t="s">
        <v>162</v>
      </c>
      <c r="H139" s="227">
        <v>1</v>
      </c>
      <c r="I139" s="228"/>
      <c r="J139" s="229">
        <f>ROUND(I139*H139,2)</f>
        <v>0</v>
      </c>
      <c r="K139" s="225" t="s">
        <v>1</v>
      </c>
      <c r="L139" s="43"/>
      <c r="M139" s="230" t="s">
        <v>1</v>
      </c>
      <c r="N139" s="231" t="s">
        <v>42</v>
      </c>
      <c r="O139" s="86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155</v>
      </c>
      <c r="AT139" s="234" t="s">
        <v>150</v>
      </c>
      <c r="AU139" s="234" t="s">
        <v>87</v>
      </c>
      <c r="AY139" s="17" t="s">
        <v>147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85</v>
      </c>
      <c r="BK139" s="235">
        <f>ROUND(I139*H139,2)</f>
        <v>0</v>
      </c>
      <c r="BL139" s="17" t="s">
        <v>155</v>
      </c>
      <c r="BM139" s="234" t="s">
        <v>1651</v>
      </c>
    </row>
    <row r="140" spans="2:65" s="1" customFormat="1" ht="24" customHeight="1">
      <c r="B140" s="38"/>
      <c r="C140" s="223" t="s">
        <v>215</v>
      </c>
      <c r="D140" s="223" t="s">
        <v>150</v>
      </c>
      <c r="E140" s="224" t="s">
        <v>1652</v>
      </c>
      <c r="F140" s="225" t="s">
        <v>1653</v>
      </c>
      <c r="G140" s="226" t="s">
        <v>162</v>
      </c>
      <c r="H140" s="227">
        <v>7</v>
      </c>
      <c r="I140" s="228"/>
      <c r="J140" s="229">
        <f>ROUND(I140*H140,2)</f>
        <v>0</v>
      </c>
      <c r="K140" s="225" t="s">
        <v>1</v>
      </c>
      <c r="L140" s="43"/>
      <c r="M140" s="230" t="s">
        <v>1</v>
      </c>
      <c r="N140" s="231" t="s">
        <v>42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155</v>
      </c>
      <c r="AT140" s="234" t="s">
        <v>150</v>
      </c>
      <c r="AU140" s="234" t="s">
        <v>87</v>
      </c>
      <c r="AY140" s="17" t="s">
        <v>147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85</v>
      </c>
      <c r="BK140" s="235">
        <f>ROUND(I140*H140,2)</f>
        <v>0</v>
      </c>
      <c r="BL140" s="17" t="s">
        <v>155</v>
      </c>
      <c r="BM140" s="234" t="s">
        <v>1654</v>
      </c>
    </row>
    <row r="141" spans="2:65" s="1" customFormat="1" ht="24" customHeight="1">
      <c r="B141" s="38"/>
      <c r="C141" s="223" t="s">
        <v>431</v>
      </c>
      <c r="D141" s="223" t="s">
        <v>150</v>
      </c>
      <c r="E141" s="224" t="s">
        <v>1655</v>
      </c>
      <c r="F141" s="225" t="s">
        <v>1656</v>
      </c>
      <c r="G141" s="226" t="s">
        <v>162</v>
      </c>
      <c r="H141" s="227">
        <v>1</v>
      </c>
      <c r="I141" s="228"/>
      <c r="J141" s="229">
        <f>ROUND(I141*H141,2)</f>
        <v>0</v>
      </c>
      <c r="K141" s="225" t="s">
        <v>1</v>
      </c>
      <c r="L141" s="43"/>
      <c r="M141" s="230" t="s">
        <v>1</v>
      </c>
      <c r="N141" s="231" t="s">
        <v>42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AR141" s="234" t="s">
        <v>155</v>
      </c>
      <c r="AT141" s="234" t="s">
        <v>150</v>
      </c>
      <c r="AU141" s="234" t="s">
        <v>87</v>
      </c>
      <c r="AY141" s="17" t="s">
        <v>147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85</v>
      </c>
      <c r="BK141" s="235">
        <f>ROUND(I141*H141,2)</f>
        <v>0</v>
      </c>
      <c r="BL141" s="17" t="s">
        <v>155</v>
      </c>
      <c r="BM141" s="234" t="s">
        <v>1657</v>
      </c>
    </row>
    <row r="142" spans="2:65" s="1" customFormat="1" ht="36" customHeight="1">
      <c r="B142" s="38"/>
      <c r="C142" s="223" t="s">
        <v>220</v>
      </c>
      <c r="D142" s="223" t="s">
        <v>150</v>
      </c>
      <c r="E142" s="224" t="s">
        <v>1658</v>
      </c>
      <c r="F142" s="225" t="s">
        <v>1659</v>
      </c>
      <c r="G142" s="226" t="s">
        <v>162</v>
      </c>
      <c r="H142" s="227">
        <v>1</v>
      </c>
      <c r="I142" s="228"/>
      <c r="J142" s="229">
        <f>ROUND(I142*H142,2)</f>
        <v>0</v>
      </c>
      <c r="K142" s="225" t="s">
        <v>1</v>
      </c>
      <c r="L142" s="43"/>
      <c r="M142" s="230" t="s">
        <v>1</v>
      </c>
      <c r="N142" s="231" t="s">
        <v>42</v>
      </c>
      <c r="O142" s="86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AR142" s="234" t="s">
        <v>155</v>
      </c>
      <c r="AT142" s="234" t="s">
        <v>150</v>
      </c>
      <c r="AU142" s="234" t="s">
        <v>87</v>
      </c>
      <c r="AY142" s="17" t="s">
        <v>147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85</v>
      </c>
      <c r="BK142" s="235">
        <f>ROUND(I142*H142,2)</f>
        <v>0</v>
      </c>
      <c r="BL142" s="17" t="s">
        <v>155</v>
      </c>
      <c r="BM142" s="234" t="s">
        <v>1660</v>
      </c>
    </row>
    <row r="143" spans="2:65" s="1" customFormat="1" ht="24" customHeight="1">
      <c r="B143" s="38"/>
      <c r="C143" s="223" t="s">
        <v>224</v>
      </c>
      <c r="D143" s="223" t="s">
        <v>150</v>
      </c>
      <c r="E143" s="224" t="s">
        <v>1661</v>
      </c>
      <c r="F143" s="225" t="s">
        <v>1662</v>
      </c>
      <c r="G143" s="226" t="s">
        <v>162</v>
      </c>
      <c r="H143" s="227">
        <v>14</v>
      </c>
      <c r="I143" s="228"/>
      <c r="J143" s="229">
        <f>ROUND(I143*H143,2)</f>
        <v>0</v>
      </c>
      <c r="K143" s="225" t="s">
        <v>1</v>
      </c>
      <c r="L143" s="43"/>
      <c r="M143" s="230" t="s">
        <v>1</v>
      </c>
      <c r="N143" s="231" t="s">
        <v>42</v>
      </c>
      <c r="O143" s="86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155</v>
      </c>
      <c r="AT143" s="234" t="s">
        <v>150</v>
      </c>
      <c r="AU143" s="234" t="s">
        <v>87</v>
      </c>
      <c r="AY143" s="17" t="s">
        <v>147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85</v>
      </c>
      <c r="BK143" s="235">
        <f>ROUND(I143*H143,2)</f>
        <v>0</v>
      </c>
      <c r="BL143" s="17" t="s">
        <v>155</v>
      </c>
      <c r="BM143" s="234" t="s">
        <v>1663</v>
      </c>
    </row>
    <row r="144" spans="2:63" s="11" customFormat="1" ht="22.8" customHeight="1">
      <c r="B144" s="207"/>
      <c r="C144" s="208"/>
      <c r="D144" s="209" t="s">
        <v>76</v>
      </c>
      <c r="E144" s="221" t="s">
        <v>1664</v>
      </c>
      <c r="F144" s="221" t="s">
        <v>1665</v>
      </c>
      <c r="G144" s="208"/>
      <c r="H144" s="208"/>
      <c r="I144" s="211"/>
      <c r="J144" s="222">
        <f>BK144</f>
        <v>0</v>
      </c>
      <c r="K144" s="208"/>
      <c r="L144" s="213"/>
      <c r="M144" s="214"/>
      <c r="N144" s="215"/>
      <c r="O144" s="215"/>
      <c r="P144" s="216">
        <f>SUM(P145:P149)</f>
        <v>0</v>
      </c>
      <c r="Q144" s="215"/>
      <c r="R144" s="216">
        <f>SUM(R145:R149)</f>
        <v>0</v>
      </c>
      <c r="S144" s="215"/>
      <c r="T144" s="217">
        <f>SUM(T145:T149)</f>
        <v>0</v>
      </c>
      <c r="AR144" s="218" t="s">
        <v>85</v>
      </c>
      <c r="AT144" s="219" t="s">
        <v>76</v>
      </c>
      <c r="AU144" s="219" t="s">
        <v>85</v>
      </c>
      <c r="AY144" s="218" t="s">
        <v>147</v>
      </c>
      <c r="BK144" s="220">
        <f>SUM(BK145:BK149)</f>
        <v>0</v>
      </c>
    </row>
    <row r="145" spans="2:65" s="1" customFormat="1" ht="48" customHeight="1">
      <c r="B145" s="38"/>
      <c r="C145" s="223" t="s">
        <v>8</v>
      </c>
      <c r="D145" s="223" t="s">
        <v>150</v>
      </c>
      <c r="E145" s="224" t="s">
        <v>1666</v>
      </c>
      <c r="F145" s="225" t="s">
        <v>1667</v>
      </c>
      <c r="G145" s="226" t="s">
        <v>162</v>
      </c>
      <c r="H145" s="227">
        <v>20</v>
      </c>
      <c r="I145" s="228"/>
      <c r="J145" s="229">
        <f>ROUND(I145*H145,2)</f>
        <v>0</v>
      </c>
      <c r="K145" s="225" t="s">
        <v>1</v>
      </c>
      <c r="L145" s="43"/>
      <c r="M145" s="230" t="s">
        <v>1</v>
      </c>
      <c r="N145" s="231" t="s">
        <v>42</v>
      </c>
      <c r="O145" s="86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AR145" s="234" t="s">
        <v>155</v>
      </c>
      <c r="AT145" s="234" t="s">
        <v>150</v>
      </c>
      <c r="AU145" s="234" t="s">
        <v>87</v>
      </c>
      <c r="AY145" s="17" t="s">
        <v>147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85</v>
      </c>
      <c r="BK145" s="235">
        <f>ROUND(I145*H145,2)</f>
        <v>0</v>
      </c>
      <c r="BL145" s="17" t="s">
        <v>155</v>
      </c>
      <c r="BM145" s="234" t="s">
        <v>1668</v>
      </c>
    </row>
    <row r="146" spans="2:65" s="1" customFormat="1" ht="48" customHeight="1">
      <c r="B146" s="38"/>
      <c r="C146" s="223" t="s">
        <v>239</v>
      </c>
      <c r="D146" s="223" t="s">
        <v>150</v>
      </c>
      <c r="E146" s="224" t="s">
        <v>1669</v>
      </c>
      <c r="F146" s="225" t="s">
        <v>1670</v>
      </c>
      <c r="G146" s="226" t="s">
        <v>162</v>
      </c>
      <c r="H146" s="227">
        <v>4</v>
      </c>
      <c r="I146" s="228"/>
      <c r="J146" s="229">
        <f>ROUND(I146*H146,2)</f>
        <v>0</v>
      </c>
      <c r="K146" s="225" t="s">
        <v>1</v>
      </c>
      <c r="L146" s="43"/>
      <c r="M146" s="230" t="s">
        <v>1</v>
      </c>
      <c r="N146" s="231" t="s">
        <v>42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155</v>
      </c>
      <c r="AT146" s="234" t="s">
        <v>150</v>
      </c>
      <c r="AU146" s="234" t="s">
        <v>87</v>
      </c>
      <c r="AY146" s="17" t="s">
        <v>147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85</v>
      </c>
      <c r="BK146" s="235">
        <f>ROUND(I146*H146,2)</f>
        <v>0</v>
      </c>
      <c r="BL146" s="17" t="s">
        <v>155</v>
      </c>
      <c r="BM146" s="234" t="s">
        <v>1671</v>
      </c>
    </row>
    <row r="147" spans="2:65" s="1" customFormat="1" ht="60" customHeight="1">
      <c r="B147" s="38"/>
      <c r="C147" s="223" t="s">
        <v>244</v>
      </c>
      <c r="D147" s="223" t="s">
        <v>150</v>
      </c>
      <c r="E147" s="224" t="s">
        <v>1672</v>
      </c>
      <c r="F147" s="225" t="s">
        <v>1673</v>
      </c>
      <c r="G147" s="226" t="s">
        <v>162</v>
      </c>
      <c r="H147" s="227">
        <v>11</v>
      </c>
      <c r="I147" s="228"/>
      <c r="J147" s="229">
        <f>ROUND(I147*H147,2)</f>
        <v>0</v>
      </c>
      <c r="K147" s="225" t="s">
        <v>1</v>
      </c>
      <c r="L147" s="43"/>
      <c r="M147" s="230" t="s">
        <v>1</v>
      </c>
      <c r="N147" s="231" t="s">
        <v>42</v>
      </c>
      <c r="O147" s="86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AR147" s="234" t="s">
        <v>155</v>
      </c>
      <c r="AT147" s="234" t="s">
        <v>150</v>
      </c>
      <c r="AU147" s="234" t="s">
        <v>87</v>
      </c>
      <c r="AY147" s="17" t="s">
        <v>147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85</v>
      </c>
      <c r="BK147" s="235">
        <f>ROUND(I147*H147,2)</f>
        <v>0</v>
      </c>
      <c r="BL147" s="17" t="s">
        <v>155</v>
      </c>
      <c r="BM147" s="234" t="s">
        <v>1674</v>
      </c>
    </row>
    <row r="148" spans="2:65" s="1" customFormat="1" ht="36" customHeight="1">
      <c r="B148" s="38"/>
      <c r="C148" s="223" t="s">
        <v>261</v>
      </c>
      <c r="D148" s="223" t="s">
        <v>150</v>
      </c>
      <c r="E148" s="224" t="s">
        <v>1675</v>
      </c>
      <c r="F148" s="225" t="s">
        <v>1676</v>
      </c>
      <c r="G148" s="226" t="s">
        <v>162</v>
      </c>
      <c r="H148" s="227">
        <v>3</v>
      </c>
      <c r="I148" s="228"/>
      <c r="J148" s="229">
        <f>ROUND(I148*H148,2)</f>
        <v>0</v>
      </c>
      <c r="K148" s="225" t="s">
        <v>1</v>
      </c>
      <c r="L148" s="43"/>
      <c r="M148" s="230" t="s">
        <v>1</v>
      </c>
      <c r="N148" s="231" t="s">
        <v>42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34" t="s">
        <v>155</v>
      </c>
      <c r="AT148" s="234" t="s">
        <v>150</v>
      </c>
      <c r="AU148" s="234" t="s">
        <v>87</v>
      </c>
      <c r="AY148" s="17" t="s">
        <v>147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85</v>
      </c>
      <c r="BK148" s="235">
        <f>ROUND(I148*H148,2)</f>
        <v>0</v>
      </c>
      <c r="BL148" s="17" t="s">
        <v>155</v>
      </c>
      <c r="BM148" s="234" t="s">
        <v>1677</v>
      </c>
    </row>
    <row r="149" spans="2:47" s="1" customFormat="1" ht="12">
      <c r="B149" s="38"/>
      <c r="C149" s="39"/>
      <c r="D149" s="238" t="s">
        <v>883</v>
      </c>
      <c r="E149" s="39"/>
      <c r="F149" s="291" t="s">
        <v>1678</v>
      </c>
      <c r="G149" s="39"/>
      <c r="H149" s="39"/>
      <c r="I149" s="139"/>
      <c r="J149" s="39"/>
      <c r="K149" s="39"/>
      <c r="L149" s="43"/>
      <c r="M149" s="292"/>
      <c r="N149" s="86"/>
      <c r="O149" s="86"/>
      <c r="P149" s="86"/>
      <c r="Q149" s="86"/>
      <c r="R149" s="86"/>
      <c r="S149" s="86"/>
      <c r="T149" s="87"/>
      <c r="AT149" s="17" t="s">
        <v>883</v>
      </c>
      <c r="AU149" s="17" t="s">
        <v>87</v>
      </c>
    </row>
    <row r="150" spans="2:63" s="11" customFormat="1" ht="22.8" customHeight="1">
      <c r="B150" s="207"/>
      <c r="C150" s="208"/>
      <c r="D150" s="209" t="s">
        <v>76</v>
      </c>
      <c r="E150" s="221" t="s">
        <v>1679</v>
      </c>
      <c r="F150" s="221" t="s">
        <v>1680</v>
      </c>
      <c r="G150" s="208"/>
      <c r="H150" s="208"/>
      <c r="I150" s="211"/>
      <c r="J150" s="222">
        <f>BK150</f>
        <v>0</v>
      </c>
      <c r="K150" s="208"/>
      <c r="L150" s="213"/>
      <c r="M150" s="214"/>
      <c r="N150" s="215"/>
      <c r="O150" s="215"/>
      <c r="P150" s="216">
        <f>SUM(P151:P157)</f>
        <v>0</v>
      </c>
      <c r="Q150" s="215"/>
      <c r="R150" s="216">
        <f>SUM(R151:R157)</f>
        <v>0</v>
      </c>
      <c r="S150" s="215"/>
      <c r="T150" s="217">
        <f>SUM(T151:T157)</f>
        <v>0</v>
      </c>
      <c r="AR150" s="218" t="s">
        <v>85</v>
      </c>
      <c r="AT150" s="219" t="s">
        <v>76</v>
      </c>
      <c r="AU150" s="219" t="s">
        <v>85</v>
      </c>
      <c r="AY150" s="218" t="s">
        <v>147</v>
      </c>
      <c r="BK150" s="220">
        <f>SUM(BK151:BK157)</f>
        <v>0</v>
      </c>
    </row>
    <row r="151" spans="2:65" s="1" customFormat="1" ht="16.5" customHeight="1">
      <c r="B151" s="38"/>
      <c r="C151" s="223" t="s">
        <v>267</v>
      </c>
      <c r="D151" s="223" t="s">
        <v>150</v>
      </c>
      <c r="E151" s="224" t="s">
        <v>1681</v>
      </c>
      <c r="F151" s="225" t="s">
        <v>1682</v>
      </c>
      <c r="G151" s="226" t="s">
        <v>487</v>
      </c>
      <c r="H151" s="227">
        <v>400</v>
      </c>
      <c r="I151" s="228"/>
      <c r="J151" s="229">
        <f>ROUND(I151*H151,2)</f>
        <v>0</v>
      </c>
      <c r="K151" s="225" t="s">
        <v>1</v>
      </c>
      <c r="L151" s="43"/>
      <c r="M151" s="230" t="s">
        <v>1</v>
      </c>
      <c r="N151" s="231" t="s">
        <v>42</v>
      </c>
      <c r="O151" s="86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AR151" s="234" t="s">
        <v>155</v>
      </c>
      <c r="AT151" s="234" t="s">
        <v>150</v>
      </c>
      <c r="AU151" s="234" t="s">
        <v>87</v>
      </c>
      <c r="AY151" s="17" t="s">
        <v>147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85</v>
      </c>
      <c r="BK151" s="235">
        <f>ROUND(I151*H151,2)</f>
        <v>0</v>
      </c>
      <c r="BL151" s="17" t="s">
        <v>155</v>
      </c>
      <c r="BM151" s="234" t="s">
        <v>1683</v>
      </c>
    </row>
    <row r="152" spans="2:65" s="1" customFormat="1" ht="16.5" customHeight="1">
      <c r="B152" s="38"/>
      <c r="C152" s="223" t="s">
        <v>273</v>
      </c>
      <c r="D152" s="223" t="s">
        <v>150</v>
      </c>
      <c r="E152" s="224" t="s">
        <v>1684</v>
      </c>
      <c r="F152" s="225" t="s">
        <v>1685</v>
      </c>
      <c r="G152" s="226" t="s">
        <v>487</v>
      </c>
      <c r="H152" s="227">
        <v>300</v>
      </c>
      <c r="I152" s="228"/>
      <c r="J152" s="229">
        <f>ROUND(I152*H152,2)</f>
        <v>0</v>
      </c>
      <c r="K152" s="225" t="s">
        <v>1</v>
      </c>
      <c r="L152" s="43"/>
      <c r="M152" s="230" t="s">
        <v>1</v>
      </c>
      <c r="N152" s="231" t="s">
        <v>42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155</v>
      </c>
      <c r="AT152" s="234" t="s">
        <v>150</v>
      </c>
      <c r="AU152" s="234" t="s">
        <v>87</v>
      </c>
      <c r="AY152" s="17" t="s">
        <v>147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85</v>
      </c>
      <c r="BK152" s="235">
        <f>ROUND(I152*H152,2)</f>
        <v>0</v>
      </c>
      <c r="BL152" s="17" t="s">
        <v>155</v>
      </c>
      <c r="BM152" s="234" t="s">
        <v>1686</v>
      </c>
    </row>
    <row r="153" spans="2:65" s="1" customFormat="1" ht="16.5" customHeight="1">
      <c r="B153" s="38"/>
      <c r="C153" s="223" t="s">
        <v>7</v>
      </c>
      <c r="D153" s="223" t="s">
        <v>150</v>
      </c>
      <c r="E153" s="224" t="s">
        <v>1687</v>
      </c>
      <c r="F153" s="225" t="s">
        <v>1688</v>
      </c>
      <c r="G153" s="226" t="s">
        <v>487</v>
      </c>
      <c r="H153" s="227">
        <v>72</v>
      </c>
      <c r="I153" s="228"/>
      <c r="J153" s="229">
        <f>ROUND(I153*H153,2)</f>
        <v>0</v>
      </c>
      <c r="K153" s="225" t="s">
        <v>1</v>
      </c>
      <c r="L153" s="43"/>
      <c r="M153" s="230" t="s">
        <v>1</v>
      </c>
      <c r="N153" s="231" t="s">
        <v>42</v>
      </c>
      <c r="O153" s="86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AR153" s="234" t="s">
        <v>155</v>
      </c>
      <c r="AT153" s="234" t="s">
        <v>150</v>
      </c>
      <c r="AU153" s="234" t="s">
        <v>87</v>
      </c>
      <c r="AY153" s="17" t="s">
        <v>147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85</v>
      </c>
      <c r="BK153" s="235">
        <f>ROUND(I153*H153,2)</f>
        <v>0</v>
      </c>
      <c r="BL153" s="17" t="s">
        <v>155</v>
      </c>
      <c r="BM153" s="234" t="s">
        <v>1689</v>
      </c>
    </row>
    <row r="154" spans="2:65" s="1" customFormat="1" ht="16.5" customHeight="1">
      <c r="B154" s="38"/>
      <c r="C154" s="223" t="s">
        <v>288</v>
      </c>
      <c r="D154" s="223" t="s">
        <v>150</v>
      </c>
      <c r="E154" s="224" t="s">
        <v>1690</v>
      </c>
      <c r="F154" s="225" t="s">
        <v>1691</v>
      </c>
      <c r="G154" s="226" t="s">
        <v>487</v>
      </c>
      <c r="H154" s="227">
        <v>40</v>
      </c>
      <c r="I154" s="228"/>
      <c r="J154" s="229">
        <f>ROUND(I154*H154,2)</f>
        <v>0</v>
      </c>
      <c r="K154" s="225" t="s">
        <v>1</v>
      </c>
      <c r="L154" s="43"/>
      <c r="M154" s="230" t="s">
        <v>1</v>
      </c>
      <c r="N154" s="231" t="s">
        <v>42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155</v>
      </c>
      <c r="AT154" s="234" t="s">
        <v>150</v>
      </c>
      <c r="AU154" s="234" t="s">
        <v>87</v>
      </c>
      <c r="AY154" s="17" t="s">
        <v>147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85</v>
      </c>
      <c r="BK154" s="235">
        <f>ROUND(I154*H154,2)</f>
        <v>0</v>
      </c>
      <c r="BL154" s="17" t="s">
        <v>155</v>
      </c>
      <c r="BM154" s="234" t="s">
        <v>1692</v>
      </c>
    </row>
    <row r="155" spans="2:65" s="1" customFormat="1" ht="16.5" customHeight="1">
      <c r="B155" s="38"/>
      <c r="C155" s="223" t="s">
        <v>293</v>
      </c>
      <c r="D155" s="223" t="s">
        <v>150</v>
      </c>
      <c r="E155" s="224" t="s">
        <v>1693</v>
      </c>
      <c r="F155" s="225" t="s">
        <v>1694</v>
      </c>
      <c r="G155" s="226" t="s">
        <v>487</v>
      </c>
      <c r="H155" s="227">
        <v>120</v>
      </c>
      <c r="I155" s="228"/>
      <c r="J155" s="229">
        <f>ROUND(I155*H155,2)</f>
        <v>0</v>
      </c>
      <c r="K155" s="225" t="s">
        <v>1</v>
      </c>
      <c r="L155" s="43"/>
      <c r="M155" s="230" t="s">
        <v>1</v>
      </c>
      <c r="N155" s="231" t="s">
        <v>42</v>
      </c>
      <c r="O155" s="86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155</v>
      </c>
      <c r="AT155" s="234" t="s">
        <v>150</v>
      </c>
      <c r="AU155" s="234" t="s">
        <v>87</v>
      </c>
      <c r="AY155" s="17" t="s">
        <v>147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85</v>
      </c>
      <c r="BK155" s="235">
        <f>ROUND(I155*H155,2)</f>
        <v>0</v>
      </c>
      <c r="BL155" s="17" t="s">
        <v>155</v>
      </c>
      <c r="BM155" s="234" t="s">
        <v>1695</v>
      </c>
    </row>
    <row r="156" spans="2:65" s="1" customFormat="1" ht="16.5" customHeight="1">
      <c r="B156" s="38"/>
      <c r="C156" s="223" t="s">
        <v>306</v>
      </c>
      <c r="D156" s="223" t="s">
        <v>150</v>
      </c>
      <c r="E156" s="224" t="s">
        <v>1696</v>
      </c>
      <c r="F156" s="225" t="s">
        <v>1697</v>
      </c>
      <c r="G156" s="226" t="s">
        <v>487</v>
      </c>
      <c r="H156" s="227">
        <v>60</v>
      </c>
      <c r="I156" s="228"/>
      <c r="J156" s="229">
        <f>ROUND(I156*H156,2)</f>
        <v>0</v>
      </c>
      <c r="K156" s="225" t="s">
        <v>1</v>
      </c>
      <c r="L156" s="43"/>
      <c r="M156" s="230" t="s">
        <v>1</v>
      </c>
      <c r="N156" s="231" t="s">
        <v>42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155</v>
      </c>
      <c r="AT156" s="234" t="s">
        <v>150</v>
      </c>
      <c r="AU156" s="234" t="s">
        <v>87</v>
      </c>
      <c r="AY156" s="17" t="s">
        <v>147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85</v>
      </c>
      <c r="BK156" s="235">
        <f>ROUND(I156*H156,2)</f>
        <v>0</v>
      </c>
      <c r="BL156" s="17" t="s">
        <v>155</v>
      </c>
      <c r="BM156" s="234" t="s">
        <v>1698</v>
      </c>
    </row>
    <row r="157" spans="2:65" s="1" customFormat="1" ht="36" customHeight="1">
      <c r="B157" s="38"/>
      <c r="C157" s="223" t="s">
        <v>313</v>
      </c>
      <c r="D157" s="223" t="s">
        <v>150</v>
      </c>
      <c r="E157" s="224" t="s">
        <v>1699</v>
      </c>
      <c r="F157" s="225" t="s">
        <v>1700</v>
      </c>
      <c r="G157" s="226" t="s">
        <v>971</v>
      </c>
      <c r="H157" s="227">
        <v>1</v>
      </c>
      <c r="I157" s="228"/>
      <c r="J157" s="229">
        <f>ROUND(I157*H157,2)</f>
        <v>0</v>
      </c>
      <c r="K157" s="225" t="s">
        <v>1</v>
      </c>
      <c r="L157" s="43"/>
      <c r="M157" s="230" t="s">
        <v>1</v>
      </c>
      <c r="N157" s="231" t="s">
        <v>42</v>
      </c>
      <c r="O157" s="86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AR157" s="234" t="s">
        <v>155</v>
      </c>
      <c r="AT157" s="234" t="s">
        <v>150</v>
      </c>
      <c r="AU157" s="234" t="s">
        <v>87</v>
      </c>
      <c r="AY157" s="17" t="s">
        <v>147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85</v>
      </c>
      <c r="BK157" s="235">
        <f>ROUND(I157*H157,2)</f>
        <v>0</v>
      </c>
      <c r="BL157" s="17" t="s">
        <v>155</v>
      </c>
      <c r="BM157" s="234" t="s">
        <v>1701</v>
      </c>
    </row>
    <row r="158" spans="2:63" s="11" customFormat="1" ht="22.8" customHeight="1">
      <c r="B158" s="207"/>
      <c r="C158" s="208"/>
      <c r="D158" s="209" t="s">
        <v>76</v>
      </c>
      <c r="E158" s="221" t="s">
        <v>1702</v>
      </c>
      <c r="F158" s="221" t="s">
        <v>1703</v>
      </c>
      <c r="G158" s="208"/>
      <c r="H158" s="208"/>
      <c r="I158" s="211"/>
      <c r="J158" s="222">
        <f>BK158</f>
        <v>0</v>
      </c>
      <c r="K158" s="208"/>
      <c r="L158" s="213"/>
      <c r="M158" s="214"/>
      <c r="N158" s="215"/>
      <c r="O158" s="215"/>
      <c r="P158" s="216">
        <f>SUM(P159:P166)</f>
        <v>0</v>
      </c>
      <c r="Q158" s="215"/>
      <c r="R158" s="216">
        <f>SUM(R159:R166)</f>
        <v>0</v>
      </c>
      <c r="S158" s="215"/>
      <c r="T158" s="217">
        <f>SUM(T159:T166)</f>
        <v>0</v>
      </c>
      <c r="AR158" s="218" t="s">
        <v>85</v>
      </c>
      <c r="AT158" s="219" t="s">
        <v>76</v>
      </c>
      <c r="AU158" s="219" t="s">
        <v>85</v>
      </c>
      <c r="AY158" s="218" t="s">
        <v>147</v>
      </c>
      <c r="BK158" s="220">
        <f>SUM(BK159:BK166)</f>
        <v>0</v>
      </c>
    </row>
    <row r="159" spans="2:65" s="1" customFormat="1" ht="16.5" customHeight="1">
      <c r="B159" s="38"/>
      <c r="C159" s="223" t="s">
        <v>317</v>
      </c>
      <c r="D159" s="223" t="s">
        <v>150</v>
      </c>
      <c r="E159" s="224" t="s">
        <v>1704</v>
      </c>
      <c r="F159" s="225" t="s">
        <v>1705</v>
      </c>
      <c r="G159" s="226" t="s">
        <v>162</v>
      </c>
      <c r="H159" s="227">
        <v>5</v>
      </c>
      <c r="I159" s="228"/>
      <c r="J159" s="229">
        <f>ROUND(I159*H159,2)</f>
        <v>0</v>
      </c>
      <c r="K159" s="225" t="s">
        <v>1</v>
      </c>
      <c r="L159" s="43"/>
      <c r="M159" s="230" t="s">
        <v>1</v>
      </c>
      <c r="N159" s="231" t="s">
        <v>42</v>
      </c>
      <c r="O159" s="86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AR159" s="234" t="s">
        <v>155</v>
      </c>
      <c r="AT159" s="234" t="s">
        <v>150</v>
      </c>
      <c r="AU159" s="234" t="s">
        <v>87</v>
      </c>
      <c r="AY159" s="17" t="s">
        <v>147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7" t="s">
        <v>85</v>
      </c>
      <c r="BK159" s="235">
        <f>ROUND(I159*H159,2)</f>
        <v>0</v>
      </c>
      <c r="BL159" s="17" t="s">
        <v>155</v>
      </c>
      <c r="BM159" s="234" t="s">
        <v>1706</v>
      </c>
    </row>
    <row r="160" spans="2:65" s="1" customFormat="1" ht="24" customHeight="1">
      <c r="B160" s="38"/>
      <c r="C160" s="223" t="s">
        <v>321</v>
      </c>
      <c r="D160" s="223" t="s">
        <v>150</v>
      </c>
      <c r="E160" s="224" t="s">
        <v>1707</v>
      </c>
      <c r="F160" s="225" t="s">
        <v>1708</v>
      </c>
      <c r="G160" s="226" t="s">
        <v>162</v>
      </c>
      <c r="H160" s="227">
        <v>45</v>
      </c>
      <c r="I160" s="228"/>
      <c r="J160" s="229">
        <f>ROUND(I160*H160,2)</f>
        <v>0</v>
      </c>
      <c r="K160" s="225" t="s">
        <v>1</v>
      </c>
      <c r="L160" s="43"/>
      <c r="M160" s="230" t="s">
        <v>1</v>
      </c>
      <c r="N160" s="231" t="s">
        <v>42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155</v>
      </c>
      <c r="AT160" s="234" t="s">
        <v>150</v>
      </c>
      <c r="AU160" s="234" t="s">
        <v>87</v>
      </c>
      <c r="AY160" s="17" t="s">
        <v>147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85</v>
      </c>
      <c r="BK160" s="235">
        <f>ROUND(I160*H160,2)</f>
        <v>0</v>
      </c>
      <c r="BL160" s="17" t="s">
        <v>155</v>
      </c>
      <c r="BM160" s="234" t="s">
        <v>1709</v>
      </c>
    </row>
    <row r="161" spans="2:65" s="1" customFormat="1" ht="16.5" customHeight="1">
      <c r="B161" s="38"/>
      <c r="C161" s="223" t="s">
        <v>325</v>
      </c>
      <c r="D161" s="223" t="s">
        <v>150</v>
      </c>
      <c r="E161" s="224" t="s">
        <v>1710</v>
      </c>
      <c r="F161" s="225" t="s">
        <v>1711</v>
      </c>
      <c r="G161" s="226" t="s">
        <v>162</v>
      </c>
      <c r="H161" s="227">
        <v>1</v>
      </c>
      <c r="I161" s="228"/>
      <c r="J161" s="229">
        <f>ROUND(I161*H161,2)</f>
        <v>0</v>
      </c>
      <c r="K161" s="225" t="s">
        <v>1</v>
      </c>
      <c r="L161" s="43"/>
      <c r="M161" s="230" t="s">
        <v>1</v>
      </c>
      <c r="N161" s="231" t="s">
        <v>42</v>
      </c>
      <c r="O161" s="86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AR161" s="234" t="s">
        <v>155</v>
      </c>
      <c r="AT161" s="234" t="s">
        <v>150</v>
      </c>
      <c r="AU161" s="234" t="s">
        <v>87</v>
      </c>
      <c r="AY161" s="17" t="s">
        <v>147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7" t="s">
        <v>85</v>
      </c>
      <c r="BK161" s="235">
        <f>ROUND(I161*H161,2)</f>
        <v>0</v>
      </c>
      <c r="BL161" s="17" t="s">
        <v>155</v>
      </c>
      <c r="BM161" s="234" t="s">
        <v>1712</v>
      </c>
    </row>
    <row r="162" spans="2:65" s="1" customFormat="1" ht="16.5" customHeight="1">
      <c r="B162" s="38"/>
      <c r="C162" s="223" t="s">
        <v>329</v>
      </c>
      <c r="D162" s="223" t="s">
        <v>150</v>
      </c>
      <c r="E162" s="224" t="s">
        <v>1713</v>
      </c>
      <c r="F162" s="225" t="s">
        <v>1714</v>
      </c>
      <c r="G162" s="226" t="s">
        <v>162</v>
      </c>
      <c r="H162" s="227">
        <v>1</v>
      </c>
      <c r="I162" s="228"/>
      <c r="J162" s="229">
        <f>ROUND(I162*H162,2)</f>
        <v>0</v>
      </c>
      <c r="K162" s="225" t="s">
        <v>1</v>
      </c>
      <c r="L162" s="43"/>
      <c r="M162" s="230" t="s">
        <v>1</v>
      </c>
      <c r="N162" s="231" t="s">
        <v>42</v>
      </c>
      <c r="O162" s="86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AR162" s="234" t="s">
        <v>155</v>
      </c>
      <c r="AT162" s="234" t="s">
        <v>150</v>
      </c>
      <c r="AU162" s="234" t="s">
        <v>87</v>
      </c>
      <c r="AY162" s="17" t="s">
        <v>147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85</v>
      </c>
      <c r="BK162" s="235">
        <f>ROUND(I162*H162,2)</f>
        <v>0</v>
      </c>
      <c r="BL162" s="17" t="s">
        <v>155</v>
      </c>
      <c r="BM162" s="234" t="s">
        <v>1715</v>
      </c>
    </row>
    <row r="163" spans="2:65" s="1" customFormat="1" ht="16.5" customHeight="1">
      <c r="B163" s="38"/>
      <c r="C163" s="223" t="s">
        <v>342</v>
      </c>
      <c r="D163" s="223" t="s">
        <v>150</v>
      </c>
      <c r="E163" s="224" t="s">
        <v>1716</v>
      </c>
      <c r="F163" s="225" t="s">
        <v>1717</v>
      </c>
      <c r="G163" s="226" t="s">
        <v>487</v>
      </c>
      <c r="H163" s="227">
        <v>30</v>
      </c>
      <c r="I163" s="228"/>
      <c r="J163" s="229">
        <f>ROUND(I163*H163,2)</f>
        <v>0</v>
      </c>
      <c r="K163" s="225" t="s">
        <v>1</v>
      </c>
      <c r="L163" s="43"/>
      <c r="M163" s="230" t="s">
        <v>1</v>
      </c>
      <c r="N163" s="231" t="s">
        <v>42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155</v>
      </c>
      <c r="AT163" s="234" t="s">
        <v>150</v>
      </c>
      <c r="AU163" s="234" t="s">
        <v>87</v>
      </c>
      <c r="AY163" s="17" t="s">
        <v>147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85</v>
      </c>
      <c r="BK163" s="235">
        <f>ROUND(I163*H163,2)</f>
        <v>0</v>
      </c>
      <c r="BL163" s="17" t="s">
        <v>155</v>
      </c>
      <c r="BM163" s="234" t="s">
        <v>1718</v>
      </c>
    </row>
    <row r="164" spans="2:65" s="1" customFormat="1" ht="16.5" customHeight="1">
      <c r="B164" s="38"/>
      <c r="C164" s="223" t="s">
        <v>348</v>
      </c>
      <c r="D164" s="223" t="s">
        <v>150</v>
      </c>
      <c r="E164" s="224" t="s">
        <v>1719</v>
      </c>
      <c r="F164" s="225" t="s">
        <v>1720</v>
      </c>
      <c r="G164" s="226" t="s">
        <v>487</v>
      </c>
      <c r="H164" s="227">
        <v>30</v>
      </c>
      <c r="I164" s="228"/>
      <c r="J164" s="229">
        <f>ROUND(I164*H164,2)</f>
        <v>0</v>
      </c>
      <c r="K164" s="225" t="s">
        <v>1</v>
      </c>
      <c r="L164" s="43"/>
      <c r="M164" s="230" t="s">
        <v>1</v>
      </c>
      <c r="N164" s="231" t="s">
        <v>42</v>
      </c>
      <c r="O164" s="86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AR164" s="234" t="s">
        <v>155</v>
      </c>
      <c r="AT164" s="234" t="s">
        <v>150</v>
      </c>
      <c r="AU164" s="234" t="s">
        <v>87</v>
      </c>
      <c r="AY164" s="17" t="s">
        <v>147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7" t="s">
        <v>85</v>
      </c>
      <c r="BK164" s="235">
        <f>ROUND(I164*H164,2)</f>
        <v>0</v>
      </c>
      <c r="BL164" s="17" t="s">
        <v>155</v>
      </c>
      <c r="BM164" s="234" t="s">
        <v>1721</v>
      </c>
    </row>
    <row r="165" spans="2:65" s="1" customFormat="1" ht="16.5" customHeight="1">
      <c r="B165" s="38"/>
      <c r="C165" s="223" t="s">
        <v>352</v>
      </c>
      <c r="D165" s="223" t="s">
        <v>150</v>
      </c>
      <c r="E165" s="224" t="s">
        <v>1722</v>
      </c>
      <c r="F165" s="225" t="s">
        <v>1723</v>
      </c>
      <c r="G165" s="226" t="s">
        <v>487</v>
      </c>
      <c r="H165" s="227">
        <v>70</v>
      </c>
      <c r="I165" s="228"/>
      <c r="J165" s="229">
        <f>ROUND(I165*H165,2)</f>
        <v>0</v>
      </c>
      <c r="K165" s="225" t="s">
        <v>1</v>
      </c>
      <c r="L165" s="43"/>
      <c r="M165" s="230" t="s">
        <v>1</v>
      </c>
      <c r="N165" s="231" t="s">
        <v>42</v>
      </c>
      <c r="O165" s="86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AR165" s="234" t="s">
        <v>155</v>
      </c>
      <c r="AT165" s="234" t="s">
        <v>150</v>
      </c>
      <c r="AU165" s="234" t="s">
        <v>87</v>
      </c>
      <c r="AY165" s="17" t="s">
        <v>147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85</v>
      </c>
      <c r="BK165" s="235">
        <f>ROUND(I165*H165,2)</f>
        <v>0</v>
      </c>
      <c r="BL165" s="17" t="s">
        <v>155</v>
      </c>
      <c r="BM165" s="234" t="s">
        <v>1724</v>
      </c>
    </row>
    <row r="166" spans="2:65" s="1" customFormat="1" ht="16.5" customHeight="1">
      <c r="B166" s="38"/>
      <c r="C166" s="223" t="s">
        <v>437</v>
      </c>
      <c r="D166" s="223" t="s">
        <v>150</v>
      </c>
      <c r="E166" s="224" t="s">
        <v>1725</v>
      </c>
      <c r="F166" s="225" t="s">
        <v>1726</v>
      </c>
      <c r="G166" s="226" t="s">
        <v>487</v>
      </c>
      <c r="H166" s="227">
        <v>8</v>
      </c>
      <c r="I166" s="228"/>
      <c r="J166" s="229">
        <f>ROUND(I166*H166,2)</f>
        <v>0</v>
      </c>
      <c r="K166" s="225" t="s">
        <v>1</v>
      </c>
      <c r="L166" s="43"/>
      <c r="M166" s="230" t="s">
        <v>1</v>
      </c>
      <c r="N166" s="231" t="s">
        <v>42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155</v>
      </c>
      <c r="AT166" s="234" t="s">
        <v>150</v>
      </c>
      <c r="AU166" s="234" t="s">
        <v>87</v>
      </c>
      <c r="AY166" s="17" t="s">
        <v>147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85</v>
      </c>
      <c r="BK166" s="235">
        <f>ROUND(I166*H166,2)</f>
        <v>0</v>
      </c>
      <c r="BL166" s="17" t="s">
        <v>155</v>
      </c>
      <c r="BM166" s="234" t="s">
        <v>1727</v>
      </c>
    </row>
    <row r="167" spans="2:63" s="11" customFormat="1" ht="22.8" customHeight="1">
      <c r="B167" s="207"/>
      <c r="C167" s="208"/>
      <c r="D167" s="209" t="s">
        <v>76</v>
      </c>
      <c r="E167" s="221" t="s">
        <v>1728</v>
      </c>
      <c r="F167" s="221" t="s">
        <v>1729</v>
      </c>
      <c r="G167" s="208"/>
      <c r="H167" s="208"/>
      <c r="I167" s="211"/>
      <c r="J167" s="222">
        <f>BK167</f>
        <v>0</v>
      </c>
      <c r="K167" s="208"/>
      <c r="L167" s="213"/>
      <c r="M167" s="214"/>
      <c r="N167" s="215"/>
      <c r="O167" s="215"/>
      <c r="P167" s="216">
        <f>SUM(P168:P170)</f>
        <v>0</v>
      </c>
      <c r="Q167" s="215"/>
      <c r="R167" s="216">
        <f>SUM(R168:R170)</f>
        <v>0</v>
      </c>
      <c r="S167" s="215"/>
      <c r="T167" s="217">
        <f>SUM(T168:T170)</f>
        <v>0</v>
      </c>
      <c r="AR167" s="218" t="s">
        <v>85</v>
      </c>
      <c r="AT167" s="219" t="s">
        <v>76</v>
      </c>
      <c r="AU167" s="219" t="s">
        <v>85</v>
      </c>
      <c r="AY167" s="218" t="s">
        <v>147</v>
      </c>
      <c r="BK167" s="220">
        <f>SUM(BK168:BK170)</f>
        <v>0</v>
      </c>
    </row>
    <row r="168" spans="2:65" s="1" customFormat="1" ht="24" customHeight="1">
      <c r="B168" s="38"/>
      <c r="C168" s="223" t="s">
        <v>358</v>
      </c>
      <c r="D168" s="223" t="s">
        <v>150</v>
      </c>
      <c r="E168" s="224" t="s">
        <v>1730</v>
      </c>
      <c r="F168" s="225" t="s">
        <v>1731</v>
      </c>
      <c r="G168" s="226" t="s">
        <v>162</v>
      </c>
      <c r="H168" s="227">
        <v>45</v>
      </c>
      <c r="I168" s="228"/>
      <c r="J168" s="229">
        <f>ROUND(I168*H168,2)</f>
        <v>0</v>
      </c>
      <c r="K168" s="225" t="s">
        <v>1</v>
      </c>
      <c r="L168" s="43"/>
      <c r="M168" s="230" t="s">
        <v>1</v>
      </c>
      <c r="N168" s="231" t="s">
        <v>42</v>
      </c>
      <c r="O168" s="86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AR168" s="234" t="s">
        <v>155</v>
      </c>
      <c r="AT168" s="234" t="s">
        <v>150</v>
      </c>
      <c r="AU168" s="234" t="s">
        <v>87</v>
      </c>
      <c r="AY168" s="17" t="s">
        <v>147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85</v>
      </c>
      <c r="BK168" s="235">
        <f>ROUND(I168*H168,2)</f>
        <v>0</v>
      </c>
      <c r="BL168" s="17" t="s">
        <v>155</v>
      </c>
      <c r="BM168" s="234" t="s">
        <v>1732</v>
      </c>
    </row>
    <row r="169" spans="2:65" s="1" customFormat="1" ht="24" customHeight="1">
      <c r="B169" s="38"/>
      <c r="C169" s="223" t="s">
        <v>369</v>
      </c>
      <c r="D169" s="223" t="s">
        <v>150</v>
      </c>
      <c r="E169" s="224" t="s">
        <v>1733</v>
      </c>
      <c r="F169" s="225" t="s">
        <v>1734</v>
      </c>
      <c r="G169" s="226" t="s">
        <v>487</v>
      </c>
      <c r="H169" s="227">
        <v>90</v>
      </c>
      <c r="I169" s="228"/>
      <c r="J169" s="229">
        <f>ROUND(I169*H169,2)</f>
        <v>0</v>
      </c>
      <c r="K169" s="225" t="s">
        <v>1</v>
      </c>
      <c r="L169" s="43"/>
      <c r="M169" s="230" t="s">
        <v>1</v>
      </c>
      <c r="N169" s="231" t="s">
        <v>42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155</v>
      </c>
      <c r="AT169" s="234" t="s">
        <v>150</v>
      </c>
      <c r="AU169" s="234" t="s">
        <v>87</v>
      </c>
      <c r="AY169" s="17" t="s">
        <v>147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85</v>
      </c>
      <c r="BK169" s="235">
        <f>ROUND(I169*H169,2)</f>
        <v>0</v>
      </c>
      <c r="BL169" s="17" t="s">
        <v>155</v>
      </c>
      <c r="BM169" s="234" t="s">
        <v>1735</v>
      </c>
    </row>
    <row r="170" spans="2:65" s="1" customFormat="1" ht="24" customHeight="1">
      <c r="B170" s="38"/>
      <c r="C170" s="223" t="s">
        <v>373</v>
      </c>
      <c r="D170" s="223" t="s">
        <v>150</v>
      </c>
      <c r="E170" s="224" t="s">
        <v>1736</v>
      </c>
      <c r="F170" s="225" t="s">
        <v>1737</v>
      </c>
      <c r="G170" s="226" t="s">
        <v>487</v>
      </c>
      <c r="H170" s="227">
        <v>270</v>
      </c>
      <c r="I170" s="228"/>
      <c r="J170" s="229">
        <f>ROUND(I170*H170,2)</f>
        <v>0</v>
      </c>
      <c r="K170" s="225" t="s">
        <v>1</v>
      </c>
      <c r="L170" s="43"/>
      <c r="M170" s="230" t="s">
        <v>1</v>
      </c>
      <c r="N170" s="231" t="s">
        <v>42</v>
      </c>
      <c r="O170" s="86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155</v>
      </c>
      <c r="AT170" s="234" t="s">
        <v>150</v>
      </c>
      <c r="AU170" s="234" t="s">
        <v>87</v>
      </c>
      <c r="AY170" s="17" t="s">
        <v>147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85</v>
      </c>
      <c r="BK170" s="235">
        <f>ROUND(I170*H170,2)</f>
        <v>0</v>
      </c>
      <c r="BL170" s="17" t="s">
        <v>155</v>
      </c>
      <c r="BM170" s="234" t="s">
        <v>1738</v>
      </c>
    </row>
    <row r="171" spans="2:63" s="11" customFormat="1" ht="22.8" customHeight="1">
      <c r="B171" s="207"/>
      <c r="C171" s="208"/>
      <c r="D171" s="209" t="s">
        <v>76</v>
      </c>
      <c r="E171" s="221" t="s">
        <v>1739</v>
      </c>
      <c r="F171" s="221" t="s">
        <v>1740</v>
      </c>
      <c r="G171" s="208"/>
      <c r="H171" s="208"/>
      <c r="I171" s="211"/>
      <c r="J171" s="222">
        <f>BK171</f>
        <v>0</v>
      </c>
      <c r="K171" s="208"/>
      <c r="L171" s="213"/>
      <c r="M171" s="214"/>
      <c r="N171" s="215"/>
      <c r="O171" s="215"/>
      <c r="P171" s="216">
        <f>SUM(P172:P179)</f>
        <v>0</v>
      </c>
      <c r="Q171" s="215"/>
      <c r="R171" s="216">
        <f>SUM(R172:R179)</f>
        <v>0</v>
      </c>
      <c r="S171" s="215"/>
      <c r="T171" s="217">
        <f>SUM(T172:T179)</f>
        <v>0</v>
      </c>
      <c r="AR171" s="218" t="s">
        <v>85</v>
      </c>
      <c r="AT171" s="219" t="s">
        <v>76</v>
      </c>
      <c r="AU171" s="219" t="s">
        <v>85</v>
      </c>
      <c r="AY171" s="218" t="s">
        <v>147</v>
      </c>
      <c r="BK171" s="220">
        <f>SUM(BK172:BK179)</f>
        <v>0</v>
      </c>
    </row>
    <row r="172" spans="2:65" s="1" customFormat="1" ht="36" customHeight="1">
      <c r="B172" s="38"/>
      <c r="C172" s="223" t="s">
        <v>377</v>
      </c>
      <c r="D172" s="223" t="s">
        <v>150</v>
      </c>
      <c r="E172" s="224" t="s">
        <v>1741</v>
      </c>
      <c r="F172" s="225" t="s">
        <v>1742</v>
      </c>
      <c r="G172" s="226" t="s">
        <v>162</v>
      </c>
      <c r="H172" s="227">
        <v>1</v>
      </c>
      <c r="I172" s="228"/>
      <c r="J172" s="229">
        <f>ROUND(I172*H172,2)</f>
        <v>0</v>
      </c>
      <c r="K172" s="225" t="s">
        <v>1</v>
      </c>
      <c r="L172" s="43"/>
      <c r="M172" s="230" t="s">
        <v>1</v>
      </c>
      <c r="N172" s="231" t="s">
        <v>42</v>
      </c>
      <c r="O172" s="86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AR172" s="234" t="s">
        <v>155</v>
      </c>
      <c r="AT172" s="234" t="s">
        <v>150</v>
      </c>
      <c r="AU172" s="234" t="s">
        <v>87</v>
      </c>
      <c r="AY172" s="17" t="s">
        <v>147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85</v>
      </c>
      <c r="BK172" s="235">
        <f>ROUND(I172*H172,2)</f>
        <v>0</v>
      </c>
      <c r="BL172" s="17" t="s">
        <v>155</v>
      </c>
      <c r="BM172" s="234" t="s">
        <v>1743</v>
      </c>
    </row>
    <row r="173" spans="2:65" s="1" customFormat="1" ht="36" customHeight="1">
      <c r="B173" s="38"/>
      <c r="C173" s="223" t="s">
        <v>381</v>
      </c>
      <c r="D173" s="223" t="s">
        <v>150</v>
      </c>
      <c r="E173" s="224" t="s">
        <v>1744</v>
      </c>
      <c r="F173" s="225" t="s">
        <v>1745</v>
      </c>
      <c r="G173" s="226" t="s">
        <v>162</v>
      </c>
      <c r="H173" s="227">
        <v>1</v>
      </c>
      <c r="I173" s="228"/>
      <c r="J173" s="229">
        <f>ROUND(I173*H173,2)</f>
        <v>0</v>
      </c>
      <c r="K173" s="225" t="s">
        <v>1</v>
      </c>
      <c r="L173" s="43"/>
      <c r="M173" s="230" t="s">
        <v>1</v>
      </c>
      <c r="N173" s="231" t="s">
        <v>42</v>
      </c>
      <c r="O173" s="86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AR173" s="234" t="s">
        <v>155</v>
      </c>
      <c r="AT173" s="234" t="s">
        <v>150</v>
      </c>
      <c r="AU173" s="234" t="s">
        <v>87</v>
      </c>
      <c r="AY173" s="17" t="s">
        <v>147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7" t="s">
        <v>85</v>
      </c>
      <c r="BK173" s="235">
        <f>ROUND(I173*H173,2)</f>
        <v>0</v>
      </c>
      <c r="BL173" s="17" t="s">
        <v>155</v>
      </c>
      <c r="BM173" s="234" t="s">
        <v>1746</v>
      </c>
    </row>
    <row r="174" spans="2:65" s="1" customFormat="1" ht="16.5" customHeight="1">
      <c r="B174" s="38"/>
      <c r="C174" s="223" t="s">
        <v>385</v>
      </c>
      <c r="D174" s="223" t="s">
        <v>150</v>
      </c>
      <c r="E174" s="224" t="s">
        <v>1747</v>
      </c>
      <c r="F174" s="225" t="s">
        <v>1748</v>
      </c>
      <c r="G174" s="226" t="s">
        <v>162</v>
      </c>
      <c r="H174" s="227">
        <v>1</v>
      </c>
      <c r="I174" s="228"/>
      <c r="J174" s="229">
        <f>ROUND(I174*H174,2)</f>
        <v>0</v>
      </c>
      <c r="K174" s="225" t="s">
        <v>1</v>
      </c>
      <c r="L174" s="43"/>
      <c r="M174" s="230" t="s">
        <v>1</v>
      </c>
      <c r="N174" s="231" t="s">
        <v>42</v>
      </c>
      <c r="O174" s="86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AR174" s="234" t="s">
        <v>155</v>
      </c>
      <c r="AT174" s="234" t="s">
        <v>150</v>
      </c>
      <c r="AU174" s="234" t="s">
        <v>87</v>
      </c>
      <c r="AY174" s="17" t="s">
        <v>147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85</v>
      </c>
      <c r="BK174" s="235">
        <f>ROUND(I174*H174,2)</f>
        <v>0</v>
      </c>
      <c r="BL174" s="17" t="s">
        <v>155</v>
      </c>
      <c r="BM174" s="234" t="s">
        <v>1749</v>
      </c>
    </row>
    <row r="175" spans="2:65" s="1" customFormat="1" ht="16.5" customHeight="1">
      <c r="B175" s="38"/>
      <c r="C175" s="223" t="s">
        <v>389</v>
      </c>
      <c r="D175" s="223" t="s">
        <v>150</v>
      </c>
      <c r="E175" s="224" t="s">
        <v>1750</v>
      </c>
      <c r="F175" s="225" t="s">
        <v>1751</v>
      </c>
      <c r="G175" s="226" t="s">
        <v>162</v>
      </c>
      <c r="H175" s="227">
        <v>4</v>
      </c>
      <c r="I175" s="228"/>
      <c r="J175" s="229">
        <f>ROUND(I175*H175,2)</f>
        <v>0</v>
      </c>
      <c r="K175" s="225" t="s">
        <v>1</v>
      </c>
      <c r="L175" s="43"/>
      <c r="M175" s="230" t="s">
        <v>1</v>
      </c>
      <c r="N175" s="231" t="s">
        <v>42</v>
      </c>
      <c r="O175" s="86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AR175" s="234" t="s">
        <v>155</v>
      </c>
      <c r="AT175" s="234" t="s">
        <v>150</v>
      </c>
      <c r="AU175" s="234" t="s">
        <v>87</v>
      </c>
      <c r="AY175" s="17" t="s">
        <v>147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7" t="s">
        <v>85</v>
      </c>
      <c r="BK175" s="235">
        <f>ROUND(I175*H175,2)</f>
        <v>0</v>
      </c>
      <c r="BL175" s="17" t="s">
        <v>155</v>
      </c>
      <c r="BM175" s="234" t="s">
        <v>1752</v>
      </c>
    </row>
    <row r="176" spans="2:65" s="1" customFormat="1" ht="16.5" customHeight="1">
      <c r="B176" s="38"/>
      <c r="C176" s="223" t="s">
        <v>394</v>
      </c>
      <c r="D176" s="223" t="s">
        <v>150</v>
      </c>
      <c r="E176" s="224" t="s">
        <v>1753</v>
      </c>
      <c r="F176" s="225" t="s">
        <v>1754</v>
      </c>
      <c r="G176" s="226" t="s">
        <v>162</v>
      </c>
      <c r="H176" s="227">
        <v>1</v>
      </c>
      <c r="I176" s="228"/>
      <c r="J176" s="229">
        <f>ROUND(I176*H176,2)</f>
        <v>0</v>
      </c>
      <c r="K176" s="225" t="s">
        <v>1</v>
      </c>
      <c r="L176" s="43"/>
      <c r="M176" s="230" t="s">
        <v>1</v>
      </c>
      <c r="N176" s="231" t="s">
        <v>42</v>
      </c>
      <c r="O176" s="86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AR176" s="234" t="s">
        <v>155</v>
      </c>
      <c r="AT176" s="234" t="s">
        <v>150</v>
      </c>
      <c r="AU176" s="234" t="s">
        <v>87</v>
      </c>
      <c r="AY176" s="17" t="s">
        <v>147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85</v>
      </c>
      <c r="BK176" s="235">
        <f>ROUND(I176*H176,2)</f>
        <v>0</v>
      </c>
      <c r="BL176" s="17" t="s">
        <v>155</v>
      </c>
      <c r="BM176" s="234" t="s">
        <v>1755</v>
      </c>
    </row>
    <row r="177" spans="2:65" s="1" customFormat="1" ht="16.5" customHeight="1">
      <c r="B177" s="38"/>
      <c r="C177" s="223" t="s">
        <v>400</v>
      </c>
      <c r="D177" s="223" t="s">
        <v>150</v>
      </c>
      <c r="E177" s="224" t="s">
        <v>1756</v>
      </c>
      <c r="F177" s="225" t="s">
        <v>1757</v>
      </c>
      <c r="G177" s="226" t="s">
        <v>162</v>
      </c>
      <c r="H177" s="227">
        <v>1</v>
      </c>
      <c r="I177" s="228"/>
      <c r="J177" s="229">
        <f>ROUND(I177*H177,2)</f>
        <v>0</v>
      </c>
      <c r="K177" s="225" t="s">
        <v>1</v>
      </c>
      <c r="L177" s="43"/>
      <c r="M177" s="230" t="s">
        <v>1</v>
      </c>
      <c r="N177" s="231" t="s">
        <v>42</v>
      </c>
      <c r="O177" s="86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AR177" s="234" t="s">
        <v>155</v>
      </c>
      <c r="AT177" s="234" t="s">
        <v>150</v>
      </c>
      <c r="AU177" s="234" t="s">
        <v>87</v>
      </c>
      <c r="AY177" s="17" t="s">
        <v>147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7" t="s">
        <v>85</v>
      </c>
      <c r="BK177" s="235">
        <f>ROUND(I177*H177,2)</f>
        <v>0</v>
      </c>
      <c r="BL177" s="17" t="s">
        <v>155</v>
      </c>
      <c r="BM177" s="234" t="s">
        <v>1758</v>
      </c>
    </row>
    <row r="178" spans="2:65" s="1" customFormat="1" ht="16.5" customHeight="1">
      <c r="B178" s="38"/>
      <c r="C178" s="223" t="s">
        <v>405</v>
      </c>
      <c r="D178" s="223" t="s">
        <v>150</v>
      </c>
      <c r="E178" s="224" t="s">
        <v>1759</v>
      </c>
      <c r="F178" s="225" t="s">
        <v>1760</v>
      </c>
      <c r="G178" s="226" t="s">
        <v>162</v>
      </c>
      <c r="H178" s="227">
        <v>1</v>
      </c>
      <c r="I178" s="228"/>
      <c r="J178" s="229">
        <f>ROUND(I178*H178,2)</f>
        <v>0</v>
      </c>
      <c r="K178" s="225" t="s">
        <v>1</v>
      </c>
      <c r="L178" s="43"/>
      <c r="M178" s="230" t="s">
        <v>1</v>
      </c>
      <c r="N178" s="231" t="s">
        <v>42</v>
      </c>
      <c r="O178" s="86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AR178" s="234" t="s">
        <v>155</v>
      </c>
      <c r="AT178" s="234" t="s">
        <v>150</v>
      </c>
      <c r="AU178" s="234" t="s">
        <v>87</v>
      </c>
      <c r="AY178" s="17" t="s">
        <v>147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85</v>
      </c>
      <c r="BK178" s="235">
        <f>ROUND(I178*H178,2)</f>
        <v>0</v>
      </c>
      <c r="BL178" s="17" t="s">
        <v>155</v>
      </c>
      <c r="BM178" s="234" t="s">
        <v>1761</v>
      </c>
    </row>
    <row r="179" spans="2:65" s="1" customFormat="1" ht="16.5" customHeight="1">
      <c r="B179" s="38"/>
      <c r="C179" s="223" t="s">
        <v>418</v>
      </c>
      <c r="D179" s="223" t="s">
        <v>150</v>
      </c>
      <c r="E179" s="224" t="s">
        <v>1762</v>
      </c>
      <c r="F179" s="225" t="s">
        <v>1763</v>
      </c>
      <c r="G179" s="226" t="s">
        <v>162</v>
      </c>
      <c r="H179" s="227">
        <v>1</v>
      </c>
      <c r="I179" s="228"/>
      <c r="J179" s="229">
        <f>ROUND(I179*H179,2)</f>
        <v>0</v>
      </c>
      <c r="K179" s="225" t="s">
        <v>1</v>
      </c>
      <c r="L179" s="43"/>
      <c r="M179" s="296" t="s">
        <v>1</v>
      </c>
      <c r="N179" s="297" t="s">
        <v>42</v>
      </c>
      <c r="O179" s="298"/>
      <c r="P179" s="299">
        <f>O179*H179</f>
        <v>0</v>
      </c>
      <c r="Q179" s="299">
        <v>0</v>
      </c>
      <c r="R179" s="299">
        <f>Q179*H179</f>
        <v>0</v>
      </c>
      <c r="S179" s="299">
        <v>0</v>
      </c>
      <c r="T179" s="300">
        <f>S179*H179</f>
        <v>0</v>
      </c>
      <c r="AR179" s="234" t="s">
        <v>155</v>
      </c>
      <c r="AT179" s="234" t="s">
        <v>150</v>
      </c>
      <c r="AU179" s="234" t="s">
        <v>87</v>
      </c>
      <c r="AY179" s="17" t="s">
        <v>147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85</v>
      </c>
      <c r="BK179" s="235">
        <f>ROUND(I179*H179,2)</f>
        <v>0</v>
      </c>
      <c r="BL179" s="17" t="s">
        <v>155</v>
      </c>
      <c r="BM179" s="234" t="s">
        <v>1764</v>
      </c>
    </row>
    <row r="180" spans="2:12" s="1" customFormat="1" ht="6.95" customHeight="1">
      <c r="B180" s="61"/>
      <c r="C180" s="62"/>
      <c r="D180" s="62"/>
      <c r="E180" s="62"/>
      <c r="F180" s="62"/>
      <c r="G180" s="62"/>
      <c r="H180" s="62"/>
      <c r="I180" s="173"/>
      <c r="J180" s="62"/>
      <c r="K180" s="62"/>
      <c r="L180" s="43"/>
    </row>
  </sheetData>
  <sheetProtection password="CC35" sheet="1" objects="1" scenarios="1" formatColumns="0" formatRows="0" autoFilter="0"/>
  <autoFilter ref="C123:K17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102</v>
      </c>
    </row>
    <row r="3" spans="2:46" ht="6.95" customHeight="1" hidden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87</v>
      </c>
    </row>
    <row r="4" spans="2:46" ht="24.95" customHeight="1" hidden="1">
      <c r="B4" s="20"/>
      <c r="D4" s="135" t="s">
        <v>103</v>
      </c>
      <c r="L4" s="20"/>
      <c r="M4" s="136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37" t="s">
        <v>16</v>
      </c>
      <c r="L6" s="20"/>
    </row>
    <row r="7" spans="2:12" ht="16.5" customHeight="1" hidden="1">
      <c r="B7" s="20"/>
      <c r="E7" s="138" t="str">
        <f>'Rekapitulace stavby'!K6</f>
        <v>OPRAVA ŠATEN TĚLOCVIČNY A SOCIÁLNÍHO ZAŘÍZENÍ DRUŽINY ZŠ VRCHLICKÉHO</v>
      </c>
      <c r="F7" s="137"/>
      <c r="G7" s="137"/>
      <c r="H7" s="137"/>
      <c r="L7" s="20"/>
    </row>
    <row r="8" spans="2:12" s="1" customFormat="1" ht="12" customHeight="1" hidden="1">
      <c r="B8" s="43"/>
      <c r="D8" s="137" t="s">
        <v>104</v>
      </c>
      <c r="I8" s="139"/>
      <c r="L8" s="43"/>
    </row>
    <row r="9" spans="2:12" s="1" customFormat="1" ht="36.95" customHeight="1" hidden="1">
      <c r="B9" s="43"/>
      <c r="E9" s="140" t="s">
        <v>1765</v>
      </c>
      <c r="F9" s="1"/>
      <c r="G9" s="1"/>
      <c r="H9" s="1"/>
      <c r="I9" s="139"/>
      <c r="L9" s="43"/>
    </row>
    <row r="10" spans="2:12" s="1" customFormat="1" ht="12" hidden="1">
      <c r="B10" s="43"/>
      <c r="I10" s="139"/>
      <c r="L10" s="43"/>
    </row>
    <row r="11" spans="2:12" s="1" customFormat="1" ht="12" customHeight="1" hidden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 hidden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21. 11. 2018</v>
      </c>
      <c r="L12" s="43"/>
    </row>
    <row r="13" spans="2:12" s="1" customFormat="1" ht="10.8" customHeight="1" hidden="1">
      <c r="B13" s="43"/>
      <c r="I13" s="139"/>
      <c r="L13" s="43"/>
    </row>
    <row r="14" spans="2:12" s="1" customFormat="1" ht="12" customHeight="1" hidden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 hidden="1">
      <c r="B15" s="43"/>
      <c r="E15" s="141" t="s">
        <v>26</v>
      </c>
      <c r="I15" s="142" t="s">
        <v>27</v>
      </c>
      <c r="J15" s="141" t="s">
        <v>1</v>
      </c>
      <c r="L15" s="43"/>
    </row>
    <row r="16" spans="2:12" s="1" customFormat="1" ht="6.95" customHeight="1" hidden="1">
      <c r="B16" s="43"/>
      <c r="I16" s="139"/>
      <c r="L16" s="43"/>
    </row>
    <row r="17" spans="2:12" s="1" customFormat="1" ht="12" customHeight="1" hidden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 hidden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 hidden="1">
      <c r="B19" s="43"/>
      <c r="I19" s="139"/>
      <c r="L19" s="43"/>
    </row>
    <row r="20" spans="2:12" s="1" customFormat="1" ht="12" customHeight="1" hidden="1">
      <c r="B20" s="43"/>
      <c r="D20" s="137" t="s">
        <v>30</v>
      </c>
      <c r="I20" s="142" t="s">
        <v>25</v>
      </c>
      <c r="J20" s="141" t="s">
        <v>1</v>
      </c>
      <c r="L20" s="43"/>
    </row>
    <row r="21" spans="2:12" s="1" customFormat="1" ht="18" customHeight="1" hidden="1">
      <c r="B21" s="43"/>
      <c r="E21" s="141" t="s">
        <v>31</v>
      </c>
      <c r="I21" s="142" t="s">
        <v>27</v>
      </c>
      <c r="J21" s="141" t="s">
        <v>1</v>
      </c>
      <c r="L21" s="43"/>
    </row>
    <row r="22" spans="2:12" s="1" customFormat="1" ht="6.95" customHeight="1" hidden="1">
      <c r="B22" s="43"/>
      <c r="I22" s="139"/>
      <c r="L22" s="43"/>
    </row>
    <row r="23" spans="2:12" s="1" customFormat="1" ht="12" customHeight="1" hidden="1">
      <c r="B23" s="43"/>
      <c r="D23" s="137" t="s">
        <v>33</v>
      </c>
      <c r="I23" s="142" t="s">
        <v>25</v>
      </c>
      <c r="J23" s="141" t="s">
        <v>1</v>
      </c>
      <c r="L23" s="43"/>
    </row>
    <row r="24" spans="2:12" s="1" customFormat="1" ht="18" customHeight="1" hidden="1">
      <c r="B24" s="43"/>
      <c r="E24" s="141" t="s">
        <v>34</v>
      </c>
      <c r="I24" s="142" t="s">
        <v>27</v>
      </c>
      <c r="J24" s="141" t="s">
        <v>1</v>
      </c>
      <c r="L24" s="43"/>
    </row>
    <row r="25" spans="2:12" s="1" customFormat="1" ht="6.95" customHeight="1" hidden="1">
      <c r="B25" s="43"/>
      <c r="I25" s="139"/>
      <c r="L25" s="43"/>
    </row>
    <row r="26" spans="2:12" s="1" customFormat="1" ht="12" customHeight="1" hidden="1">
      <c r="B26" s="43"/>
      <c r="D26" s="137" t="s">
        <v>35</v>
      </c>
      <c r="I26" s="139"/>
      <c r="L26" s="43"/>
    </row>
    <row r="27" spans="2:12" s="7" customFormat="1" ht="89.25" customHeight="1" hidden="1">
      <c r="B27" s="144"/>
      <c r="E27" s="145" t="s">
        <v>36</v>
      </c>
      <c r="F27" s="145"/>
      <c r="G27" s="145"/>
      <c r="H27" s="145"/>
      <c r="I27" s="146"/>
      <c r="L27" s="144"/>
    </row>
    <row r="28" spans="2:12" s="1" customFormat="1" ht="6.95" customHeight="1" hidden="1">
      <c r="B28" s="43"/>
      <c r="I28" s="139"/>
      <c r="L28" s="43"/>
    </row>
    <row r="29" spans="2:12" s="1" customFormat="1" ht="6.95" customHeight="1" hidden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 hidden="1">
      <c r="B30" s="43"/>
      <c r="D30" s="148" t="s">
        <v>37</v>
      </c>
      <c r="I30" s="139"/>
      <c r="J30" s="149">
        <f>ROUND(J119,2)</f>
        <v>0</v>
      </c>
      <c r="L30" s="43"/>
    </row>
    <row r="31" spans="2:12" s="1" customFormat="1" ht="6.95" customHeight="1" hidden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 hidden="1">
      <c r="B32" s="43"/>
      <c r="F32" s="150" t="s">
        <v>39</v>
      </c>
      <c r="I32" s="151" t="s">
        <v>38</v>
      </c>
      <c r="J32" s="150" t="s">
        <v>40</v>
      </c>
      <c r="L32" s="43"/>
    </row>
    <row r="33" spans="2:12" s="1" customFormat="1" ht="14.4" customHeight="1" hidden="1">
      <c r="B33" s="43"/>
      <c r="D33" s="152" t="s">
        <v>41</v>
      </c>
      <c r="E33" s="137" t="s">
        <v>42</v>
      </c>
      <c r="F33" s="153">
        <f>ROUND((SUM(BE119:BE132)),2)</f>
        <v>0</v>
      </c>
      <c r="I33" s="154">
        <v>0.21</v>
      </c>
      <c r="J33" s="153">
        <f>ROUND(((SUM(BE119:BE132))*I33),2)</f>
        <v>0</v>
      </c>
      <c r="L33" s="43"/>
    </row>
    <row r="34" spans="2:12" s="1" customFormat="1" ht="14.4" customHeight="1" hidden="1">
      <c r="B34" s="43"/>
      <c r="E34" s="137" t="s">
        <v>43</v>
      </c>
      <c r="F34" s="153">
        <f>ROUND((SUM(BF119:BF132)),2)</f>
        <v>0</v>
      </c>
      <c r="I34" s="154">
        <v>0.15</v>
      </c>
      <c r="J34" s="153">
        <f>ROUND(((SUM(BF119:BF132))*I34),2)</f>
        <v>0</v>
      </c>
      <c r="L34" s="43"/>
    </row>
    <row r="35" spans="2:12" s="1" customFormat="1" ht="14.4" customHeight="1" hidden="1">
      <c r="B35" s="43"/>
      <c r="E35" s="137" t="s">
        <v>44</v>
      </c>
      <c r="F35" s="153">
        <f>ROUND((SUM(BG119:BG132)),2)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45</v>
      </c>
      <c r="F36" s="153">
        <f>ROUND((SUM(BH119:BH132)),2)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46</v>
      </c>
      <c r="F37" s="153">
        <f>ROUND((SUM(BI119:BI132)),2)</f>
        <v>0</v>
      </c>
      <c r="I37" s="154">
        <v>0</v>
      </c>
      <c r="J37" s="153">
        <f>0</f>
        <v>0</v>
      </c>
      <c r="L37" s="43"/>
    </row>
    <row r="38" spans="2:12" s="1" customFormat="1" ht="6.95" customHeight="1" hidden="1">
      <c r="B38" s="43"/>
      <c r="I38" s="139"/>
      <c r="L38" s="43"/>
    </row>
    <row r="39" spans="2:12" s="1" customFormat="1" ht="25.4" customHeight="1" hidden="1"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60"/>
      <c r="J39" s="161">
        <f>SUM(J30:J37)</f>
        <v>0</v>
      </c>
      <c r="K39" s="162"/>
      <c r="L39" s="43"/>
    </row>
    <row r="40" spans="2:12" s="1" customFormat="1" ht="14.4" customHeight="1" hidden="1">
      <c r="B40" s="43"/>
      <c r="I40" s="139"/>
      <c r="L40" s="43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43"/>
      <c r="D50" s="163" t="s">
        <v>50</v>
      </c>
      <c r="E50" s="164"/>
      <c r="F50" s="164"/>
      <c r="G50" s="163" t="s">
        <v>51</v>
      </c>
      <c r="H50" s="164"/>
      <c r="I50" s="165"/>
      <c r="J50" s="164"/>
      <c r="K50" s="164"/>
      <c r="L50" s="4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" hidden="1">
      <c r="B61" s="43"/>
      <c r="D61" s="166" t="s">
        <v>52</v>
      </c>
      <c r="E61" s="167"/>
      <c r="F61" s="168" t="s">
        <v>53</v>
      </c>
      <c r="G61" s="166" t="s">
        <v>52</v>
      </c>
      <c r="H61" s="167"/>
      <c r="I61" s="169"/>
      <c r="J61" s="170" t="s">
        <v>53</v>
      </c>
      <c r="K61" s="167"/>
      <c r="L61" s="43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" hidden="1">
      <c r="B65" s="43"/>
      <c r="D65" s="163" t="s">
        <v>54</v>
      </c>
      <c r="E65" s="164"/>
      <c r="F65" s="164"/>
      <c r="G65" s="163" t="s">
        <v>55</v>
      </c>
      <c r="H65" s="164"/>
      <c r="I65" s="165"/>
      <c r="J65" s="164"/>
      <c r="K65" s="164"/>
      <c r="L65" s="43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" hidden="1">
      <c r="B76" s="43"/>
      <c r="D76" s="166" t="s">
        <v>52</v>
      </c>
      <c r="E76" s="167"/>
      <c r="F76" s="168" t="s">
        <v>53</v>
      </c>
      <c r="G76" s="166" t="s">
        <v>52</v>
      </c>
      <c r="H76" s="167"/>
      <c r="I76" s="169"/>
      <c r="J76" s="170" t="s">
        <v>53</v>
      </c>
      <c r="K76" s="167"/>
      <c r="L76" s="43"/>
    </row>
    <row r="77" spans="2:12" s="1" customFormat="1" ht="14.4" customHeight="1" hidden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78" ht="12" hidden="1"/>
    <row r="79" ht="12" hidden="1"/>
    <row r="80" ht="12" hidden="1"/>
    <row r="81" spans="2:12" s="1" customFormat="1" ht="6.95" customHeight="1" hidden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 hidden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 hidden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 hidden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 hidden="1">
      <c r="B85" s="38"/>
      <c r="C85" s="39"/>
      <c r="D85" s="39"/>
      <c r="E85" s="177" t="str">
        <f>E7</f>
        <v>OPRAVA ŠATEN TĚLOCVIČNY A SOCIÁLNÍHO ZAŘÍZENÍ DRUŽINY ZŠ VRCHLICKÉHO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 hidden="1">
      <c r="B86" s="38"/>
      <c r="C86" s="32" t="s">
        <v>104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 hidden="1">
      <c r="B87" s="38"/>
      <c r="C87" s="39"/>
      <c r="D87" s="39"/>
      <c r="E87" s="71" t="str">
        <f>E9</f>
        <v>VRN - VRN VEDLEJŠÍ ROZPOČTOVÉ NÁKLADY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 hidden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 hidden="1">
      <c r="B89" s="38"/>
      <c r="C89" s="32" t="s">
        <v>20</v>
      </c>
      <c r="D89" s="39"/>
      <c r="E89" s="39"/>
      <c r="F89" s="27" t="str">
        <f>F12</f>
        <v>LIBEREC, VRCHLICKÉHO 262/17</v>
      </c>
      <c r="G89" s="39"/>
      <c r="H89" s="39"/>
      <c r="I89" s="142" t="s">
        <v>22</v>
      </c>
      <c r="J89" s="74" t="str">
        <f>IF(J12="","",J12)</f>
        <v>21. 11. 2018</v>
      </c>
      <c r="K89" s="39"/>
      <c r="L89" s="43"/>
    </row>
    <row r="90" spans="2:12" s="1" customFormat="1" ht="6.95" customHeight="1" hidden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 hidden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30</v>
      </c>
      <c r="J91" s="36" t="str">
        <f>E21</f>
        <v>PPS PATRMAN</v>
      </c>
      <c r="K91" s="39"/>
      <c r="L91" s="43"/>
    </row>
    <row r="92" spans="2:12" s="1" customFormat="1" ht="15.15" customHeight="1" hidden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33</v>
      </c>
      <c r="J92" s="36" t="str">
        <f>E24</f>
        <v>Jaroslav VALENTA</v>
      </c>
      <c r="K92" s="39"/>
      <c r="L92" s="43"/>
    </row>
    <row r="93" spans="2:12" s="1" customFormat="1" ht="10.3" customHeight="1" hidden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 hidden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 hidden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 hidden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J119</f>
        <v>0</v>
      </c>
      <c r="K96" s="39"/>
      <c r="L96" s="43"/>
      <c r="AU96" s="17" t="s">
        <v>110</v>
      </c>
    </row>
    <row r="97" spans="2:12" s="8" customFormat="1" ht="24.95" customHeight="1" hidden="1">
      <c r="B97" s="183"/>
      <c r="C97" s="184"/>
      <c r="D97" s="185" t="s">
        <v>1766</v>
      </c>
      <c r="E97" s="186"/>
      <c r="F97" s="186"/>
      <c r="G97" s="186"/>
      <c r="H97" s="186"/>
      <c r="I97" s="187"/>
      <c r="J97" s="188">
        <f>J120</f>
        <v>0</v>
      </c>
      <c r="K97" s="184"/>
      <c r="L97" s="189"/>
    </row>
    <row r="98" spans="2:12" s="9" customFormat="1" ht="19.9" customHeight="1" hidden="1">
      <c r="B98" s="190"/>
      <c r="C98" s="191"/>
      <c r="D98" s="192" t="s">
        <v>1767</v>
      </c>
      <c r="E98" s="193"/>
      <c r="F98" s="193"/>
      <c r="G98" s="193"/>
      <c r="H98" s="193"/>
      <c r="I98" s="194"/>
      <c r="J98" s="195">
        <f>J121</f>
        <v>0</v>
      </c>
      <c r="K98" s="191"/>
      <c r="L98" s="196"/>
    </row>
    <row r="99" spans="2:12" s="9" customFormat="1" ht="19.9" customHeight="1" hidden="1">
      <c r="B99" s="190"/>
      <c r="C99" s="191"/>
      <c r="D99" s="192" t="s">
        <v>1768</v>
      </c>
      <c r="E99" s="193"/>
      <c r="F99" s="193"/>
      <c r="G99" s="193"/>
      <c r="H99" s="193"/>
      <c r="I99" s="194"/>
      <c r="J99" s="195">
        <f>J131</f>
        <v>0</v>
      </c>
      <c r="K99" s="191"/>
      <c r="L99" s="196"/>
    </row>
    <row r="100" spans="2:12" s="1" customFormat="1" ht="21.8" customHeight="1" hidden="1">
      <c r="B100" s="38"/>
      <c r="C100" s="39"/>
      <c r="D100" s="39"/>
      <c r="E100" s="39"/>
      <c r="F100" s="39"/>
      <c r="G100" s="39"/>
      <c r="H100" s="39"/>
      <c r="I100" s="139"/>
      <c r="J100" s="39"/>
      <c r="K100" s="39"/>
      <c r="L100" s="43"/>
    </row>
    <row r="101" spans="2:12" s="1" customFormat="1" ht="6.95" customHeight="1" hidden="1">
      <c r="B101" s="61"/>
      <c r="C101" s="62"/>
      <c r="D101" s="62"/>
      <c r="E101" s="62"/>
      <c r="F101" s="62"/>
      <c r="G101" s="62"/>
      <c r="H101" s="62"/>
      <c r="I101" s="173"/>
      <c r="J101" s="62"/>
      <c r="K101" s="62"/>
      <c r="L101" s="43"/>
    </row>
    <row r="102" ht="12" hidden="1"/>
    <row r="103" ht="12" hidden="1"/>
    <row r="104" ht="12" hidden="1"/>
    <row r="105" spans="2:12" s="1" customFormat="1" ht="6.95" customHeight="1">
      <c r="B105" s="63"/>
      <c r="C105" s="64"/>
      <c r="D105" s="64"/>
      <c r="E105" s="64"/>
      <c r="F105" s="64"/>
      <c r="G105" s="64"/>
      <c r="H105" s="64"/>
      <c r="I105" s="176"/>
      <c r="J105" s="64"/>
      <c r="K105" s="64"/>
      <c r="L105" s="43"/>
    </row>
    <row r="106" spans="2:12" s="1" customFormat="1" ht="24.95" customHeight="1">
      <c r="B106" s="38"/>
      <c r="C106" s="23" t="s">
        <v>132</v>
      </c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2" s="1" customFormat="1" ht="12" customHeight="1">
      <c r="B108" s="38"/>
      <c r="C108" s="32" t="s">
        <v>16</v>
      </c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16.5" customHeight="1">
      <c r="B109" s="38"/>
      <c r="C109" s="39"/>
      <c r="D109" s="39"/>
      <c r="E109" s="177" t="str">
        <f>E7</f>
        <v>OPRAVA ŠATEN TĚLOCVIČNY A SOCIÁLNÍHO ZAŘÍZENÍ DRUŽINY ZŠ VRCHLICKÉHO</v>
      </c>
      <c r="F109" s="32"/>
      <c r="G109" s="32"/>
      <c r="H109" s="32"/>
      <c r="I109" s="139"/>
      <c r="J109" s="39"/>
      <c r="K109" s="39"/>
      <c r="L109" s="43"/>
    </row>
    <row r="110" spans="2:12" s="1" customFormat="1" ht="12" customHeight="1">
      <c r="B110" s="38"/>
      <c r="C110" s="32" t="s">
        <v>104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16.5" customHeight="1">
      <c r="B111" s="38"/>
      <c r="C111" s="39"/>
      <c r="D111" s="39"/>
      <c r="E111" s="71" t="str">
        <f>E9</f>
        <v>VRN - VRN VEDLEJŠÍ ROZPOČTOVÉ NÁKLADY</v>
      </c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20</v>
      </c>
      <c r="D113" s="39"/>
      <c r="E113" s="39"/>
      <c r="F113" s="27" t="str">
        <f>F12</f>
        <v>LIBEREC, VRCHLICKÉHO 262/17</v>
      </c>
      <c r="G113" s="39"/>
      <c r="H113" s="39"/>
      <c r="I113" s="142" t="s">
        <v>22</v>
      </c>
      <c r="J113" s="74" t="str">
        <f>IF(J12="","",J12)</f>
        <v>21. 11. 2018</v>
      </c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5.15" customHeight="1">
      <c r="B115" s="38"/>
      <c r="C115" s="32" t="s">
        <v>24</v>
      </c>
      <c r="D115" s="39"/>
      <c r="E115" s="39"/>
      <c r="F115" s="27" t="str">
        <f>E15</f>
        <v>STATUTÁRNÍ MĚSTO LIBEREC</v>
      </c>
      <c r="G115" s="39"/>
      <c r="H115" s="39"/>
      <c r="I115" s="142" t="s">
        <v>30</v>
      </c>
      <c r="J115" s="36" t="str">
        <f>E21</f>
        <v>PPS PATRMAN</v>
      </c>
      <c r="K115" s="39"/>
      <c r="L115" s="43"/>
    </row>
    <row r="116" spans="2:12" s="1" customFormat="1" ht="15.15" customHeight="1">
      <c r="B116" s="38"/>
      <c r="C116" s="32" t="s">
        <v>28</v>
      </c>
      <c r="D116" s="39"/>
      <c r="E116" s="39"/>
      <c r="F116" s="27" t="str">
        <f>IF(E18="","",E18)</f>
        <v>Vyplň údaj</v>
      </c>
      <c r="G116" s="39"/>
      <c r="H116" s="39"/>
      <c r="I116" s="142" t="s">
        <v>33</v>
      </c>
      <c r="J116" s="36" t="str">
        <f>E24</f>
        <v>Jaroslav VALENTA</v>
      </c>
      <c r="K116" s="39"/>
      <c r="L116" s="43"/>
    </row>
    <row r="117" spans="2:12" s="1" customFormat="1" ht="10.3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20" s="10" customFormat="1" ht="29.25" customHeight="1">
      <c r="B118" s="197"/>
      <c r="C118" s="198" t="s">
        <v>133</v>
      </c>
      <c r="D118" s="199" t="s">
        <v>62</v>
      </c>
      <c r="E118" s="199" t="s">
        <v>58</v>
      </c>
      <c r="F118" s="199" t="s">
        <v>59</v>
      </c>
      <c r="G118" s="199" t="s">
        <v>134</v>
      </c>
      <c r="H118" s="199" t="s">
        <v>135</v>
      </c>
      <c r="I118" s="200" t="s">
        <v>136</v>
      </c>
      <c r="J118" s="199" t="s">
        <v>108</v>
      </c>
      <c r="K118" s="201" t="s">
        <v>137</v>
      </c>
      <c r="L118" s="202"/>
      <c r="M118" s="95" t="s">
        <v>1</v>
      </c>
      <c r="N118" s="96" t="s">
        <v>41</v>
      </c>
      <c r="O118" s="96" t="s">
        <v>138</v>
      </c>
      <c r="P118" s="96" t="s">
        <v>139</v>
      </c>
      <c r="Q118" s="96" t="s">
        <v>140</v>
      </c>
      <c r="R118" s="96" t="s">
        <v>141</v>
      </c>
      <c r="S118" s="96" t="s">
        <v>142</v>
      </c>
      <c r="T118" s="97" t="s">
        <v>143</v>
      </c>
    </row>
    <row r="119" spans="2:63" s="1" customFormat="1" ht="22.8" customHeight="1">
      <c r="B119" s="38"/>
      <c r="C119" s="102" t="s">
        <v>144</v>
      </c>
      <c r="D119" s="39"/>
      <c r="E119" s="39"/>
      <c r="F119" s="39"/>
      <c r="G119" s="39"/>
      <c r="H119" s="39"/>
      <c r="I119" s="139"/>
      <c r="J119" s="203">
        <f>BK119</f>
        <v>0</v>
      </c>
      <c r="K119" s="39"/>
      <c r="L119" s="43"/>
      <c r="M119" s="98"/>
      <c r="N119" s="99"/>
      <c r="O119" s="99"/>
      <c r="P119" s="204">
        <f>P120</f>
        <v>0</v>
      </c>
      <c r="Q119" s="99"/>
      <c r="R119" s="204">
        <f>R120</f>
        <v>0</v>
      </c>
      <c r="S119" s="99"/>
      <c r="T119" s="205">
        <f>T120</f>
        <v>0</v>
      </c>
      <c r="AT119" s="17" t="s">
        <v>76</v>
      </c>
      <c r="AU119" s="17" t="s">
        <v>110</v>
      </c>
      <c r="BK119" s="206">
        <f>BK120</f>
        <v>0</v>
      </c>
    </row>
    <row r="120" spans="2:63" s="11" customFormat="1" ht="25.9" customHeight="1">
      <c r="B120" s="207"/>
      <c r="C120" s="208"/>
      <c r="D120" s="209" t="s">
        <v>76</v>
      </c>
      <c r="E120" s="210" t="s">
        <v>100</v>
      </c>
      <c r="F120" s="210" t="s">
        <v>1769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P121+P131</f>
        <v>0</v>
      </c>
      <c r="Q120" s="215"/>
      <c r="R120" s="216">
        <f>R121+R131</f>
        <v>0</v>
      </c>
      <c r="S120" s="215"/>
      <c r="T120" s="217">
        <f>T121+T131</f>
        <v>0</v>
      </c>
      <c r="AR120" s="218" t="s">
        <v>173</v>
      </c>
      <c r="AT120" s="219" t="s">
        <v>76</v>
      </c>
      <c r="AU120" s="219" t="s">
        <v>77</v>
      </c>
      <c r="AY120" s="218" t="s">
        <v>147</v>
      </c>
      <c r="BK120" s="220">
        <f>BK121+BK131</f>
        <v>0</v>
      </c>
    </row>
    <row r="121" spans="2:63" s="11" customFormat="1" ht="22.8" customHeight="1">
      <c r="B121" s="207"/>
      <c r="C121" s="208"/>
      <c r="D121" s="209" t="s">
        <v>76</v>
      </c>
      <c r="E121" s="221" t="s">
        <v>1770</v>
      </c>
      <c r="F121" s="221" t="s">
        <v>1771</v>
      </c>
      <c r="G121" s="208"/>
      <c r="H121" s="208"/>
      <c r="I121" s="211"/>
      <c r="J121" s="222">
        <f>BK121</f>
        <v>0</v>
      </c>
      <c r="K121" s="208"/>
      <c r="L121" s="213"/>
      <c r="M121" s="214"/>
      <c r="N121" s="215"/>
      <c r="O121" s="215"/>
      <c r="P121" s="216">
        <f>SUM(P122:P130)</f>
        <v>0</v>
      </c>
      <c r="Q121" s="215"/>
      <c r="R121" s="216">
        <f>SUM(R122:R130)</f>
        <v>0</v>
      </c>
      <c r="S121" s="215"/>
      <c r="T121" s="217">
        <f>SUM(T122:T130)</f>
        <v>0</v>
      </c>
      <c r="AR121" s="218" t="s">
        <v>173</v>
      </c>
      <c r="AT121" s="219" t="s">
        <v>76</v>
      </c>
      <c r="AU121" s="219" t="s">
        <v>85</v>
      </c>
      <c r="AY121" s="218" t="s">
        <v>147</v>
      </c>
      <c r="BK121" s="220">
        <f>SUM(BK122:BK130)</f>
        <v>0</v>
      </c>
    </row>
    <row r="122" spans="2:65" s="1" customFormat="1" ht="16.5" customHeight="1">
      <c r="B122" s="38"/>
      <c r="C122" s="223" t="s">
        <v>85</v>
      </c>
      <c r="D122" s="223" t="s">
        <v>150</v>
      </c>
      <c r="E122" s="224" t="s">
        <v>1772</v>
      </c>
      <c r="F122" s="225" t="s">
        <v>1773</v>
      </c>
      <c r="G122" s="226" t="s">
        <v>1774</v>
      </c>
      <c r="H122" s="227">
        <v>6</v>
      </c>
      <c r="I122" s="228"/>
      <c r="J122" s="229">
        <f>ROUND(I122*H122,2)</f>
        <v>0</v>
      </c>
      <c r="K122" s="225" t="s">
        <v>154</v>
      </c>
      <c r="L122" s="43"/>
      <c r="M122" s="230" t="s">
        <v>1</v>
      </c>
      <c r="N122" s="231" t="s">
        <v>42</v>
      </c>
      <c r="O122" s="86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AR122" s="234" t="s">
        <v>1775</v>
      </c>
      <c r="AT122" s="234" t="s">
        <v>150</v>
      </c>
      <c r="AU122" s="234" t="s">
        <v>87</v>
      </c>
      <c r="AY122" s="17" t="s">
        <v>147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7" t="s">
        <v>85</v>
      </c>
      <c r="BK122" s="235">
        <f>ROUND(I122*H122,2)</f>
        <v>0</v>
      </c>
      <c r="BL122" s="17" t="s">
        <v>1775</v>
      </c>
      <c r="BM122" s="234" t="s">
        <v>1776</v>
      </c>
    </row>
    <row r="123" spans="2:51" s="12" customFormat="1" ht="12">
      <c r="B123" s="236"/>
      <c r="C123" s="237"/>
      <c r="D123" s="238" t="s">
        <v>157</v>
      </c>
      <c r="E123" s="239" t="s">
        <v>1</v>
      </c>
      <c r="F123" s="240" t="s">
        <v>1777</v>
      </c>
      <c r="G123" s="237"/>
      <c r="H123" s="241">
        <v>6</v>
      </c>
      <c r="I123" s="242"/>
      <c r="J123" s="237"/>
      <c r="K123" s="237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157</v>
      </c>
      <c r="AU123" s="247" t="s">
        <v>87</v>
      </c>
      <c r="AV123" s="12" t="s">
        <v>87</v>
      </c>
      <c r="AW123" s="12" t="s">
        <v>32</v>
      </c>
      <c r="AX123" s="12" t="s">
        <v>85</v>
      </c>
      <c r="AY123" s="247" t="s">
        <v>147</v>
      </c>
    </row>
    <row r="124" spans="2:65" s="1" customFormat="1" ht="16.5" customHeight="1">
      <c r="B124" s="38"/>
      <c r="C124" s="223" t="s">
        <v>87</v>
      </c>
      <c r="D124" s="223" t="s">
        <v>150</v>
      </c>
      <c r="E124" s="224" t="s">
        <v>1778</v>
      </c>
      <c r="F124" s="225" t="s">
        <v>1779</v>
      </c>
      <c r="G124" s="226" t="s">
        <v>971</v>
      </c>
      <c r="H124" s="227">
        <v>1</v>
      </c>
      <c r="I124" s="228"/>
      <c r="J124" s="229">
        <f>ROUND(I124*H124,2)</f>
        <v>0</v>
      </c>
      <c r="K124" s="225" t="s">
        <v>154</v>
      </c>
      <c r="L124" s="43"/>
      <c r="M124" s="230" t="s">
        <v>1</v>
      </c>
      <c r="N124" s="231" t="s">
        <v>42</v>
      </c>
      <c r="O124" s="86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AR124" s="234" t="s">
        <v>1775</v>
      </c>
      <c r="AT124" s="234" t="s">
        <v>150</v>
      </c>
      <c r="AU124" s="234" t="s">
        <v>87</v>
      </c>
      <c r="AY124" s="17" t="s">
        <v>147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85</v>
      </c>
      <c r="BK124" s="235">
        <f>ROUND(I124*H124,2)</f>
        <v>0</v>
      </c>
      <c r="BL124" s="17" t="s">
        <v>1775</v>
      </c>
      <c r="BM124" s="234" t="s">
        <v>1780</v>
      </c>
    </row>
    <row r="125" spans="2:65" s="1" customFormat="1" ht="16.5" customHeight="1">
      <c r="B125" s="38"/>
      <c r="C125" s="223" t="s">
        <v>148</v>
      </c>
      <c r="D125" s="223" t="s">
        <v>150</v>
      </c>
      <c r="E125" s="224" t="s">
        <v>1781</v>
      </c>
      <c r="F125" s="225" t="s">
        <v>1782</v>
      </c>
      <c r="G125" s="226" t="s">
        <v>971</v>
      </c>
      <c r="H125" s="227">
        <v>1</v>
      </c>
      <c r="I125" s="228"/>
      <c r="J125" s="229">
        <f>ROUND(I125*H125,2)</f>
        <v>0</v>
      </c>
      <c r="K125" s="225" t="s">
        <v>154</v>
      </c>
      <c r="L125" s="43"/>
      <c r="M125" s="230" t="s">
        <v>1</v>
      </c>
      <c r="N125" s="231" t="s">
        <v>42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1775</v>
      </c>
      <c r="AT125" s="234" t="s">
        <v>150</v>
      </c>
      <c r="AU125" s="234" t="s">
        <v>87</v>
      </c>
      <c r="AY125" s="17" t="s">
        <v>147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85</v>
      </c>
      <c r="BK125" s="235">
        <f>ROUND(I125*H125,2)</f>
        <v>0</v>
      </c>
      <c r="BL125" s="17" t="s">
        <v>1775</v>
      </c>
      <c r="BM125" s="234" t="s">
        <v>1783</v>
      </c>
    </row>
    <row r="126" spans="2:65" s="1" customFormat="1" ht="16.5" customHeight="1">
      <c r="B126" s="38"/>
      <c r="C126" s="223" t="s">
        <v>155</v>
      </c>
      <c r="D126" s="223" t="s">
        <v>150</v>
      </c>
      <c r="E126" s="224" t="s">
        <v>1784</v>
      </c>
      <c r="F126" s="225" t="s">
        <v>1785</v>
      </c>
      <c r="G126" s="226" t="s">
        <v>487</v>
      </c>
      <c r="H126" s="227">
        <v>20</v>
      </c>
      <c r="I126" s="228"/>
      <c r="J126" s="229">
        <f>ROUND(I126*H126,2)</f>
        <v>0</v>
      </c>
      <c r="K126" s="225" t="s">
        <v>154</v>
      </c>
      <c r="L126" s="43"/>
      <c r="M126" s="230" t="s">
        <v>1</v>
      </c>
      <c r="N126" s="231" t="s">
        <v>42</v>
      </c>
      <c r="O126" s="86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1775</v>
      </c>
      <c r="AT126" s="234" t="s">
        <v>150</v>
      </c>
      <c r="AU126" s="234" t="s">
        <v>87</v>
      </c>
      <c r="AY126" s="17" t="s">
        <v>147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85</v>
      </c>
      <c r="BK126" s="235">
        <f>ROUND(I126*H126,2)</f>
        <v>0</v>
      </c>
      <c r="BL126" s="17" t="s">
        <v>1775</v>
      </c>
      <c r="BM126" s="234" t="s">
        <v>1786</v>
      </c>
    </row>
    <row r="127" spans="2:51" s="12" customFormat="1" ht="12">
      <c r="B127" s="236"/>
      <c r="C127" s="237"/>
      <c r="D127" s="238" t="s">
        <v>157</v>
      </c>
      <c r="E127" s="239" t="s">
        <v>1</v>
      </c>
      <c r="F127" s="240" t="s">
        <v>1787</v>
      </c>
      <c r="G127" s="237"/>
      <c r="H127" s="241">
        <v>20</v>
      </c>
      <c r="I127" s="242"/>
      <c r="J127" s="237"/>
      <c r="K127" s="237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157</v>
      </c>
      <c r="AU127" s="247" t="s">
        <v>87</v>
      </c>
      <c r="AV127" s="12" t="s">
        <v>87</v>
      </c>
      <c r="AW127" s="12" t="s">
        <v>32</v>
      </c>
      <c r="AX127" s="12" t="s">
        <v>85</v>
      </c>
      <c r="AY127" s="247" t="s">
        <v>147</v>
      </c>
    </row>
    <row r="128" spans="2:65" s="1" customFormat="1" ht="24" customHeight="1">
      <c r="B128" s="38"/>
      <c r="C128" s="223" t="s">
        <v>173</v>
      </c>
      <c r="D128" s="223" t="s">
        <v>150</v>
      </c>
      <c r="E128" s="224" t="s">
        <v>1788</v>
      </c>
      <c r="F128" s="225" t="s">
        <v>1789</v>
      </c>
      <c r="G128" s="226" t="s">
        <v>971</v>
      </c>
      <c r="H128" s="227">
        <v>1</v>
      </c>
      <c r="I128" s="228"/>
      <c r="J128" s="229">
        <f>ROUND(I128*H128,2)</f>
        <v>0</v>
      </c>
      <c r="K128" s="225" t="s">
        <v>154</v>
      </c>
      <c r="L128" s="43"/>
      <c r="M128" s="230" t="s">
        <v>1</v>
      </c>
      <c r="N128" s="231" t="s">
        <v>42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1775</v>
      </c>
      <c r="AT128" s="234" t="s">
        <v>150</v>
      </c>
      <c r="AU128" s="234" t="s">
        <v>87</v>
      </c>
      <c r="AY128" s="17" t="s">
        <v>147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85</v>
      </c>
      <c r="BK128" s="235">
        <f>ROUND(I128*H128,2)</f>
        <v>0</v>
      </c>
      <c r="BL128" s="17" t="s">
        <v>1775</v>
      </c>
      <c r="BM128" s="234" t="s">
        <v>1790</v>
      </c>
    </row>
    <row r="129" spans="2:65" s="1" customFormat="1" ht="16.5" customHeight="1">
      <c r="B129" s="38"/>
      <c r="C129" s="223" t="s">
        <v>178</v>
      </c>
      <c r="D129" s="223" t="s">
        <v>150</v>
      </c>
      <c r="E129" s="224" t="s">
        <v>1791</v>
      </c>
      <c r="F129" s="225" t="s">
        <v>1792</v>
      </c>
      <c r="G129" s="226" t="s">
        <v>971</v>
      </c>
      <c r="H129" s="227">
        <v>1</v>
      </c>
      <c r="I129" s="228"/>
      <c r="J129" s="229">
        <f>ROUND(I129*H129,2)</f>
        <v>0</v>
      </c>
      <c r="K129" s="225" t="s">
        <v>154</v>
      </c>
      <c r="L129" s="43"/>
      <c r="M129" s="230" t="s">
        <v>1</v>
      </c>
      <c r="N129" s="231" t="s">
        <v>42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1775</v>
      </c>
      <c r="AT129" s="234" t="s">
        <v>150</v>
      </c>
      <c r="AU129" s="234" t="s">
        <v>87</v>
      </c>
      <c r="AY129" s="17" t="s">
        <v>147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85</v>
      </c>
      <c r="BK129" s="235">
        <f>ROUND(I129*H129,2)</f>
        <v>0</v>
      </c>
      <c r="BL129" s="17" t="s">
        <v>1775</v>
      </c>
      <c r="BM129" s="234" t="s">
        <v>1793</v>
      </c>
    </row>
    <row r="130" spans="2:65" s="1" customFormat="1" ht="16.5" customHeight="1">
      <c r="B130" s="38"/>
      <c r="C130" s="223" t="s">
        <v>185</v>
      </c>
      <c r="D130" s="223" t="s">
        <v>150</v>
      </c>
      <c r="E130" s="224" t="s">
        <v>1794</v>
      </c>
      <c r="F130" s="225" t="s">
        <v>1795</v>
      </c>
      <c r="G130" s="226" t="s">
        <v>971</v>
      </c>
      <c r="H130" s="227">
        <v>1</v>
      </c>
      <c r="I130" s="228"/>
      <c r="J130" s="229">
        <f>ROUND(I130*H130,2)</f>
        <v>0</v>
      </c>
      <c r="K130" s="225" t="s">
        <v>154</v>
      </c>
      <c r="L130" s="43"/>
      <c r="M130" s="230" t="s">
        <v>1</v>
      </c>
      <c r="N130" s="231" t="s">
        <v>42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1775</v>
      </c>
      <c r="AT130" s="234" t="s">
        <v>150</v>
      </c>
      <c r="AU130" s="234" t="s">
        <v>87</v>
      </c>
      <c r="AY130" s="17" t="s">
        <v>147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85</v>
      </c>
      <c r="BK130" s="235">
        <f>ROUND(I130*H130,2)</f>
        <v>0</v>
      </c>
      <c r="BL130" s="17" t="s">
        <v>1775</v>
      </c>
      <c r="BM130" s="234" t="s">
        <v>1796</v>
      </c>
    </row>
    <row r="131" spans="2:63" s="11" customFormat="1" ht="22.8" customHeight="1">
      <c r="B131" s="207"/>
      <c r="C131" s="208"/>
      <c r="D131" s="209" t="s">
        <v>76</v>
      </c>
      <c r="E131" s="221" t="s">
        <v>1797</v>
      </c>
      <c r="F131" s="221" t="s">
        <v>1798</v>
      </c>
      <c r="G131" s="208"/>
      <c r="H131" s="208"/>
      <c r="I131" s="211"/>
      <c r="J131" s="222">
        <f>BK131</f>
        <v>0</v>
      </c>
      <c r="K131" s="208"/>
      <c r="L131" s="213"/>
      <c r="M131" s="214"/>
      <c r="N131" s="215"/>
      <c r="O131" s="215"/>
      <c r="P131" s="216">
        <f>P132</f>
        <v>0</v>
      </c>
      <c r="Q131" s="215"/>
      <c r="R131" s="216">
        <f>R132</f>
        <v>0</v>
      </c>
      <c r="S131" s="215"/>
      <c r="T131" s="217">
        <f>T132</f>
        <v>0</v>
      </c>
      <c r="AR131" s="218" t="s">
        <v>173</v>
      </c>
      <c r="AT131" s="219" t="s">
        <v>76</v>
      </c>
      <c r="AU131" s="219" t="s">
        <v>85</v>
      </c>
      <c r="AY131" s="218" t="s">
        <v>147</v>
      </c>
      <c r="BK131" s="220">
        <f>BK132</f>
        <v>0</v>
      </c>
    </row>
    <row r="132" spans="2:65" s="1" customFormat="1" ht="16.5" customHeight="1">
      <c r="B132" s="38"/>
      <c r="C132" s="223" t="s">
        <v>163</v>
      </c>
      <c r="D132" s="223" t="s">
        <v>150</v>
      </c>
      <c r="E132" s="224" t="s">
        <v>1799</v>
      </c>
      <c r="F132" s="225" t="s">
        <v>1800</v>
      </c>
      <c r="G132" s="226" t="s">
        <v>971</v>
      </c>
      <c r="H132" s="227">
        <v>1</v>
      </c>
      <c r="I132" s="228"/>
      <c r="J132" s="229">
        <f>ROUND(I132*H132,2)</f>
        <v>0</v>
      </c>
      <c r="K132" s="225" t="s">
        <v>154</v>
      </c>
      <c r="L132" s="43"/>
      <c r="M132" s="296" t="s">
        <v>1</v>
      </c>
      <c r="N132" s="297" t="s">
        <v>42</v>
      </c>
      <c r="O132" s="298"/>
      <c r="P132" s="299">
        <f>O132*H132</f>
        <v>0</v>
      </c>
      <c r="Q132" s="299">
        <v>0</v>
      </c>
      <c r="R132" s="299">
        <f>Q132*H132</f>
        <v>0</v>
      </c>
      <c r="S132" s="299">
        <v>0</v>
      </c>
      <c r="T132" s="300">
        <f>S132*H132</f>
        <v>0</v>
      </c>
      <c r="AR132" s="234" t="s">
        <v>1775</v>
      </c>
      <c r="AT132" s="234" t="s">
        <v>150</v>
      </c>
      <c r="AU132" s="234" t="s">
        <v>87</v>
      </c>
      <c r="AY132" s="17" t="s">
        <v>147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85</v>
      </c>
      <c r="BK132" s="235">
        <f>ROUND(I132*H132,2)</f>
        <v>0</v>
      </c>
      <c r="BL132" s="17" t="s">
        <v>1775</v>
      </c>
      <c r="BM132" s="234" t="s">
        <v>1801</v>
      </c>
    </row>
    <row r="133" spans="2:12" s="1" customFormat="1" ht="6.95" customHeight="1">
      <c r="B133" s="61"/>
      <c r="C133" s="62"/>
      <c r="D133" s="62"/>
      <c r="E133" s="62"/>
      <c r="F133" s="62"/>
      <c r="G133" s="62"/>
      <c r="H133" s="62"/>
      <c r="I133" s="173"/>
      <c r="J133" s="62"/>
      <c r="K133" s="62"/>
      <c r="L133" s="43"/>
    </row>
  </sheetData>
  <sheetProtection password="CC35" sheet="1" objects="1" scenarios="1" formatColumns="0" formatRows="0" autoFilter="0"/>
  <autoFilter ref="C118:K13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DESKTOP-OPNKMIN\Jaroslav</cp:lastModifiedBy>
  <dcterms:created xsi:type="dcterms:W3CDTF">2019-04-04T13:20:15Z</dcterms:created>
  <dcterms:modified xsi:type="dcterms:W3CDTF">2019-04-04T13:20:22Z</dcterms:modified>
  <cp:category/>
  <cp:version/>
  <cp:contentType/>
  <cp:contentStatus/>
</cp:coreProperties>
</file>