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Stavební část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Stavební část'!$C$98:$K$179</definedName>
    <definedName name="_xlnm.Print_Area" localSheetId="1">'1 - Stavební část'!$C$4:$J$39,'1 - Stavební část'!$C$45:$J$80,'1 - Stavební část'!$C$86:$K$179</definedName>
    <definedName name="_xlnm.Print_Titles" localSheetId="1">'1 - Stavební část'!$98:$98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79"/>
  <c r="BH179"/>
  <c r="BG179"/>
  <c r="BF179"/>
  <c r="T179"/>
  <c r="T178"/>
  <c r="R179"/>
  <c r="R178"/>
  <c r="P179"/>
  <c r="P178"/>
  <c r="BK179"/>
  <c r="BK178"/>
  <c r="J178"/>
  <c r="J179"/>
  <c r="BE179"/>
  <c r="J79"/>
  <c r="BI177"/>
  <c r="BH177"/>
  <c r="BG177"/>
  <c r="BF177"/>
  <c r="T177"/>
  <c r="T176"/>
  <c r="R177"/>
  <c r="R176"/>
  <c r="P177"/>
  <c r="P176"/>
  <c r="BK177"/>
  <c r="BK176"/>
  <c r="J176"/>
  <c r="J177"/>
  <c r="BE177"/>
  <c r="J78"/>
  <c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77"/>
  <c r="BI172"/>
  <c r="BH172"/>
  <c r="BG172"/>
  <c r="BF172"/>
  <c r="T172"/>
  <c r="T171"/>
  <c r="T170"/>
  <c r="R172"/>
  <c r="R171"/>
  <c r="R170"/>
  <c r="P172"/>
  <c r="P171"/>
  <c r="P170"/>
  <c r="BK172"/>
  <c r="BK171"/>
  <c r="J171"/>
  <c r="BK170"/>
  <c r="J170"/>
  <c r="J172"/>
  <c r="BE172"/>
  <c r="J76"/>
  <c r="J75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74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T159"/>
  <c r="R160"/>
  <c r="R159"/>
  <c r="P160"/>
  <c r="P159"/>
  <c r="BK160"/>
  <c r="BK159"/>
  <c r="J159"/>
  <c r="J160"/>
  <c r="BE160"/>
  <c r="J73"/>
  <c r="BI158"/>
  <c r="BH158"/>
  <c r="BG158"/>
  <c r="BF158"/>
  <c r="T158"/>
  <c r="T157"/>
  <c r="R158"/>
  <c r="R157"/>
  <c r="P158"/>
  <c r="P157"/>
  <c r="BK158"/>
  <c r="BK157"/>
  <c r="J157"/>
  <c r="J158"/>
  <c r="BE158"/>
  <c r="J72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71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70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9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6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T119"/>
  <c r="R121"/>
  <c r="R120"/>
  <c r="R119"/>
  <c r="P121"/>
  <c r="P120"/>
  <c r="P119"/>
  <c r="BK121"/>
  <c r="BK120"/>
  <c r="J120"/>
  <c r="BK119"/>
  <c r="J119"/>
  <c r="J121"/>
  <c r="BE121"/>
  <c r="J67"/>
  <c r="J66"/>
  <c r="BI118"/>
  <c r="BH118"/>
  <c r="BG118"/>
  <c r="BF118"/>
  <c r="T118"/>
  <c r="T117"/>
  <c r="R118"/>
  <c r="R117"/>
  <c r="P118"/>
  <c r="P117"/>
  <c r="BK118"/>
  <c r="BK117"/>
  <c r="J117"/>
  <c r="J118"/>
  <c r="BE118"/>
  <c r="J65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4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3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2"/>
  <c r="BI102"/>
  <c r="F37"/>
  <c i="1" r="BD55"/>
  <c i="2" r="BH102"/>
  <c r="F36"/>
  <c i="1" r="BC55"/>
  <c i="2" r="BG102"/>
  <c r="F35"/>
  <c i="1" r="BB55"/>
  <c i="2" r="BF102"/>
  <c r="J34"/>
  <c i="1" r="AW55"/>
  <c i="2" r="F34"/>
  <c i="1" r="BA55"/>
  <c i="2" r="T102"/>
  <c r="T101"/>
  <c r="T100"/>
  <c r="T99"/>
  <c r="R102"/>
  <c r="R101"/>
  <c r="R100"/>
  <c r="R99"/>
  <c r="P102"/>
  <c r="P101"/>
  <c r="P100"/>
  <c r="P99"/>
  <c i="1" r="AU55"/>
  <c i="2" r="BK102"/>
  <c r="BK101"/>
  <c r="J101"/>
  <c r="BK100"/>
  <c r="J100"/>
  <c r="BK99"/>
  <c r="J99"/>
  <c r="J59"/>
  <c r="J30"/>
  <c i="1" r="AG55"/>
  <c i="2" r="J102"/>
  <c r="BE102"/>
  <c r="J33"/>
  <c i="1" r="AV55"/>
  <c i="2" r="F33"/>
  <c i="1" r="AZ55"/>
  <c i="2" r="J61"/>
  <c r="J60"/>
  <c r="J96"/>
  <c r="J95"/>
  <c r="F95"/>
  <c r="F93"/>
  <c r="E91"/>
  <c r="J55"/>
  <c r="J54"/>
  <c r="F54"/>
  <c r="F52"/>
  <c r="E50"/>
  <c r="J39"/>
  <c r="J18"/>
  <c r="E18"/>
  <c r="F96"/>
  <c r="F55"/>
  <c r="J17"/>
  <c r="J12"/>
  <c r="J93"/>
  <c r="J52"/>
  <c r="E7"/>
  <c r="E8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<sst xmlns="http://schemas.openxmlformats.org/spreadsheetml/2006/main">
  <si>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</si>
  <si>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</si>
  <si>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</si>
  <si>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</si>
  <si>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</si>
  <si>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{3be1b8ea-7faf-432c-ac91-bfe091f7fa49}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</si>
  <si>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</si>
  <si>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</si>
  <si>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</si>
  <si>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</si>
  <si>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</si>
  <si>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</si>
  <si>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</si>
  <si>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</si>
  <si>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Oblacna_1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</si>
  <si>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</si>
  <si>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</si>
  <si>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učebny chemie a fyziky ZŠ Oblačná - stavební část</t>
  </si>
  <si>
    <t>KSO:</t>
  </si>
  <si>
    <t>801 32 13</t>
  </si>
  <si>
    <t>CC-CZ:</t>
  </si>
  <si>
    <t>Místo:</t>
  </si>
  <si>
    <t>Oblačná 101/15, Liberec</t>
  </si>
  <si>
    <t>Datum:</t>
  </si>
  <si>
    <t>18. 2. 2019</t>
  </si>
  <si>
    <t>Zadavatel:</t>
  </si>
  <si>
    <t>IČ:</t>
  </si>
  <si>
    <t>0,1</t>
  </si>
  <si>
    <t>Statutární město Liberec, Náměstí Dr.E.Beneše 1</t>
  </si>
  <si>
    <t>DIČ:</t>
  </si>
  <si>
    <t>Uchazeč:</t>
  </si>
  <si>
    <t>Vyplň údaj</t>
  </si>
  <si>
    <t>Projektant:</t>
  </si>
  <si>
    <t>V a M spol. s r.o., Liberec</t>
  </si>
  <si>
    <t>True</t>
  </si>
  <si>
    <t>Zpracovatel:</t>
  </si>
  <si>
    <t>67231136</t>
  </si>
  <si>
    <t>Tomáš Vašek, Sněhurčina 710/73, 460 15 Liberec 15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</si>
  <si>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</si>
  <si>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</si>
  <si>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</si>
  <si>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</si>
  <si>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</si>
  <si>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</si>
  <si>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</si>
  <si>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</si>
  <si>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</si>
  <si>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</si>
  <si>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</si>
  <si>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</si>
  <si>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</si>
  <si>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</si>
  <si>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</si>
  <si>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</si>
  <si>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</si>
  <si>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</si>
  <si>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</si>
  <si>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</si>
  <si>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</si>
  <si>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</si>
  <si>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</si>
  <si>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</si>
  <si>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</si>
  <si>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</si>
  <si>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</si>
  <si>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</si>
  <si>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</si>
  <si>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</si>
  <si>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</si>
  <si>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</si>
  <si>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</si>
  <si>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</si>
  <si>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</si>
  <si>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</si>
  <si>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</si>
  <si>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</si>
  <si>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</si>
  <si>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</si>
  <si>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</si>
  <si>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</si>
  <si>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</si>
  <si>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{eb0be664-178d-467c-9a66-698c1cad926b}</t>
  </si>
  <si>
    <t>2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</si>
  <si>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</si>
  <si>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</si>
  <si>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</si>
  <si>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</si>
  <si>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</si>
  <si>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</si>
  <si>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</si>
  <si>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</si>
  <si>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</si>
  <si>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</si>
  <si>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</si>
  <si>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</si>
  <si>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</si>
  <si>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</si>
  <si>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</si>
  <si>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</si>
  <si>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</si>
  <si>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</si>
  <si>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</si>
  <si>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</si>
  <si>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</si>
  <si>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</si>
  <si>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TZB - Specialisté TZB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</si>
  <si>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</si>
  <si>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</si>
  <si>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</si>
  <si>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</si>
  <si>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</si>
  <si>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</si>
  <si>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</si>
  <si>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</si>
  <si>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</si>
  <si>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</si>
  <si>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</si>
  <si>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</si>
  <si>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</si>
  <si>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</si>
  <si>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</si>
  <si>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</si>
  <si>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</si>
  <si>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</si>
  <si>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</si>
  <si>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</si>
  <si>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</si>
  <si>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</si>
  <si>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</si>
  <si>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</si>
  <si>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</si>
  <si>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pl do 4 m2 ve zdivu nadzákladovém z nepálených tvárnic tl do 300 mm</t>
  </si>
  <si>
    <t>m3</t>
  </si>
  <si>
    <t>CS ÚRS 2019 01</t>
  </si>
  <si>
    <t>4</t>
  </si>
  <si>
    <t>412788542</t>
  </si>
  <si>
    <t>6</t>
  </si>
  <si>
    <t>Úpravy povrchů, podlahy a osazování výplní</t>
  </si>
  <si>
    <t>612135101</t>
  </si>
  <si>
    <t>Hrubá výplň rýh ve stěnách maltou jakékoli šířky rýhy</t>
  </si>
  <si>
    <t>m2</t>
  </si>
  <si>
    <t>694254336</t>
  </si>
  <si>
    <t>612325121</t>
  </si>
  <si>
    <t>Vápenocementová štuková omítka rýh ve stěnách šířky do 150 mm</t>
  </si>
  <si>
    <t>2089976688</t>
  </si>
  <si>
    <t>612325225</t>
  </si>
  <si>
    <t>Vápenocementová štuková omítka malých ploch do 4,0 m2 na stěnách</t>
  </si>
  <si>
    <t>kus</t>
  </si>
  <si>
    <t>-1752645160</t>
  </si>
  <si>
    <t>9</t>
  </si>
  <si>
    <t>Ostatní konstrukce a práce, bourání</t>
  </si>
  <si>
    <t>5</t>
  </si>
  <si>
    <t>949101112</t>
  </si>
  <si>
    <t>Lešení pomocné pro objekty pozemních staveb s lešeňovou podlahou v do 3,5 m zatížení do 150 kg/m2</t>
  </si>
  <si>
    <t>1318523426</t>
  </si>
  <si>
    <t>96809901-R</t>
  </si>
  <si>
    <t>Demontáž stropních svítidel</t>
  </si>
  <si>
    <t>954467619</t>
  </si>
  <si>
    <t>997</t>
  </si>
  <si>
    <t>Přesun sutě</t>
  </si>
  <si>
    <t>7</t>
  </si>
  <si>
    <t>997013213</t>
  </si>
  <si>
    <t>Vnitrostaveništní doprava suti a vybouraných hmot pro budovy v do 12 m ručně</t>
  </si>
  <si>
    <t>t</t>
  </si>
  <si>
    <t>-55808116</t>
  </si>
  <si>
    <t>8</t>
  </si>
  <si>
    <t>997013501</t>
  </si>
  <si>
    <t>Odvoz suti a vybouraných hmot na skládku nebo meziskládku do 1 km se složením</t>
  </si>
  <si>
    <t>-665746750</t>
  </si>
  <si>
    <t>997013509</t>
  </si>
  <si>
    <t>Příplatek k odvozu suti a vybouraných hmot na skládku ZKD 1 km přes 1 km</t>
  </si>
  <si>
    <t>1706530993</t>
  </si>
  <si>
    <t>10</t>
  </si>
  <si>
    <t>997013811</t>
  </si>
  <si>
    <t>Poplatek za uložení stavebního dřevěného odpadu na skládce (skládkovné)</t>
  </si>
  <si>
    <t>-162847328</t>
  </si>
  <si>
    <t>11</t>
  </si>
  <si>
    <t>997013813</t>
  </si>
  <si>
    <t>Poplatek za uložení stavebního odpadu z plastických hmot na skládce (skládkovné)</t>
  </si>
  <si>
    <t>-2054999260</t>
  </si>
  <si>
    <t>12</t>
  </si>
  <si>
    <t>997013831</t>
  </si>
  <si>
    <t>Poplatek za uložení stavebního směsného odpadu na skládce (skládkovné)</t>
  </si>
  <si>
    <t>898773406</t>
  </si>
  <si>
    <t>998</t>
  </si>
  <si>
    <t>Přesun hmot</t>
  </si>
  <si>
    <t>13</t>
  </si>
  <si>
    <t>998011002</t>
  </si>
  <si>
    <t>Přesun hmot pro budovy zděné v do 12 m</t>
  </si>
  <si>
    <t>-166526365</t>
  </si>
  <si>
    <t>PSV</t>
  </si>
  <si>
    <t>Práce a dodávky PSV</t>
  </si>
  <si>
    <t>762</t>
  </si>
  <si>
    <t>Konstrukce tesařské</t>
  </si>
  <si>
    <t>14</t>
  </si>
  <si>
    <t>762083121</t>
  </si>
  <si>
    <t>Impregnace řeziva proti dřevokaznému hmyzu, houbám a plísním máčením třída ohrožení 1 a 2</t>
  </si>
  <si>
    <t>16</t>
  </si>
  <si>
    <t>-63088645</t>
  </si>
  <si>
    <t>76243103-R</t>
  </si>
  <si>
    <t>Obložení čela stupínku z desek OSB tl 25 mm na pero a drážku šroubovaných, vč. spopjovacích prostředků</t>
  </si>
  <si>
    <t>-2104535293</t>
  </si>
  <si>
    <t>762511277</t>
  </si>
  <si>
    <t>Podlahové kce podkladové z desek OSB tl 25 mm broušených na pero a drážku šroubovaných</t>
  </si>
  <si>
    <t>-1391554273</t>
  </si>
  <si>
    <t>17</t>
  </si>
  <si>
    <t>762526110</t>
  </si>
  <si>
    <t>Položení polštáře pod podlahy při osové vzdálenosti 65 cm</t>
  </si>
  <si>
    <t>2063231255</t>
  </si>
  <si>
    <t>18</t>
  </si>
  <si>
    <t>M</t>
  </si>
  <si>
    <t>60511120-R</t>
  </si>
  <si>
    <t>Dodávka - fošny 50x90 mm</t>
  </si>
  <si>
    <t>32</t>
  </si>
  <si>
    <t>927961509</t>
  </si>
  <si>
    <t>19</t>
  </si>
  <si>
    <t>762595001</t>
  </si>
  <si>
    <t>Spojovací prostředky pro položení dřevěných podlah a zakrytí kanálů</t>
  </si>
  <si>
    <t>2006364224</t>
  </si>
  <si>
    <t>20</t>
  </si>
  <si>
    <t>998762102</t>
  </si>
  <si>
    <t>Přesun hmot tonážní pro kce tesařské v objektech v do 12 m</t>
  </si>
  <si>
    <t>-1016390558</t>
  </si>
  <si>
    <t>763</t>
  </si>
  <si>
    <t>Konstrukce suché výstavby</t>
  </si>
  <si>
    <t>76313510-R</t>
  </si>
  <si>
    <t>Zavěšený akustický podhled ve viditelném roštu z desek ze skelného vlákna v provedení akusticky pohltivém, vč. povrchové úpravy a olištování</t>
  </si>
  <si>
    <t>-717843226</t>
  </si>
  <si>
    <t>22</t>
  </si>
  <si>
    <t>76313520-R</t>
  </si>
  <si>
    <t>Zavěšený akustický podhled ve viditelném roštu z desek ze skelného vlákna v provedení zvukově odrazivém, vč. povrchové úpravy a olištování</t>
  </si>
  <si>
    <t>883438226</t>
  </si>
  <si>
    <t>23</t>
  </si>
  <si>
    <t>998763302</t>
  </si>
  <si>
    <t>Přesun hmot tonážní pro sádrokartonové konstrukce v objektech v do 12 m</t>
  </si>
  <si>
    <t>-2034686303</t>
  </si>
  <si>
    <t>766</t>
  </si>
  <si>
    <t>Konstrukce truhlářské</t>
  </si>
  <si>
    <t>24</t>
  </si>
  <si>
    <t>76682580-R</t>
  </si>
  <si>
    <t>Vybourání skříní ze stávajících nik</t>
  </si>
  <si>
    <t>1543236190</t>
  </si>
  <si>
    <t>25</t>
  </si>
  <si>
    <t>76682600-R</t>
  </si>
  <si>
    <t>Demontáž záclonových krytů, vč. přemístění na mezideponii</t>
  </si>
  <si>
    <t>-2025845848</t>
  </si>
  <si>
    <t>26</t>
  </si>
  <si>
    <t>76682601-R</t>
  </si>
  <si>
    <t>Zpětná montáž záclonových krytů, vč. spojovacího metriálu</t>
  </si>
  <si>
    <t>1440140725</t>
  </si>
  <si>
    <t>27</t>
  </si>
  <si>
    <t>76682710-R</t>
  </si>
  <si>
    <t>Demontáž žákovských stolů, vč. umyvadel</t>
  </si>
  <si>
    <t>m</t>
  </si>
  <si>
    <t>-650951802</t>
  </si>
  <si>
    <t>28</t>
  </si>
  <si>
    <t>76682720-R</t>
  </si>
  <si>
    <t>Demontáž učitelského stolu</t>
  </si>
  <si>
    <t>1181229286</t>
  </si>
  <si>
    <t>29</t>
  </si>
  <si>
    <t>76682730-R</t>
  </si>
  <si>
    <t>Vybourání učitelského stupínku, vč. podkladního roštu</t>
  </si>
  <si>
    <t>-1131925201</t>
  </si>
  <si>
    <t>775</t>
  </si>
  <si>
    <t>Podlahy skládané</t>
  </si>
  <si>
    <t>30</t>
  </si>
  <si>
    <t>775411820</t>
  </si>
  <si>
    <t>Demontáž soklíků nebo lišt dřevěných připevňovaných vruty</t>
  </si>
  <si>
    <t>-617333698</t>
  </si>
  <si>
    <t>31</t>
  </si>
  <si>
    <t>775413115</t>
  </si>
  <si>
    <t>Montáž podlahové lišty ze dřeva tvrdého nebo měkkého lepené</t>
  </si>
  <si>
    <t>-1090519935</t>
  </si>
  <si>
    <t>61418202-R</t>
  </si>
  <si>
    <t>Dodávka - soklová lišta</t>
  </si>
  <si>
    <t>1966079415</t>
  </si>
  <si>
    <t>33</t>
  </si>
  <si>
    <t>775510953</t>
  </si>
  <si>
    <t>Doplnění podlah vlysových, tl do 22 mm, plochy do 2 m2</t>
  </si>
  <si>
    <t>-1445334645</t>
  </si>
  <si>
    <t>34</t>
  </si>
  <si>
    <t>775511439</t>
  </si>
  <si>
    <t>Montáž podlahy z vlysů lepených, tl do 22 mm, š do 50 mm, dl do 300 mm z jakýchkoliv dřevin</t>
  </si>
  <si>
    <t>850649601</t>
  </si>
  <si>
    <t>35</t>
  </si>
  <si>
    <t>61192140-R</t>
  </si>
  <si>
    <t>Dodávka - podlahové vlysy</t>
  </si>
  <si>
    <t>369147133</t>
  </si>
  <si>
    <t>36</t>
  </si>
  <si>
    <t>775511800</t>
  </si>
  <si>
    <t>Demontáž podlah vlysových lepených s lištami lepenými</t>
  </si>
  <si>
    <t>-1449906799</t>
  </si>
  <si>
    <t>37</t>
  </si>
  <si>
    <t>775511820</t>
  </si>
  <si>
    <t>Demontáž podlah vlysových lepených bez lišt</t>
  </si>
  <si>
    <t>1276676861</t>
  </si>
  <si>
    <t>38</t>
  </si>
  <si>
    <t>775591919</t>
  </si>
  <si>
    <t>Oprava podlah dřevěných - broušení celkové včetně tmelení</t>
  </si>
  <si>
    <t>-278750829</t>
  </si>
  <si>
    <t>39</t>
  </si>
  <si>
    <t>775591920</t>
  </si>
  <si>
    <t>Oprava podlah dřevěných - vysátí povrchu</t>
  </si>
  <si>
    <t>-1552342455</t>
  </si>
  <si>
    <t>40</t>
  </si>
  <si>
    <t>775591929</t>
  </si>
  <si>
    <t>Oprava podlah dřevěných - celkové lakování</t>
  </si>
  <si>
    <t>1140781876</t>
  </si>
  <si>
    <t>41</t>
  </si>
  <si>
    <t>775591931</t>
  </si>
  <si>
    <t>Oprava podlah dřevěných - nátěr olejem a voskování</t>
  </si>
  <si>
    <t>-165339796</t>
  </si>
  <si>
    <t>42</t>
  </si>
  <si>
    <t>998775102</t>
  </si>
  <si>
    <t>Přesun hmot tonážní pro podlahy dřevěné v objektech v do 12 m</t>
  </si>
  <si>
    <t>137340935</t>
  </si>
  <si>
    <t>776</t>
  </si>
  <si>
    <t>Podlahy povlakové</t>
  </si>
  <si>
    <t>43</t>
  </si>
  <si>
    <t>776201811</t>
  </si>
  <si>
    <t>Demontáž lepených povlakových podlah bez podložky ručně</t>
  </si>
  <si>
    <t>988984617</t>
  </si>
  <si>
    <t>44</t>
  </si>
  <si>
    <t>776410811</t>
  </si>
  <si>
    <t>Odstranění soklíků a lišt pryžových nebo plastových</t>
  </si>
  <si>
    <t>-851197143</t>
  </si>
  <si>
    <t>45</t>
  </si>
  <si>
    <t>776430811</t>
  </si>
  <si>
    <t>Odstranění hran schodišťových</t>
  </si>
  <si>
    <t>1617450721</t>
  </si>
  <si>
    <t>783</t>
  </si>
  <si>
    <t>Dokončovací práce - nátěry</t>
  </si>
  <si>
    <t>46</t>
  </si>
  <si>
    <t>783806811</t>
  </si>
  <si>
    <t>Odstranění nátěrů z omítek oškrábáním</t>
  </si>
  <si>
    <t>-1562738649</t>
  </si>
  <si>
    <t>784</t>
  </si>
  <si>
    <t>Dokončovací práce - malby a tapety</t>
  </si>
  <si>
    <t>47</t>
  </si>
  <si>
    <t>784121001</t>
  </si>
  <si>
    <t>Oškrabání malby v mísnostech výšky do 3,80 m</t>
  </si>
  <si>
    <t>285297016</t>
  </si>
  <si>
    <t>48</t>
  </si>
  <si>
    <t>784121011</t>
  </si>
  <si>
    <t>Rozmývání podkladu po oškrabání malby v místnostech výšky do 3,80 m</t>
  </si>
  <si>
    <t>510638002</t>
  </si>
  <si>
    <t>49</t>
  </si>
  <si>
    <t>784181121</t>
  </si>
  <si>
    <t>Hloubková jednonásobná penetrace podkladu v místnostech výšky do 3,80 m</t>
  </si>
  <si>
    <t>-525019638</t>
  </si>
  <si>
    <t>50</t>
  </si>
  <si>
    <t>784191003</t>
  </si>
  <si>
    <t>Čištění vnitřních ploch oken dvojitých nebo zdvojených po provedení malířských prací</t>
  </si>
  <si>
    <t>1544879703</t>
  </si>
  <si>
    <t>51</t>
  </si>
  <si>
    <t>784191005</t>
  </si>
  <si>
    <t>Čištění vnitřních ploch dveří nebo vrat po provedení malířských prací</t>
  </si>
  <si>
    <t>1588824735</t>
  </si>
  <si>
    <t>52</t>
  </si>
  <si>
    <t>784191007</t>
  </si>
  <si>
    <t>Čištění vnitřních ploch podlah po provedení malířských prací</t>
  </si>
  <si>
    <t>-94065470</t>
  </si>
  <si>
    <t>53</t>
  </si>
  <si>
    <t>784211121</t>
  </si>
  <si>
    <t>Dvojnásobné bílé malby ze směsí za mokra středně otěruvzdorných v místnostech výšky do 3,80 m</t>
  </si>
  <si>
    <t>1212306506</t>
  </si>
  <si>
    <t>TZB</t>
  </si>
  <si>
    <t>Specialisté TZB</t>
  </si>
  <si>
    <t>54</t>
  </si>
  <si>
    <t>100010-R</t>
  </si>
  <si>
    <t>Zdravotně technické instalace (dle přílohy)</t>
  </si>
  <si>
    <t>Kč</t>
  </si>
  <si>
    <t>512</t>
  </si>
  <si>
    <t>-527211345</t>
  </si>
  <si>
    <t>55</t>
  </si>
  <si>
    <t>100020-R</t>
  </si>
  <si>
    <t>Elektroinstalace (dle přílohy)</t>
  </si>
  <si>
    <t>-633248233</t>
  </si>
  <si>
    <t>VRN</t>
  </si>
  <si>
    <t>Vedlejší rozpočtové náklady</t>
  </si>
  <si>
    <t>VRN1</t>
  </si>
  <si>
    <t>Průzkumné, geodetické a projektové práce</t>
  </si>
  <si>
    <t>56</t>
  </si>
  <si>
    <t>013254000</t>
  </si>
  <si>
    <t>Dokumentace skutečného provedení stavby</t>
  </si>
  <si>
    <t>1024</t>
  </si>
  <si>
    <t>895164573</t>
  </si>
  <si>
    <t>VRN3</t>
  </si>
  <si>
    <t>Zařízení staveniště</t>
  </si>
  <si>
    <t>57</t>
  </si>
  <si>
    <t>030001000</t>
  </si>
  <si>
    <t>747647135</t>
  </si>
  <si>
    <t>58</t>
  </si>
  <si>
    <t>039002000</t>
  </si>
  <si>
    <t>Zrušení zařízení staveniště</t>
  </si>
  <si>
    <t>866873511</t>
  </si>
  <si>
    <t>VRN4</t>
  </si>
  <si>
    <t>Inženýrská činnost</t>
  </si>
  <si>
    <t>59</t>
  </si>
  <si>
    <t>045002000</t>
  </si>
  <si>
    <t>Kompletační a koordinační činnost</t>
  </si>
  <si>
    <t>-1586065734</t>
  </si>
  <si>
    <t>VRN7</t>
  </si>
  <si>
    <t>Provozní vlivy</t>
  </si>
  <si>
    <t>60</t>
  </si>
  <si>
    <t>070001000</t>
  </si>
  <si>
    <t>1162449109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</si>
</sst>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20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21</v>
      </c>
      <c r="E8" s="17"/>
      <c r="F8" s="17"/>
      <c r="G8" s="17"/>
      <c r="H8" s="17"/>
      <c r="I8" s="17"/>
      <c r="J8" s="17"/>
      <c r="K8" s="22" t="s">
        <v>22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23</v>
      </c>
      <c r="AL8" s="17"/>
      <c r="AM8" s="17"/>
      <c r="AN8" s="28" t="s">
        <v>24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25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26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27</v>
      </c>
    </row>
    <row r="11" ht="18.48" customHeight="1">
      <c r="B11" s="16"/>
      <c r="C11" s="17"/>
      <c r="D11" s="17"/>
      <c r="E11" s="22" t="s">
        <v>28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29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27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27</v>
      </c>
    </row>
    <row r="13" ht="12" customHeight="1">
      <c r="B13" s="16"/>
      <c r="C13" s="17"/>
      <c r="D13" s="27" t="s">
        <v>30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26</v>
      </c>
      <c r="AL13" s="17"/>
      <c r="AM13" s="17"/>
      <c r="AN13" s="29" t="s">
        <v>31</v>
      </c>
      <c r="AO13" s="17"/>
      <c r="AP13" s="17"/>
      <c r="AQ13" s="17"/>
      <c r="AR13" s="15"/>
      <c r="BE13" s="26"/>
      <c r="BS13" s="12" t="s">
        <v>27</v>
      </c>
    </row>
    <row r="14">
      <c r="B14" s="16"/>
      <c r="C14" s="17"/>
      <c r="D14" s="17"/>
      <c r="E14" s="29" t="s">
        <v>31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29</v>
      </c>
      <c r="AL14" s="17"/>
      <c r="AM14" s="17"/>
      <c r="AN14" s="29" t="s">
        <v>31</v>
      </c>
      <c r="AO14" s="17"/>
      <c r="AP14" s="17"/>
      <c r="AQ14" s="17"/>
      <c r="AR14" s="15"/>
      <c r="BE14" s="26"/>
      <c r="BS14" s="12" t="s">
        <v>27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32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26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33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29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34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35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26</v>
      </c>
      <c r="AL19" s="17"/>
      <c r="AM19" s="17"/>
      <c r="AN19" s="22" t="s">
        <v>36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37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29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34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38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43</v>
      </c>
      <c r="E29" s="41"/>
      <c r="F29" s="27" t="s">
        <v>44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45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46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47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48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49" t="s">
        <v>51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Oblacna_1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Modernizace učebny chemie a fyziky ZŠ Oblačná - stavební část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>Oblačná 101/15, Liberec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62" t="str">
        <f>IF(AN8= "","",AN8)</f>
        <v>18. 2. 2019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Statutární město Liberec, Náměstí Dr.E.Beneše 1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32</v>
      </c>
      <c r="AJ49" s="34"/>
      <c r="AK49" s="34"/>
      <c r="AL49" s="34"/>
      <c r="AM49" s="63" t="str">
        <f>IF(E17="","",E17)</f>
        <v>V a M spol. s r.o., Liberec</v>
      </c>
      <c r="AN49" s="34"/>
      <c r="AO49" s="34"/>
      <c r="AP49" s="34"/>
      <c r="AQ49" s="34"/>
      <c r="AR49" s="38"/>
      <c r="AS49" s="64" t="s">
        <v>53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24.9" customHeight="1"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63" t="str">
        <f>IF(E20="","",E20)</f>
        <v>Tomáš Vašek, Sněhurčina 710/73, 460 15 Liberec 15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54</v>
      </c>
      <c r="D52" s="77"/>
      <c r="E52" s="77"/>
      <c r="F52" s="77"/>
      <c r="G52" s="77"/>
      <c r="H52" s="78"/>
      <c r="I52" s="79" t="s">
        <v>55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56</v>
      </c>
      <c r="AH52" s="77"/>
      <c r="AI52" s="77"/>
      <c r="AJ52" s="77"/>
      <c r="AK52" s="77"/>
      <c r="AL52" s="77"/>
      <c r="AM52" s="77"/>
      <c r="AN52" s="79" t="s">
        <v>57</v>
      </c>
      <c r="AO52" s="77"/>
      <c r="AP52" s="81"/>
      <c r="AQ52" s="82" t="s">
        <v>58</v>
      </c>
      <c r="AR52" s="38"/>
      <c r="AS52" s="83" t="s">
        <v>59</v>
      </c>
      <c r="AT52" s="84" t="s">
        <v>60</v>
      </c>
      <c r="AU52" s="84" t="s">
        <v>61</v>
      </c>
      <c r="AV52" s="84" t="s">
        <v>62</v>
      </c>
      <c r="AW52" s="84" t="s">
        <v>63</v>
      </c>
      <c r="AX52" s="84" t="s">
        <v>64</v>
      </c>
      <c r="AY52" s="84" t="s">
        <v>65</v>
      </c>
      <c r="AZ52" s="84" t="s">
        <v>66</v>
      </c>
      <c r="BA52" s="84" t="s">
        <v>67</v>
      </c>
      <c r="BB52" s="84" t="s">
        <v>68</v>
      </c>
      <c r="BC52" s="84" t="s">
        <v>69</v>
      </c>
      <c r="BD52" s="85" t="s">
        <v>70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71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72</v>
      </c>
      <c r="BT54" s="100" t="s">
        <v>73</v>
      </c>
      <c r="BU54" s="101" t="s">
        <v>74</v>
      </c>
      <c r="BV54" s="100" t="s">
        <v>75</v>
      </c>
      <c r="BW54" s="100" t="s">
        <v>5</v>
      </c>
      <c r="BX54" s="100" t="s">
        <v>76</v>
      </c>
      <c r="CL54" s="100" t="s">
        <v>19</v>
      </c>
    </row>
    <row r="55" s="5" customFormat="1" ht="16.5" customHeight="1">
      <c r="A55" s="102" t="s">
        <v>77</v>
      </c>
      <c r="B55" s="103"/>
      <c r="C55" s="104"/>
      <c r="D55" s="105" t="s">
        <v>78</v>
      </c>
      <c r="E55" s="105"/>
      <c r="F55" s="105"/>
      <c r="G55" s="105"/>
      <c r="H55" s="105"/>
      <c r="I55" s="106"/>
      <c r="J55" s="105" t="s">
        <v>79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'1 - Stavební část'!J30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80</v>
      </c>
      <c r="AR55" s="109"/>
      <c r="AS55" s="110">
        <v>0</v>
      </c>
      <c r="AT55" s="111">
        <f>ROUND(SUM(AV55:AW55),2)</f>
        <v>0</v>
      </c>
      <c r="AU55" s="112">
        <f>'1 - Stavební část'!P99</f>
        <v>0</v>
      </c>
      <c r="AV55" s="111">
        <f>'1 - Stavební část'!J33</f>
        <v>0</v>
      </c>
      <c r="AW55" s="111">
        <f>'1 - Stavební část'!J34</f>
        <v>0</v>
      </c>
      <c r="AX55" s="111">
        <f>'1 - Stavební část'!J35</f>
        <v>0</v>
      </c>
      <c r="AY55" s="111">
        <f>'1 - Stavební část'!J36</f>
        <v>0</v>
      </c>
      <c r="AZ55" s="111">
        <f>'1 - Stavební část'!F33</f>
        <v>0</v>
      </c>
      <c r="BA55" s="111">
        <f>'1 - Stavební část'!F34</f>
        <v>0</v>
      </c>
      <c r="BB55" s="111">
        <f>'1 - Stavební část'!F35</f>
        <v>0</v>
      </c>
      <c r="BC55" s="111">
        <f>'1 - Stavební část'!F36</f>
        <v>0</v>
      </c>
      <c r="BD55" s="113">
        <f>'1 - Stavební část'!F37</f>
        <v>0</v>
      </c>
      <c r="BT55" s="114" t="s">
        <v>78</v>
      </c>
      <c r="BV55" s="114" t="s">
        <v>75</v>
      </c>
      <c r="BW55" s="114" t="s">
        <v>81</v>
      </c>
      <c r="BX55" s="114" t="s">
        <v>5</v>
      </c>
      <c r="CL55" s="114" t="s">
        <v>19</v>
      </c>
      <c r="CM55" s="114" t="s">
        <v>82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u30aUac8DVg4f6F1EXMNOxaUv/YezU/R+8q6FRlDVgKMD8jplvP1xZcf3OB9en2M5uSB3+4HwZWZxZkVXXZhRQ==" hashValue="L/ovPFGwKjuaO+zeU6ngaMwRXIKTH0mK8FxXH3pfQ8XIw4PjjobVIJYi6OGLZoFzz1yIzf4QtVOUO18i2uUWc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 - Stavební čás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81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82</v>
      </c>
    </row>
    <row r="4" ht="24.96" customHeight="1">
      <c r="B4" s="15"/>
      <c r="D4" s="119" t="s">
        <v>83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Modernizace učebny chemie a fyziky ZŠ Oblačná - stavební část</v>
      </c>
      <c r="F7" s="120"/>
      <c r="G7" s="120"/>
      <c r="H7" s="120"/>
      <c r="L7" s="15"/>
    </row>
    <row r="8" s="1" customFormat="1" ht="12" customHeight="1">
      <c r="B8" s="38"/>
      <c r="D8" s="120" t="s">
        <v>84</v>
      </c>
      <c r="I8" s="122"/>
      <c r="L8" s="38"/>
    </row>
    <row r="9" s="1" customFormat="1" ht="36.96" customHeight="1">
      <c r="B9" s="38"/>
      <c r="E9" s="123" t="s">
        <v>85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19</v>
      </c>
      <c r="I11" s="124" t="s">
        <v>20</v>
      </c>
      <c r="J11" s="12" t="s">
        <v>1</v>
      </c>
      <c r="L11" s="38"/>
    </row>
    <row r="12" s="1" customFormat="1" ht="12" customHeight="1">
      <c r="B12" s="38"/>
      <c r="D12" s="120" t="s">
        <v>21</v>
      </c>
      <c r="F12" s="12" t="s">
        <v>22</v>
      </c>
      <c r="I12" s="124" t="s">
        <v>23</v>
      </c>
      <c r="J12" s="125" t="str">
        <f>'Rekapitulace stavby'!AN8</f>
        <v>18. 2. 2019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25</v>
      </c>
      <c r="I14" s="124" t="s">
        <v>26</v>
      </c>
      <c r="J14" s="12" t="s">
        <v>1</v>
      </c>
      <c r="L14" s="38"/>
    </row>
    <row r="15" s="1" customFormat="1" ht="18" customHeight="1">
      <c r="B15" s="38"/>
      <c r="E15" s="12" t="s">
        <v>28</v>
      </c>
      <c r="I15" s="124" t="s">
        <v>29</v>
      </c>
      <c r="J15" s="12" t="s">
        <v>1</v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30</v>
      </c>
      <c r="I17" s="124" t="s">
        <v>26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29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32</v>
      </c>
      <c r="I20" s="124" t="s">
        <v>26</v>
      </c>
      <c r="J20" s="12" t="s">
        <v>1</v>
      </c>
      <c r="L20" s="38"/>
    </row>
    <row r="21" s="1" customFormat="1" ht="18" customHeight="1">
      <c r="B21" s="38"/>
      <c r="E21" s="12" t="s">
        <v>33</v>
      </c>
      <c r="I21" s="124" t="s">
        <v>29</v>
      </c>
      <c r="J21" s="12" t="s">
        <v>1</v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35</v>
      </c>
      <c r="I23" s="124" t="s">
        <v>26</v>
      </c>
      <c r="J23" s="12" t="s">
        <v>36</v>
      </c>
      <c r="L23" s="38"/>
    </row>
    <row r="24" s="1" customFormat="1" ht="18" customHeight="1">
      <c r="B24" s="38"/>
      <c r="E24" s="12" t="s">
        <v>37</v>
      </c>
      <c r="I24" s="124" t="s">
        <v>29</v>
      </c>
      <c r="J24" s="12" t="s">
        <v>1</v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38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25.44" customHeight="1">
      <c r="B30" s="38"/>
      <c r="D30" s="130" t="s">
        <v>39</v>
      </c>
      <c r="I30" s="122"/>
      <c r="J30" s="131">
        <f>ROUND(J99, 2)</f>
        <v>0</v>
      </c>
      <c r="L30" s="38"/>
    </row>
    <row r="31" s="1" customFormat="1" ht="6.96" customHeight="1">
      <c r="B31" s="38"/>
      <c r="D31" s="66"/>
      <c r="E31" s="66"/>
      <c r="F31" s="66"/>
      <c r="G31" s="66"/>
      <c r="H31" s="66"/>
      <c r="I31" s="129"/>
      <c r="J31" s="66"/>
      <c r="K31" s="66"/>
      <c r="L31" s="38"/>
    </row>
    <row r="32" s="1" customFormat="1" ht="14.4" customHeight="1">
      <c r="B32" s="38"/>
      <c r="F32" s="132" t="s">
        <v>41</v>
      </c>
      <c r="I32" s="133" t="s">
        <v>40</v>
      </c>
      <c r="J32" s="132" t="s">
        <v>42</v>
      </c>
      <c r="L32" s="38"/>
    </row>
    <row r="33" s="1" customFormat="1" ht="14.4" customHeight="1">
      <c r="B33" s="38"/>
      <c r="D33" s="120" t="s">
        <v>43</v>
      </c>
      <c r="E33" s="120" t="s">
        <v>44</v>
      </c>
      <c r="F33" s="134">
        <f>ROUND((SUM(BE99:BE179)),  2)</f>
        <v>0</v>
      </c>
      <c r="I33" s="135">
        <v>0.20999999999999999</v>
      </c>
      <c r="J33" s="134">
        <f>ROUND(((SUM(BE99:BE179))*I33),  2)</f>
        <v>0</v>
      </c>
      <c r="L33" s="38"/>
    </row>
    <row r="34" s="1" customFormat="1" ht="14.4" customHeight="1">
      <c r="B34" s="38"/>
      <c r="E34" s="120" t="s">
        <v>45</v>
      </c>
      <c r="F34" s="134">
        <f>ROUND((SUM(BF99:BF179)),  2)</f>
        <v>0</v>
      </c>
      <c r="I34" s="135">
        <v>0.14999999999999999</v>
      </c>
      <c r="J34" s="134">
        <f>ROUND(((SUM(BF99:BF179))*I34),  2)</f>
        <v>0</v>
      </c>
      <c r="L34" s="38"/>
    </row>
    <row r="35" hidden="1" s="1" customFormat="1" ht="14.4" customHeight="1">
      <c r="B35" s="38"/>
      <c r="E35" s="120" t="s">
        <v>46</v>
      </c>
      <c r="F35" s="134">
        <f>ROUND((SUM(BG99:BG179)),  2)</f>
        <v>0</v>
      </c>
      <c r="I35" s="135">
        <v>0.20999999999999999</v>
      </c>
      <c r="J35" s="134">
        <f>0</f>
        <v>0</v>
      </c>
      <c r="L35" s="38"/>
    </row>
    <row r="36" hidden="1" s="1" customFormat="1" ht="14.4" customHeight="1">
      <c r="B36" s="38"/>
      <c r="E36" s="120" t="s">
        <v>47</v>
      </c>
      <c r="F36" s="134">
        <f>ROUND((SUM(BH99:BH179)),  2)</f>
        <v>0</v>
      </c>
      <c r="I36" s="135">
        <v>0.14999999999999999</v>
      </c>
      <c r="J36" s="134">
        <f>0</f>
        <v>0</v>
      </c>
      <c r="L36" s="38"/>
    </row>
    <row r="37" hidden="1" s="1" customFormat="1" ht="14.4" customHeight="1">
      <c r="B37" s="38"/>
      <c r="E37" s="120" t="s">
        <v>48</v>
      </c>
      <c r="F37" s="134">
        <f>ROUND((SUM(BI99:BI179)),  2)</f>
        <v>0</v>
      </c>
      <c r="I37" s="135">
        <v>0</v>
      </c>
      <c r="J37" s="134">
        <f>0</f>
        <v>0</v>
      </c>
      <c r="L37" s="38"/>
    </row>
    <row r="38" s="1" customFormat="1" ht="6.96" customHeight="1">
      <c r="B38" s="38"/>
      <c r="I38" s="122"/>
      <c r="L38" s="38"/>
    </row>
    <row r="39" s="1" customFormat="1" ht="25.44" customHeight="1">
      <c r="B39" s="38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41"/>
      <c r="J39" s="142">
        <f>SUM(J30:J37)</f>
        <v>0</v>
      </c>
      <c r="K39" s="143"/>
      <c r="L39" s="38"/>
    </row>
    <row r="40" s="1" customFormat="1" ht="14.4" customHeight="1">
      <c r="B40" s="144"/>
      <c r="C40" s="145"/>
      <c r="D40" s="145"/>
      <c r="E40" s="145"/>
      <c r="F40" s="145"/>
      <c r="G40" s="145"/>
      <c r="H40" s="145"/>
      <c r="I40" s="146"/>
      <c r="J40" s="145"/>
      <c r="K40" s="145"/>
      <c r="L40" s="38"/>
    </row>
    <row r="44" s="1" customFormat="1" ht="6.96" customHeight="1">
      <c r="B44" s="147"/>
      <c r="C44" s="148"/>
      <c r="D44" s="148"/>
      <c r="E44" s="148"/>
      <c r="F44" s="148"/>
      <c r="G44" s="148"/>
      <c r="H44" s="148"/>
      <c r="I44" s="149"/>
      <c r="J44" s="148"/>
      <c r="K44" s="148"/>
      <c r="L44" s="38"/>
    </row>
    <row r="45" s="1" customFormat="1" ht="24.96" customHeight="1">
      <c r="B45" s="33"/>
      <c r="C45" s="18" t="s">
        <v>86</v>
      </c>
      <c r="D45" s="34"/>
      <c r="E45" s="34"/>
      <c r="F45" s="34"/>
      <c r="G45" s="34"/>
      <c r="H45" s="34"/>
      <c r="I45" s="122"/>
      <c r="J45" s="34"/>
      <c r="K45" s="34"/>
      <c r="L45" s="38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122"/>
      <c r="J46" s="34"/>
      <c r="K46" s="34"/>
      <c r="L46" s="38"/>
    </row>
    <row r="47" s="1" customFormat="1" ht="12" customHeight="1">
      <c r="B47" s="33"/>
      <c r="C47" s="27" t="s">
        <v>16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16.5" customHeight="1">
      <c r="B48" s="33"/>
      <c r="C48" s="34"/>
      <c r="D48" s="34"/>
      <c r="E48" s="150" t="str">
        <f>E7</f>
        <v>Modernizace učebny chemie a fyziky ZŠ Oblačná - stavební část</v>
      </c>
      <c r="F48" s="27"/>
      <c r="G48" s="27"/>
      <c r="H48" s="27"/>
      <c r="I48" s="122"/>
      <c r="J48" s="34"/>
      <c r="K48" s="34"/>
      <c r="L48" s="38"/>
    </row>
    <row r="49" s="1" customFormat="1" ht="12" customHeight="1">
      <c r="B49" s="33"/>
      <c r="C49" s="27" t="s">
        <v>84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59" t="str">
        <f>E9</f>
        <v>1 - Stavební část</v>
      </c>
      <c r="F50" s="34"/>
      <c r="G50" s="34"/>
      <c r="H50" s="34"/>
      <c r="I50" s="122"/>
      <c r="J50" s="34"/>
      <c r="K50" s="34"/>
      <c r="L50" s="38"/>
    </row>
    <row r="51" s="1" customFormat="1" ht="6.96" customHeight="1">
      <c r="B51" s="33"/>
      <c r="C51" s="34"/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2" customHeight="1">
      <c r="B52" s="33"/>
      <c r="C52" s="27" t="s">
        <v>21</v>
      </c>
      <c r="D52" s="34"/>
      <c r="E52" s="34"/>
      <c r="F52" s="22" t="str">
        <f>F12</f>
        <v>Oblačná 101/15, Liberec</v>
      </c>
      <c r="G52" s="34"/>
      <c r="H52" s="34"/>
      <c r="I52" s="124" t="s">
        <v>23</v>
      </c>
      <c r="J52" s="62" t="str">
        <f>IF(J12="","",J12)</f>
        <v>18. 2. 2019</v>
      </c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3.65" customHeight="1">
      <c r="B54" s="33"/>
      <c r="C54" s="27" t="s">
        <v>25</v>
      </c>
      <c r="D54" s="34"/>
      <c r="E54" s="34"/>
      <c r="F54" s="22" t="str">
        <f>E15</f>
        <v>Statutární město Liberec, Náměstí Dr.E.Beneše 1</v>
      </c>
      <c r="G54" s="34"/>
      <c r="H54" s="34"/>
      <c r="I54" s="124" t="s">
        <v>32</v>
      </c>
      <c r="J54" s="31" t="str">
        <f>E21</f>
        <v>V a M spol. s r.o., Liberec</v>
      </c>
      <c r="K54" s="34"/>
      <c r="L54" s="38"/>
    </row>
    <row r="55" s="1" customFormat="1" ht="24.9" customHeight="1">
      <c r="B55" s="33"/>
      <c r="C55" s="27" t="s">
        <v>30</v>
      </c>
      <c r="D55" s="34"/>
      <c r="E55" s="34"/>
      <c r="F55" s="22" t="str">
        <f>IF(E18="","",E18)</f>
        <v>Vyplň údaj</v>
      </c>
      <c r="G55" s="34"/>
      <c r="H55" s="34"/>
      <c r="I55" s="124" t="s">
        <v>35</v>
      </c>
      <c r="J55" s="31" t="str">
        <f>E24</f>
        <v>Tomáš Vašek, Sněhurčina 710/73, 460 15 Liberec 15</v>
      </c>
      <c r="K55" s="34"/>
      <c r="L55" s="38"/>
    </row>
    <row r="56" s="1" customFormat="1" ht="10.32" customHeight="1">
      <c r="B56" s="33"/>
      <c r="C56" s="34"/>
      <c r="D56" s="34"/>
      <c r="E56" s="34"/>
      <c r="F56" s="34"/>
      <c r="G56" s="34"/>
      <c r="H56" s="34"/>
      <c r="I56" s="122"/>
      <c r="J56" s="34"/>
      <c r="K56" s="34"/>
      <c r="L56" s="38"/>
    </row>
    <row r="57" s="1" customFormat="1" ht="29.28" customHeight="1">
      <c r="B57" s="33"/>
      <c r="C57" s="151" t="s">
        <v>87</v>
      </c>
      <c r="D57" s="152"/>
      <c r="E57" s="152"/>
      <c r="F57" s="152"/>
      <c r="G57" s="152"/>
      <c r="H57" s="152"/>
      <c r="I57" s="153"/>
      <c r="J57" s="154" t="s">
        <v>88</v>
      </c>
      <c r="K57" s="152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2.8" customHeight="1">
      <c r="B59" s="33"/>
      <c r="C59" s="155" t="s">
        <v>89</v>
      </c>
      <c r="D59" s="34"/>
      <c r="E59" s="34"/>
      <c r="F59" s="34"/>
      <c r="G59" s="34"/>
      <c r="H59" s="34"/>
      <c r="I59" s="122"/>
      <c r="J59" s="93">
        <f>J99</f>
        <v>0</v>
      </c>
      <c r="K59" s="34"/>
      <c r="L59" s="38"/>
      <c r="AU59" s="12" t="s">
        <v>90</v>
      </c>
    </row>
    <row r="60" s="7" customFormat="1" ht="24.96" customHeight="1">
      <c r="B60" s="156"/>
      <c r="C60" s="157"/>
      <c r="D60" s="158" t="s">
        <v>91</v>
      </c>
      <c r="E60" s="159"/>
      <c r="F60" s="159"/>
      <c r="G60" s="159"/>
      <c r="H60" s="159"/>
      <c r="I60" s="160"/>
      <c r="J60" s="161">
        <f>J100</f>
        <v>0</v>
      </c>
      <c r="K60" s="157"/>
      <c r="L60" s="162"/>
    </row>
    <row r="61" s="8" customFormat="1" ht="19.92" customHeight="1">
      <c r="B61" s="163"/>
      <c r="C61" s="164"/>
      <c r="D61" s="165" t="s">
        <v>92</v>
      </c>
      <c r="E61" s="166"/>
      <c r="F61" s="166"/>
      <c r="G61" s="166"/>
      <c r="H61" s="166"/>
      <c r="I61" s="167"/>
      <c r="J61" s="168">
        <f>J101</f>
        <v>0</v>
      </c>
      <c r="K61" s="164"/>
      <c r="L61" s="169"/>
    </row>
    <row r="62" s="8" customFormat="1" ht="19.92" customHeight="1">
      <c r="B62" s="163"/>
      <c r="C62" s="164"/>
      <c r="D62" s="165" t="s">
        <v>93</v>
      </c>
      <c r="E62" s="166"/>
      <c r="F62" s="166"/>
      <c r="G62" s="166"/>
      <c r="H62" s="166"/>
      <c r="I62" s="167"/>
      <c r="J62" s="168">
        <f>J103</f>
        <v>0</v>
      </c>
      <c r="K62" s="164"/>
      <c r="L62" s="169"/>
    </row>
    <row r="63" s="8" customFormat="1" ht="19.92" customHeight="1">
      <c r="B63" s="163"/>
      <c r="C63" s="164"/>
      <c r="D63" s="165" t="s">
        <v>94</v>
      </c>
      <c r="E63" s="166"/>
      <c r="F63" s="166"/>
      <c r="G63" s="166"/>
      <c r="H63" s="166"/>
      <c r="I63" s="167"/>
      <c r="J63" s="168">
        <f>J107</f>
        <v>0</v>
      </c>
      <c r="K63" s="164"/>
      <c r="L63" s="169"/>
    </row>
    <row r="64" s="8" customFormat="1" ht="19.92" customHeight="1">
      <c r="B64" s="163"/>
      <c r="C64" s="164"/>
      <c r="D64" s="165" t="s">
        <v>95</v>
      </c>
      <c r="E64" s="166"/>
      <c r="F64" s="166"/>
      <c r="G64" s="166"/>
      <c r="H64" s="166"/>
      <c r="I64" s="167"/>
      <c r="J64" s="168">
        <f>J110</f>
        <v>0</v>
      </c>
      <c r="K64" s="164"/>
      <c r="L64" s="169"/>
    </row>
    <row r="65" s="8" customFormat="1" ht="19.92" customHeight="1">
      <c r="B65" s="163"/>
      <c r="C65" s="164"/>
      <c r="D65" s="165" t="s">
        <v>96</v>
      </c>
      <c r="E65" s="166"/>
      <c r="F65" s="166"/>
      <c r="G65" s="166"/>
      <c r="H65" s="166"/>
      <c r="I65" s="167"/>
      <c r="J65" s="168">
        <f>J117</f>
        <v>0</v>
      </c>
      <c r="K65" s="164"/>
      <c r="L65" s="169"/>
    </row>
    <row r="66" s="7" customFormat="1" ht="24.96" customHeight="1">
      <c r="B66" s="156"/>
      <c r="C66" s="157"/>
      <c r="D66" s="158" t="s">
        <v>97</v>
      </c>
      <c r="E66" s="159"/>
      <c r="F66" s="159"/>
      <c r="G66" s="159"/>
      <c r="H66" s="159"/>
      <c r="I66" s="160"/>
      <c r="J66" s="161">
        <f>J119</f>
        <v>0</v>
      </c>
      <c r="K66" s="157"/>
      <c r="L66" s="162"/>
    </row>
    <row r="67" s="8" customFormat="1" ht="19.92" customHeight="1">
      <c r="B67" s="163"/>
      <c r="C67" s="164"/>
      <c r="D67" s="165" t="s">
        <v>98</v>
      </c>
      <c r="E67" s="166"/>
      <c r="F67" s="166"/>
      <c r="G67" s="166"/>
      <c r="H67" s="166"/>
      <c r="I67" s="167"/>
      <c r="J67" s="168">
        <f>J120</f>
        <v>0</v>
      </c>
      <c r="K67" s="164"/>
      <c r="L67" s="169"/>
    </row>
    <row r="68" s="8" customFormat="1" ht="19.92" customHeight="1">
      <c r="B68" s="163"/>
      <c r="C68" s="164"/>
      <c r="D68" s="165" t="s">
        <v>99</v>
      </c>
      <c r="E68" s="166"/>
      <c r="F68" s="166"/>
      <c r="G68" s="166"/>
      <c r="H68" s="166"/>
      <c r="I68" s="167"/>
      <c r="J68" s="168">
        <f>J128</f>
        <v>0</v>
      </c>
      <c r="K68" s="164"/>
      <c r="L68" s="169"/>
    </row>
    <row r="69" s="8" customFormat="1" ht="19.92" customHeight="1">
      <c r="B69" s="163"/>
      <c r="C69" s="164"/>
      <c r="D69" s="165" t="s">
        <v>100</v>
      </c>
      <c r="E69" s="166"/>
      <c r="F69" s="166"/>
      <c r="G69" s="166"/>
      <c r="H69" s="166"/>
      <c r="I69" s="167"/>
      <c r="J69" s="168">
        <f>J132</f>
        <v>0</v>
      </c>
      <c r="K69" s="164"/>
      <c r="L69" s="169"/>
    </row>
    <row r="70" s="8" customFormat="1" ht="19.92" customHeight="1">
      <c r="B70" s="163"/>
      <c r="C70" s="164"/>
      <c r="D70" s="165" t="s">
        <v>101</v>
      </c>
      <c r="E70" s="166"/>
      <c r="F70" s="166"/>
      <c r="G70" s="166"/>
      <c r="H70" s="166"/>
      <c r="I70" s="167"/>
      <c r="J70" s="168">
        <f>J139</f>
        <v>0</v>
      </c>
      <c r="K70" s="164"/>
      <c r="L70" s="169"/>
    </row>
    <row r="71" s="8" customFormat="1" ht="19.92" customHeight="1">
      <c r="B71" s="163"/>
      <c r="C71" s="164"/>
      <c r="D71" s="165" t="s">
        <v>102</v>
      </c>
      <c r="E71" s="166"/>
      <c r="F71" s="166"/>
      <c r="G71" s="166"/>
      <c r="H71" s="166"/>
      <c r="I71" s="167"/>
      <c r="J71" s="168">
        <f>J153</f>
        <v>0</v>
      </c>
      <c r="K71" s="164"/>
      <c r="L71" s="169"/>
    </row>
    <row r="72" s="8" customFormat="1" ht="19.92" customHeight="1">
      <c r="B72" s="163"/>
      <c r="C72" s="164"/>
      <c r="D72" s="165" t="s">
        <v>103</v>
      </c>
      <c r="E72" s="166"/>
      <c r="F72" s="166"/>
      <c r="G72" s="166"/>
      <c r="H72" s="166"/>
      <c r="I72" s="167"/>
      <c r="J72" s="168">
        <f>J157</f>
        <v>0</v>
      </c>
      <c r="K72" s="164"/>
      <c r="L72" s="169"/>
    </row>
    <row r="73" s="8" customFormat="1" ht="19.92" customHeight="1">
      <c r="B73" s="163"/>
      <c r="C73" s="164"/>
      <c r="D73" s="165" t="s">
        <v>104</v>
      </c>
      <c r="E73" s="166"/>
      <c r="F73" s="166"/>
      <c r="G73" s="166"/>
      <c r="H73" s="166"/>
      <c r="I73" s="167"/>
      <c r="J73" s="168">
        <f>J159</f>
        <v>0</v>
      </c>
      <c r="K73" s="164"/>
      <c r="L73" s="169"/>
    </row>
    <row r="74" s="7" customFormat="1" ht="24.96" customHeight="1">
      <c r="B74" s="156"/>
      <c r="C74" s="157"/>
      <c r="D74" s="158" t="s">
        <v>105</v>
      </c>
      <c r="E74" s="159"/>
      <c r="F74" s="159"/>
      <c r="G74" s="159"/>
      <c r="H74" s="159"/>
      <c r="I74" s="160"/>
      <c r="J74" s="161">
        <f>J167</f>
        <v>0</v>
      </c>
      <c r="K74" s="157"/>
      <c r="L74" s="162"/>
    </row>
    <row r="75" s="7" customFormat="1" ht="24.96" customHeight="1">
      <c r="B75" s="156"/>
      <c r="C75" s="157"/>
      <c r="D75" s="158" t="s">
        <v>106</v>
      </c>
      <c r="E75" s="159"/>
      <c r="F75" s="159"/>
      <c r="G75" s="159"/>
      <c r="H75" s="159"/>
      <c r="I75" s="160"/>
      <c r="J75" s="161">
        <f>J170</f>
        <v>0</v>
      </c>
      <c r="K75" s="157"/>
      <c r="L75" s="162"/>
    </row>
    <row r="76" s="8" customFormat="1" ht="19.92" customHeight="1">
      <c r="B76" s="163"/>
      <c r="C76" s="164"/>
      <c r="D76" s="165" t="s">
        <v>107</v>
      </c>
      <c r="E76" s="166"/>
      <c r="F76" s="166"/>
      <c r="G76" s="166"/>
      <c r="H76" s="166"/>
      <c r="I76" s="167"/>
      <c r="J76" s="168">
        <f>J171</f>
        <v>0</v>
      </c>
      <c r="K76" s="164"/>
      <c r="L76" s="169"/>
    </row>
    <row r="77" s="8" customFormat="1" ht="19.92" customHeight="1">
      <c r="B77" s="163"/>
      <c r="C77" s="164"/>
      <c r="D77" s="165" t="s">
        <v>108</v>
      </c>
      <c r="E77" s="166"/>
      <c r="F77" s="166"/>
      <c r="G77" s="166"/>
      <c r="H77" s="166"/>
      <c r="I77" s="167"/>
      <c r="J77" s="168">
        <f>J173</f>
        <v>0</v>
      </c>
      <c r="K77" s="164"/>
      <c r="L77" s="169"/>
    </row>
    <row r="78" s="8" customFormat="1" ht="19.92" customHeight="1">
      <c r="B78" s="163"/>
      <c r="C78" s="164"/>
      <c r="D78" s="165" t="s">
        <v>109</v>
      </c>
      <c r="E78" s="166"/>
      <c r="F78" s="166"/>
      <c r="G78" s="166"/>
      <c r="H78" s="166"/>
      <c r="I78" s="167"/>
      <c r="J78" s="168">
        <f>J176</f>
        <v>0</v>
      </c>
      <c r="K78" s="164"/>
      <c r="L78" s="169"/>
    </row>
    <row r="79" s="8" customFormat="1" ht="19.92" customHeight="1">
      <c r="B79" s="163"/>
      <c r="C79" s="164"/>
      <c r="D79" s="165" t="s">
        <v>110</v>
      </c>
      <c r="E79" s="166"/>
      <c r="F79" s="166"/>
      <c r="G79" s="166"/>
      <c r="H79" s="166"/>
      <c r="I79" s="167"/>
      <c r="J79" s="168">
        <f>J178</f>
        <v>0</v>
      </c>
      <c r="K79" s="164"/>
      <c r="L79" s="169"/>
    </row>
    <row r="80" s="1" customFormat="1" ht="21.84" customHeight="1">
      <c r="B80" s="33"/>
      <c r="C80" s="34"/>
      <c r="D80" s="34"/>
      <c r="E80" s="34"/>
      <c r="F80" s="34"/>
      <c r="G80" s="34"/>
      <c r="H80" s="34"/>
      <c r="I80" s="122"/>
      <c r="J80" s="34"/>
      <c r="K80" s="34"/>
      <c r="L80" s="38"/>
    </row>
    <row r="81" s="1" customFormat="1" ht="6.96" customHeight="1">
      <c r="B81" s="52"/>
      <c r="C81" s="53"/>
      <c r="D81" s="53"/>
      <c r="E81" s="53"/>
      <c r="F81" s="53"/>
      <c r="G81" s="53"/>
      <c r="H81" s="53"/>
      <c r="I81" s="146"/>
      <c r="J81" s="53"/>
      <c r="K81" s="53"/>
      <c r="L81" s="38"/>
    </row>
    <row r="85" s="1" customFormat="1" ht="6.96" customHeight="1">
      <c r="B85" s="54"/>
      <c r="C85" s="55"/>
      <c r="D85" s="55"/>
      <c r="E85" s="55"/>
      <c r="F85" s="55"/>
      <c r="G85" s="55"/>
      <c r="H85" s="55"/>
      <c r="I85" s="149"/>
      <c r="J85" s="55"/>
      <c r="K85" s="55"/>
      <c r="L85" s="38"/>
    </row>
    <row r="86" s="1" customFormat="1" ht="24.96" customHeight="1">
      <c r="B86" s="33"/>
      <c r="C86" s="18" t="s">
        <v>111</v>
      </c>
      <c r="D86" s="34"/>
      <c r="E86" s="34"/>
      <c r="F86" s="34"/>
      <c r="G86" s="34"/>
      <c r="H86" s="34"/>
      <c r="I86" s="122"/>
      <c r="J86" s="34"/>
      <c r="K86" s="34"/>
      <c r="L86" s="38"/>
    </row>
    <row r="87" s="1" customFormat="1" ht="6.96" customHeight="1">
      <c r="B87" s="33"/>
      <c r="C87" s="34"/>
      <c r="D87" s="34"/>
      <c r="E87" s="34"/>
      <c r="F87" s="34"/>
      <c r="G87" s="34"/>
      <c r="H87" s="34"/>
      <c r="I87" s="122"/>
      <c r="J87" s="34"/>
      <c r="K87" s="34"/>
      <c r="L87" s="38"/>
    </row>
    <row r="88" s="1" customFormat="1" ht="12" customHeight="1">
      <c r="B88" s="33"/>
      <c r="C88" s="27" t="s">
        <v>16</v>
      </c>
      <c r="D88" s="34"/>
      <c r="E88" s="34"/>
      <c r="F88" s="34"/>
      <c r="G88" s="34"/>
      <c r="H88" s="34"/>
      <c r="I88" s="122"/>
      <c r="J88" s="34"/>
      <c r="K88" s="34"/>
      <c r="L88" s="38"/>
    </row>
    <row r="89" s="1" customFormat="1" ht="16.5" customHeight="1">
      <c r="B89" s="33"/>
      <c r="C89" s="34"/>
      <c r="D89" s="34"/>
      <c r="E89" s="150" t="str">
        <f>E7</f>
        <v>Modernizace učebny chemie a fyziky ZŠ Oblačná - stavební část</v>
      </c>
      <c r="F89" s="27"/>
      <c r="G89" s="27"/>
      <c r="H89" s="27"/>
      <c r="I89" s="122"/>
      <c r="J89" s="34"/>
      <c r="K89" s="34"/>
      <c r="L89" s="38"/>
    </row>
    <row r="90" s="1" customFormat="1" ht="12" customHeight="1">
      <c r="B90" s="33"/>
      <c r="C90" s="27" t="s">
        <v>84</v>
      </c>
      <c r="D90" s="34"/>
      <c r="E90" s="34"/>
      <c r="F90" s="34"/>
      <c r="G90" s="34"/>
      <c r="H90" s="34"/>
      <c r="I90" s="122"/>
      <c r="J90" s="34"/>
      <c r="K90" s="34"/>
      <c r="L90" s="38"/>
    </row>
    <row r="91" s="1" customFormat="1" ht="16.5" customHeight="1">
      <c r="B91" s="33"/>
      <c r="C91" s="34"/>
      <c r="D91" s="34"/>
      <c r="E91" s="59" t="str">
        <f>E9</f>
        <v>1 - Stavební část</v>
      </c>
      <c r="F91" s="34"/>
      <c r="G91" s="34"/>
      <c r="H91" s="34"/>
      <c r="I91" s="122"/>
      <c r="J91" s="34"/>
      <c r="K91" s="34"/>
      <c r="L91" s="38"/>
    </row>
    <row r="92" s="1" customFormat="1" ht="6.96" customHeight="1">
      <c r="B92" s="33"/>
      <c r="C92" s="34"/>
      <c r="D92" s="34"/>
      <c r="E92" s="34"/>
      <c r="F92" s="34"/>
      <c r="G92" s="34"/>
      <c r="H92" s="34"/>
      <c r="I92" s="122"/>
      <c r="J92" s="34"/>
      <c r="K92" s="34"/>
      <c r="L92" s="38"/>
    </row>
    <row r="93" s="1" customFormat="1" ht="12" customHeight="1">
      <c r="B93" s="33"/>
      <c r="C93" s="27" t="s">
        <v>21</v>
      </c>
      <c r="D93" s="34"/>
      <c r="E93" s="34"/>
      <c r="F93" s="22" t="str">
        <f>F12</f>
        <v>Oblačná 101/15, Liberec</v>
      </c>
      <c r="G93" s="34"/>
      <c r="H93" s="34"/>
      <c r="I93" s="124" t="s">
        <v>23</v>
      </c>
      <c r="J93" s="62" t="str">
        <f>IF(J12="","",J12)</f>
        <v>18. 2. 2019</v>
      </c>
      <c r="K93" s="34"/>
      <c r="L93" s="38"/>
    </row>
    <row r="94" s="1" customFormat="1" ht="6.96" customHeight="1">
      <c r="B94" s="33"/>
      <c r="C94" s="34"/>
      <c r="D94" s="34"/>
      <c r="E94" s="34"/>
      <c r="F94" s="34"/>
      <c r="G94" s="34"/>
      <c r="H94" s="34"/>
      <c r="I94" s="122"/>
      <c r="J94" s="34"/>
      <c r="K94" s="34"/>
      <c r="L94" s="38"/>
    </row>
    <row r="95" s="1" customFormat="1" ht="13.65" customHeight="1">
      <c r="B95" s="33"/>
      <c r="C95" s="27" t="s">
        <v>25</v>
      </c>
      <c r="D95" s="34"/>
      <c r="E95" s="34"/>
      <c r="F95" s="22" t="str">
        <f>E15</f>
        <v>Statutární město Liberec, Náměstí Dr.E.Beneše 1</v>
      </c>
      <c r="G95" s="34"/>
      <c r="H95" s="34"/>
      <c r="I95" s="124" t="s">
        <v>32</v>
      </c>
      <c r="J95" s="31" t="str">
        <f>E21</f>
        <v>V a M spol. s r.o., Liberec</v>
      </c>
      <c r="K95" s="34"/>
      <c r="L95" s="38"/>
    </row>
    <row r="96" s="1" customFormat="1" ht="24.9" customHeight="1">
      <c r="B96" s="33"/>
      <c r="C96" s="27" t="s">
        <v>30</v>
      </c>
      <c r="D96" s="34"/>
      <c r="E96" s="34"/>
      <c r="F96" s="22" t="str">
        <f>IF(E18="","",E18)</f>
        <v>Vyplň údaj</v>
      </c>
      <c r="G96" s="34"/>
      <c r="H96" s="34"/>
      <c r="I96" s="124" t="s">
        <v>35</v>
      </c>
      <c r="J96" s="31" t="str">
        <f>E24</f>
        <v>Tomáš Vašek, Sněhurčina 710/73, 460 15 Liberec 15</v>
      </c>
      <c r="K96" s="34"/>
      <c r="L96" s="38"/>
    </row>
    <row r="97" s="1" customFormat="1" ht="10.32" customHeight="1">
      <c r="B97" s="33"/>
      <c r="C97" s="34"/>
      <c r="D97" s="34"/>
      <c r="E97" s="34"/>
      <c r="F97" s="34"/>
      <c r="G97" s="34"/>
      <c r="H97" s="34"/>
      <c r="I97" s="122"/>
      <c r="J97" s="34"/>
      <c r="K97" s="34"/>
      <c r="L97" s="38"/>
    </row>
    <row r="98" s="9" customFormat="1" ht="29.28" customHeight="1">
      <c r="B98" s="170"/>
      <c r="C98" s="171" t="s">
        <v>112</v>
      </c>
      <c r="D98" s="172" t="s">
        <v>58</v>
      </c>
      <c r="E98" s="172" t="s">
        <v>54</v>
      </c>
      <c r="F98" s="172" t="s">
        <v>55</v>
      </c>
      <c r="G98" s="172" t="s">
        <v>113</v>
      </c>
      <c r="H98" s="172" t="s">
        <v>114</v>
      </c>
      <c r="I98" s="173" t="s">
        <v>115</v>
      </c>
      <c r="J98" s="172" t="s">
        <v>88</v>
      </c>
      <c r="K98" s="174" t="s">
        <v>116</v>
      </c>
      <c r="L98" s="175"/>
      <c r="M98" s="83" t="s">
        <v>1</v>
      </c>
      <c r="N98" s="84" t="s">
        <v>43</v>
      </c>
      <c r="O98" s="84" t="s">
        <v>117</v>
      </c>
      <c r="P98" s="84" t="s">
        <v>118</v>
      </c>
      <c r="Q98" s="84" t="s">
        <v>119</v>
      </c>
      <c r="R98" s="84" t="s">
        <v>120</v>
      </c>
      <c r="S98" s="84" t="s">
        <v>121</v>
      </c>
      <c r="T98" s="85" t="s">
        <v>122</v>
      </c>
    </row>
    <row r="99" s="1" customFormat="1" ht="22.8" customHeight="1">
      <c r="B99" s="33"/>
      <c r="C99" s="90" t="s">
        <v>123</v>
      </c>
      <c r="D99" s="34"/>
      <c r="E99" s="34"/>
      <c r="F99" s="34"/>
      <c r="G99" s="34"/>
      <c r="H99" s="34"/>
      <c r="I99" s="122"/>
      <c r="J99" s="176">
        <f>BK99</f>
        <v>0</v>
      </c>
      <c r="K99" s="34"/>
      <c r="L99" s="38"/>
      <c r="M99" s="86"/>
      <c r="N99" s="87"/>
      <c r="O99" s="87"/>
      <c r="P99" s="177">
        <f>P100+P119+P167+P170</f>
        <v>0</v>
      </c>
      <c r="Q99" s="87"/>
      <c r="R99" s="177">
        <f>R100+R119+R167+R170</f>
        <v>3.31165347</v>
      </c>
      <c r="S99" s="87"/>
      <c r="T99" s="178">
        <f>T100+T119+T167+T170</f>
        <v>3.4061604500000011</v>
      </c>
      <c r="AT99" s="12" t="s">
        <v>72</v>
      </c>
      <c r="AU99" s="12" t="s">
        <v>90</v>
      </c>
      <c r="BK99" s="179">
        <f>BK100+BK119+BK167+BK170</f>
        <v>0</v>
      </c>
    </row>
    <row r="100" s="10" customFormat="1" ht="25.92" customHeight="1">
      <c r="B100" s="180"/>
      <c r="C100" s="181"/>
      <c r="D100" s="182" t="s">
        <v>72</v>
      </c>
      <c r="E100" s="183" t="s">
        <v>124</v>
      </c>
      <c r="F100" s="183" t="s">
        <v>125</v>
      </c>
      <c r="G100" s="181"/>
      <c r="H100" s="181"/>
      <c r="I100" s="184"/>
      <c r="J100" s="185">
        <f>BK100</f>
        <v>0</v>
      </c>
      <c r="K100" s="181"/>
      <c r="L100" s="186"/>
      <c r="M100" s="187"/>
      <c r="N100" s="188"/>
      <c r="O100" s="188"/>
      <c r="P100" s="189">
        <f>P101+P103+P107+P110+P117</f>
        <v>0</v>
      </c>
      <c r="Q100" s="188"/>
      <c r="R100" s="189">
        <f>R101+R103+R107+R110+R117</f>
        <v>1.0884713700000002</v>
      </c>
      <c r="S100" s="188"/>
      <c r="T100" s="190">
        <f>T101+T103+T107+T110+T117</f>
        <v>0.1152</v>
      </c>
      <c r="AR100" s="191" t="s">
        <v>78</v>
      </c>
      <c r="AT100" s="192" t="s">
        <v>72</v>
      </c>
      <c r="AU100" s="192" t="s">
        <v>73</v>
      </c>
      <c r="AY100" s="191" t="s">
        <v>126</v>
      </c>
      <c r="BK100" s="193">
        <f>BK101+BK103+BK107+BK110+BK117</f>
        <v>0</v>
      </c>
    </row>
    <row r="101" s="10" customFormat="1" ht="22.8" customHeight="1">
      <c r="B101" s="180"/>
      <c r="C101" s="181"/>
      <c r="D101" s="182" t="s">
        <v>72</v>
      </c>
      <c r="E101" s="194" t="s">
        <v>127</v>
      </c>
      <c r="F101" s="194" t="s">
        <v>128</v>
      </c>
      <c r="G101" s="181"/>
      <c r="H101" s="181"/>
      <c r="I101" s="184"/>
      <c r="J101" s="195">
        <f>BK101</f>
        <v>0</v>
      </c>
      <c r="K101" s="181"/>
      <c r="L101" s="186"/>
      <c r="M101" s="187"/>
      <c r="N101" s="188"/>
      <c r="O101" s="188"/>
      <c r="P101" s="189">
        <f>P102</f>
        <v>0</v>
      </c>
      <c r="Q101" s="188"/>
      <c r="R101" s="189">
        <f>R102</f>
        <v>0.48908145000000003</v>
      </c>
      <c r="S101" s="188"/>
      <c r="T101" s="190">
        <f>T102</f>
        <v>0</v>
      </c>
      <c r="AR101" s="191" t="s">
        <v>78</v>
      </c>
      <c r="AT101" s="192" t="s">
        <v>72</v>
      </c>
      <c r="AU101" s="192" t="s">
        <v>78</v>
      </c>
      <c r="AY101" s="191" t="s">
        <v>126</v>
      </c>
      <c r="BK101" s="193">
        <f>BK102</f>
        <v>0</v>
      </c>
    </row>
    <row r="102" s="1" customFormat="1" ht="16.5" customHeight="1">
      <c r="B102" s="33"/>
      <c r="C102" s="196" t="s">
        <v>78</v>
      </c>
      <c r="D102" s="196" t="s">
        <v>129</v>
      </c>
      <c r="E102" s="197" t="s">
        <v>130</v>
      </c>
      <c r="F102" s="198" t="s">
        <v>131</v>
      </c>
      <c r="G102" s="199" t="s">
        <v>132</v>
      </c>
      <c r="H102" s="200">
        <v>0.45300000000000001</v>
      </c>
      <c r="I102" s="201"/>
      <c r="J102" s="202">
        <f>ROUND(I102*H102,2)</f>
        <v>0</v>
      </c>
      <c r="K102" s="198" t="s">
        <v>133</v>
      </c>
      <c r="L102" s="38"/>
      <c r="M102" s="203" t="s">
        <v>1</v>
      </c>
      <c r="N102" s="204" t="s">
        <v>44</v>
      </c>
      <c r="O102" s="74"/>
      <c r="P102" s="205">
        <f>O102*H102</f>
        <v>0</v>
      </c>
      <c r="Q102" s="205">
        <v>1.07965</v>
      </c>
      <c r="R102" s="205">
        <f>Q102*H102</f>
        <v>0.48908145000000003</v>
      </c>
      <c r="S102" s="205">
        <v>0</v>
      </c>
      <c r="T102" s="206">
        <f>S102*H102</f>
        <v>0</v>
      </c>
      <c r="AR102" s="12" t="s">
        <v>134</v>
      </c>
      <c r="AT102" s="12" t="s">
        <v>129</v>
      </c>
      <c r="AU102" s="12" t="s">
        <v>82</v>
      </c>
      <c r="AY102" s="12" t="s">
        <v>126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2" t="s">
        <v>78</v>
      </c>
      <c r="BK102" s="207">
        <f>ROUND(I102*H102,2)</f>
        <v>0</v>
      </c>
      <c r="BL102" s="12" t="s">
        <v>134</v>
      </c>
      <c r="BM102" s="12" t="s">
        <v>135</v>
      </c>
    </row>
    <row r="103" s="10" customFormat="1" ht="22.8" customHeight="1">
      <c r="B103" s="180"/>
      <c r="C103" s="181"/>
      <c r="D103" s="182" t="s">
        <v>72</v>
      </c>
      <c r="E103" s="194" t="s">
        <v>136</v>
      </c>
      <c r="F103" s="194" t="s">
        <v>137</v>
      </c>
      <c r="G103" s="181"/>
      <c r="H103" s="181"/>
      <c r="I103" s="184"/>
      <c r="J103" s="195">
        <f>BK103</f>
        <v>0</v>
      </c>
      <c r="K103" s="181"/>
      <c r="L103" s="186"/>
      <c r="M103" s="187"/>
      <c r="N103" s="188"/>
      <c r="O103" s="188"/>
      <c r="P103" s="189">
        <f>SUM(P104:P106)</f>
        <v>0</v>
      </c>
      <c r="Q103" s="188"/>
      <c r="R103" s="189">
        <f>SUM(R104:R106)</f>
        <v>0.58404900000000004</v>
      </c>
      <c r="S103" s="188"/>
      <c r="T103" s="190">
        <f>SUM(T104:T106)</f>
        <v>0</v>
      </c>
      <c r="AR103" s="191" t="s">
        <v>78</v>
      </c>
      <c r="AT103" s="192" t="s">
        <v>72</v>
      </c>
      <c r="AU103" s="192" t="s">
        <v>78</v>
      </c>
      <c r="AY103" s="191" t="s">
        <v>126</v>
      </c>
      <c r="BK103" s="193">
        <f>SUM(BK104:BK106)</f>
        <v>0</v>
      </c>
    </row>
    <row r="104" s="1" customFormat="1" ht="16.5" customHeight="1">
      <c r="B104" s="33"/>
      <c r="C104" s="196" t="s">
        <v>82</v>
      </c>
      <c r="D104" s="196" t="s">
        <v>129</v>
      </c>
      <c r="E104" s="197" t="s">
        <v>138</v>
      </c>
      <c r="F104" s="198" t="s">
        <v>139</v>
      </c>
      <c r="G104" s="199" t="s">
        <v>140</v>
      </c>
      <c r="H104" s="200">
        <v>3.2999999999999998</v>
      </c>
      <c r="I104" s="201"/>
      <c r="J104" s="202">
        <f>ROUND(I104*H104,2)</f>
        <v>0</v>
      </c>
      <c r="K104" s="198" t="s">
        <v>133</v>
      </c>
      <c r="L104" s="38"/>
      <c r="M104" s="203" t="s">
        <v>1</v>
      </c>
      <c r="N104" s="204" t="s">
        <v>44</v>
      </c>
      <c r="O104" s="74"/>
      <c r="P104" s="205">
        <f>O104*H104</f>
        <v>0</v>
      </c>
      <c r="Q104" s="205">
        <v>0.040000000000000001</v>
      </c>
      <c r="R104" s="205">
        <f>Q104*H104</f>
        <v>0.13200000000000001</v>
      </c>
      <c r="S104" s="205">
        <v>0</v>
      </c>
      <c r="T104" s="206">
        <f>S104*H104</f>
        <v>0</v>
      </c>
      <c r="AR104" s="12" t="s">
        <v>134</v>
      </c>
      <c r="AT104" s="12" t="s">
        <v>129</v>
      </c>
      <c r="AU104" s="12" t="s">
        <v>82</v>
      </c>
      <c r="AY104" s="12" t="s">
        <v>126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2" t="s">
        <v>78</v>
      </c>
      <c r="BK104" s="207">
        <f>ROUND(I104*H104,2)</f>
        <v>0</v>
      </c>
      <c r="BL104" s="12" t="s">
        <v>134</v>
      </c>
      <c r="BM104" s="12" t="s">
        <v>141</v>
      </c>
    </row>
    <row r="105" s="1" customFormat="1" ht="16.5" customHeight="1">
      <c r="B105" s="33"/>
      <c r="C105" s="196" t="s">
        <v>127</v>
      </c>
      <c r="D105" s="196" t="s">
        <v>129</v>
      </c>
      <c r="E105" s="197" t="s">
        <v>142</v>
      </c>
      <c r="F105" s="198" t="s">
        <v>143</v>
      </c>
      <c r="G105" s="199" t="s">
        <v>140</v>
      </c>
      <c r="H105" s="200">
        <v>3.2999999999999998</v>
      </c>
      <c r="I105" s="201"/>
      <c r="J105" s="202">
        <f>ROUND(I105*H105,2)</f>
        <v>0</v>
      </c>
      <c r="K105" s="198" t="s">
        <v>133</v>
      </c>
      <c r="L105" s="38"/>
      <c r="M105" s="203" t="s">
        <v>1</v>
      </c>
      <c r="N105" s="204" t="s">
        <v>44</v>
      </c>
      <c r="O105" s="74"/>
      <c r="P105" s="205">
        <f>O105*H105</f>
        <v>0</v>
      </c>
      <c r="Q105" s="205">
        <v>0.041529999999999997</v>
      </c>
      <c r="R105" s="205">
        <f>Q105*H105</f>
        <v>0.13704899999999998</v>
      </c>
      <c r="S105" s="205">
        <v>0</v>
      </c>
      <c r="T105" s="206">
        <f>S105*H105</f>
        <v>0</v>
      </c>
      <c r="AR105" s="12" t="s">
        <v>134</v>
      </c>
      <c r="AT105" s="12" t="s">
        <v>129</v>
      </c>
      <c r="AU105" s="12" t="s">
        <v>82</v>
      </c>
      <c r="AY105" s="12" t="s">
        <v>126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2" t="s">
        <v>78</v>
      </c>
      <c r="BK105" s="207">
        <f>ROUND(I105*H105,2)</f>
        <v>0</v>
      </c>
      <c r="BL105" s="12" t="s">
        <v>134</v>
      </c>
      <c r="BM105" s="12" t="s">
        <v>144</v>
      </c>
    </row>
    <row r="106" s="1" customFormat="1" ht="16.5" customHeight="1">
      <c r="B106" s="33"/>
      <c r="C106" s="196" t="s">
        <v>134</v>
      </c>
      <c r="D106" s="196" t="s">
        <v>129</v>
      </c>
      <c r="E106" s="197" t="s">
        <v>145</v>
      </c>
      <c r="F106" s="198" t="s">
        <v>146</v>
      </c>
      <c r="G106" s="199" t="s">
        <v>147</v>
      </c>
      <c r="H106" s="200">
        <v>2</v>
      </c>
      <c r="I106" s="201"/>
      <c r="J106" s="202">
        <f>ROUND(I106*H106,2)</f>
        <v>0</v>
      </c>
      <c r="K106" s="198" t="s">
        <v>133</v>
      </c>
      <c r="L106" s="38"/>
      <c r="M106" s="203" t="s">
        <v>1</v>
      </c>
      <c r="N106" s="204" t="s">
        <v>44</v>
      </c>
      <c r="O106" s="74"/>
      <c r="P106" s="205">
        <f>O106*H106</f>
        <v>0</v>
      </c>
      <c r="Q106" s="205">
        <v>0.1575</v>
      </c>
      <c r="R106" s="205">
        <f>Q106*H106</f>
        <v>0.315</v>
      </c>
      <c r="S106" s="205">
        <v>0</v>
      </c>
      <c r="T106" s="206">
        <f>S106*H106</f>
        <v>0</v>
      </c>
      <c r="AR106" s="12" t="s">
        <v>134</v>
      </c>
      <c r="AT106" s="12" t="s">
        <v>129</v>
      </c>
      <c r="AU106" s="12" t="s">
        <v>82</v>
      </c>
      <c r="AY106" s="12" t="s">
        <v>126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2" t="s">
        <v>78</v>
      </c>
      <c r="BK106" s="207">
        <f>ROUND(I106*H106,2)</f>
        <v>0</v>
      </c>
      <c r="BL106" s="12" t="s">
        <v>134</v>
      </c>
      <c r="BM106" s="12" t="s">
        <v>148</v>
      </c>
    </row>
    <row r="107" s="10" customFormat="1" ht="22.8" customHeight="1">
      <c r="B107" s="180"/>
      <c r="C107" s="181"/>
      <c r="D107" s="182" t="s">
        <v>72</v>
      </c>
      <c r="E107" s="194" t="s">
        <v>149</v>
      </c>
      <c r="F107" s="194" t="s">
        <v>150</v>
      </c>
      <c r="G107" s="181"/>
      <c r="H107" s="181"/>
      <c r="I107" s="184"/>
      <c r="J107" s="195">
        <f>BK107</f>
        <v>0</v>
      </c>
      <c r="K107" s="181"/>
      <c r="L107" s="186"/>
      <c r="M107" s="187"/>
      <c r="N107" s="188"/>
      <c r="O107" s="188"/>
      <c r="P107" s="189">
        <f>SUM(P108:P109)</f>
        <v>0</v>
      </c>
      <c r="Q107" s="188"/>
      <c r="R107" s="189">
        <f>SUM(R108:R109)</f>
        <v>0.015340920000000003</v>
      </c>
      <c r="S107" s="188"/>
      <c r="T107" s="190">
        <f>SUM(T108:T109)</f>
        <v>0.1152</v>
      </c>
      <c r="AR107" s="191" t="s">
        <v>78</v>
      </c>
      <c r="AT107" s="192" t="s">
        <v>72</v>
      </c>
      <c r="AU107" s="192" t="s">
        <v>78</v>
      </c>
      <c r="AY107" s="191" t="s">
        <v>126</v>
      </c>
      <c r="BK107" s="193">
        <f>SUM(BK108:BK109)</f>
        <v>0</v>
      </c>
    </row>
    <row r="108" s="1" customFormat="1" ht="16.5" customHeight="1">
      <c r="B108" s="33"/>
      <c r="C108" s="196" t="s">
        <v>151</v>
      </c>
      <c r="D108" s="196" t="s">
        <v>129</v>
      </c>
      <c r="E108" s="197" t="s">
        <v>152</v>
      </c>
      <c r="F108" s="198" t="s">
        <v>153</v>
      </c>
      <c r="G108" s="199" t="s">
        <v>140</v>
      </c>
      <c r="H108" s="200">
        <v>73.052000000000007</v>
      </c>
      <c r="I108" s="201"/>
      <c r="J108" s="202">
        <f>ROUND(I108*H108,2)</f>
        <v>0</v>
      </c>
      <c r="K108" s="198" t="s">
        <v>133</v>
      </c>
      <c r="L108" s="38"/>
      <c r="M108" s="203" t="s">
        <v>1</v>
      </c>
      <c r="N108" s="204" t="s">
        <v>44</v>
      </c>
      <c r="O108" s="74"/>
      <c r="P108" s="205">
        <f>O108*H108</f>
        <v>0</v>
      </c>
      <c r="Q108" s="205">
        <v>0.00021000000000000001</v>
      </c>
      <c r="R108" s="205">
        <f>Q108*H108</f>
        <v>0.015340920000000003</v>
      </c>
      <c r="S108" s="205">
        <v>0</v>
      </c>
      <c r="T108" s="206">
        <f>S108*H108</f>
        <v>0</v>
      </c>
      <c r="AR108" s="12" t="s">
        <v>134</v>
      </c>
      <c r="AT108" s="12" t="s">
        <v>129</v>
      </c>
      <c r="AU108" s="12" t="s">
        <v>82</v>
      </c>
      <c r="AY108" s="12" t="s">
        <v>126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2" t="s">
        <v>78</v>
      </c>
      <c r="BK108" s="207">
        <f>ROUND(I108*H108,2)</f>
        <v>0</v>
      </c>
      <c r="BL108" s="12" t="s">
        <v>134</v>
      </c>
      <c r="BM108" s="12" t="s">
        <v>154</v>
      </c>
    </row>
    <row r="109" s="1" customFormat="1" ht="16.5" customHeight="1">
      <c r="B109" s="33"/>
      <c r="C109" s="196" t="s">
        <v>136</v>
      </c>
      <c r="D109" s="196" t="s">
        <v>129</v>
      </c>
      <c r="E109" s="197" t="s">
        <v>155</v>
      </c>
      <c r="F109" s="198" t="s">
        <v>156</v>
      </c>
      <c r="G109" s="199" t="s">
        <v>147</v>
      </c>
      <c r="H109" s="200">
        <v>12</v>
      </c>
      <c r="I109" s="201"/>
      <c r="J109" s="202">
        <f>ROUND(I109*H109,2)</f>
        <v>0</v>
      </c>
      <c r="K109" s="198" t="s">
        <v>1</v>
      </c>
      <c r="L109" s="38"/>
      <c r="M109" s="203" t="s">
        <v>1</v>
      </c>
      <c r="N109" s="204" t="s">
        <v>44</v>
      </c>
      <c r="O109" s="74"/>
      <c r="P109" s="205">
        <f>O109*H109</f>
        <v>0</v>
      </c>
      <c r="Q109" s="205">
        <v>0</v>
      </c>
      <c r="R109" s="205">
        <f>Q109*H109</f>
        <v>0</v>
      </c>
      <c r="S109" s="205">
        <v>0.0095999999999999992</v>
      </c>
      <c r="T109" s="206">
        <f>S109*H109</f>
        <v>0.1152</v>
      </c>
      <c r="AR109" s="12" t="s">
        <v>134</v>
      </c>
      <c r="AT109" s="12" t="s">
        <v>129</v>
      </c>
      <c r="AU109" s="12" t="s">
        <v>82</v>
      </c>
      <c r="AY109" s="12" t="s">
        <v>126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2" t="s">
        <v>78</v>
      </c>
      <c r="BK109" s="207">
        <f>ROUND(I109*H109,2)</f>
        <v>0</v>
      </c>
      <c r="BL109" s="12" t="s">
        <v>134</v>
      </c>
      <c r="BM109" s="12" t="s">
        <v>157</v>
      </c>
    </row>
    <row r="110" s="10" customFormat="1" ht="22.8" customHeight="1">
      <c r="B110" s="180"/>
      <c r="C110" s="181"/>
      <c r="D110" s="182" t="s">
        <v>72</v>
      </c>
      <c r="E110" s="194" t="s">
        <v>158</v>
      </c>
      <c r="F110" s="194" t="s">
        <v>159</v>
      </c>
      <c r="G110" s="181"/>
      <c r="H110" s="181"/>
      <c r="I110" s="184"/>
      <c r="J110" s="195">
        <f>BK110</f>
        <v>0</v>
      </c>
      <c r="K110" s="181"/>
      <c r="L110" s="186"/>
      <c r="M110" s="187"/>
      <c r="N110" s="188"/>
      <c r="O110" s="188"/>
      <c r="P110" s="189">
        <f>SUM(P111:P116)</f>
        <v>0</v>
      </c>
      <c r="Q110" s="188"/>
      <c r="R110" s="189">
        <f>SUM(R111:R116)</f>
        <v>0</v>
      </c>
      <c r="S110" s="188"/>
      <c r="T110" s="190">
        <f>SUM(T111:T116)</f>
        <v>0</v>
      </c>
      <c r="AR110" s="191" t="s">
        <v>78</v>
      </c>
      <c r="AT110" s="192" t="s">
        <v>72</v>
      </c>
      <c r="AU110" s="192" t="s">
        <v>78</v>
      </c>
      <c r="AY110" s="191" t="s">
        <v>126</v>
      </c>
      <c r="BK110" s="193">
        <f>SUM(BK111:BK116)</f>
        <v>0</v>
      </c>
    </row>
    <row r="111" s="1" customFormat="1" ht="16.5" customHeight="1">
      <c r="B111" s="33"/>
      <c r="C111" s="196" t="s">
        <v>160</v>
      </c>
      <c r="D111" s="196" t="s">
        <v>129</v>
      </c>
      <c r="E111" s="197" t="s">
        <v>161</v>
      </c>
      <c r="F111" s="198" t="s">
        <v>162</v>
      </c>
      <c r="G111" s="199" t="s">
        <v>163</v>
      </c>
      <c r="H111" s="200">
        <v>6.5659999999999998</v>
      </c>
      <c r="I111" s="201"/>
      <c r="J111" s="202">
        <f>ROUND(I111*H111,2)</f>
        <v>0</v>
      </c>
      <c r="K111" s="198" t="s">
        <v>133</v>
      </c>
      <c r="L111" s="38"/>
      <c r="M111" s="203" t="s">
        <v>1</v>
      </c>
      <c r="N111" s="204" t="s">
        <v>44</v>
      </c>
      <c r="O111" s="7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AR111" s="12" t="s">
        <v>134</v>
      </c>
      <c r="AT111" s="12" t="s">
        <v>129</v>
      </c>
      <c r="AU111" s="12" t="s">
        <v>82</v>
      </c>
      <c r="AY111" s="12" t="s">
        <v>126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2" t="s">
        <v>78</v>
      </c>
      <c r="BK111" s="207">
        <f>ROUND(I111*H111,2)</f>
        <v>0</v>
      </c>
      <c r="BL111" s="12" t="s">
        <v>134</v>
      </c>
      <c r="BM111" s="12" t="s">
        <v>164</v>
      </c>
    </row>
    <row r="112" s="1" customFormat="1" ht="16.5" customHeight="1">
      <c r="B112" s="33"/>
      <c r="C112" s="196" t="s">
        <v>165</v>
      </c>
      <c r="D112" s="196" t="s">
        <v>129</v>
      </c>
      <c r="E112" s="197" t="s">
        <v>166</v>
      </c>
      <c r="F112" s="198" t="s">
        <v>167</v>
      </c>
      <c r="G112" s="199" t="s">
        <v>163</v>
      </c>
      <c r="H112" s="200">
        <v>6.5659999999999998</v>
      </c>
      <c r="I112" s="201"/>
      <c r="J112" s="202">
        <f>ROUND(I112*H112,2)</f>
        <v>0</v>
      </c>
      <c r="K112" s="198" t="s">
        <v>133</v>
      </c>
      <c r="L112" s="38"/>
      <c r="M112" s="203" t="s">
        <v>1</v>
      </c>
      <c r="N112" s="204" t="s">
        <v>44</v>
      </c>
      <c r="O112" s="7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AR112" s="12" t="s">
        <v>134</v>
      </c>
      <c r="AT112" s="12" t="s">
        <v>129</v>
      </c>
      <c r="AU112" s="12" t="s">
        <v>82</v>
      </c>
      <c r="AY112" s="12" t="s">
        <v>126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2" t="s">
        <v>78</v>
      </c>
      <c r="BK112" s="207">
        <f>ROUND(I112*H112,2)</f>
        <v>0</v>
      </c>
      <c r="BL112" s="12" t="s">
        <v>134</v>
      </c>
      <c r="BM112" s="12" t="s">
        <v>168</v>
      </c>
    </row>
    <row r="113" s="1" customFormat="1" ht="16.5" customHeight="1">
      <c r="B113" s="33"/>
      <c r="C113" s="196" t="s">
        <v>149</v>
      </c>
      <c r="D113" s="196" t="s">
        <v>129</v>
      </c>
      <c r="E113" s="197" t="s">
        <v>169</v>
      </c>
      <c r="F113" s="198" t="s">
        <v>170</v>
      </c>
      <c r="G113" s="199" t="s">
        <v>163</v>
      </c>
      <c r="H113" s="200">
        <v>59.094000000000001</v>
      </c>
      <c r="I113" s="201"/>
      <c r="J113" s="202">
        <f>ROUND(I113*H113,2)</f>
        <v>0</v>
      </c>
      <c r="K113" s="198" t="s">
        <v>133</v>
      </c>
      <c r="L113" s="38"/>
      <c r="M113" s="203" t="s">
        <v>1</v>
      </c>
      <c r="N113" s="204" t="s">
        <v>44</v>
      </c>
      <c r="O113" s="7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AR113" s="12" t="s">
        <v>134</v>
      </c>
      <c r="AT113" s="12" t="s">
        <v>129</v>
      </c>
      <c r="AU113" s="12" t="s">
        <v>82</v>
      </c>
      <c r="AY113" s="12" t="s">
        <v>126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2" t="s">
        <v>78</v>
      </c>
      <c r="BK113" s="207">
        <f>ROUND(I113*H113,2)</f>
        <v>0</v>
      </c>
      <c r="BL113" s="12" t="s">
        <v>134</v>
      </c>
      <c r="BM113" s="12" t="s">
        <v>171</v>
      </c>
    </row>
    <row r="114" s="1" customFormat="1" ht="16.5" customHeight="1">
      <c r="B114" s="33"/>
      <c r="C114" s="196" t="s">
        <v>172</v>
      </c>
      <c r="D114" s="196" t="s">
        <v>129</v>
      </c>
      <c r="E114" s="197" t="s">
        <v>173</v>
      </c>
      <c r="F114" s="198" t="s">
        <v>174</v>
      </c>
      <c r="G114" s="199" t="s">
        <v>163</v>
      </c>
      <c r="H114" s="200">
        <v>3.327</v>
      </c>
      <c r="I114" s="201"/>
      <c r="J114" s="202">
        <f>ROUND(I114*H114,2)</f>
        <v>0</v>
      </c>
      <c r="K114" s="198" t="s">
        <v>1</v>
      </c>
      <c r="L114" s="38"/>
      <c r="M114" s="203" t="s">
        <v>1</v>
      </c>
      <c r="N114" s="204" t="s">
        <v>44</v>
      </c>
      <c r="O114" s="7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AR114" s="12" t="s">
        <v>134</v>
      </c>
      <c r="AT114" s="12" t="s">
        <v>129</v>
      </c>
      <c r="AU114" s="12" t="s">
        <v>82</v>
      </c>
      <c r="AY114" s="12" t="s">
        <v>126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2" t="s">
        <v>78</v>
      </c>
      <c r="BK114" s="207">
        <f>ROUND(I114*H114,2)</f>
        <v>0</v>
      </c>
      <c r="BL114" s="12" t="s">
        <v>134</v>
      </c>
      <c r="BM114" s="12" t="s">
        <v>175</v>
      </c>
    </row>
    <row r="115" s="1" customFormat="1" ht="16.5" customHeight="1">
      <c r="B115" s="33"/>
      <c r="C115" s="196" t="s">
        <v>176</v>
      </c>
      <c r="D115" s="196" t="s">
        <v>129</v>
      </c>
      <c r="E115" s="197" t="s">
        <v>177</v>
      </c>
      <c r="F115" s="198" t="s">
        <v>178</v>
      </c>
      <c r="G115" s="199" t="s">
        <v>163</v>
      </c>
      <c r="H115" s="200">
        <v>0.029999999999999999</v>
      </c>
      <c r="I115" s="201"/>
      <c r="J115" s="202">
        <f>ROUND(I115*H115,2)</f>
        <v>0</v>
      </c>
      <c r="K115" s="198" t="s">
        <v>1</v>
      </c>
      <c r="L115" s="38"/>
      <c r="M115" s="203" t="s">
        <v>1</v>
      </c>
      <c r="N115" s="204" t="s">
        <v>44</v>
      </c>
      <c r="O115" s="7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AR115" s="12" t="s">
        <v>134</v>
      </c>
      <c r="AT115" s="12" t="s">
        <v>129</v>
      </c>
      <c r="AU115" s="12" t="s">
        <v>82</v>
      </c>
      <c r="AY115" s="12" t="s">
        <v>126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2" t="s">
        <v>78</v>
      </c>
      <c r="BK115" s="207">
        <f>ROUND(I115*H115,2)</f>
        <v>0</v>
      </c>
      <c r="BL115" s="12" t="s">
        <v>134</v>
      </c>
      <c r="BM115" s="12" t="s">
        <v>179</v>
      </c>
    </row>
    <row r="116" s="1" customFormat="1" ht="16.5" customHeight="1">
      <c r="B116" s="33"/>
      <c r="C116" s="196" t="s">
        <v>180</v>
      </c>
      <c r="D116" s="196" t="s">
        <v>129</v>
      </c>
      <c r="E116" s="197" t="s">
        <v>181</v>
      </c>
      <c r="F116" s="198" t="s">
        <v>182</v>
      </c>
      <c r="G116" s="199" t="s">
        <v>163</v>
      </c>
      <c r="H116" s="200">
        <v>3.2090000000000001</v>
      </c>
      <c r="I116" s="201"/>
      <c r="J116" s="202">
        <f>ROUND(I116*H116,2)</f>
        <v>0</v>
      </c>
      <c r="K116" s="198" t="s">
        <v>1</v>
      </c>
      <c r="L116" s="38"/>
      <c r="M116" s="203" t="s">
        <v>1</v>
      </c>
      <c r="N116" s="204" t="s">
        <v>44</v>
      </c>
      <c r="O116" s="7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AR116" s="12" t="s">
        <v>134</v>
      </c>
      <c r="AT116" s="12" t="s">
        <v>129</v>
      </c>
      <c r="AU116" s="12" t="s">
        <v>82</v>
      </c>
      <c r="AY116" s="12" t="s">
        <v>126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2" t="s">
        <v>78</v>
      </c>
      <c r="BK116" s="207">
        <f>ROUND(I116*H116,2)</f>
        <v>0</v>
      </c>
      <c r="BL116" s="12" t="s">
        <v>134</v>
      </c>
      <c r="BM116" s="12" t="s">
        <v>183</v>
      </c>
    </row>
    <row r="117" s="10" customFormat="1" ht="22.8" customHeight="1">
      <c r="B117" s="180"/>
      <c r="C117" s="181"/>
      <c r="D117" s="182" t="s">
        <v>72</v>
      </c>
      <c r="E117" s="194" t="s">
        <v>184</v>
      </c>
      <c r="F117" s="194" t="s">
        <v>185</v>
      </c>
      <c r="G117" s="181"/>
      <c r="H117" s="181"/>
      <c r="I117" s="184"/>
      <c r="J117" s="195">
        <f>BK117</f>
        <v>0</v>
      </c>
      <c r="K117" s="181"/>
      <c r="L117" s="186"/>
      <c r="M117" s="187"/>
      <c r="N117" s="188"/>
      <c r="O117" s="188"/>
      <c r="P117" s="189">
        <f>P118</f>
        <v>0</v>
      </c>
      <c r="Q117" s="188"/>
      <c r="R117" s="189">
        <f>R118</f>
        <v>0</v>
      </c>
      <c r="S117" s="188"/>
      <c r="T117" s="190">
        <f>T118</f>
        <v>0</v>
      </c>
      <c r="AR117" s="191" t="s">
        <v>78</v>
      </c>
      <c r="AT117" s="192" t="s">
        <v>72</v>
      </c>
      <c r="AU117" s="192" t="s">
        <v>78</v>
      </c>
      <c r="AY117" s="191" t="s">
        <v>126</v>
      </c>
      <c r="BK117" s="193">
        <f>BK118</f>
        <v>0</v>
      </c>
    </row>
    <row r="118" s="1" customFormat="1" ht="16.5" customHeight="1">
      <c r="B118" s="33"/>
      <c r="C118" s="196" t="s">
        <v>186</v>
      </c>
      <c r="D118" s="196" t="s">
        <v>129</v>
      </c>
      <c r="E118" s="197" t="s">
        <v>187</v>
      </c>
      <c r="F118" s="198" t="s">
        <v>188</v>
      </c>
      <c r="G118" s="199" t="s">
        <v>163</v>
      </c>
      <c r="H118" s="200">
        <v>1.0880000000000001</v>
      </c>
      <c r="I118" s="201"/>
      <c r="J118" s="202">
        <f>ROUND(I118*H118,2)</f>
        <v>0</v>
      </c>
      <c r="K118" s="198" t="s">
        <v>133</v>
      </c>
      <c r="L118" s="38"/>
      <c r="M118" s="203" t="s">
        <v>1</v>
      </c>
      <c r="N118" s="204" t="s">
        <v>44</v>
      </c>
      <c r="O118" s="7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AR118" s="12" t="s">
        <v>134</v>
      </c>
      <c r="AT118" s="12" t="s">
        <v>129</v>
      </c>
      <c r="AU118" s="12" t="s">
        <v>82</v>
      </c>
      <c r="AY118" s="12" t="s">
        <v>126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2" t="s">
        <v>78</v>
      </c>
      <c r="BK118" s="207">
        <f>ROUND(I118*H118,2)</f>
        <v>0</v>
      </c>
      <c r="BL118" s="12" t="s">
        <v>134</v>
      </c>
      <c r="BM118" s="12" t="s">
        <v>189</v>
      </c>
    </row>
    <row r="119" s="10" customFormat="1" ht="25.92" customHeight="1">
      <c r="B119" s="180"/>
      <c r="C119" s="181"/>
      <c r="D119" s="182" t="s">
        <v>72</v>
      </c>
      <c r="E119" s="183" t="s">
        <v>190</v>
      </c>
      <c r="F119" s="183" t="s">
        <v>191</v>
      </c>
      <c r="G119" s="181"/>
      <c r="H119" s="181"/>
      <c r="I119" s="184"/>
      <c r="J119" s="185">
        <f>BK119</f>
        <v>0</v>
      </c>
      <c r="K119" s="181"/>
      <c r="L119" s="186"/>
      <c r="M119" s="187"/>
      <c r="N119" s="188"/>
      <c r="O119" s="188"/>
      <c r="P119" s="189">
        <f>P120+P128+P132+P139+P153+P157+P159</f>
        <v>0</v>
      </c>
      <c r="Q119" s="188"/>
      <c r="R119" s="189">
        <f>R120+R128+R132+R139+R153+R157+R159</f>
        <v>2.2231820999999998</v>
      </c>
      <c r="S119" s="188"/>
      <c r="T119" s="190">
        <f>T120+T128+T132+T139+T153+T157+T159</f>
        <v>3.2909604500000009</v>
      </c>
      <c r="AR119" s="191" t="s">
        <v>82</v>
      </c>
      <c r="AT119" s="192" t="s">
        <v>72</v>
      </c>
      <c r="AU119" s="192" t="s">
        <v>73</v>
      </c>
      <c r="AY119" s="191" t="s">
        <v>126</v>
      </c>
      <c r="BK119" s="193">
        <f>BK120+BK128+BK132+BK139+BK153+BK157+BK159</f>
        <v>0</v>
      </c>
    </row>
    <row r="120" s="10" customFormat="1" ht="22.8" customHeight="1">
      <c r="B120" s="180"/>
      <c r="C120" s="181"/>
      <c r="D120" s="182" t="s">
        <v>72</v>
      </c>
      <c r="E120" s="194" t="s">
        <v>192</v>
      </c>
      <c r="F120" s="194" t="s">
        <v>193</v>
      </c>
      <c r="G120" s="181"/>
      <c r="H120" s="181"/>
      <c r="I120" s="184"/>
      <c r="J120" s="195">
        <f>BK120</f>
        <v>0</v>
      </c>
      <c r="K120" s="181"/>
      <c r="L120" s="186"/>
      <c r="M120" s="187"/>
      <c r="N120" s="188"/>
      <c r="O120" s="188"/>
      <c r="P120" s="189">
        <f>SUM(P121:P127)</f>
        <v>0</v>
      </c>
      <c r="Q120" s="188"/>
      <c r="R120" s="189">
        <f>SUM(R121:R127)</f>
        <v>0.61404951000000008</v>
      </c>
      <c r="S120" s="188"/>
      <c r="T120" s="190">
        <f>SUM(T121:T127)</f>
        <v>0</v>
      </c>
      <c r="AR120" s="191" t="s">
        <v>82</v>
      </c>
      <c r="AT120" s="192" t="s">
        <v>72</v>
      </c>
      <c r="AU120" s="192" t="s">
        <v>78</v>
      </c>
      <c r="AY120" s="191" t="s">
        <v>126</v>
      </c>
      <c r="BK120" s="193">
        <f>SUM(BK121:BK127)</f>
        <v>0</v>
      </c>
    </row>
    <row r="121" s="1" customFormat="1" ht="16.5" customHeight="1">
      <c r="B121" s="33"/>
      <c r="C121" s="196" t="s">
        <v>194</v>
      </c>
      <c r="D121" s="196" t="s">
        <v>129</v>
      </c>
      <c r="E121" s="197" t="s">
        <v>195</v>
      </c>
      <c r="F121" s="198" t="s">
        <v>196</v>
      </c>
      <c r="G121" s="199" t="s">
        <v>132</v>
      </c>
      <c r="H121" s="200">
        <v>0.245</v>
      </c>
      <c r="I121" s="201"/>
      <c r="J121" s="202">
        <f>ROUND(I121*H121,2)</f>
        <v>0</v>
      </c>
      <c r="K121" s="198" t="s">
        <v>133</v>
      </c>
      <c r="L121" s="38"/>
      <c r="M121" s="203" t="s">
        <v>1</v>
      </c>
      <c r="N121" s="204" t="s">
        <v>44</v>
      </c>
      <c r="O121" s="74"/>
      <c r="P121" s="205">
        <f>O121*H121</f>
        <v>0</v>
      </c>
      <c r="Q121" s="205">
        <v>0.00108</v>
      </c>
      <c r="R121" s="205">
        <f>Q121*H121</f>
        <v>0.00026459999999999998</v>
      </c>
      <c r="S121" s="205">
        <v>0</v>
      </c>
      <c r="T121" s="206">
        <f>S121*H121</f>
        <v>0</v>
      </c>
      <c r="AR121" s="12" t="s">
        <v>197</v>
      </c>
      <c r="AT121" s="12" t="s">
        <v>129</v>
      </c>
      <c r="AU121" s="12" t="s">
        <v>82</v>
      </c>
      <c r="AY121" s="12" t="s">
        <v>126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2" t="s">
        <v>78</v>
      </c>
      <c r="BK121" s="207">
        <f>ROUND(I121*H121,2)</f>
        <v>0</v>
      </c>
      <c r="BL121" s="12" t="s">
        <v>197</v>
      </c>
      <c r="BM121" s="12" t="s">
        <v>198</v>
      </c>
    </row>
    <row r="122" s="1" customFormat="1" ht="16.5" customHeight="1">
      <c r="B122" s="33"/>
      <c r="C122" s="196" t="s">
        <v>8</v>
      </c>
      <c r="D122" s="196" t="s">
        <v>129</v>
      </c>
      <c r="E122" s="197" t="s">
        <v>199</v>
      </c>
      <c r="F122" s="198" t="s">
        <v>200</v>
      </c>
      <c r="G122" s="199" t="s">
        <v>140</v>
      </c>
      <c r="H122" s="200">
        <v>0.41899999999999998</v>
      </c>
      <c r="I122" s="201"/>
      <c r="J122" s="202">
        <f>ROUND(I122*H122,2)</f>
        <v>0</v>
      </c>
      <c r="K122" s="198" t="s">
        <v>1</v>
      </c>
      <c r="L122" s="38"/>
      <c r="M122" s="203" t="s">
        <v>1</v>
      </c>
      <c r="N122" s="204" t="s">
        <v>44</v>
      </c>
      <c r="O122" s="74"/>
      <c r="P122" s="205">
        <f>O122*H122</f>
        <v>0</v>
      </c>
      <c r="Q122" s="205">
        <v>0.013429999999999999</v>
      </c>
      <c r="R122" s="205">
        <f>Q122*H122</f>
        <v>0.005627169999999999</v>
      </c>
      <c r="S122" s="205">
        <v>0</v>
      </c>
      <c r="T122" s="206">
        <f>S122*H122</f>
        <v>0</v>
      </c>
      <c r="AR122" s="12" t="s">
        <v>197</v>
      </c>
      <c r="AT122" s="12" t="s">
        <v>129</v>
      </c>
      <c r="AU122" s="12" t="s">
        <v>82</v>
      </c>
      <c r="AY122" s="12" t="s">
        <v>126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2" t="s">
        <v>78</v>
      </c>
      <c r="BK122" s="207">
        <f>ROUND(I122*H122,2)</f>
        <v>0</v>
      </c>
      <c r="BL122" s="12" t="s">
        <v>197</v>
      </c>
      <c r="BM122" s="12" t="s">
        <v>201</v>
      </c>
    </row>
    <row r="123" s="1" customFormat="1" ht="16.5" customHeight="1">
      <c r="B123" s="33"/>
      <c r="C123" s="196" t="s">
        <v>197</v>
      </c>
      <c r="D123" s="196" t="s">
        <v>129</v>
      </c>
      <c r="E123" s="197" t="s">
        <v>202</v>
      </c>
      <c r="F123" s="198" t="s">
        <v>203</v>
      </c>
      <c r="G123" s="199" t="s">
        <v>140</v>
      </c>
      <c r="H123" s="200">
        <v>29.718</v>
      </c>
      <c r="I123" s="201"/>
      <c r="J123" s="202">
        <f>ROUND(I123*H123,2)</f>
        <v>0</v>
      </c>
      <c r="K123" s="198" t="s">
        <v>133</v>
      </c>
      <c r="L123" s="38"/>
      <c r="M123" s="203" t="s">
        <v>1</v>
      </c>
      <c r="N123" s="204" t="s">
        <v>44</v>
      </c>
      <c r="O123" s="74"/>
      <c r="P123" s="205">
        <f>O123*H123</f>
        <v>0</v>
      </c>
      <c r="Q123" s="205">
        <v>0.015740000000000001</v>
      </c>
      <c r="R123" s="205">
        <f>Q123*H123</f>
        <v>0.46776132000000004</v>
      </c>
      <c r="S123" s="205">
        <v>0</v>
      </c>
      <c r="T123" s="206">
        <f>S123*H123</f>
        <v>0</v>
      </c>
      <c r="AR123" s="12" t="s">
        <v>197</v>
      </c>
      <c r="AT123" s="12" t="s">
        <v>129</v>
      </c>
      <c r="AU123" s="12" t="s">
        <v>82</v>
      </c>
      <c r="AY123" s="12" t="s">
        <v>126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2" t="s">
        <v>78</v>
      </c>
      <c r="BK123" s="207">
        <f>ROUND(I123*H123,2)</f>
        <v>0</v>
      </c>
      <c r="BL123" s="12" t="s">
        <v>197</v>
      </c>
      <c r="BM123" s="12" t="s">
        <v>204</v>
      </c>
    </row>
    <row r="124" s="1" customFormat="1" ht="16.5" customHeight="1">
      <c r="B124" s="33"/>
      <c r="C124" s="196" t="s">
        <v>205</v>
      </c>
      <c r="D124" s="196" t="s">
        <v>129</v>
      </c>
      <c r="E124" s="197" t="s">
        <v>206</v>
      </c>
      <c r="F124" s="198" t="s">
        <v>207</v>
      </c>
      <c r="G124" s="199" t="s">
        <v>140</v>
      </c>
      <c r="H124" s="200">
        <v>29.718</v>
      </c>
      <c r="I124" s="201"/>
      <c r="J124" s="202">
        <f>ROUND(I124*H124,2)</f>
        <v>0</v>
      </c>
      <c r="K124" s="198" t="s">
        <v>133</v>
      </c>
      <c r="L124" s="38"/>
      <c r="M124" s="203" t="s">
        <v>1</v>
      </c>
      <c r="N124" s="204" t="s">
        <v>44</v>
      </c>
      <c r="O124" s="74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AR124" s="12" t="s">
        <v>197</v>
      </c>
      <c r="AT124" s="12" t="s">
        <v>129</v>
      </c>
      <c r="AU124" s="12" t="s">
        <v>82</v>
      </c>
      <c r="AY124" s="12" t="s">
        <v>126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2" t="s">
        <v>78</v>
      </c>
      <c r="BK124" s="207">
        <f>ROUND(I124*H124,2)</f>
        <v>0</v>
      </c>
      <c r="BL124" s="12" t="s">
        <v>197</v>
      </c>
      <c r="BM124" s="12" t="s">
        <v>208</v>
      </c>
    </row>
    <row r="125" s="1" customFormat="1" ht="16.5" customHeight="1">
      <c r="B125" s="33"/>
      <c r="C125" s="208" t="s">
        <v>209</v>
      </c>
      <c r="D125" s="208" t="s">
        <v>210</v>
      </c>
      <c r="E125" s="209" t="s">
        <v>211</v>
      </c>
      <c r="F125" s="210" t="s">
        <v>212</v>
      </c>
      <c r="G125" s="211" t="s">
        <v>132</v>
      </c>
      <c r="H125" s="212">
        <v>0.245</v>
      </c>
      <c r="I125" s="213"/>
      <c r="J125" s="214">
        <f>ROUND(I125*H125,2)</f>
        <v>0</v>
      </c>
      <c r="K125" s="210" t="s">
        <v>1</v>
      </c>
      <c r="L125" s="215"/>
      <c r="M125" s="216" t="s">
        <v>1</v>
      </c>
      <c r="N125" s="217" t="s">
        <v>44</v>
      </c>
      <c r="O125" s="74"/>
      <c r="P125" s="205">
        <f>O125*H125</f>
        <v>0</v>
      </c>
      <c r="Q125" s="205">
        <v>0.55000000000000004</v>
      </c>
      <c r="R125" s="205">
        <f>Q125*H125</f>
        <v>0.13475000000000001</v>
      </c>
      <c r="S125" s="205">
        <v>0</v>
      </c>
      <c r="T125" s="206">
        <f>S125*H125</f>
        <v>0</v>
      </c>
      <c r="AR125" s="12" t="s">
        <v>213</v>
      </c>
      <c r="AT125" s="12" t="s">
        <v>210</v>
      </c>
      <c r="AU125" s="12" t="s">
        <v>82</v>
      </c>
      <c r="AY125" s="12" t="s">
        <v>126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2" t="s">
        <v>78</v>
      </c>
      <c r="BK125" s="207">
        <f>ROUND(I125*H125,2)</f>
        <v>0</v>
      </c>
      <c r="BL125" s="12" t="s">
        <v>197</v>
      </c>
      <c r="BM125" s="12" t="s">
        <v>214</v>
      </c>
    </row>
    <row r="126" s="1" customFormat="1" ht="16.5" customHeight="1">
      <c r="B126" s="33"/>
      <c r="C126" s="196" t="s">
        <v>215</v>
      </c>
      <c r="D126" s="196" t="s">
        <v>129</v>
      </c>
      <c r="E126" s="197" t="s">
        <v>216</v>
      </c>
      <c r="F126" s="198" t="s">
        <v>217</v>
      </c>
      <c r="G126" s="199" t="s">
        <v>140</v>
      </c>
      <c r="H126" s="200">
        <v>29.718</v>
      </c>
      <c r="I126" s="201"/>
      <c r="J126" s="202">
        <f>ROUND(I126*H126,2)</f>
        <v>0</v>
      </c>
      <c r="K126" s="198" t="s">
        <v>133</v>
      </c>
      <c r="L126" s="38"/>
      <c r="M126" s="203" t="s">
        <v>1</v>
      </c>
      <c r="N126" s="204" t="s">
        <v>44</v>
      </c>
      <c r="O126" s="74"/>
      <c r="P126" s="205">
        <f>O126*H126</f>
        <v>0</v>
      </c>
      <c r="Q126" s="205">
        <v>0.00019000000000000001</v>
      </c>
      <c r="R126" s="205">
        <f>Q126*H126</f>
        <v>0.0056464200000000001</v>
      </c>
      <c r="S126" s="205">
        <v>0</v>
      </c>
      <c r="T126" s="206">
        <f>S126*H126</f>
        <v>0</v>
      </c>
      <c r="AR126" s="12" t="s">
        <v>197</v>
      </c>
      <c r="AT126" s="12" t="s">
        <v>129</v>
      </c>
      <c r="AU126" s="12" t="s">
        <v>82</v>
      </c>
      <c r="AY126" s="12" t="s">
        <v>126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2" t="s">
        <v>78</v>
      </c>
      <c r="BK126" s="207">
        <f>ROUND(I126*H126,2)</f>
        <v>0</v>
      </c>
      <c r="BL126" s="12" t="s">
        <v>197</v>
      </c>
      <c r="BM126" s="12" t="s">
        <v>218</v>
      </c>
    </row>
    <row r="127" s="1" customFormat="1" ht="16.5" customHeight="1">
      <c r="B127" s="33"/>
      <c r="C127" s="196" t="s">
        <v>219</v>
      </c>
      <c r="D127" s="196" t="s">
        <v>129</v>
      </c>
      <c r="E127" s="197" t="s">
        <v>220</v>
      </c>
      <c r="F127" s="198" t="s">
        <v>221</v>
      </c>
      <c r="G127" s="199" t="s">
        <v>163</v>
      </c>
      <c r="H127" s="200">
        <v>0.61399999999999999</v>
      </c>
      <c r="I127" s="201"/>
      <c r="J127" s="202">
        <f>ROUND(I127*H127,2)</f>
        <v>0</v>
      </c>
      <c r="K127" s="198" t="s">
        <v>133</v>
      </c>
      <c r="L127" s="38"/>
      <c r="M127" s="203" t="s">
        <v>1</v>
      </c>
      <c r="N127" s="204" t="s">
        <v>44</v>
      </c>
      <c r="O127" s="7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AR127" s="12" t="s">
        <v>197</v>
      </c>
      <c r="AT127" s="12" t="s">
        <v>129</v>
      </c>
      <c r="AU127" s="12" t="s">
        <v>82</v>
      </c>
      <c r="AY127" s="12" t="s">
        <v>126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2" t="s">
        <v>78</v>
      </c>
      <c r="BK127" s="207">
        <f>ROUND(I127*H127,2)</f>
        <v>0</v>
      </c>
      <c r="BL127" s="12" t="s">
        <v>197</v>
      </c>
      <c r="BM127" s="12" t="s">
        <v>222</v>
      </c>
    </row>
    <row r="128" s="10" customFormat="1" ht="22.8" customHeight="1">
      <c r="B128" s="180"/>
      <c r="C128" s="181"/>
      <c r="D128" s="182" t="s">
        <v>72</v>
      </c>
      <c r="E128" s="194" t="s">
        <v>223</v>
      </c>
      <c r="F128" s="194" t="s">
        <v>224</v>
      </c>
      <c r="G128" s="181"/>
      <c r="H128" s="181"/>
      <c r="I128" s="184"/>
      <c r="J128" s="195">
        <f>BK128</f>
        <v>0</v>
      </c>
      <c r="K128" s="181"/>
      <c r="L128" s="186"/>
      <c r="M128" s="187"/>
      <c r="N128" s="188"/>
      <c r="O128" s="188"/>
      <c r="P128" s="189">
        <f>SUM(P129:P131)</f>
        <v>0</v>
      </c>
      <c r="Q128" s="188"/>
      <c r="R128" s="189">
        <f>SUM(R129:R131)</f>
        <v>0.876</v>
      </c>
      <c r="S128" s="188"/>
      <c r="T128" s="190">
        <f>SUM(T129:T131)</f>
        <v>0</v>
      </c>
      <c r="AR128" s="191" t="s">
        <v>82</v>
      </c>
      <c r="AT128" s="192" t="s">
        <v>72</v>
      </c>
      <c r="AU128" s="192" t="s">
        <v>78</v>
      </c>
      <c r="AY128" s="191" t="s">
        <v>126</v>
      </c>
      <c r="BK128" s="193">
        <f>SUM(BK129:BK131)</f>
        <v>0</v>
      </c>
    </row>
    <row r="129" s="1" customFormat="1" ht="22.5" customHeight="1">
      <c r="B129" s="33"/>
      <c r="C129" s="196" t="s">
        <v>7</v>
      </c>
      <c r="D129" s="196" t="s">
        <v>129</v>
      </c>
      <c r="E129" s="197" t="s">
        <v>225</v>
      </c>
      <c r="F129" s="198" t="s">
        <v>226</v>
      </c>
      <c r="G129" s="199" t="s">
        <v>140</v>
      </c>
      <c r="H129" s="200">
        <v>55</v>
      </c>
      <c r="I129" s="201"/>
      <c r="J129" s="202">
        <f>ROUND(I129*H129,2)</f>
        <v>0</v>
      </c>
      <c r="K129" s="198" t="s">
        <v>1</v>
      </c>
      <c r="L129" s="38"/>
      <c r="M129" s="203" t="s">
        <v>1</v>
      </c>
      <c r="N129" s="204" t="s">
        <v>44</v>
      </c>
      <c r="O129" s="74"/>
      <c r="P129" s="205">
        <f>O129*H129</f>
        <v>0</v>
      </c>
      <c r="Q129" s="205">
        <v>0.012</v>
      </c>
      <c r="R129" s="205">
        <f>Q129*H129</f>
        <v>0.66000000000000003</v>
      </c>
      <c r="S129" s="205">
        <v>0</v>
      </c>
      <c r="T129" s="206">
        <f>S129*H129</f>
        <v>0</v>
      </c>
      <c r="AR129" s="12" t="s">
        <v>197</v>
      </c>
      <c r="AT129" s="12" t="s">
        <v>129</v>
      </c>
      <c r="AU129" s="12" t="s">
        <v>82</v>
      </c>
      <c r="AY129" s="12" t="s">
        <v>126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2" t="s">
        <v>78</v>
      </c>
      <c r="BK129" s="207">
        <f>ROUND(I129*H129,2)</f>
        <v>0</v>
      </c>
      <c r="BL129" s="12" t="s">
        <v>197</v>
      </c>
      <c r="BM129" s="12" t="s">
        <v>227</v>
      </c>
    </row>
    <row r="130" s="1" customFormat="1" ht="22.5" customHeight="1">
      <c r="B130" s="33"/>
      <c r="C130" s="196" t="s">
        <v>228</v>
      </c>
      <c r="D130" s="196" t="s">
        <v>129</v>
      </c>
      <c r="E130" s="197" t="s">
        <v>229</v>
      </c>
      <c r="F130" s="198" t="s">
        <v>230</v>
      </c>
      <c r="G130" s="199" t="s">
        <v>140</v>
      </c>
      <c r="H130" s="200">
        <v>18</v>
      </c>
      <c r="I130" s="201"/>
      <c r="J130" s="202">
        <f>ROUND(I130*H130,2)</f>
        <v>0</v>
      </c>
      <c r="K130" s="198" t="s">
        <v>1</v>
      </c>
      <c r="L130" s="38"/>
      <c r="M130" s="203" t="s">
        <v>1</v>
      </c>
      <c r="N130" s="204" t="s">
        <v>44</v>
      </c>
      <c r="O130" s="74"/>
      <c r="P130" s="205">
        <f>O130*H130</f>
        <v>0</v>
      </c>
      <c r="Q130" s="205">
        <v>0.012</v>
      </c>
      <c r="R130" s="205">
        <f>Q130*H130</f>
        <v>0.216</v>
      </c>
      <c r="S130" s="205">
        <v>0</v>
      </c>
      <c r="T130" s="206">
        <f>S130*H130</f>
        <v>0</v>
      </c>
      <c r="AR130" s="12" t="s">
        <v>197</v>
      </c>
      <c r="AT130" s="12" t="s">
        <v>129</v>
      </c>
      <c r="AU130" s="12" t="s">
        <v>82</v>
      </c>
      <c r="AY130" s="12" t="s">
        <v>126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2" t="s">
        <v>78</v>
      </c>
      <c r="BK130" s="207">
        <f>ROUND(I130*H130,2)</f>
        <v>0</v>
      </c>
      <c r="BL130" s="12" t="s">
        <v>197</v>
      </c>
      <c r="BM130" s="12" t="s">
        <v>231</v>
      </c>
    </row>
    <row r="131" s="1" customFormat="1" ht="16.5" customHeight="1">
      <c r="B131" s="33"/>
      <c r="C131" s="196" t="s">
        <v>232</v>
      </c>
      <c r="D131" s="196" t="s">
        <v>129</v>
      </c>
      <c r="E131" s="197" t="s">
        <v>233</v>
      </c>
      <c r="F131" s="198" t="s">
        <v>234</v>
      </c>
      <c r="G131" s="199" t="s">
        <v>163</v>
      </c>
      <c r="H131" s="200">
        <v>0.876</v>
      </c>
      <c r="I131" s="201"/>
      <c r="J131" s="202">
        <f>ROUND(I131*H131,2)</f>
        <v>0</v>
      </c>
      <c r="K131" s="198" t="s">
        <v>133</v>
      </c>
      <c r="L131" s="38"/>
      <c r="M131" s="203" t="s">
        <v>1</v>
      </c>
      <c r="N131" s="204" t="s">
        <v>44</v>
      </c>
      <c r="O131" s="7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AR131" s="12" t="s">
        <v>197</v>
      </c>
      <c r="AT131" s="12" t="s">
        <v>129</v>
      </c>
      <c r="AU131" s="12" t="s">
        <v>82</v>
      </c>
      <c r="AY131" s="12" t="s">
        <v>126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2" t="s">
        <v>78</v>
      </c>
      <c r="BK131" s="207">
        <f>ROUND(I131*H131,2)</f>
        <v>0</v>
      </c>
      <c r="BL131" s="12" t="s">
        <v>197</v>
      </c>
      <c r="BM131" s="12" t="s">
        <v>235</v>
      </c>
    </row>
    <row r="132" s="10" customFormat="1" ht="22.8" customHeight="1">
      <c r="B132" s="180"/>
      <c r="C132" s="181"/>
      <c r="D132" s="182" t="s">
        <v>72</v>
      </c>
      <c r="E132" s="194" t="s">
        <v>236</v>
      </c>
      <c r="F132" s="194" t="s">
        <v>237</v>
      </c>
      <c r="G132" s="181"/>
      <c r="H132" s="181"/>
      <c r="I132" s="184"/>
      <c r="J132" s="195">
        <f>BK132</f>
        <v>0</v>
      </c>
      <c r="K132" s="181"/>
      <c r="L132" s="186"/>
      <c r="M132" s="187"/>
      <c r="N132" s="188"/>
      <c r="O132" s="188"/>
      <c r="P132" s="189">
        <f>SUM(P133:P138)</f>
        <v>0</v>
      </c>
      <c r="Q132" s="188"/>
      <c r="R132" s="189">
        <f>SUM(R133:R138)</f>
        <v>0</v>
      </c>
      <c r="S132" s="188"/>
      <c r="T132" s="190">
        <f>SUM(T133:T138)</f>
        <v>2.7874000000000003</v>
      </c>
      <c r="AR132" s="191" t="s">
        <v>82</v>
      </c>
      <c r="AT132" s="192" t="s">
        <v>72</v>
      </c>
      <c r="AU132" s="192" t="s">
        <v>78</v>
      </c>
      <c r="AY132" s="191" t="s">
        <v>126</v>
      </c>
      <c r="BK132" s="193">
        <f>SUM(BK133:BK138)</f>
        <v>0</v>
      </c>
    </row>
    <row r="133" s="1" customFormat="1" ht="16.5" customHeight="1">
      <c r="B133" s="33"/>
      <c r="C133" s="196" t="s">
        <v>238</v>
      </c>
      <c r="D133" s="196" t="s">
        <v>129</v>
      </c>
      <c r="E133" s="197" t="s">
        <v>239</v>
      </c>
      <c r="F133" s="198" t="s">
        <v>240</v>
      </c>
      <c r="G133" s="199" t="s">
        <v>147</v>
      </c>
      <c r="H133" s="200">
        <v>2</v>
      </c>
      <c r="I133" s="201"/>
      <c r="J133" s="202">
        <f>ROUND(I133*H133,2)</f>
        <v>0</v>
      </c>
      <c r="K133" s="198" t="s">
        <v>1</v>
      </c>
      <c r="L133" s="38"/>
      <c r="M133" s="203" t="s">
        <v>1</v>
      </c>
      <c r="N133" s="204" t="s">
        <v>44</v>
      </c>
      <c r="O133" s="74"/>
      <c r="P133" s="205">
        <f>O133*H133</f>
        <v>0</v>
      </c>
      <c r="Q133" s="205">
        <v>0</v>
      </c>
      <c r="R133" s="205">
        <f>Q133*H133</f>
        <v>0</v>
      </c>
      <c r="S133" s="205">
        <v>0.088099999999999998</v>
      </c>
      <c r="T133" s="206">
        <f>S133*H133</f>
        <v>0.1762</v>
      </c>
      <c r="AR133" s="12" t="s">
        <v>197</v>
      </c>
      <c r="AT133" s="12" t="s">
        <v>129</v>
      </c>
      <c r="AU133" s="12" t="s">
        <v>82</v>
      </c>
      <c r="AY133" s="12" t="s">
        <v>126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2" t="s">
        <v>78</v>
      </c>
      <c r="BK133" s="207">
        <f>ROUND(I133*H133,2)</f>
        <v>0</v>
      </c>
      <c r="BL133" s="12" t="s">
        <v>197</v>
      </c>
      <c r="BM133" s="12" t="s">
        <v>241</v>
      </c>
    </row>
    <row r="134" s="1" customFormat="1" ht="16.5" customHeight="1">
      <c r="B134" s="33"/>
      <c r="C134" s="196" t="s">
        <v>242</v>
      </c>
      <c r="D134" s="196" t="s">
        <v>129</v>
      </c>
      <c r="E134" s="197" t="s">
        <v>243</v>
      </c>
      <c r="F134" s="198" t="s">
        <v>244</v>
      </c>
      <c r="G134" s="199" t="s">
        <v>147</v>
      </c>
      <c r="H134" s="200">
        <v>7</v>
      </c>
      <c r="I134" s="201"/>
      <c r="J134" s="202">
        <f>ROUND(I134*H134,2)</f>
        <v>0</v>
      </c>
      <c r="K134" s="198" t="s">
        <v>1</v>
      </c>
      <c r="L134" s="38"/>
      <c r="M134" s="203" t="s">
        <v>1</v>
      </c>
      <c r="N134" s="204" t="s">
        <v>44</v>
      </c>
      <c r="O134" s="74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AR134" s="12" t="s">
        <v>197</v>
      </c>
      <c r="AT134" s="12" t="s">
        <v>129</v>
      </c>
      <c r="AU134" s="12" t="s">
        <v>82</v>
      </c>
      <c r="AY134" s="12" t="s">
        <v>126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2" t="s">
        <v>78</v>
      </c>
      <c r="BK134" s="207">
        <f>ROUND(I134*H134,2)</f>
        <v>0</v>
      </c>
      <c r="BL134" s="12" t="s">
        <v>197</v>
      </c>
      <c r="BM134" s="12" t="s">
        <v>245</v>
      </c>
    </row>
    <row r="135" s="1" customFormat="1" ht="16.5" customHeight="1">
      <c r="B135" s="33"/>
      <c r="C135" s="196" t="s">
        <v>246</v>
      </c>
      <c r="D135" s="196" t="s">
        <v>129</v>
      </c>
      <c r="E135" s="197" t="s">
        <v>247</v>
      </c>
      <c r="F135" s="198" t="s">
        <v>248</v>
      </c>
      <c r="G135" s="199" t="s">
        <v>147</v>
      </c>
      <c r="H135" s="200">
        <v>7</v>
      </c>
      <c r="I135" s="201"/>
      <c r="J135" s="202">
        <f>ROUND(I135*H135,2)</f>
        <v>0</v>
      </c>
      <c r="K135" s="198" t="s">
        <v>1</v>
      </c>
      <c r="L135" s="38"/>
      <c r="M135" s="203" t="s">
        <v>1</v>
      </c>
      <c r="N135" s="204" t="s">
        <v>44</v>
      </c>
      <c r="O135" s="74"/>
      <c r="P135" s="205">
        <f>O135*H135</f>
        <v>0</v>
      </c>
      <c r="Q135" s="205">
        <v>0</v>
      </c>
      <c r="R135" s="205">
        <f>Q135*H135</f>
        <v>0</v>
      </c>
      <c r="S135" s="205">
        <v>0.088099999999999998</v>
      </c>
      <c r="T135" s="206">
        <f>S135*H135</f>
        <v>0.61670000000000003</v>
      </c>
      <c r="AR135" s="12" t="s">
        <v>197</v>
      </c>
      <c r="AT135" s="12" t="s">
        <v>129</v>
      </c>
      <c r="AU135" s="12" t="s">
        <v>82</v>
      </c>
      <c r="AY135" s="12" t="s">
        <v>126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2" t="s">
        <v>78</v>
      </c>
      <c r="BK135" s="207">
        <f>ROUND(I135*H135,2)</f>
        <v>0</v>
      </c>
      <c r="BL135" s="12" t="s">
        <v>197</v>
      </c>
      <c r="BM135" s="12" t="s">
        <v>249</v>
      </c>
    </row>
    <row r="136" s="1" customFormat="1" ht="16.5" customHeight="1">
      <c r="B136" s="33"/>
      <c r="C136" s="196" t="s">
        <v>250</v>
      </c>
      <c r="D136" s="196" t="s">
        <v>129</v>
      </c>
      <c r="E136" s="197" t="s">
        <v>251</v>
      </c>
      <c r="F136" s="198" t="s">
        <v>252</v>
      </c>
      <c r="G136" s="199" t="s">
        <v>253</v>
      </c>
      <c r="H136" s="200">
        <v>21.149999999999999</v>
      </c>
      <c r="I136" s="201"/>
      <c r="J136" s="202">
        <f>ROUND(I136*H136,2)</f>
        <v>0</v>
      </c>
      <c r="K136" s="198" t="s">
        <v>1</v>
      </c>
      <c r="L136" s="38"/>
      <c r="M136" s="203" t="s">
        <v>1</v>
      </c>
      <c r="N136" s="204" t="s">
        <v>44</v>
      </c>
      <c r="O136" s="74"/>
      <c r="P136" s="205">
        <f>O136*H136</f>
        <v>0</v>
      </c>
      <c r="Q136" s="205">
        <v>0</v>
      </c>
      <c r="R136" s="205">
        <f>Q136*H136</f>
        <v>0</v>
      </c>
      <c r="S136" s="205">
        <v>0.065000000000000002</v>
      </c>
      <c r="T136" s="206">
        <f>S136*H136</f>
        <v>1.3747499999999999</v>
      </c>
      <c r="AR136" s="12" t="s">
        <v>197</v>
      </c>
      <c r="AT136" s="12" t="s">
        <v>129</v>
      </c>
      <c r="AU136" s="12" t="s">
        <v>82</v>
      </c>
      <c r="AY136" s="12" t="s">
        <v>126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2" t="s">
        <v>78</v>
      </c>
      <c r="BK136" s="207">
        <f>ROUND(I136*H136,2)</f>
        <v>0</v>
      </c>
      <c r="BL136" s="12" t="s">
        <v>197</v>
      </c>
      <c r="BM136" s="12" t="s">
        <v>254</v>
      </c>
    </row>
    <row r="137" s="1" customFormat="1" ht="16.5" customHeight="1">
      <c r="B137" s="33"/>
      <c r="C137" s="196" t="s">
        <v>255</v>
      </c>
      <c r="D137" s="196" t="s">
        <v>129</v>
      </c>
      <c r="E137" s="197" t="s">
        <v>256</v>
      </c>
      <c r="F137" s="198" t="s">
        <v>257</v>
      </c>
      <c r="G137" s="199" t="s">
        <v>147</v>
      </c>
      <c r="H137" s="200">
        <v>1</v>
      </c>
      <c r="I137" s="201"/>
      <c r="J137" s="202">
        <f>ROUND(I137*H137,2)</f>
        <v>0</v>
      </c>
      <c r="K137" s="198" t="s">
        <v>1</v>
      </c>
      <c r="L137" s="38"/>
      <c r="M137" s="203" t="s">
        <v>1</v>
      </c>
      <c r="N137" s="204" t="s">
        <v>44</v>
      </c>
      <c r="O137" s="74"/>
      <c r="P137" s="205">
        <f>O137*H137</f>
        <v>0</v>
      </c>
      <c r="Q137" s="205">
        <v>0</v>
      </c>
      <c r="R137" s="205">
        <f>Q137*H137</f>
        <v>0</v>
      </c>
      <c r="S137" s="205">
        <v>0.37</v>
      </c>
      <c r="T137" s="206">
        <f>S137*H137</f>
        <v>0.37</v>
      </c>
      <c r="AR137" s="12" t="s">
        <v>197</v>
      </c>
      <c r="AT137" s="12" t="s">
        <v>129</v>
      </c>
      <c r="AU137" s="12" t="s">
        <v>82</v>
      </c>
      <c r="AY137" s="12" t="s">
        <v>126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2" t="s">
        <v>78</v>
      </c>
      <c r="BK137" s="207">
        <f>ROUND(I137*H137,2)</f>
        <v>0</v>
      </c>
      <c r="BL137" s="12" t="s">
        <v>197</v>
      </c>
      <c r="BM137" s="12" t="s">
        <v>258</v>
      </c>
    </row>
    <row r="138" s="1" customFormat="1" ht="16.5" customHeight="1">
      <c r="B138" s="33"/>
      <c r="C138" s="196" t="s">
        <v>259</v>
      </c>
      <c r="D138" s="196" t="s">
        <v>129</v>
      </c>
      <c r="E138" s="197" t="s">
        <v>260</v>
      </c>
      <c r="F138" s="198" t="s">
        <v>261</v>
      </c>
      <c r="G138" s="199" t="s">
        <v>140</v>
      </c>
      <c r="H138" s="200">
        <v>9.25</v>
      </c>
      <c r="I138" s="201"/>
      <c r="J138" s="202">
        <f>ROUND(I138*H138,2)</f>
        <v>0</v>
      </c>
      <c r="K138" s="198" t="s">
        <v>1</v>
      </c>
      <c r="L138" s="38"/>
      <c r="M138" s="203" t="s">
        <v>1</v>
      </c>
      <c r="N138" s="204" t="s">
        <v>44</v>
      </c>
      <c r="O138" s="74"/>
      <c r="P138" s="205">
        <f>O138*H138</f>
        <v>0</v>
      </c>
      <c r="Q138" s="205">
        <v>0</v>
      </c>
      <c r="R138" s="205">
        <f>Q138*H138</f>
        <v>0</v>
      </c>
      <c r="S138" s="205">
        <v>0.027</v>
      </c>
      <c r="T138" s="206">
        <f>S138*H138</f>
        <v>0.24975</v>
      </c>
      <c r="AR138" s="12" t="s">
        <v>197</v>
      </c>
      <c r="AT138" s="12" t="s">
        <v>129</v>
      </c>
      <c r="AU138" s="12" t="s">
        <v>82</v>
      </c>
      <c r="AY138" s="12" t="s">
        <v>126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2" t="s">
        <v>78</v>
      </c>
      <c r="BK138" s="207">
        <f>ROUND(I138*H138,2)</f>
        <v>0</v>
      </c>
      <c r="BL138" s="12" t="s">
        <v>197</v>
      </c>
      <c r="BM138" s="12" t="s">
        <v>262</v>
      </c>
    </row>
    <row r="139" s="10" customFormat="1" ht="22.8" customHeight="1">
      <c r="B139" s="180"/>
      <c r="C139" s="181"/>
      <c r="D139" s="182" t="s">
        <v>72</v>
      </c>
      <c r="E139" s="194" t="s">
        <v>263</v>
      </c>
      <c r="F139" s="194" t="s">
        <v>264</v>
      </c>
      <c r="G139" s="181"/>
      <c r="H139" s="181"/>
      <c r="I139" s="184"/>
      <c r="J139" s="195">
        <f>BK139</f>
        <v>0</v>
      </c>
      <c r="K139" s="181"/>
      <c r="L139" s="186"/>
      <c r="M139" s="187"/>
      <c r="N139" s="188"/>
      <c r="O139" s="188"/>
      <c r="P139" s="189">
        <f>SUM(P140:P152)</f>
        <v>0</v>
      </c>
      <c r="Q139" s="188"/>
      <c r="R139" s="189">
        <f>SUM(R140:R152)</f>
        <v>0.60745965000000013</v>
      </c>
      <c r="S139" s="188"/>
      <c r="T139" s="190">
        <f>SUM(T140:T152)</f>
        <v>0.45078500000000005</v>
      </c>
      <c r="AR139" s="191" t="s">
        <v>82</v>
      </c>
      <c r="AT139" s="192" t="s">
        <v>72</v>
      </c>
      <c r="AU139" s="192" t="s">
        <v>78</v>
      </c>
      <c r="AY139" s="191" t="s">
        <v>126</v>
      </c>
      <c r="BK139" s="193">
        <f>SUM(BK140:BK152)</f>
        <v>0</v>
      </c>
    </row>
    <row r="140" s="1" customFormat="1" ht="16.5" customHeight="1">
      <c r="B140" s="33"/>
      <c r="C140" s="196" t="s">
        <v>265</v>
      </c>
      <c r="D140" s="196" t="s">
        <v>129</v>
      </c>
      <c r="E140" s="197" t="s">
        <v>266</v>
      </c>
      <c r="F140" s="198" t="s">
        <v>267</v>
      </c>
      <c r="G140" s="199" t="s">
        <v>253</v>
      </c>
      <c r="H140" s="200">
        <v>18.559999999999999</v>
      </c>
      <c r="I140" s="201"/>
      <c r="J140" s="202">
        <f>ROUND(I140*H140,2)</f>
        <v>0</v>
      </c>
      <c r="K140" s="198" t="s">
        <v>133</v>
      </c>
      <c r="L140" s="38"/>
      <c r="M140" s="203" t="s">
        <v>1</v>
      </c>
      <c r="N140" s="204" t="s">
        <v>44</v>
      </c>
      <c r="O140" s="74"/>
      <c r="P140" s="205">
        <f>O140*H140</f>
        <v>0</v>
      </c>
      <c r="Q140" s="205">
        <v>0</v>
      </c>
      <c r="R140" s="205">
        <f>Q140*H140</f>
        <v>0</v>
      </c>
      <c r="S140" s="205">
        <v>0.001</v>
      </c>
      <c r="T140" s="206">
        <f>S140*H140</f>
        <v>0.01856</v>
      </c>
      <c r="AR140" s="12" t="s">
        <v>197</v>
      </c>
      <c r="AT140" s="12" t="s">
        <v>129</v>
      </c>
      <c r="AU140" s="12" t="s">
        <v>82</v>
      </c>
      <c r="AY140" s="12" t="s">
        <v>126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2" t="s">
        <v>78</v>
      </c>
      <c r="BK140" s="207">
        <f>ROUND(I140*H140,2)</f>
        <v>0</v>
      </c>
      <c r="BL140" s="12" t="s">
        <v>197</v>
      </c>
      <c r="BM140" s="12" t="s">
        <v>268</v>
      </c>
    </row>
    <row r="141" s="1" customFormat="1" ht="16.5" customHeight="1">
      <c r="B141" s="33"/>
      <c r="C141" s="196" t="s">
        <v>269</v>
      </c>
      <c r="D141" s="196" t="s">
        <v>129</v>
      </c>
      <c r="E141" s="197" t="s">
        <v>270</v>
      </c>
      <c r="F141" s="198" t="s">
        <v>271</v>
      </c>
      <c r="G141" s="199" t="s">
        <v>253</v>
      </c>
      <c r="H141" s="200">
        <v>37.530000000000001</v>
      </c>
      <c r="I141" s="201"/>
      <c r="J141" s="202">
        <f>ROUND(I141*H141,2)</f>
        <v>0</v>
      </c>
      <c r="K141" s="198" t="s">
        <v>133</v>
      </c>
      <c r="L141" s="38"/>
      <c r="M141" s="203" t="s">
        <v>1</v>
      </c>
      <c r="N141" s="204" t="s">
        <v>44</v>
      </c>
      <c r="O141" s="74"/>
      <c r="P141" s="205">
        <f>O141*H141</f>
        <v>0</v>
      </c>
      <c r="Q141" s="205">
        <v>3.0000000000000001E-05</v>
      </c>
      <c r="R141" s="205">
        <f>Q141*H141</f>
        <v>0.0011259</v>
      </c>
      <c r="S141" s="205">
        <v>0</v>
      </c>
      <c r="T141" s="206">
        <f>S141*H141</f>
        <v>0</v>
      </c>
      <c r="AR141" s="12" t="s">
        <v>197</v>
      </c>
      <c r="AT141" s="12" t="s">
        <v>129</v>
      </c>
      <c r="AU141" s="12" t="s">
        <v>82</v>
      </c>
      <c r="AY141" s="12" t="s">
        <v>126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2" t="s">
        <v>78</v>
      </c>
      <c r="BK141" s="207">
        <f>ROUND(I141*H141,2)</f>
        <v>0</v>
      </c>
      <c r="BL141" s="12" t="s">
        <v>197</v>
      </c>
      <c r="BM141" s="12" t="s">
        <v>272</v>
      </c>
    </row>
    <row r="142" s="1" customFormat="1" ht="16.5" customHeight="1">
      <c r="B142" s="33"/>
      <c r="C142" s="208" t="s">
        <v>213</v>
      </c>
      <c r="D142" s="208" t="s">
        <v>210</v>
      </c>
      <c r="E142" s="209" t="s">
        <v>273</v>
      </c>
      <c r="F142" s="210" t="s">
        <v>274</v>
      </c>
      <c r="G142" s="211" t="s">
        <v>253</v>
      </c>
      <c r="H142" s="212">
        <v>19.349</v>
      </c>
      <c r="I142" s="213"/>
      <c r="J142" s="214">
        <f>ROUND(I142*H142,2)</f>
        <v>0</v>
      </c>
      <c r="K142" s="210" t="s">
        <v>1</v>
      </c>
      <c r="L142" s="215"/>
      <c r="M142" s="216" t="s">
        <v>1</v>
      </c>
      <c r="N142" s="217" t="s">
        <v>44</v>
      </c>
      <c r="O142" s="74"/>
      <c r="P142" s="205">
        <f>O142*H142</f>
        <v>0</v>
      </c>
      <c r="Q142" s="205">
        <v>0.00020000000000000001</v>
      </c>
      <c r="R142" s="205">
        <f>Q142*H142</f>
        <v>0.0038698000000000001</v>
      </c>
      <c r="S142" s="205">
        <v>0</v>
      </c>
      <c r="T142" s="206">
        <f>S142*H142</f>
        <v>0</v>
      </c>
      <c r="AR142" s="12" t="s">
        <v>213</v>
      </c>
      <c r="AT142" s="12" t="s">
        <v>210</v>
      </c>
      <c r="AU142" s="12" t="s">
        <v>82</v>
      </c>
      <c r="AY142" s="12" t="s">
        <v>126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2" t="s">
        <v>78</v>
      </c>
      <c r="BK142" s="207">
        <f>ROUND(I142*H142,2)</f>
        <v>0</v>
      </c>
      <c r="BL142" s="12" t="s">
        <v>197</v>
      </c>
      <c r="BM142" s="12" t="s">
        <v>275</v>
      </c>
    </row>
    <row r="143" s="1" customFormat="1" ht="16.5" customHeight="1">
      <c r="B143" s="33"/>
      <c r="C143" s="196" t="s">
        <v>276</v>
      </c>
      <c r="D143" s="196" t="s">
        <v>129</v>
      </c>
      <c r="E143" s="197" t="s">
        <v>277</v>
      </c>
      <c r="F143" s="198" t="s">
        <v>278</v>
      </c>
      <c r="G143" s="199" t="s">
        <v>147</v>
      </c>
      <c r="H143" s="200">
        <v>1</v>
      </c>
      <c r="I143" s="201"/>
      <c r="J143" s="202">
        <f>ROUND(I143*H143,2)</f>
        <v>0</v>
      </c>
      <c r="K143" s="198" t="s">
        <v>133</v>
      </c>
      <c r="L143" s="38"/>
      <c r="M143" s="203" t="s">
        <v>1</v>
      </c>
      <c r="N143" s="204" t="s">
        <v>44</v>
      </c>
      <c r="O143" s="74"/>
      <c r="P143" s="205">
        <f>O143*H143</f>
        <v>0</v>
      </c>
      <c r="Q143" s="205">
        <v>0.00013999999999999999</v>
      </c>
      <c r="R143" s="205">
        <f>Q143*H143</f>
        <v>0.00013999999999999999</v>
      </c>
      <c r="S143" s="205">
        <v>0</v>
      </c>
      <c r="T143" s="206">
        <f>S143*H143</f>
        <v>0</v>
      </c>
      <c r="AR143" s="12" t="s">
        <v>197</v>
      </c>
      <c r="AT143" s="12" t="s">
        <v>129</v>
      </c>
      <c r="AU143" s="12" t="s">
        <v>82</v>
      </c>
      <c r="AY143" s="12" t="s">
        <v>126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2" t="s">
        <v>78</v>
      </c>
      <c r="BK143" s="207">
        <f>ROUND(I143*H143,2)</f>
        <v>0</v>
      </c>
      <c r="BL143" s="12" t="s">
        <v>197</v>
      </c>
      <c r="BM143" s="12" t="s">
        <v>279</v>
      </c>
    </row>
    <row r="144" s="1" customFormat="1" ht="16.5" customHeight="1">
      <c r="B144" s="33"/>
      <c r="C144" s="196" t="s">
        <v>280</v>
      </c>
      <c r="D144" s="196" t="s">
        <v>129</v>
      </c>
      <c r="E144" s="197" t="s">
        <v>281</v>
      </c>
      <c r="F144" s="198" t="s">
        <v>282</v>
      </c>
      <c r="G144" s="199" t="s">
        <v>140</v>
      </c>
      <c r="H144" s="200">
        <v>30.137</v>
      </c>
      <c r="I144" s="201"/>
      <c r="J144" s="202">
        <f>ROUND(I144*H144,2)</f>
        <v>0</v>
      </c>
      <c r="K144" s="198" t="s">
        <v>133</v>
      </c>
      <c r="L144" s="38"/>
      <c r="M144" s="203" t="s">
        <v>1</v>
      </c>
      <c r="N144" s="204" t="s">
        <v>44</v>
      </c>
      <c r="O144" s="74"/>
      <c r="P144" s="205">
        <f>O144*H144</f>
        <v>0</v>
      </c>
      <c r="Q144" s="205">
        <v>0.0011199999999999999</v>
      </c>
      <c r="R144" s="205">
        <f>Q144*H144</f>
        <v>0.033753439999999996</v>
      </c>
      <c r="S144" s="205">
        <v>0</v>
      </c>
      <c r="T144" s="206">
        <f>S144*H144</f>
        <v>0</v>
      </c>
      <c r="AR144" s="12" t="s">
        <v>197</v>
      </c>
      <c r="AT144" s="12" t="s">
        <v>129</v>
      </c>
      <c r="AU144" s="12" t="s">
        <v>82</v>
      </c>
      <c r="AY144" s="12" t="s">
        <v>126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2" t="s">
        <v>78</v>
      </c>
      <c r="BK144" s="207">
        <f>ROUND(I144*H144,2)</f>
        <v>0</v>
      </c>
      <c r="BL144" s="12" t="s">
        <v>197</v>
      </c>
      <c r="BM144" s="12" t="s">
        <v>283</v>
      </c>
    </row>
    <row r="145" s="1" customFormat="1" ht="16.5" customHeight="1">
      <c r="B145" s="33"/>
      <c r="C145" s="208" t="s">
        <v>284</v>
      </c>
      <c r="D145" s="208" t="s">
        <v>210</v>
      </c>
      <c r="E145" s="209" t="s">
        <v>285</v>
      </c>
      <c r="F145" s="210" t="s">
        <v>286</v>
      </c>
      <c r="G145" s="211" t="s">
        <v>140</v>
      </c>
      <c r="H145" s="212">
        <v>33.151000000000003</v>
      </c>
      <c r="I145" s="213"/>
      <c r="J145" s="214">
        <f>ROUND(I145*H145,2)</f>
        <v>0</v>
      </c>
      <c r="K145" s="210" t="s">
        <v>1</v>
      </c>
      <c r="L145" s="215"/>
      <c r="M145" s="216" t="s">
        <v>1</v>
      </c>
      <c r="N145" s="217" t="s">
        <v>44</v>
      </c>
      <c r="O145" s="74"/>
      <c r="P145" s="205">
        <f>O145*H145</f>
        <v>0</v>
      </c>
      <c r="Q145" s="205">
        <v>0.01575</v>
      </c>
      <c r="R145" s="205">
        <f>Q145*H145</f>
        <v>0.52212825000000007</v>
      </c>
      <c r="S145" s="205">
        <v>0</v>
      </c>
      <c r="T145" s="206">
        <f>S145*H145</f>
        <v>0</v>
      </c>
      <c r="AR145" s="12" t="s">
        <v>213</v>
      </c>
      <c r="AT145" s="12" t="s">
        <v>210</v>
      </c>
      <c r="AU145" s="12" t="s">
        <v>82</v>
      </c>
      <c r="AY145" s="12" t="s">
        <v>126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2" t="s">
        <v>78</v>
      </c>
      <c r="BK145" s="207">
        <f>ROUND(I145*H145,2)</f>
        <v>0</v>
      </c>
      <c r="BL145" s="12" t="s">
        <v>197</v>
      </c>
      <c r="BM145" s="12" t="s">
        <v>287</v>
      </c>
    </row>
    <row r="146" s="1" customFormat="1" ht="16.5" customHeight="1">
      <c r="B146" s="33"/>
      <c r="C146" s="196" t="s">
        <v>288</v>
      </c>
      <c r="D146" s="196" t="s">
        <v>129</v>
      </c>
      <c r="E146" s="197" t="s">
        <v>289</v>
      </c>
      <c r="F146" s="198" t="s">
        <v>290</v>
      </c>
      <c r="G146" s="199" t="s">
        <v>140</v>
      </c>
      <c r="H146" s="200">
        <v>16.314</v>
      </c>
      <c r="I146" s="201"/>
      <c r="J146" s="202">
        <f>ROUND(I146*H146,2)</f>
        <v>0</v>
      </c>
      <c r="K146" s="198" t="s">
        <v>133</v>
      </c>
      <c r="L146" s="38"/>
      <c r="M146" s="203" t="s">
        <v>1</v>
      </c>
      <c r="N146" s="204" t="s">
        <v>44</v>
      </c>
      <c r="O146" s="74"/>
      <c r="P146" s="205">
        <f>O146*H146</f>
        <v>0</v>
      </c>
      <c r="Q146" s="205">
        <v>0</v>
      </c>
      <c r="R146" s="205">
        <f>Q146*H146</f>
        <v>0</v>
      </c>
      <c r="S146" s="205">
        <v>0.025000000000000001</v>
      </c>
      <c r="T146" s="206">
        <f>S146*H146</f>
        <v>0.40785000000000005</v>
      </c>
      <c r="AR146" s="12" t="s">
        <v>197</v>
      </c>
      <c r="AT146" s="12" t="s">
        <v>129</v>
      </c>
      <c r="AU146" s="12" t="s">
        <v>82</v>
      </c>
      <c r="AY146" s="12" t="s">
        <v>126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2" t="s">
        <v>78</v>
      </c>
      <c r="BK146" s="207">
        <f>ROUND(I146*H146,2)</f>
        <v>0</v>
      </c>
      <c r="BL146" s="12" t="s">
        <v>197</v>
      </c>
      <c r="BM146" s="12" t="s">
        <v>291</v>
      </c>
    </row>
    <row r="147" s="1" customFormat="1" ht="16.5" customHeight="1">
      <c r="B147" s="33"/>
      <c r="C147" s="196" t="s">
        <v>292</v>
      </c>
      <c r="D147" s="196" t="s">
        <v>129</v>
      </c>
      <c r="E147" s="197" t="s">
        <v>293</v>
      </c>
      <c r="F147" s="198" t="s">
        <v>294</v>
      </c>
      <c r="G147" s="199" t="s">
        <v>140</v>
      </c>
      <c r="H147" s="200">
        <v>1.625</v>
      </c>
      <c r="I147" s="201"/>
      <c r="J147" s="202">
        <f>ROUND(I147*H147,2)</f>
        <v>0</v>
      </c>
      <c r="K147" s="198" t="s">
        <v>133</v>
      </c>
      <c r="L147" s="38"/>
      <c r="M147" s="203" t="s">
        <v>1</v>
      </c>
      <c r="N147" s="204" t="s">
        <v>44</v>
      </c>
      <c r="O147" s="74"/>
      <c r="P147" s="205">
        <f>O147*H147</f>
        <v>0</v>
      </c>
      <c r="Q147" s="205">
        <v>0</v>
      </c>
      <c r="R147" s="205">
        <f>Q147*H147</f>
        <v>0</v>
      </c>
      <c r="S147" s="205">
        <v>0.014999999999999999</v>
      </c>
      <c r="T147" s="206">
        <f>S147*H147</f>
        <v>0.024375000000000001</v>
      </c>
      <c r="AR147" s="12" t="s">
        <v>197</v>
      </c>
      <c r="AT147" s="12" t="s">
        <v>129</v>
      </c>
      <c r="AU147" s="12" t="s">
        <v>82</v>
      </c>
      <c r="AY147" s="12" t="s">
        <v>126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2" t="s">
        <v>78</v>
      </c>
      <c r="BK147" s="207">
        <f>ROUND(I147*H147,2)</f>
        <v>0</v>
      </c>
      <c r="BL147" s="12" t="s">
        <v>197</v>
      </c>
      <c r="BM147" s="12" t="s">
        <v>295</v>
      </c>
    </row>
    <row r="148" s="1" customFormat="1" ht="16.5" customHeight="1">
      <c r="B148" s="33"/>
      <c r="C148" s="196" t="s">
        <v>296</v>
      </c>
      <c r="D148" s="196" t="s">
        <v>129</v>
      </c>
      <c r="E148" s="197" t="s">
        <v>297</v>
      </c>
      <c r="F148" s="198" t="s">
        <v>298</v>
      </c>
      <c r="G148" s="199" t="s">
        <v>140</v>
      </c>
      <c r="H148" s="200">
        <v>42.914999999999999</v>
      </c>
      <c r="I148" s="201"/>
      <c r="J148" s="202">
        <f>ROUND(I148*H148,2)</f>
        <v>0</v>
      </c>
      <c r="K148" s="198" t="s">
        <v>133</v>
      </c>
      <c r="L148" s="38"/>
      <c r="M148" s="203" t="s">
        <v>1</v>
      </c>
      <c r="N148" s="204" t="s">
        <v>44</v>
      </c>
      <c r="O148" s="74"/>
      <c r="P148" s="205">
        <f>O148*H148</f>
        <v>0</v>
      </c>
      <c r="Q148" s="205">
        <v>0.00018000000000000001</v>
      </c>
      <c r="R148" s="205">
        <f>Q148*H148</f>
        <v>0.0077247000000000001</v>
      </c>
      <c r="S148" s="205">
        <v>0</v>
      </c>
      <c r="T148" s="206">
        <f>S148*H148</f>
        <v>0</v>
      </c>
      <c r="AR148" s="12" t="s">
        <v>197</v>
      </c>
      <c r="AT148" s="12" t="s">
        <v>129</v>
      </c>
      <c r="AU148" s="12" t="s">
        <v>82</v>
      </c>
      <c r="AY148" s="12" t="s">
        <v>126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2" t="s">
        <v>78</v>
      </c>
      <c r="BK148" s="207">
        <f>ROUND(I148*H148,2)</f>
        <v>0</v>
      </c>
      <c r="BL148" s="12" t="s">
        <v>197</v>
      </c>
      <c r="BM148" s="12" t="s">
        <v>299</v>
      </c>
    </row>
    <row r="149" s="1" customFormat="1" ht="16.5" customHeight="1">
      <c r="B149" s="33"/>
      <c r="C149" s="196" t="s">
        <v>300</v>
      </c>
      <c r="D149" s="196" t="s">
        <v>129</v>
      </c>
      <c r="E149" s="197" t="s">
        <v>301</v>
      </c>
      <c r="F149" s="198" t="s">
        <v>302</v>
      </c>
      <c r="G149" s="199" t="s">
        <v>140</v>
      </c>
      <c r="H149" s="200">
        <v>73.052000000000007</v>
      </c>
      <c r="I149" s="201"/>
      <c r="J149" s="202">
        <f>ROUND(I149*H149,2)</f>
        <v>0</v>
      </c>
      <c r="K149" s="198" t="s">
        <v>133</v>
      </c>
      <c r="L149" s="38"/>
      <c r="M149" s="203" t="s">
        <v>1</v>
      </c>
      <c r="N149" s="204" t="s">
        <v>44</v>
      </c>
      <c r="O149" s="74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AR149" s="12" t="s">
        <v>197</v>
      </c>
      <c r="AT149" s="12" t="s">
        <v>129</v>
      </c>
      <c r="AU149" s="12" t="s">
        <v>82</v>
      </c>
      <c r="AY149" s="12" t="s">
        <v>126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2" t="s">
        <v>78</v>
      </c>
      <c r="BK149" s="207">
        <f>ROUND(I149*H149,2)</f>
        <v>0</v>
      </c>
      <c r="BL149" s="12" t="s">
        <v>197</v>
      </c>
      <c r="BM149" s="12" t="s">
        <v>303</v>
      </c>
    </row>
    <row r="150" s="1" customFormat="1" ht="16.5" customHeight="1">
      <c r="B150" s="33"/>
      <c r="C150" s="196" t="s">
        <v>304</v>
      </c>
      <c r="D150" s="196" t="s">
        <v>129</v>
      </c>
      <c r="E150" s="197" t="s">
        <v>305</v>
      </c>
      <c r="F150" s="198" t="s">
        <v>306</v>
      </c>
      <c r="G150" s="199" t="s">
        <v>140</v>
      </c>
      <c r="H150" s="200">
        <v>73.052000000000007</v>
      </c>
      <c r="I150" s="201"/>
      <c r="J150" s="202">
        <f>ROUND(I150*H150,2)</f>
        <v>0</v>
      </c>
      <c r="K150" s="198" t="s">
        <v>133</v>
      </c>
      <c r="L150" s="38"/>
      <c r="M150" s="203" t="s">
        <v>1</v>
      </c>
      <c r="N150" s="204" t="s">
        <v>44</v>
      </c>
      <c r="O150" s="74"/>
      <c r="P150" s="205">
        <f>O150*H150</f>
        <v>0</v>
      </c>
      <c r="Q150" s="205">
        <v>0.00048000000000000001</v>
      </c>
      <c r="R150" s="205">
        <f>Q150*H150</f>
        <v>0.035064960000000006</v>
      </c>
      <c r="S150" s="205">
        <v>0</v>
      </c>
      <c r="T150" s="206">
        <f>S150*H150</f>
        <v>0</v>
      </c>
      <c r="AR150" s="12" t="s">
        <v>197</v>
      </c>
      <c r="AT150" s="12" t="s">
        <v>129</v>
      </c>
      <c r="AU150" s="12" t="s">
        <v>82</v>
      </c>
      <c r="AY150" s="12" t="s">
        <v>126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2" t="s">
        <v>78</v>
      </c>
      <c r="BK150" s="207">
        <f>ROUND(I150*H150,2)</f>
        <v>0</v>
      </c>
      <c r="BL150" s="12" t="s">
        <v>197</v>
      </c>
      <c r="BM150" s="12" t="s">
        <v>307</v>
      </c>
    </row>
    <row r="151" s="1" customFormat="1" ht="16.5" customHeight="1">
      <c r="B151" s="33"/>
      <c r="C151" s="196" t="s">
        <v>308</v>
      </c>
      <c r="D151" s="196" t="s">
        <v>129</v>
      </c>
      <c r="E151" s="197" t="s">
        <v>309</v>
      </c>
      <c r="F151" s="198" t="s">
        <v>310</v>
      </c>
      <c r="G151" s="199" t="s">
        <v>140</v>
      </c>
      <c r="H151" s="200">
        <v>73.052000000000007</v>
      </c>
      <c r="I151" s="201"/>
      <c r="J151" s="202">
        <f>ROUND(I151*H151,2)</f>
        <v>0</v>
      </c>
      <c r="K151" s="198" t="s">
        <v>133</v>
      </c>
      <c r="L151" s="38"/>
      <c r="M151" s="203" t="s">
        <v>1</v>
      </c>
      <c r="N151" s="204" t="s">
        <v>44</v>
      </c>
      <c r="O151" s="74"/>
      <c r="P151" s="205">
        <f>O151*H151</f>
        <v>0</v>
      </c>
      <c r="Q151" s="205">
        <v>5.0000000000000002E-05</v>
      </c>
      <c r="R151" s="205">
        <f>Q151*H151</f>
        <v>0.0036526000000000006</v>
      </c>
      <c r="S151" s="205">
        <v>0</v>
      </c>
      <c r="T151" s="206">
        <f>S151*H151</f>
        <v>0</v>
      </c>
      <c r="AR151" s="12" t="s">
        <v>197</v>
      </c>
      <c r="AT151" s="12" t="s">
        <v>129</v>
      </c>
      <c r="AU151" s="12" t="s">
        <v>82</v>
      </c>
      <c r="AY151" s="12" t="s">
        <v>126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2" t="s">
        <v>78</v>
      </c>
      <c r="BK151" s="207">
        <f>ROUND(I151*H151,2)</f>
        <v>0</v>
      </c>
      <c r="BL151" s="12" t="s">
        <v>197</v>
      </c>
      <c r="BM151" s="12" t="s">
        <v>311</v>
      </c>
    </row>
    <row r="152" s="1" customFormat="1" ht="16.5" customHeight="1">
      <c r="B152" s="33"/>
      <c r="C152" s="196" t="s">
        <v>312</v>
      </c>
      <c r="D152" s="196" t="s">
        <v>129</v>
      </c>
      <c r="E152" s="197" t="s">
        <v>313</v>
      </c>
      <c r="F152" s="198" t="s">
        <v>314</v>
      </c>
      <c r="G152" s="199" t="s">
        <v>163</v>
      </c>
      <c r="H152" s="200">
        <v>0.60699999999999998</v>
      </c>
      <c r="I152" s="201"/>
      <c r="J152" s="202">
        <f>ROUND(I152*H152,2)</f>
        <v>0</v>
      </c>
      <c r="K152" s="198" t="s">
        <v>133</v>
      </c>
      <c r="L152" s="38"/>
      <c r="M152" s="203" t="s">
        <v>1</v>
      </c>
      <c r="N152" s="204" t="s">
        <v>44</v>
      </c>
      <c r="O152" s="74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AR152" s="12" t="s">
        <v>197</v>
      </c>
      <c r="AT152" s="12" t="s">
        <v>129</v>
      </c>
      <c r="AU152" s="12" t="s">
        <v>82</v>
      </c>
      <c r="AY152" s="12" t="s">
        <v>126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2" t="s">
        <v>78</v>
      </c>
      <c r="BK152" s="207">
        <f>ROUND(I152*H152,2)</f>
        <v>0</v>
      </c>
      <c r="BL152" s="12" t="s">
        <v>197</v>
      </c>
      <c r="BM152" s="12" t="s">
        <v>315</v>
      </c>
    </row>
    <row r="153" s="10" customFormat="1" ht="22.8" customHeight="1">
      <c r="B153" s="180"/>
      <c r="C153" s="181"/>
      <c r="D153" s="182" t="s">
        <v>72</v>
      </c>
      <c r="E153" s="194" t="s">
        <v>316</v>
      </c>
      <c r="F153" s="194" t="s">
        <v>317</v>
      </c>
      <c r="G153" s="181"/>
      <c r="H153" s="181"/>
      <c r="I153" s="184"/>
      <c r="J153" s="195">
        <f>BK153</f>
        <v>0</v>
      </c>
      <c r="K153" s="181"/>
      <c r="L153" s="186"/>
      <c r="M153" s="187"/>
      <c r="N153" s="188"/>
      <c r="O153" s="188"/>
      <c r="P153" s="189">
        <f>SUM(P154:P156)</f>
        <v>0</v>
      </c>
      <c r="Q153" s="188"/>
      <c r="R153" s="189">
        <f>SUM(R154:R156)</f>
        <v>0</v>
      </c>
      <c r="S153" s="188"/>
      <c r="T153" s="190">
        <f>SUM(T154:T156)</f>
        <v>0.030317500000000004</v>
      </c>
      <c r="AR153" s="191" t="s">
        <v>82</v>
      </c>
      <c r="AT153" s="192" t="s">
        <v>72</v>
      </c>
      <c r="AU153" s="192" t="s">
        <v>78</v>
      </c>
      <c r="AY153" s="191" t="s">
        <v>126</v>
      </c>
      <c r="BK153" s="193">
        <f>SUM(BK154:BK156)</f>
        <v>0</v>
      </c>
    </row>
    <row r="154" s="1" customFormat="1" ht="16.5" customHeight="1">
      <c r="B154" s="33"/>
      <c r="C154" s="196" t="s">
        <v>318</v>
      </c>
      <c r="D154" s="196" t="s">
        <v>129</v>
      </c>
      <c r="E154" s="197" t="s">
        <v>319</v>
      </c>
      <c r="F154" s="198" t="s">
        <v>320</v>
      </c>
      <c r="G154" s="199" t="s">
        <v>140</v>
      </c>
      <c r="H154" s="200">
        <v>10.483000000000001</v>
      </c>
      <c r="I154" s="201"/>
      <c r="J154" s="202">
        <f>ROUND(I154*H154,2)</f>
        <v>0</v>
      </c>
      <c r="K154" s="198" t="s">
        <v>133</v>
      </c>
      <c r="L154" s="38"/>
      <c r="M154" s="203" t="s">
        <v>1</v>
      </c>
      <c r="N154" s="204" t="s">
        <v>44</v>
      </c>
      <c r="O154" s="74"/>
      <c r="P154" s="205">
        <f>O154*H154</f>
        <v>0</v>
      </c>
      <c r="Q154" s="205">
        <v>0</v>
      </c>
      <c r="R154" s="205">
        <f>Q154*H154</f>
        <v>0</v>
      </c>
      <c r="S154" s="205">
        <v>0.0025000000000000001</v>
      </c>
      <c r="T154" s="206">
        <f>S154*H154</f>
        <v>0.026207500000000002</v>
      </c>
      <c r="AR154" s="12" t="s">
        <v>197</v>
      </c>
      <c r="AT154" s="12" t="s">
        <v>129</v>
      </c>
      <c r="AU154" s="12" t="s">
        <v>82</v>
      </c>
      <c r="AY154" s="12" t="s">
        <v>126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2" t="s">
        <v>78</v>
      </c>
      <c r="BK154" s="207">
        <f>ROUND(I154*H154,2)</f>
        <v>0</v>
      </c>
      <c r="BL154" s="12" t="s">
        <v>197</v>
      </c>
      <c r="BM154" s="12" t="s">
        <v>321</v>
      </c>
    </row>
    <row r="155" s="1" customFormat="1" ht="16.5" customHeight="1">
      <c r="B155" s="33"/>
      <c r="C155" s="196" t="s">
        <v>322</v>
      </c>
      <c r="D155" s="196" t="s">
        <v>129</v>
      </c>
      <c r="E155" s="197" t="s">
        <v>323</v>
      </c>
      <c r="F155" s="198" t="s">
        <v>324</v>
      </c>
      <c r="G155" s="199" t="s">
        <v>253</v>
      </c>
      <c r="H155" s="200">
        <v>6.8499999999999996</v>
      </c>
      <c r="I155" s="201"/>
      <c r="J155" s="202">
        <f>ROUND(I155*H155,2)</f>
        <v>0</v>
      </c>
      <c r="K155" s="198" t="s">
        <v>133</v>
      </c>
      <c r="L155" s="38"/>
      <c r="M155" s="203" t="s">
        <v>1</v>
      </c>
      <c r="N155" s="204" t="s">
        <v>44</v>
      </c>
      <c r="O155" s="74"/>
      <c r="P155" s="205">
        <f>O155*H155</f>
        <v>0</v>
      </c>
      <c r="Q155" s="205">
        <v>0</v>
      </c>
      <c r="R155" s="205">
        <f>Q155*H155</f>
        <v>0</v>
      </c>
      <c r="S155" s="205">
        <v>0.00029999999999999997</v>
      </c>
      <c r="T155" s="206">
        <f>S155*H155</f>
        <v>0.0020549999999999995</v>
      </c>
      <c r="AR155" s="12" t="s">
        <v>197</v>
      </c>
      <c r="AT155" s="12" t="s">
        <v>129</v>
      </c>
      <c r="AU155" s="12" t="s">
        <v>82</v>
      </c>
      <c r="AY155" s="12" t="s">
        <v>126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2" t="s">
        <v>78</v>
      </c>
      <c r="BK155" s="207">
        <f>ROUND(I155*H155,2)</f>
        <v>0</v>
      </c>
      <c r="BL155" s="12" t="s">
        <v>197</v>
      </c>
      <c r="BM155" s="12" t="s">
        <v>325</v>
      </c>
    </row>
    <row r="156" s="1" customFormat="1" ht="16.5" customHeight="1">
      <c r="B156" s="33"/>
      <c r="C156" s="196" t="s">
        <v>326</v>
      </c>
      <c r="D156" s="196" t="s">
        <v>129</v>
      </c>
      <c r="E156" s="197" t="s">
        <v>327</v>
      </c>
      <c r="F156" s="198" t="s">
        <v>328</v>
      </c>
      <c r="G156" s="199" t="s">
        <v>253</v>
      </c>
      <c r="H156" s="200">
        <v>6.8499999999999996</v>
      </c>
      <c r="I156" s="201"/>
      <c r="J156" s="202">
        <f>ROUND(I156*H156,2)</f>
        <v>0</v>
      </c>
      <c r="K156" s="198" t="s">
        <v>133</v>
      </c>
      <c r="L156" s="38"/>
      <c r="M156" s="203" t="s">
        <v>1</v>
      </c>
      <c r="N156" s="204" t="s">
        <v>44</v>
      </c>
      <c r="O156" s="74"/>
      <c r="P156" s="205">
        <f>O156*H156</f>
        <v>0</v>
      </c>
      <c r="Q156" s="205">
        <v>0</v>
      </c>
      <c r="R156" s="205">
        <f>Q156*H156</f>
        <v>0</v>
      </c>
      <c r="S156" s="205">
        <v>0.00029999999999999997</v>
      </c>
      <c r="T156" s="206">
        <f>S156*H156</f>
        <v>0.0020549999999999995</v>
      </c>
      <c r="AR156" s="12" t="s">
        <v>197</v>
      </c>
      <c r="AT156" s="12" t="s">
        <v>129</v>
      </c>
      <c r="AU156" s="12" t="s">
        <v>82</v>
      </c>
      <c r="AY156" s="12" t="s">
        <v>126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2" t="s">
        <v>78</v>
      </c>
      <c r="BK156" s="207">
        <f>ROUND(I156*H156,2)</f>
        <v>0</v>
      </c>
      <c r="BL156" s="12" t="s">
        <v>197</v>
      </c>
      <c r="BM156" s="12" t="s">
        <v>329</v>
      </c>
    </row>
    <row r="157" s="10" customFormat="1" ht="22.8" customHeight="1">
      <c r="B157" s="180"/>
      <c r="C157" s="181"/>
      <c r="D157" s="182" t="s">
        <v>72</v>
      </c>
      <c r="E157" s="194" t="s">
        <v>330</v>
      </c>
      <c r="F157" s="194" t="s">
        <v>331</v>
      </c>
      <c r="G157" s="181"/>
      <c r="H157" s="181"/>
      <c r="I157" s="184"/>
      <c r="J157" s="195">
        <f>BK157</f>
        <v>0</v>
      </c>
      <c r="K157" s="181"/>
      <c r="L157" s="186"/>
      <c r="M157" s="187"/>
      <c r="N157" s="188"/>
      <c r="O157" s="188"/>
      <c r="P157" s="189">
        <f>P158</f>
        <v>0</v>
      </c>
      <c r="Q157" s="188"/>
      <c r="R157" s="189">
        <f>R158</f>
        <v>0</v>
      </c>
      <c r="S157" s="188"/>
      <c r="T157" s="190">
        <f>T158</f>
        <v>0</v>
      </c>
      <c r="AR157" s="191" t="s">
        <v>82</v>
      </c>
      <c r="AT157" s="192" t="s">
        <v>72</v>
      </c>
      <c r="AU157" s="192" t="s">
        <v>78</v>
      </c>
      <c r="AY157" s="191" t="s">
        <v>126</v>
      </c>
      <c r="BK157" s="193">
        <f>BK158</f>
        <v>0</v>
      </c>
    </row>
    <row r="158" s="1" customFormat="1" ht="16.5" customHeight="1">
      <c r="B158" s="33"/>
      <c r="C158" s="196" t="s">
        <v>332</v>
      </c>
      <c r="D158" s="196" t="s">
        <v>129</v>
      </c>
      <c r="E158" s="197" t="s">
        <v>333</v>
      </c>
      <c r="F158" s="198" t="s">
        <v>334</v>
      </c>
      <c r="G158" s="199" t="s">
        <v>140</v>
      </c>
      <c r="H158" s="200">
        <v>39.981000000000002</v>
      </c>
      <c r="I158" s="201"/>
      <c r="J158" s="202">
        <f>ROUND(I158*H158,2)</f>
        <v>0</v>
      </c>
      <c r="K158" s="198" t="s">
        <v>133</v>
      </c>
      <c r="L158" s="38"/>
      <c r="M158" s="203" t="s">
        <v>1</v>
      </c>
      <c r="N158" s="204" t="s">
        <v>44</v>
      </c>
      <c r="O158" s="74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AR158" s="12" t="s">
        <v>197</v>
      </c>
      <c r="AT158" s="12" t="s">
        <v>129</v>
      </c>
      <c r="AU158" s="12" t="s">
        <v>82</v>
      </c>
      <c r="AY158" s="12" t="s">
        <v>126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2" t="s">
        <v>78</v>
      </c>
      <c r="BK158" s="207">
        <f>ROUND(I158*H158,2)</f>
        <v>0</v>
      </c>
      <c r="BL158" s="12" t="s">
        <v>197</v>
      </c>
      <c r="BM158" s="12" t="s">
        <v>335</v>
      </c>
    </row>
    <row r="159" s="10" customFormat="1" ht="22.8" customHeight="1">
      <c r="B159" s="180"/>
      <c r="C159" s="181"/>
      <c r="D159" s="182" t="s">
        <v>72</v>
      </c>
      <c r="E159" s="194" t="s">
        <v>336</v>
      </c>
      <c r="F159" s="194" t="s">
        <v>337</v>
      </c>
      <c r="G159" s="181"/>
      <c r="H159" s="181"/>
      <c r="I159" s="184"/>
      <c r="J159" s="195">
        <f>BK159</f>
        <v>0</v>
      </c>
      <c r="K159" s="181"/>
      <c r="L159" s="186"/>
      <c r="M159" s="187"/>
      <c r="N159" s="188"/>
      <c r="O159" s="188"/>
      <c r="P159" s="189">
        <f>SUM(P160:P166)</f>
        <v>0</v>
      </c>
      <c r="Q159" s="188"/>
      <c r="R159" s="189">
        <f>SUM(R160:R166)</f>
        <v>0.12567293999999998</v>
      </c>
      <c r="S159" s="188"/>
      <c r="T159" s="190">
        <f>SUM(T160:T166)</f>
        <v>0.022457949999999997</v>
      </c>
      <c r="AR159" s="191" t="s">
        <v>82</v>
      </c>
      <c r="AT159" s="192" t="s">
        <v>72</v>
      </c>
      <c r="AU159" s="192" t="s">
        <v>78</v>
      </c>
      <c r="AY159" s="191" t="s">
        <v>126</v>
      </c>
      <c r="BK159" s="193">
        <f>SUM(BK160:BK166)</f>
        <v>0</v>
      </c>
    </row>
    <row r="160" s="1" customFormat="1" ht="16.5" customHeight="1">
      <c r="B160" s="33"/>
      <c r="C160" s="196" t="s">
        <v>338</v>
      </c>
      <c r="D160" s="196" t="s">
        <v>129</v>
      </c>
      <c r="E160" s="197" t="s">
        <v>339</v>
      </c>
      <c r="F160" s="198" t="s">
        <v>340</v>
      </c>
      <c r="G160" s="199" t="s">
        <v>140</v>
      </c>
      <c r="H160" s="200">
        <v>72.444999999999993</v>
      </c>
      <c r="I160" s="201"/>
      <c r="J160" s="202">
        <f>ROUND(I160*H160,2)</f>
        <v>0</v>
      </c>
      <c r="K160" s="198" t="s">
        <v>133</v>
      </c>
      <c r="L160" s="38"/>
      <c r="M160" s="203" t="s">
        <v>1</v>
      </c>
      <c r="N160" s="204" t="s">
        <v>44</v>
      </c>
      <c r="O160" s="74"/>
      <c r="P160" s="205">
        <f>O160*H160</f>
        <v>0</v>
      </c>
      <c r="Q160" s="205">
        <v>0.001</v>
      </c>
      <c r="R160" s="205">
        <f>Q160*H160</f>
        <v>0.072444999999999996</v>
      </c>
      <c r="S160" s="205">
        <v>0.00031</v>
      </c>
      <c r="T160" s="206">
        <f>S160*H160</f>
        <v>0.022457949999999997</v>
      </c>
      <c r="AR160" s="12" t="s">
        <v>197</v>
      </c>
      <c r="AT160" s="12" t="s">
        <v>129</v>
      </c>
      <c r="AU160" s="12" t="s">
        <v>82</v>
      </c>
      <c r="AY160" s="12" t="s">
        <v>126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2" t="s">
        <v>78</v>
      </c>
      <c r="BK160" s="207">
        <f>ROUND(I160*H160,2)</f>
        <v>0</v>
      </c>
      <c r="BL160" s="12" t="s">
        <v>197</v>
      </c>
      <c r="BM160" s="12" t="s">
        <v>341</v>
      </c>
    </row>
    <row r="161" s="1" customFormat="1" ht="16.5" customHeight="1">
      <c r="B161" s="33"/>
      <c r="C161" s="196" t="s">
        <v>342</v>
      </c>
      <c r="D161" s="196" t="s">
        <v>129</v>
      </c>
      <c r="E161" s="197" t="s">
        <v>343</v>
      </c>
      <c r="F161" s="198" t="s">
        <v>344</v>
      </c>
      <c r="G161" s="199" t="s">
        <v>140</v>
      </c>
      <c r="H161" s="200">
        <v>112.426</v>
      </c>
      <c r="I161" s="201"/>
      <c r="J161" s="202">
        <f>ROUND(I161*H161,2)</f>
        <v>0</v>
      </c>
      <c r="K161" s="198" t="s">
        <v>133</v>
      </c>
      <c r="L161" s="38"/>
      <c r="M161" s="203" t="s">
        <v>1</v>
      </c>
      <c r="N161" s="204" t="s">
        <v>44</v>
      </c>
      <c r="O161" s="7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AR161" s="12" t="s">
        <v>197</v>
      </c>
      <c r="AT161" s="12" t="s">
        <v>129</v>
      </c>
      <c r="AU161" s="12" t="s">
        <v>82</v>
      </c>
      <c r="AY161" s="12" t="s">
        <v>126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2" t="s">
        <v>78</v>
      </c>
      <c r="BK161" s="207">
        <f>ROUND(I161*H161,2)</f>
        <v>0</v>
      </c>
      <c r="BL161" s="12" t="s">
        <v>197</v>
      </c>
      <c r="BM161" s="12" t="s">
        <v>345</v>
      </c>
    </row>
    <row r="162" s="1" customFormat="1" ht="16.5" customHeight="1">
      <c r="B162" s="33"/>
      <c r="C162" s="196" t="s">
        <v>346</v>
      </c>
      <c r="D162" s="196" t="s">
        <v>129</v>
      </c>
      <c r="E162" s="197" t="s">
        <v>347</v>
      </c>
      <c r="F162" s="198" t="s">
        <v>348</v>
      </c>
      <c r="G162" s="199" t="s">
        <v>140</v>
      </c>
      <c r="H162" s="200">
        <v>110.88</v>
      </c>
      <c r="I162" s="201"/>
      <c r="J162" s="202">
        <f>ROUND(I162*H162,2)</f>
        <v>0</v>
      </c>
      <c r="K162" s="198" t="s">
        <v>133</v>
      </c>
      <c r="L162" s="38"/>
      <c r="M162" s="203" t="s">
        <v>1</v>
      </c>
      <c r="N162" s="204" t="s">
        <v>44</v>
      </c>
      <c r="O162" s="74"/>
      <c r="P162" s="205">
        <f>O162*H162</f>
        <v>0</v>
      </c>
      <c r="Q162" s="205">
        <v>0.00020000000000000001</v>
      </c>
      <c r="R162" s="205">
        <f>Q162*H162</f>
        <v>0.022176000000000001</v>
      </c>
      <c r="S162" s="205">
        <v>0</v>
      </c>
      <c r="T162" s="206">
        <f>S162*H162</f>
        <v>0</v>
      </c>
      <c r="AR162" s="12" t="s">
        <v>197</v>
      </c>
      <c r="AT162" s="12" t="s">
        <v>129</v>
      </c>
      <c r="AU162" s="12" t="s">
        <v>82</v>
      </c>
      <c r="AY162" s="12" t="s">
        <v>126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2" t="s">
        <v>78</v>
      </c>
      <c r="BK162" s="207">
        <f>ROUND(I162*H162,2)</f>
        <v>0</v>
      </c>
      <c r="BL162" s="12" t="s">
        <v>197</v>
      </c>
      <c r="BM162" s="12" t="s">
        <v>349</v>
      </c>
    </row>
    <row r="163" s="1" customFormat="1" ht="16.5" customHeight="1">
      <c r="B163" s="33"/>
      <c r="C163" s="196" t="s">
        <v>350</v>
      </c>
      <c r="D163" s="196" t="s">
        <v>129</v>
      </c>
      <c r="E163" s="197" t="s">
        <v>351</v>
      </c>
      <c r="F163" s="198" t="s">
        <v>352</v>
      </c>
      <c r="G163" s="199" t="s">
        <v>140</v>
      </c>
      <c r="H163" s="200">
        <v>18.513999999999999</v>
      </c>
      <c r="I163" s="201"/>
      <c r="J163" s="202">
        <f>ROUND(I163*H163,2)</f>
        <v>0</v>
      </c>
      <c r="K163" s="198" t="s">
        <v>133</v>
      </c>
      <c r="L163" s="38"/>
      <c r="M163" s="203" t="s">
        <v>1</v>
      </c>
      <c r="N163" s="204" t="s">
        <v>44</v>
      </c>
      <c r="O163" s="74"/>
      <c r="P163" s="205">
        <f>O163*H163</f>
        <v>0</v>
      </c>
      <c r="Q163" s="205">
        <v>2.0000000000000002E-05</v>
      </c>
      <c r="R163" s="205">
        <f>Q163*H163</f>
        <v>0.00037028000000000001</v>
      </c>
      <c r="S163" s="205">
        <v>0</v>
      </c>
      <c r="T163" s="206">
        <f>S163*H163</f>
        <v>0</v>
      </c>
      <c r="AR163" s="12" t="s">
        <v>197</v>
      </c>
      <c r="AT163" s="12" t="s">
        <v>129</v>
      </c>
      <c r="AU163" s="12" t="s">
        <v>82</v>
      </c>
      <c r="AY163" s="12" t="s">
        <v>126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2" t="s">
        <v>78</v>
      </c>
      <c r="BK163" s="207">
        <f>ROUND(I163*H163,2)</f>
        <v>0</v>
      </c>
      <c r="BL163" s="12" t="s">
        <v>197</v>
      </c>
      <c r="BM163" s="12" t="s">
        <v>353</v>
      </c>
    </row>
    <row r="164" s="1" customFormat="1" ht="16.5" customHeight="1">
      <c r="B164" s="33"/>
      <c r="C164" s="196" t="s">
        <v>354</v>
      </c>
      <c r="D164" s="196" t="s">
        <v>129</v>
      </c>
      <c r="E164" s="197" t="s">
        <v>355</v>
      </c>
      <c r="F164" s="198" t="s">
        <v>356</v>
      </c>
      <c r="G164" s="199" t="s">
        <v>140</v>
      </c>
      <c r="H164" s="200">
        <v>1.7729999999999999</v>
      </c>
      <c r="I164" s="201"/>
      <c r="J164" s="202">
        <f>ROUND(I164*H164,2)</f>
        <v>0</v>
      </c>
      <c r="K164" s="198" t="s">
        <v>133</v>
      </c>
      <c r="L164" s="38"/>
      <c r="M164" s="203" t="s">
        <v>1</v>
      </c>
      <c r="N164" s="204" t="s">
        <v>44</v>
      </c>
      <c r="O164" s="74"/>
      <c r="P164" s="205">
        <f>O164*H164</f>
        <v>0</v>
      </c>
      <c r="Q164" s="205">
        <v>1.0000000000000001E-05</v>
      </c>
      <c r="R164" s="205">
        <f>Q164*H164</f>
        <v>1.7730000000000001E-05</v>
      </c>
      <c r="S164" s="205">
        <v>0</v>
      </c>
      <c r="T164" s="206">
        <f>S164*H164</f>
        <v>0</v>
      </c>
      <c r="AR164" s="12" t="s">
        <v>197</v>
      </c>
      <c r="AT164" s="12" t="s">
        <v>129</v>
      </c>
      <c r="AU164" s="12" t="s">
        <v>82</v>
      </c>
      <c r="AY164" s="12" t="s">
        <v>126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2" t="s">
        <v>78</v>
      </c>
      <c r="BK164" s="207">
        <f>ROUND(I164*H164,2)</f>
        <v>0</v>
      </c>
      <c r="BL164" s="12" t="s">
        <v>197</v>
      </c>
      <c r="BM164" s="12" t="s">
        <v>357</v>
      </c>
    </row>
    <row r="165" s="1" customFormat="1" ht="16.5" customHeight="1">
      <c r="B165" s="33"/>
      <c r="C165" s="196" t="s">
        <v>358</v>
      </c>
      <c r="D165" s="196" t="s">
        <v>129</v>
      </c>
      <c r="E165" s="197" t="s">
        <v>359</v>
      </c>
      <c r="F165" s="198" t="s">
        <v>360</v>
      </c>
      <c r="G165" s="199" t="s">
        <v>140</v>
      </c>
      <c r="H165" s="200">
        <v>72.632999999999996</v>
      </c>
      <c r="I165" s="201"/>
      <c r="J165" s="202">
        <f>ROUND(I165*H165,2)</f>
        <v>0</v>
      </c>
      <c r="K165" s="198" t="s">
        <v>133</v>
      </c>
      <c r="L165" s="38"/>
      <c r="M165" s="203" t="s">
        <v>1</v>
      </c>
      <c r="N165" s="204" t="s">
        <v>44</v>
      </c>
      <c r="O165" s="74"/>
      <c r="P165" s="205">
        <f>O165*H165</f>
        <v>0</v>
      </c>
      <c r="Q165" s="205">
        <v>1.0000000000000001E-05</v>
      </c>
      <c r="R165" s="205">
        <f>Q165*H165</f>
        <v>0.00072632999999999997</v>
      </c>
      <c r="S165" s="205">
        <v>0</v>
      </c>
      <c r="T165" s="206">
        <f>S165*H165</f>
        <v>0</v>
      </c>
      <c r="AR165" s="12" t="s">
        <v>197</v>
      </c>
      <c r="AT165" s="12" t="s">
        <v>129</v>
      </c>
      <c r="AU165" s="12" t="s">
        <v>82</v>
      </c>
      <c r="AY165" s="12" t="s">
        <v>126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2" t="s">
        <v>78</v>
      </c>
      <c r="BK165" s="207">
        <f>ROUND(I165*H165,2)</f>
        <v>0</v>
      </c>
      <c r="BL165" s="12" t="s">
        <v>197</v>
      </c>
      <c r="BM165" s="12" t="s">
        <v>361</v>
      </c>
    </row>
    <row r="166" s="1" customFormat="1" ht="16.5" customHeight="1">
      <c r="B166" s="33"/>
      <c r="C166" s="196" t="s">
        <v>362</v>
      </c>
      <c r="D166" s="196" t="s">
        <v>129</v>
      </c>
      <c r="E166" s="197" t="s">
        <v>363</v>
      </c>
      <c r="F166" s="198" t="s">
        <v>364</v>
      </c>
      <c r="G166" s="199" t="s">
        <v>140</v>
      </c>
      <c r="H166" s="200">
        <v>110.88</v>
      </c>
      <c r="I166" s="201"/>
      <c r="J166" s="202">
        <f>ROUND(I166*H166,2)</f>
        <v>0</v>
      </c>
      <c r="K166" s="198" t="s">
        <v>133</v>
      </c>
      <c r="L166" s="38"/>
      <c r="M166" s="203" t="s">
        <v>1</v>
      </c>
      <c r="N166" s="204" t="s">
        <v>44</v>
      </c>
      <c r="O166" s="74"/>
      <c r="P166" s="205">
        <f>O166*H166</f>
        <v>0</v>
      </c>
      <c r="Q166" s="205">
        <v>0.00027</v>
      </c>
      <c r="R166" s="205">
        <f>Q166*H166</f>
        <v>0.029937599999999998</v>
      </c>
      <c r="S166" s="205">
        <v>0</v>
      </c>
      <c r="T166" s="206">
        <f>S166*H166</f>
        <v>0</v>
      </c>
      <c r="AR166" s="12" t="s">
        <v>197</v>
      </c>
      <c r="AT166" s="12" t="s">
        <v>129</v>
      </c>
      <c r="AU166" s="12" t="s">
        <v>82</v>
      </c>
      <c r="AY166" s="12" t="s">
        <v>126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2" t="s">
        <v>78</v>
      </c>
      <c r="BK166" s="207">
        <f>ROUND(I166*H166,2)</f>
        <v>0</v>
      </c>
      <c r="BL166" s="12" t="s">
        <v>197</v>
      </c>
      <c r="BM166" s="12" t="s">
        <v>365</v>
      </c>
    </row>
    <row r="167" s="10" customFormat="1" ht="25.92" customHeight="1">
      <c r="B167" s="180"/>
      <c r="C167" s="181"/>
      <c r="D167" s="182" t="s">
        <v>72</v>
      </c>
      <c r="E167" s="183" t="s">
        <v>366</v>
      </c>
      <c r="F167" s="183" t="s">
        <v>367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SUM(P168:P169)</f>
        <v>0</v>
      </c>
      <c r="Q167" s="188"/>
      <c r="R167" s="189">
        <f>SUM(R168:R169)</f>
        <v>0</v>
      </c>
      <c r="S167" s="188"/>
      <c r="T167" s="190">
        <f>SUM(T168:T169)</f>
        <v>0</v>
      </c>
      <c r="AR167" s="191" t="s">
        <v>134</v>
      </c>
      <c r="AT167" s="192" t="s">
        <v>72</v>
      </c>
      <c r="AU167" s="192" t="s">
        <v>73</v>
      </c>
      <c r="AY167" s="191" t="s">
        <v>126</v>
      </c>
      <c r="BK167" s="193">
        <f>SUM(BK168:BK169)</f>
        <v>0</v>
      </c>
    </row>
    <row r="168" s="1" customFormat="1" ht="16.5" customHeight="1">
      <c r="B168" s="33"/>
      <c r="C168" s="196" t="s">
        <v>368</v>
      </c>
      <c r="D168" s="196" t="s">
        <v>129</v>
      </c>
      <c r="E168" s="197" t="s">
        <v>369</v>
      </c>
      <c r="F168" s="198" t="s">
        <v>370</v>
      </c>
      <c r="G168" s="199" t="s">
        <v>371</v>
      </c>
      <c r="H168" s="200">
        <v>1</v>
      </c>
      <c r="I168" s="201"/>
      <c r="J168" s="202">
        <f>ROUND(I168*H168,2)</f>
        <v>0</v>
      </c>
      <c r="K168" s="198" t="s">
        <v>1</v>
      </c>
      <c r="L168" s="38"/>
      <c r="M168" s="203" t="s">
        <v>1</v>
      </c>
      <c r="N168" s="204" t="s">
        <v>44</v>
      </c>
      <c r="O168" s="7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AR168" s="12" t="s">
        <v>372</v>
      </c>
      <c r="AT168" s="12" t="s">
        <v>129</v>
      </c>
      <c r="AU168" s="12" t="s">
        <v>78</v>
      </c>
      <c r="AY168" s="12" t="s">
        <v>126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2" t="s">
        <v>78</v>
      </c>
      <c r="BK168" s="207">
        <f>ROUND(I168*H168,2)</f>
        <v>0</v>
      </c>
      <c r="BL168" s="12" t="s">
        <v>372</v>
      </c>
      <c r="BM168" s="12" t="s">
        <v>373</v>
      </c>
    </row>
    <row r="169" s="1" customFormat="1" ht="16.5" customHeight="1">
      <c r="B169" s="33"/>
      <c r="C169" s="196" t="s">
        <v>374</v>
      </c>
      <c r="D169" s="196" t="s">
        <v>129</v>
      </c>
      <c r="E169" s="197" t="s">
        <v>375</v>
      </c>
      <c r="F169" s="198" t="s">
        <v>376</v>
      </c>
      <c r="G169" s="199" t="s">
        <v>371</v>
      </c>
      <c r="H169" s="200">
        <v>1</v>
      </c>
      <c r="I169" s="201"/>
      <c r="J169" s="202">
        <f>ROUND(I169*H169,2)</f>
        <v>0</v>
      </c>
      <c r="K169" s="198" t="s">
        <v>1</v>
      </c>
      <c r="L169" s="38"/>
      <c r="M169" s="203" t="s">
        <v>1</v>
      </c>
      <c r="N169" s="204" t="s">
        <v>44</v>
      </c>
      <c r="O169" s="74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AR169" s="12" t="s">
        <v>372</v>
      </c>
      <c r="AT169" s="12" t="s">
        <v>129</v>
      </c>
      <c r="AU169" s="12" t="s">
        <v>78</v>
      </c>
      <c r="AY169" s="12" t="s">
        <v>126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2" t="s">
        <v>78</v>
      </c>
      <c r="BK169" s="207">
        <f>ROUND(I169*H169,2)</f>
        <v>0</v>
      </c>
      <c r="BL169" s="12" t="s">
        <v>372</v>
      </c>
      <c r="BM169" s="12" t="s">
        <v>377</v>
      </c>
    </row>
    <row r="170" s="10" customFormat="1" ht="25.92" customHeight="1">
      <c r="B170" s="180"/>
      <c r="C170" s="181"/>
      <c r="D170" s="182" t="s">
        <v>72</v>
      </c>
      <c r="E170" s="183" t="s">
        <v>378</v>
      </c>
      <c r="F170" s="183" t="s">
        <v>379</v>
      </c>
      <c r="G170" s="181"/>
      <c r="H170" s="181"/>
      <c r="I170" s="184"/>
      <c r="J170" s="185">
        <f>BK170</f>
        <v>0</v>
      </c>
      <c r="K170" s="181"/>
      <c r="L170" s="186"/>
      <c r="M170" s="187"/>
      <c r="N170" s="188"/>
      <c r="O170" s="188"/>
      <c r="P170" s="189">
        <f>P171+P173+P176+P178</f>
        <v>0</v>
      </c>
      <c r="Q170" s="188"/>
      <c r="R170" s="189">
        <f>R171+R173+R176+R178</f>
        <v>0</v>
      </c>
      <c r="S170" s="188"/>
      <c r="T170" s="190">
        <f>T171+T173+T176+T178</f>
        <v>0</v>
      </c>
      <c r="AR170" s="191" t="s">
        <v>151</v>
      </c>
      <c r="AT170" s="192" t="s">
        <v>72</v>
      </c>
      <c r="AU170" s="192" t="s">
        <v>73</v>
      </c>
      <c r="AY170" s="191" t="s">
        <v>126</v>
      </c>
      <c r="BK170" s="193">
        <f>BK171+BK173+BK176+BK178</f>
        <v>0</v>
      </c>
    </row>
    <row r="171" s="10" customFormat="1" ht="22.8" customHeight="1">
      <c r="B171" s="180"/>
      <c r="C171" s="181"/>
      <c r="D171" s="182" t="s">
        <v>72</v>
      </c>
      <c r="E171" s="194" t="s">
        <v>380</v>
      </c>
      <c r="F171" s="194" t="s">
        <v>381</v>
      </c>
      <c r="G171" s="181"/>
      <c r="H171" s="181"/>
      <c r="I171" s="184"/>
      <c r="J171" s="195">
        <f>BK171</f>
        <v>0</v>
      </c>
      <c r="K171" s="181"/>
      <c r="L171" s="186"/>
      <c r="M171" s="187"/>
      <c r="N171" s="188"/>
      <c r="O171" s="188"/>
      <c r="P171" s="189">
        <f>P172</f>
        <v>0</v>
      </c>
      <c r="Q171" s="188"/>
      <c r="R171" s="189">
        <f>R172</f>
        <v>0</v>
      </c>
      <c r="S171" s="188"/>
      <c r="T171" s="190">
        <f>T172</f>
        <v>0</v>
      </c>
      <c r="AR171" s="191" t="s">
        <v>151</v>
      </c>
      <c r="AT171" s="192" t="s">
        <v>72</v>
      </c>
      <c r="AU171" s="192" t="s">
        <v>78</v>
      </c>
      <c r="AY171" s="191" t="s">
        <v>126</v>
      </c>
      <c r="BK171" s="193">
        <f>BK172</f>
        <v>0</v>
      </c>
    </row>
    <row r="172" s="1" customFormat="1" ht="16.5" customHeight="1">
      <c r="B172" s="33"/>
      <c r="C172" s="196" t="s">
        <v>382</v>
      </c>
      <c r="D172" s="196" t="s">
        <v>129</v>
      </c>
      <c r="E172" s="197" t="s">
        <v>383</v>
      </c>
      <c r="F172" s="198" t="s">
        <v>384</v>
      </c>
      <c r="G172" s="199" t="s">
        <v>371</v>
      </c>
      <c r="H172" s="200">
        <v>1</v>
      </c>
      <c r="I172" s="201"/>
      <c r="J172" s="202">
        <f>ROUND(I172*H172,2)</f>
        <v>0</v>
      </c>
      <c r="K172" s="198" t="s">
        <v>1</v>
      </c>
      <c r="L172" s="38"/>
      <c r="M172" s="203" t="s">
        <v>1</v>
      </c>
      <c r="N172" s="204" t="s">
        <v>44</v>
      </c>
      <c r="O172" s="74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AR172" s="12" t="s">
        <v>385</v>
      </c>
      <c r="AT172" s="12" t="s">
        <v>129</v>
      </c>
      <c r="AU172" s="12" t="s">
        <v>82</v>
      </c>
      <c r="AY172" s="12" t="s">
        <v>126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2" t="s">
        <v>78</v>
      </c>
      <c r="BK172" s="207">
        <f>ROUND(I172*H172,2)</f>
        <v>0</v>
      </c>
      <c r="BL172" s="12" t="s">
        <v>385</v>
      </c>
      <c r="BM172" s="12" t="s">
        <v>386</v>
      </c>
    </row>
    <row r="173" s="10" customFormat="1" ht="22.8" customHeight="1">
      <c r="B173" s="180"/>
      <c r="C173" s="181"/>
      <c r="D173" s="182" t="s">
        <v>72</v>
      </c>
      <c r="E173" s="194" t="s">
        <v>387</v>
      </c>
      <c r="F173" s="194" t="s">
        <v>388</v>
      </c>
      <c r="G173" s="181"/>
      <c r="H173" s="181"/>
      <c r="I173" s="184"/>
      <c r="J173" s="195">
        <f>BK173</f>
        <v>0</v>
      </c>
      <c r="K173" s="181"/>
      <c r="L173" s="186"/>
      <c r="M173" s="187"/>
      <c r="N173" s="188"/>
      <c r="O173" s="188"/>
      <c r="P173" s="189">
        <f>SUM(P174:P175)</f>
        <v>0</v>
      </c>
      <c r="Q173" s="188"/>
      <c r="R173" s="189">
        <f>SUM(R174:R175)</f>
        <v>0</v>
      </c>
      <c r="S173" s="188"/>
      <c r="T173" s="190">
        <f>SUM(T174:T175)</f>
        <v>0</v>
      </c>
      <c r="AR173" s="191" t="s">
        <v>151</v>
      </c>
      <c r="AT173" s="192" t="s">
        <v>72</v>
      </c>
      <c r="AU173" s="192" t="s">
        <v>78</v>
      </c>
      <c r="AY173" s="191" t="s">
        <v>126</v>
      </c>
      <c r="BK173" s="193">
        <f>SUM(BK174:BK175)</f>
        <v>0</v>
      </c>
    </row>
    <row r="174" s="1" customFormat="1" ht="16.5" customHeight="1">
      <c r="B174" s="33"/>
      <c r="C174" s="196" t="s">
        <v>389</v>
      </c>
      <c r="D174" s="196" t="s">
        <v>129</v>
      </c>
      <c r="E174" s="197" t="s">
        <v>390</v>
      </c>
      <c r="F174" s="198" t="s">
        <v>388</v>
      </c>
      <c r="G174" s="199" t="s">
        <v>371</v>
      </c>
      <c r="H174" s="200">
        <v>1</v>
      </c>
      <c r="I174" s="201"/>
      <c r="J174" s="202">
        <f>ROUND(I174*H174,2)</f>
        <v>0</v>
      </c>
      <c r="K174" s="198" t="s">
        <v>1</v>
      </c>
      <c r="L174" s="38"/>
      <c r="M174" s="203" t="s">
        <v>1</v>
      </c>
      <c r="N174" s="204" t="s">
        <v>44</v>
      </c>
      <c r="O174" s="74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AR174" s="12" t="s">
        <v>385</v>
      </c>
      <c r="AT174" s="12" t="s">
        <v>129</v>
      </c>
      <c r="AU174" s="12" t="s">
        <v>82</v>
      </c>
      <c r="AY174" s="12" t="s">
        <v>126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2" t="s">
        <v>78</v>
      </c>
      <c r="BK174" s="207">
        <f>ROUND(I174*H174,2)</f>
        <v>0</v>
      </c>
      <c r="BL174" s="12" t="s">
        <v>385</v>
      </c>
      <c r="BM174" s="12" t="s">
        <v>391</v>
      </c>
    </row>
    <row r="175" s="1" customFormat="1" ht="16.5" customHeight="1">
      <c r="B175" s="33"/>
      <c r="C175" s="196" t="s">
        <v>392</v>
      </c>
      <c r="D175" s="196" t="s">
        <v>129</v>
      </c>
      <c r="E175" s="197" t="s">
        <v>393</v>
      </c>
      <c r="F175" s="198" t="s">
        <v>394</v>
      </c>
      <c r="G175" s="199" t="s">
        <v>371</v>
      </c>
      <c r="H175" s="200">
        <v>1</v>
      </c>
      <c r="I175" s="201"/>
      <c r="J175" s="202">
        <f>ROUND(I175*H175,2)</f>
        <v>0</v>
      </c>
      <c r="K175" s="198" t="s">
        <v>1</v>
      </c>
      <c r="L175" s="38"/>
      <c r="M175" s="203" t="s">
        <v>1</v>
      </c>
      <c r="N175" s="204" t="s">
        <v>44</v>
      </c>
      <c r="O175" s="7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AR175" s="12" t="s">
        <v>385</v>
      </c>
      <c r="AT175" s="12" t="s">
        <v>129</v>
      </c>
      <c r="AU175" s="12" t="s">
        <v>82</v>
      </c>
      <c r="AY175" s="12" t="s">
        <v>126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2" t="s">
        <v>78</v>
      </c>
      <c r="BK175" s="207">
        <f>ROUND(I175*H175,2)</f>
        <v>0</v>
      </c>
      <c r="BL175" s="12" t="s">
        <v>385</v>
      </c>
      <c r="BM175" s="12" t="s">
        <v>395</v>
      </c>
    </row>
    <row r="176" s="10" customFormat="1" ht="22.8" customHeight="1">
      <c r="B176" s="180"/>
      <c r="C176" s="181"/>
      <c r="D176" s="182" t="s">
        <v>72</v>
      </c>
      <c r="E176" s="194" t="s">
        <v>396</v>
      </c>
      <c r="F176" s="194" t="s">
        <v>397</v>
      </c>
      <c r="G176" s="181"/>
      <c r="H176" s="181"/>
      <c r="I176" s="184"/>
      <c r="J176" s="195">
        <f>BK176</f>
        <v>0</v>
      </c>
      <c r="K176" s="181"/>
      <c r="L176" s="186"/>
      <c r="M176" s="187"/>
      <c r="N176" s="188"/>
      <c r="O176" s="188"/>
      <c r="P176" s="189">
        <f>P177</f>
        <v>0</v>
      </c>
      <c r="Q176" s="188"/>
      <c r="R176" s="189">
        <f>R177</f>
        <v>0</v>
      </c>
      <c r="S176" s="188"/>
      <c r="T176" s="190">
        <f>T177</f>
        <v>0</v>
      </c>
      <c r="AR176" s="191" t="s">
        <v>151</v>
      </c>
      <c r="AT176" s="192" t="s">
        <v>72</v>
      </c>
      <c r="AU176" s="192" t="s">
        <v>78</v>
      </c>
      <c r="AY176" s="191" t="s">
        <v>126</v>
      </c>
      <c r="BK176" s="193">
        <f>BK177</f>
        <v>0</v>
      </c>
    </row>
    <row r="177" s="1" customFormat="1" ht="16.5" customHeight="1">
      <c r="B177" s="33"/>
      <c r="C177" s="196" t="s">
        <v>398</v>
      </c>
      <c r="D177" s="196" t="s">
        <v>129</v>
      </c>
      <c r="E177" s="197" t="s">
        <v>399</v>
      </c>
      <c r="F177" s="198" t="s">
        <v>400</v>
      </c>
      <c r="G177" s="199" t="s">
        <v>371</v>
      </c>
      <c r="H177" s="200">
        <v>1</v>
      </c>
      <c r="I177" s="201"/>
      <c r="J177" s="202">
        <f>ROUND(I177*H177,2)</f>
        <v>0</v>
      </c>
      <c r="K177" s="198" t="s">
        <v>1</v>
      </c>
      <c r="L177" s="38"/>
      <c r="M177" s="203" t="s">
        <v>1</v>
      </c>
      <c r="N177" s="204" t="s">
        <v>44</v>
      </c>
      <c r="O177" s="74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AR177" s="12" t="s">
        <v>385</v>
      </c>
      <c r="AT177" s="12" t="s">
        <v>129</v>
      </c>
      <c r="AU177" s="12" t="s">
        <v>82</v>
      </c>
      <c r="AY177" s="12" t="s">
        <v>126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2" t="s">
        <v>78</v>
      </c>
      <c r="BK177" s="207">
        <f>ROUND(I177*H177,2)</f>
        <v>0</v>
      </c>
      <c r="BL177" s="12" t="s">
        <v>385</v>
      </c>
      <c r="BM177" s="12" t="s">
        <v>401</v>
      </c>
    </row>
    <row r="178" s="10" customFormat="1" ht="22.8" customHeight="1">
      <c r="B178" s="180"/>
      <c r="C178" s="181"/>
      <c r="D178" s="182" t="s">
        <v>72</v>
      </c>
      <c r="E178" s="194" t="s">
        <v>402</v>
      </c>
      <c r="F178" s="194" t="s">
        <v>403</v>
      </c>
      <c r="G178" s="181"/>
      <c r="H178" s="181"/>
      <c r="I178" s="184"/>
      <c r="J178" s="195">
        <f>BK178</f>
        <v>0</v>
      </c>
      <c r="K178" s="181"/>
      <c r="L178" s="186"/>
      <c r="M178" s="187"/>
      <c r="N178" s="188"/>
      <c r="O178" s="188"/>
      <c r="P178" s="189">
        <f>P179</f>
        <v>0</v>
      </c>
      <c r="Q178" s="188"/>
      <c r="R178" s="189">
        <f>R179</f>
        <v>0</v>
      </c>
      <c r="S178" s="188"/>
      <c r="T178" s="190">
        <f>T179</f>
        <v>0</v>
      </c>
      <c r="AR178" s="191" t="s">
        <v>151</v>
      </c>
      <c r="AT178" s="192" t="s">
        <v>72</v>
      </c>
      <c r="AU178" s="192" t="s">
        <v>78</v>
      </c>
      <c r="AY178" s="191" t="s">
        <v>126</v>
      </c>
      <c r="BK178" s="193">
        <f>BK179</f>
        <v>0</v>
      </c>
    </row>
    <row r="179" s="1" customFormat="1" ht="16.5" customHeight="1">
      <c r="B179" s="33"/>
      <c r="C179" s="196" t="s">
        <v>404</v>
      </c>
      <c r="D179" s="196" t="s">
        <v>129</v>
      </c>
      <c r="E179" s="197" t="s">
        <v>405</v>
      </c>
      <c r="F179" s="198" t="s">
        <v>403</v>
      </c>
      <c r="G179" s="199" t="s">
        <v>371</v>
      </c>
      <c r="H179" s="200">
        <v>1</v>
      </c>
      <c r="I179" s="201"/>
      <c r="J179" s="202">
        <f>ROUND(I179*H179,2)</f>
        <v>0</v>
      </c>
      <c r="K179" s="198" t="s">
        <v>1</v>
      </c>
      <c r="L179" s="38"/>
      <c r="M179" s="218" t="s">
        <v>1</v>
      </c>
      <c r="N179" s="219" t="s">
        <v>44</v>
      </c>
      <c r="O179" s="220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AR179" s="12" t="s">
        <v>385</v>
      </c>
      <c r="AT179" s="12" t="s">
        <v>129</v>
      </c>
      <c r="AU179" s="12" t="s">
        <v>82</v>
      </c>
      <c r="AY179" s="12" t="s">
        <v>126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2" t="s">
        <v>78</v>
      </c>
      <c r="BK179" s="207">
        <f>ROUND(I179*H179,2)</f>
        <v>0</v>
      </c>
      <c r="BL179" s="12" t="s">
        <v>385</v>
      </c>
      <c r="BM179" s="12" t="s">
        <v>406</v>
      </c>
    </row>
    <row r="180" s="1" customFormat="1" ht="6.96" customHeight="1">
      <c r="B180" s="52"/>
      <c r="C180" s="53"/>
      <c r="D180" s="53"/>
      <c r="E180" s="53"/>
      <c r="F180" s="53"/>
      <c r="G180" s="53"/>
      <c r="H180" s="53"/>
      <c r="I180" s="146"/>
      <c r="J180" s="53"/>
      <c r="K180" s="53"/>
      <c r="L180" s="38"/>
    </row>
  </sheetData>
  <sheetProtection sheet="1" autoFilter="0" formatColumns="0" formatRows="0" objects="1" scenarios="1" spinCount="100000" saltValue="WzlI4s5qBuXHD2H0yh8wrPwiWaYYbxMBPRc824a5swqnfqFzBxfIyKTVPGxEIQm9dReOdYEoobtWpj2HjWw+XQ==" hashValue="xiffllFwKsd76/idUMUinokOM6/TrygyfwNenlPjXq532bC6uLo3tOU9Trl0yWZK7Dw6y6eeUCkdbULNqgf4vg==" algorithmName="SHA-512" password="CC35"/>
  <autoFilter ref="C98:K179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Marie-PC\Marie</dc:creator>
  <cp:lastModifiedBy>Marie-PC\Marie</cp:lastModifiedBy>
  <dcterms:created xsi:type="dcterms:W3CDTF">2019-02-18T12:49:51Z</dcterms:created>
  <dcterms:modified xsi:type="dcterms:W3CDTF">2019-02-18T12:49:53Z</dcterms:modified>
</cp:coreProperties>
</file>