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O 301 - Odvodnění h..." sheetId="2" r:id="rId2"/>
    <sheet name="02 - SO 302 - Odvodnění u..." sheetId="3" r:id="rId3"/>
    <sheet name="03 - VRN - Vedlejší rozpo..." sheetId="4" r:id="rId4"/>
  </sheets>
  <definedNames>
    <definedName name="_xlnm.Print_Area" localSheetId="0">'Rekapitulace stavby'!$D$4:$AO$76,'Rekapitulace stavby'!$C$82:$AQ$98</definedName>
    <definedName name="_xlnm._FilterDatabase" localSheetId="1" hidden="1">'01 - SO 301 - Odvodnění h...'!$C$125:$K$460</definedName>
    <definedName name="_xlnm.Print_Area" localSheetId="1">'01 - SO 301 - Odvodnění h...'!$C$4:$J$39,'01 - SO 301 - Odvodnění h...'!$C$50:$J$76,'01 - SO 301 - Odvodnění h...'!$C$82:$J$107,'01 - SO 301 - Odvodnění h...'!$C$113:$K$460</definedName>
    <definedName name="_xlnm._FilterDatabase" localSheetId="2" hidden="1">'02 - SO 302 - Odvodnění u...'!$C$128:$K$518</definedName>
    <definedName name="_xlnm.Print_Area" localSheetId="2">'02 - SO 302 - Odvodnění u...'!$C$4:$J$39,'02 - SO 302 - Odvodnění u...'!$C$50:$J$76,'02 - SO 302 - Odvodnění u...'!$C$82:$J$110,'02 - SO 302 - Odvodnění u...'!$C$116:$K$518</definedName>
    <definedName name="_xlnm._FilterDatabase" localSheetId="3" hidden="1">'03 - VRN - Vedlejší rozpo...'!$C$120:$K$144</definedName>
    <definedName name="_xlnm.Print_Area" localSheetId="3">'03 - VRN - Vedlejší rozpo...'!$C$4:$J$39,'03 - VRN - Vedlejší rozpo...'!$C$50:$J$76,'03 - VRN - Vedlejší rozpo...'!$C$82:$J$102,'03 - VRN - Vedlejší rozpo...'!$C$108:$K$144</definedName>
    <definedName name="_xlnm.Print_Titles" localSheetId="0">'Rekapitulace stavby'!$92:$92</definedName>
    <definedName name="_xlnm.Print_Titles" localSheetId="1">'01 - SO 301 - Odvodnění h...'!$125:$125</definedName>
    <definedName name="_xlnm.Print_Titles" localSheetId="2">'02 - SO 302 - Odvodnění u...'!$128:$128</definedName>
    <definedName name="_xlnm.Print_Titles" localSheetId="3">'03 - VRN - Vedlejší rozpo...'!$120:$120</definedName>
  </definedNames>
  <calcPr fullCalcOnLoad="1"/>
</workbook>
</file>

<file path=xl/sharedStrings.xml><?xml version="1.0" encoding="utf-8"?>
<sst xmlns="http://schemas.openxmlformats.org/spreadsheetml/2006/main" count="7312" uniqueCount="997">
  <si>
    <t>Export Komplet</t>
  </si>
  <si>
    <t/>
  </si>
  <si>
    <t>2.0</t>
  </si>
  <si>
    <t>ZAMOK</t>
  </si>
  <si>
    <t>False</t>
  </si>
  <si>
    <t>{604c8fb6-8c4a-4af6-95de-b53cf7c585fc}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</si>
  <si>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</si>
  <si>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</si>
  <si>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</si>
  <si>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</si>
  <si>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</si>
  <si>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</si>
  <si>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</si>
  <si>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</si>
  <si>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2018010-DRVE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</si>
  <si>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</si>
  <si>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</si>
  <si>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Rekreační a sportovní areál Vesec - Odvodnění areálu</t>
  </si>
  <si>
    <t>KSO:</t>
  </si>
  <si>
    <t>CC-CZ:</t>
  </si>
  <si>
    <t>Místo:</t>
  </si>
  <si>
    <t>Liberec</t>
  </si>
  <si>
    <t>Datum:</t>
  </si>
  <si>
    <t>8. 4. 2019</t>
  </si>
  <si>
    <t>Zadavatel:</t>
  </si>
  <si>
    <t>IČ:</t>
  </si>
  <si>
    <t>00262978</t>
  </si>
  <si>
    <t>Statutární město Liberec</t>
  </si>
  <si>
    <t>DIČ:</t>
  </si>
  <si>
    <t>CZ00262978</t>
  </si>
  <si>
    <t>Uchazeč:</t>
  </si>
  <si>
    <t>Vyplň údaj</t>
  </si>
  <si>
    <t>Projektant:</t>
  </si>
  <si>
    <t>27497763</t>
  </si>
  <si>
    <t>SNOWPLAN, spol. s r.o.</t>
  </si>
  <si>
    <t>CZ27497763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</si>
  <si>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</si>
  <si>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</si>
  <si>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</si>
  <si>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</si>
  <si>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</si>
  <si>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</si>
  <si>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</si>
  <si>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</si>
  <si>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</si>
  <si>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</si>
  <si>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</si>
  <si>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</si>
  <si>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</si>
  <si>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</si>
  <si>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</si>
  <si>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</si>
  <si>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</si>
  <si>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</si>
  <si>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</si>
  <si>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</si>
  <si>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</si>
  <si>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</si>
  <si>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</si>
  <si>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</si>
  <si>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</si>
  <si>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</si>
  <si>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</si>
  <si>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</si>
  <si>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</si>
  <si>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</si>
  <si>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</si>
  <si>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</si>
  <si>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</si>
  <si>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</si>
  <si>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</si>
  <si>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</si>
  <si>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</si>
  <si>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</si>
  <si>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</si>
  <si>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</si>
  <si>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</si>
  <si>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</si>
  <si>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</si>
  <si>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</si>
  <si>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</si>
  <si>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</si>
  <si>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</si>
  <si>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</si>
  <si>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</si>
  <si>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301 - Odvodnění hlavního stadionu</t>
  </si>
  <si>
    <t>STA</t>
  </si>
  <si>
    <t>1</t>
  </si>
  <si>
    <t>{ca4c4f1a-d662-4032-b578-da40bc1ec208}</t>
  </si>
  <si>
    <t>2</t>
  </si>
  <si>
    <t>02</t>
  </si>
  <si>
    <t>SO 302 - Odvodnění u trafostanice</t>
  </si>
  <si>
    <t>{c0c48abc-074f-45a3-a952-9c386ab3b772}</t>
  </si>
  <si>
    <t>03</t>
  </si>
  <si>
    <t>VRN - Vedlejší rozpočtové náklady</t>
  </si>
  <si>
    <t>{0d6509a8-8332-4411-aaa1-59469501a613}</t>
  </si>
  <si>
    <t>KRYCÍ LIST SOUPISU PRACÍ</t>
  </si>
  <si>
    <t>Objekt:</t>
  </si>
  <si>
    <t>01 - SO 301 - Odvodnění hlavního stadionu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</si>
  <si>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</si>
  <si>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</si>
  <si>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</si>
  <si>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</si>
  <si>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</si>
  <si>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</si>
  <si>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</si>
  <si>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  18 - Zemní práce - povrchové úpravy terénu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</si>
  <si>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</si>
  <si>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</si>
  <si>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</si>
  <si>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</si>
  <si>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</si>
  <si>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</si>
  <si>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</si>
  <si>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</si>
  <si>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</si>
  <si>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</si>
  <si>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</si>
  <si>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</si>
  <si>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</si>
  <si>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</si>
  <si>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</si>
  <si>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</si>
  <si>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</si>
  <si>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</si>
  <si>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</si>
  <si>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</si>
  <si>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</si>
  <si>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</si>
  <si>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</si>
  <si>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</si>
  <si>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</si>
  <si>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113107121</t>
  </si>
  <si>
    <t>Odstranění podkladu z kameniva drceného tl 100 mm ručně</t>
  </si>
  <si>
    <t>m2</t>
  </si>
  <si>
    <t>CS ÚRS 2019 01</t>
  </si>
  <si>
    <t>4</t>
  </si>
  <si>
    <t>1703239469</t>
  </si>
  <si>
    <t>PP</t>
  </si>
  <si>
    <t>Odstranění podkladů nebo krytů ručně s přemístěním hmot na skládku na vzdálenost do 3 m nebo s naložením na dopravní prostředek z kameniva hrubého drceného, o tl. vrstvy do 100 mm</t>
  </si>
  <si>
    <t>VV</t>
  </si>
  <si>
    <t>"lomová výsivka" 16,9</t>
  </si>
  <si>
    <t>"štěrk 8-16 mm" 16,9</t>
  </si>
  <si>
    <t>"štěrk 16-32 mm" 16,9</t>
  </si>
  <si>
    <t>Mezisoučet</t>
  </si>
  <si>
    <t>3</t>
  </si>
  <si>
    <t>113107122</t>
  </si>
  <si>
    <t>Odstranění podkladu z kameniva drceného tl 200 mm ručně</t>
  </si>
  <si>
    <t>-1159002702</t>
  </si>
  <si>
    <t>Odstranění podkladů nebo krytů ručně s přemístěním hmot na skládku na vzdálenost do 3 m nebo s naložením na dopravní prostředek z kameniva hrubého drceného, o tl. vrstvy přes 100 do 200 mm</t>
  </si>
  <si>
    <t>"štěrk 32-63 mm" 16,9</t>
  </si>
  <si>
    <t>113107141</t>
  </si>
  <si>
    <t>Odstranění podkladu živičného tl 50 mm ručně</t>
  </si>
  <si>
    <t>-1303403661</t>
  </si>
  <si>
    <t>Odstranění podkladů nebo krytů ručně s přemístěním hmot na skládku na vzdálenost do 3 m nebo s naložením na dopravní prostředek živičných, o tl. vrstvy do 50 mm</t>
  </si>
  <si>
    <t>"obrusná vrstva" 38,2</t>
  </si>
  <si>
    <t>"ložná vrstva" 16,9</t>
  </si>
  <si>
    <t>Součet</t>
  </si>
  <si>
    <t>121101103</t>
  </si>
  <si>
    <t>Sejmutí ornice s přemístěním na vzdálenost do 250 m</t>
  </si>
  <si>
    <t>m3</t>
  </si>
  <si>
    <t>-1540227718</t>
  </si>
  <si>
    <t>Sejmutí ornice nebo lesní půdy  s vodorovným přemístěním na hromady v místě upotřebení nebo na dočasné či trvalé skládky se složením, na vzdálenost přes 100 do 250 m</t>
  </si>
  <si>
    <t>"odečteno digitálně" 291,2*0,15</t>
  </si>
  <si>
    <t>5</t>
  </si>
  <si>
    <t>132201101</t>
  </si>
  <si>
    <t>Hloubení rýh š do 600 mm v hornině tř. 3 objemu do 100 m3</t>
  </si>
  <si>
    <t>-1040574762</t>
  </si>
  <si>
    <t>Hloubení zapažených i nezapažených rýh šířky do 600 mm  s urovnáním dna do předepsaného profilu a spádu v hornině tř. 3 do 100 m3</t>
  </si>
  <si>
    <t>"pr.hl.PE DN100" (1,24+1,23+1,28+1,11+1,45+1,26+1,26+1,08+1,3+1,13+1,35+1,37)/12</t>
  </si>
  <si>
    <t>"PE DN100" 355,9*0,4*1,255</t>
  </si>
  <si>
    <t>"ornice" -(140,4*0,15)</t>
  </si>
  <si>
    <t>"hloubení rýh 50%" 157,602*0,5</t>
  </si>
  <si>
    <t>6</t>
  </si>
  <si>
    <t>132201109</t>
  </si>
  <si>
    <t>Příplatek za lepivost k hloubení rýh š do 600 mm v hornině tř. 3</t>
  </si>
  <si>
    <t>-597891298</t>
  </si>
  <si>
    <t>Hloubení zapažených i nezapažených rýh šířky do 600 mm  s urovnáním dna do předepsaného profilu a spádu v hornině tř. 3 Příplatek k cenám za lepivost horniny tř. 3</t>
  </si>
  <si>
    <t>"hloubení rýh 50%" 157,602*0,5*0,3</t>
  </si>
  <si>
    <t>7</t>
  </si>
  <si>
    <t>132201201</t>
  </si>
  <si>
    <t>Hloubení rýh š do 2000 mm v hornině tř. 3 objemu do 100 m3</t>
  </si>
  <si>
    <t>-264244422</t>
  </si>
  <si>
    <t>Hloubení zapažených i nezapažených rýh šířky přes 600 do 2 000 mm  s urovnáním dna do předepsaného profilu a spádu v hornině tř. 3 do 100 m3</t>
  </si>
  <si>
    <t>"pr.hl.PVC DN150" (1,53+1,50+1,09+1,2+1,2+1,2)/6</t>
  </si>
  <si>
    <t>"pr.hl.PE DN250" (1,41+1,4+1,36+1,33+1,25+0,8)/6</t>
  </si>
  <si>
    <t>"PE DN250" 188,1*0,8*1,258</t>
  </si>
  <si>
    <t>"PVC DN150" 20,2*0,8*1,287</t>
  </si>
  <si>
    <t>"rozšíření pod šachty" (1,0*1,0*0,2)*5,0</t>
  </si>
  <si>
    <t>"ornice" -(150,8*0,15)</t>
  </si>
  <si>
    <t>"kom" -(16,9*0,38)</t>
  </si>
  <si>
    <t>"hloubení rýh 50%" 182,06*0,5</t>
  </si>
  <si>
    <t>8</t>
  </si>
  <si>
    <t>132201209</t>
  </si>
  <si>
    <t>Příplatek za lepivost k hloubení rýh š do 2000 mm v hornině tř. 3</t>
  </si>
  <si>
    <t>302786954</t>
  </si>
  <si>
    <t>Hloubení zapažených i nezapažených rýh šířky přes 600 do 2 000 mm  s urovnáním dna do předepsaného profilu a spádu v hornině tř. 3 Příplatek k cenám za lepivost horniny tř. 3</t>
  </si>
  <si>
    <t>PSC</t>
  </si>
  <si>
    <t xml:space="preserve">Poznámka k souboru cen:
1. V cenách jsou započteny i náklady na případné nutné přemístění výkopku ve výkopišti na vzdálenost do 3 m a na přehození výkopku na přilehlém terénu na vzdálenost do 5 m od okraje jámy nebo naložení na dopravní prostředek. 2. Hloubení rýh při lesnicko-technických melioracích se oceňuje: a) ve stržích cenami platnými pro objem výkopu do 100 m3, i když skutečný objem výkopu je větší, b) mimo strže pro příčná a podélná zpevnění dna a břehů pod obrysem výkopu pro koryta vodotečí, zejména pro konstrukce těles, stupňů, boků, předprahů, prahů, odháněk, výhonů a pro základy zdí, dlažeb, rovnanin, plůtků a hatí, pro jakoukoliv šířku rýhy, při objemu do 100 m3 cenami příslušnými pro objem výkopu do 100 m3 a při jakémkoliv objemu výkopu přes 100 m3 cenami příslušnými pro objem výkopu přes 100 do 1 000 m3. 3. Náklady na svislé přemístění výkopku nad 1 m hloubky se určí dle ustanovení článku č. 3161 všeobecných podmínek katalogu. 4. Předepisuje-li projekt hloubit rýhy 5 až 7 bez použití trhavin, oceňuje se toto hloubení: a) v suchu nebo mokru cenami 138 40-1201, 138 50-1201 a 138 60-1201 Dolamování hloubených vykopávek, b) v tekoucí vodě při jakékoliv její rychlosti individuálně. 5. Ceny nelze použít pro hloubení rýh a hloubky přes 16 m. Tyto práce se oceňují individuálně. </t>
  </si>
  <si>
    <t>"hloubení rýh 50%" 182,06*0,5*0,3</t>
  </si>
  <si>
    <t>9</t>
  </si>
  <si>
    <t>132301101</t>
  </si>
  <si>
    <t>Hloubení rýh š do 600 mm v hornině tř. 4 objemu do 100 m3</t>
  </si>
  <si>
    <t>-369159074</t>
  </si>
  <si>
    <t>Hloubení zapažených i nezapažených rýh šířky do 600 mm  s urovnáním dna do předepsaného profilu a spádu v hornině tř. 4 do 100 m3</t>
  </si>
  <si>
    <t>10</t>
  </si>
  <si>
    <t>132301109</t>
  </si>
  <si>
    <t>Příplatek za lepivost k hloubení rýh š do 600 mm v hornině tř. 4</t>
  </si>
  <si>
    <t>-1750070886</t>
  </si>
  <si>
    <t>Hloubení zapažených i nezapažených rýh šířky do 600 mm  s urovnáním dna do předepsaného profilu a spádu v hornině tř. 4 Příplatek k cenám za lepivost horniny tř. 4</t>
  </si>
  <si>
    <t>11</t>
  </si>
  <si>
    <t>132301201</t>
  </si>
  <si>
    <t>Hloubení rýh š do 2000 mm v hornině tř. 4 objemu do 100 m3</t>
  </si>
  <si>
    <t>-4568383</t>
  </si>
  <si>
    <t>Hloubení zapažených i nezapažených rýh šířky přes 600 do 2 000 mm  s urovnáním dna do předepsaného profilu a spádu v hornině tř. 4 do 100 m3</t>
  </si>
  <si>
    <t>12</t>
  </si>
  <si>
    <t>132301209</t>
  </si>
  <si>
    <t>Příplatek za lepivost k hloubení rýh š do 2000 mm v hornině tř. 4</t>
  </si>
  <si>
    <t>962870587</t>
  </si>
  <si>
    <t>Hloubení zapažených i nezapažených rýh šířky přes 600 do 2 000 mm  s urovnáním dna do předepsaného profilu a spádu v hornině tř. 4 Příplatek k cenám za lepivost horniny tř. 4</t>
  </si>
  <si>
    <t>13</t>
  </si>
  <si>
    <t>151101101</t>
  </si>
  <si>
    <t>Zřízení příložného pažení a rozepření stěn rýh hl do 2 m</t>
  </si>
  <si>
    <t>-549358668</t>
  </si>
  <si>
    <t>Zřízení pažení a rozepření stěn rýh pro podzemní vedení pro všechny šířky rýhy  příložné pro jakoukoliv mezerovitost, hloubky do 2 m</t>
  </si>
  <si>
    <t>"PE DN100" 355,9*2,0*1,255</t>
  </si>
  <si>
    <t>"PE DN250" 188,1*2,0*1,258</t>
  </si>
  <si>
    <t>"PVC DN150" 20,2*2,0*1,287</t>
  </si>
  <si>
    <t>14</t>
  </si>
  <si>
    <t>151101111</t>
  </si>
  <si>
    <t>Odstranění příložného pažení a rozepření stěn rýh hl do 2 m</t>
  </si>
  <si>
    <t>1730983082</t>
  </si>
  <si>
    <t>Odstranění pažení a rozepření stěn rýh pro podzemní vedení s uložením materiálu na vzdálenost do 3 m od kraje výkopu příložné, hloubky do 2 m</t>
  </si>
  <si>
    <t>161101101</t>
  </si>
  <si>
    <t>Svislé přemístění výkopku z horniny tř. 1 až 4 hl výkopu do 2,5 m</t>
  </si>
  <si>
    <t>-1932851752</t>
  </si>
  <si>
    <t>Svislé přemístění výkopku  bez naložení do dopravní nádoby avšak s vyprázdněním dopravní nádoby na hromadu nebo do dopravního prostředku z horniny tř. 1 až 4, při hloubce výkopu přes 1 do 2,5 m</t>
  </si>
  <si>
    <t xml:space="preserve">Poznámka k souboru cen:
1. Ceny -1151 až -1158 lze použít i pro svislé přemístění materiálu a stavební suti z konstrukcí ze zdiva cihelného nebo kamenného, z betonu prostého, prokládaného, železového i předpjatého, pokud tyto konstrukce byly vybourány ve výkopišti. 2. Ceny pro hloubku přes 1 do 2,5 m, přes 2,5 m do 4 m atd. jsou určeny pro svislé přemístění výkopku od 0 do 2,5 m, od 0 do 4 m atd. 3. Množství materiálu i stavební suti z rozbouraných konstrukcí pro přemístění se rovná objemu konstrukcí před rozbouráním. </t>
  </si>
  <si>
    <t>"ornice" -(291,2*0,15)</t>
  </si>
  <si>
    <t>16</t>
  </si>
  <si>
    <t>162301101</t>
  </si>
  <si>
    <t>Vodorovné přemístění do 500 m výkopku/sypaniny z horniny tř. 1 až 4</t>
  </si>
  <si>
    <t>-977699362</t>
  </si>
  <si>
    <t>Vodorovné přemístění výkopku nebo sypaniny po suchu  na obvyklém dopravním prostředku, bez naložení výkopku, avšak se složením bez rozhrnutí z horniny tř. 1 až 4 na vzdálenost přes 50 do 500 m</t>
  </si>
  <si>
    <t xml:space="preserve">"odvoz na mezideponii" </t>
  </si>
  <si>
    <t>"zpětný zásyp" 4,195</t>
  </si>
  <si>
    <t>"ornice" 43,68</t>
  </si>
  <si>
    <t xml:space="preserve">"odvoz z mezideponie" </t>
  </si>
  <si>
    <t>17</t>
  </si>
  <si>
    <t>162701105</t>
  </si>
  <si>
    <t>Vodorovné přemístění do 10000 m výkopku/sypaniny z horniny tř. 1 až 4</t>
  </si>
  <si>
    <t>-1927021411</t>
  </si>
  <si>
    <t>Vodorovné přemístění výkopku nebo sypaniny po suchu  na obvyklém dopravním prostředku, bez naložení výkopku, avšak se složením bez rozhrnutí z horniny tř. 1 až 4 na vzdálenost přes 9 000 do 10 000 m</t>
  </si>
  <si>
    <t xml:space="preserve">Poznámka k souboru cen:
1. Ceny nelze použít, předepisuje-li projekt přemístit výkopek na místo nepřístupné obvyklým dopravním prostředkům; toto přemístění se oceňuje individuálně. 2. V cenách jsou započteny i náhrady za jízdu loženého vozidla v terénu ve výkopišti nebo na násypišti. 3. V cenách nejsou započteny náklady na rozhrnutí výkopku na násypišti; toto rozhrnutí se oceňuje cenami souboru cen 171 . 0- . . Uložení sypaniny do násypů a 171 20-1201 Uložení sypaniny na skládky. 4. Je-li na dopravní dráze pro vodorovné přemístění nějaká překážka, pro kterou je nutno překládat výkopek z 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 5. Přemísťuje-li se výkopek z dočasných skládek vzdálených do 50 m, neoceňuje se nakládání výkopku, i když se provádí. Toto ustanovení neplatí, vylučuje-li projekt použití dozeru. 6. V cenách vodorovného přemístění sypaniny nejsou započteny náklady na dodávku materiálu, tyto se oceňují ve specifikaci. </t>
  </si>
  <si>
    <t>"odvoz na skládku 11 km"</t>
  </si>
  <si>
    <t>"zpětný zásyp" -4,195</t>
  </si>
  <si>
    <t>18</t>
  </si>
  <si>
    <t>162701109</t>
  </si>
  <si>
    <t>Příplatek k vodorovnému přemístění výkopku/sypaniny z horniny tř. 1 až 4 ZKD 1000 m přes 10000 m</t>
  </si>
  <si>
    <t>711226635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</si>
  <si>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</si>
  <si>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"odvoz na skládku 11 km" 335,467*1,0</t>
  </si>
  <si>
    <t>19</t>
  </si>
  <si>
    <t>167101101</t>
  </si>
  <si>
    <t>Nakládání výkopku z hornin tř. 1 až 4 do 100 m3</t>
  </si>
  <si>
    <t>-468791684</t>
  </si>
  <si>
    <t>Nakládání, skládání a překládání neulehlého výkopku nebo sypaniny  nakládání, množství do 100 m3, z hornin tř. 1 až 4</t>
  </si>
  <si>
    <t>20</t>
  </si>
  <si>
    <t>171201201</t>
  </si>
  <si>
    <t>Uložení sypaniny na skládky</t>
  </si>
  <si>
    <t>-662582072</t>
  </si>
  <si>
    <t>Uložení sypaniny  na skládky</t>
  </si>
  <si>
    <t xml:space="preserve">Poznámka k souboru cen:
1. Cena -1201 je určena i pro: 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 b) zasypání koryt vodotečí a prohlubní v terénu bez předepsaného zhutnění sypaniny; c) uložení výkopku pod vodou do prohlubní ve dně vodotečí nebo nádrží. 2. Cenu -1201 nelze použít pro uložení výkopku nebo ornice: a) při vykopávkách pro podzemní vedení podél hrany výkopu, z něhož byl výkopek získán, a to ani tehdy, jestliže se výkopek po vyhození z výkopu na povrch území ještě dále přemisťuje na hromady podél výkopu; b) na dočasné skládky, které nejsou předepsány projektem; c) na dočasné skládky předepsané projektem tak, že na 1 m2 projektem určené plochy této skládky připadají nejvýše 2 m3 výkopku nebo ornice (viz. též poznámku č. 1 a); 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 e) na trvalé skládky s předepsaným zhutněním; toto uložení výkopku se oceňuje cenami souboru cen 171 . 0- . . Uložení sypaniny do násypů. 3. V ceně -1201 jsou započteny i náklady na rozprostření sypaniny ve vrstvách s hrubým urovnáním na skládce. 4. V ceně -1201 nejsou započteny náklady na získání skládek ani na poplatky za skládku. 5. Množství jednotek uložení výkopku (sypaniny) se určí v m3 uloženého výkopku (sypaniny),v rostlém stavu zpravidla ve výkopišti. </t>
  </si>
  <si>
    <t>171201211</t>
  </si>
  <si>
    <t>Poplatek za uložení stavebního odpadu - zeminy a kameniva na skládce</t>
  </si>
  <si>
    <t>t</t>
  </si>
  <si>
    <t>512</t>
  </si>
  <si>
    <t>1136396891</t>
  </si>
  <si>
    <t>Poplatek za uložení stavebního odpadu na skládce (skládkovné) zeminy a kameniva zatříděného do Katalogu odpadů pod kódem 170 504</t>
  </si>
  <si>
    <t xml:space="preserve">Poznámka k souboru cen:
1. Ceny uvedené v souboru cen lze po dohodě upravit podle místních podmínek. </t>
  </si>
  <si>
    <t>"měrná hmotnost 1,8 CÚ2019" 335,467*1,8</t>
  </si>
  <si>
    <t>22</t>
  </si>
  <si>
    <t>174101101</t>
  </si>
  <si>
    <t>Zásyp jam, šachet rýh nebo kolem objektů sypaninou se zhutněním</t>
  </si>
  <si>
    <t>-1295862854</t>
  </si>
  <si>
    <t>Zásyp sypaninou z jakékoliv horniny  s uložením výkopku ve vrstvách se zhutněním jam, šachet, rýh nebo kolem objektů v těchto vykopávkách</t>
  </si>
  <si>
    <t>"štěrkový zásyp" 274,2*0,15</t>
  </si>
  <si>
    <t>Mezisoučet - drenáže</t>
  </si>
  <si>
    <t>23</t>
  </si>
  <si>
    <t>M</t>
  </si>
  <si>
    <t>58343810</t>
  </si>
  <si>
    <t>kamenivo drcené hrubé frakce 4/8</t>
  </si>
  <si>
    <t>1012467487</t>
  </si>
  <si>
    <t>"měrná hmotnost 2,0 t/m3" 41,13*2,0</t>
  </si>
  <si>
    <t>24</t>
  </si>
  <si>
    <t>83341379</t>
  </si>
  <si>
    <t>"zpětný zásyp PVC DN150" 4,195</t>
  </si>
  <si>
    <t>25</t>
  </si>
  <si>
    <t>1616847172</t>
  </si>
  <si>
    <t>"ornice" -(17,0*0,15)</t>
  </si>
  <si>
    <t>"lože" -2,424</t>
  </si>
  <si>
    <t>"obsyp" -7,434</t>
  </si>
  <si>
    <t>Mezisoučet - přípojky UV</t>
  </si>
  <si>
    <t>26</t>
  </si>
  <si>
    <t>pol.3</t>
  </si>
  <si>
    <t>štěrk frakce 5-32</t>
  </si>
  <si>
    <t>-147875477</t>
  </si>
  <si>
    <t>kamenivo přírodní drcené hutné pro stavební účely PDK (drobné, hrubé a štěrkodrť) štěrkodrtě ČSN EN 13043 frakce   5-32</t>
  </si>
  <si>
    <t>"PVC DN150"</t>
  </si>
  <si>
    <t>"měrná hmotnost 2,0, zásyp 50%" 4,195*2,0</t>
  </si>
  <si>
    <t>27</t>
  </si>
  <si>
    <t>1973233006</t>
  </si>
  <si>
    <t>"ornice" -(274,2*0,15)</t>
  </si>
  <si>
    <t>"potrubí DN250" -(3,14*(0,125)^2*188,1)</t>
  </si>
  <si>
    <t>28</t>
  </si>
  <si>
    <t>58343881</t>
  </si>
  <si>
    <t>kamenivo drcené hrubé frakce 8/16</t>
  </si>
  <si>
    <t>-43840895</t>
  </si>
  <si>
    <t>"drenážní potrubí"</t>
  </si>
  <si>
    <t>"měrná hmotnost 2,0 t/m3" 311,185*2,0</t>
  </si>
  <si>
    <t>29</t>
  </si>
  <si>
    <t>175151101.1</t>
  </si>
  <si>
    <t>Obsypání potrubí strojně sypaninou bez prohození, uloženou do 3 m</t>
  </si>
  <si>
    <t>-2095625885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</si>
  <si>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</si>
  <si>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"PVC DN150" 20,2*0,8*0,46</t>
  </si>
  <si>
    <t>30</t>
  </si>
  <si>
    <t>583373030</t>
  </si>
  <si>
    <t>štěrkopísek frakce 0/8</t>
  </si>
  <si>
    <t>59827776</t>
  </si>
  <si>
    <t>"měr. hmotnost 2,0" 7,434*2,0</t>
  </si>
  <si>
    <t>31</t>
  </si>
  <si>
    <t>181301102</t>
  </si>
  <si>
    <t>Rozprostření ornice tl vrstvy do 150 mm pl do 500 m2 v rovině nebo ve svahu do 1:5</t>
  </si>
  <si>
    <t>CS ÚRS 2017 02</t>
  </si>
  <si>
    <t>419920396</t>
  </si>
  <si>
    <t>Rozprostření a urovnání ornice v rovině nebo ve svahu sklonu do 1:5 při souvislé ploše do 500 m2, tl. vrstvy přes 100 do 150 mm</t>
  </si>
  <si>
    <t>"odečteno digitálně" 291,2</t>
  </si>
  <si>
    <t>Zemní práce - povrchové úpravy terénu</t>
  </si>
  <si>
    <t>32</t>
  </si>
  <si>
    <t>181411121</t>
  </si>
  <si>
    <t>Založení lučního trávníku výsevem plochy do 1000 m2 v rovině a ve svahu do 1:5</t>
  </si>
  <si>
    <t>1420859085</t>
  </si>
  <si>
    <t>Založení trávníku na půdě předem připravené plochy do 1000 m2 výsevem včetně utažení lučního v rovině nebo na svahu do 1:5</t>
  </si>
  <si>
    <t>"odečteno digitáně" 291,2</t>
  </si>
  <si>
    <t>33</t>
  </si>
  <si>
    <t>005724700</t>
  </si>
  <si>
    <t>osivo směs travní univerzál</t>
  </si>
  <si>
    <t>kg</t>
  </si>
  <si>
    <t>-382942820</t>
  </si>
  <si>
    <t>291,2*0,05 'Přepočtené koeficientem množství</t>
  </si>
  <si>
    <t>Svislé a kompletní konstrukce</t>
  </si>
  <si>
    <t>34</t>
  </si>
  <si>
    <t>359901111</t>
  </si>
  <si>
    <t>Vyčištění stok</t>
  </si>
  <si>
    <t>m</t>
  </si>
  <si>
    <t>-394537872</t>
  </si>
  <si>
    <t>Vyčištění stok  jakékoliv výšky</t>
  </si>
  <si>
    <t>"PE DN100" 355,9</t>
  </si>
  <si>
    <t>"PE DN250" 188,1</t>
  </si>
  <si>
    <t>"PVC DN150" 20,2</t>
  </si>
  <si>
    <t>35</t>
  </si>
  <si>
    <t>359901211</t>
  </si>
  <si>
    <t>Monitoring stoky jakékoli výšky na nové kanalizaci</t>
  </si>
  <si>
    <t>-2093531969</t>
  </si>
  <si>
    <t>Monitoring stok (kamerový systém) jakékoli výšky nová kanalizace</t>
  </si>
  <si>
    <t>Vodorovné konstrukce</t>
  </si>
  <si>
    <t>36</t>
  </si>
  <si>
    <t>451541111</t>
  </si>
  <si>
    <t>Lože pod potrubí otevřený výkop ze štěrkodrtě</t>
  </si>
  <si>
    <t>914626545</t>
  </si>
  <si>
    <t>Lože pod potrubí, stoky a drobné objekty v otevřeném výkopu ze štěrkodrtě 0-63 mm</t>
  </si>
  <si>
    <t>37</t>
  </si>
  <si>
    <t>451573111</t>
  </si>
  <si>
    <t>Lože pod potrubí otevřený výkop ze štěrkopísku</t>
  </si>
  <si>
    <t>1819429820</t>
  </si>
  <si>
    <t>Lože pod potrubí, stoky a drobné objekty v otevřeném výkopu z písku a štěrkopísku do 63 mm</t>
  </si>
  <si>
    <t>"PVC DN150" 20,2*0,8*0,15</t>
  </si>
  <si>
    <t>Komunikace pozemní</t>
  </si>
  <si>
    <t>38</t>
  </si>
  <si>
    <t>564710011</t>
  </si>
  <si>
    <t>Podklad z kameniva hrubého drceného vel. 8-16 mm tl. 50 mm</t>
  </si>
  <si>
    <t>1625815031</t>
  </si>
  <si>
    <t>Podklad nebo kryt z kameniva hrubého drceného  vel. 8-16 mm s rozprostřením a zhutněním, po zhutnění tl. 50 mm</t>
  </si>
  <si>
    <t>"odečteno digitálně" 16,9</t>
  </si>
  <si>
    <t>39</t>
  </si>
  <si>
    <t>564730111</t>
  </si>
  <si>
    <t>Podklad z kameniva hrubého drceného vel. 16-32 mm tl 100 mm</t>
  </si>
  <si>
    <t>164177965</t>
  </si>
  <si>
    <t>Podklad nebo kryt z kameniva hrubého drceného  vel. 16-32 mm s rozprostřením a zhutněním, po zhutnění tl. 100 mm</t>
  </si>
  <si>
    <t>40</t>
  </si>
  <si>
    <t>564751111</t>
  </si>
  <si>
    <t>Podklad z kameniva hrubého drceného vel. 32-63 mm tl 150 mm</t>
  </si>
  <si>
    <t>1472652856</t>
  </si>
  <si>
    <t>Podklad nebo kryt z kameniva hrubého drceného  vel. 32-63 mm s rozprostřením a zhutněním, po zhutnění tl. 150 mm</t>
  </si>
  <si>
    <t>41</t>
  </si>
  <si>
    <t>5648011-R1</t>
  </si>
  <si>
    <t>Podklad z lomové výsivky vel. 0-4 mm tl 20 mm</t>
  </si>
  <si>
    <t>1227134387</t>
  </si>
  <si>
    <t>Podklad z lomové výsivky vel. 0-4 mm  s rozprostřením a zhutněním, po zhutnění tl 20 mm</t>
  </si>
  <si>
    <t>42</t>
  </si>
  <si>
    <t>573231106</t>
  </si>
  <si>
    <t>Postřik živičný spojovací ze silniční emulze v množství 0,30 kg/m2</t>
  </si>
  <si>
    <t>-260756684</t>
  </si>
  <si>
    <t>Postřik spojovací PS bez posypu kamenivem ze silniční emulze, v množství 0,30 kg/m2</t>
  </si>
  <si>
    <t>"odečteno digitálně" 38,2</t>
  </si>
  <si>
    <t>43</t>
  </si>
  <si>
    <t>5771241-R</t>
  </si>
  <si>
    <t>Asfaltový beton vrstva obrusná ACO 11 (ABS) tř. I tl 30 mm š do 3 m z modifikovaného asfaltu</t>
  </si>
  <si>
    <t>1811105294</t>
  </si>
  <si>
    <t>Asfaltový beton vrstva obrusná ACO 11 (ABS)  s rozprostřením a se zhutněním z modifikovaného asfaltu v pruhu šířky do 3 m, po zhutnění tl. 30 mm</t>
  </si>
  <si>
    <t>44</t>
  </si>
  <si>
    <t>5771351-R</t>
  </si>
  <si>
    <t>Asfaltový beton vrstva ložní ACL 16 (ABH) tl 30 mm š do 3 m z modifikovaného asfaltu</t>
  </si>
  <si>
    <t>782619381</t>
  </si>
  <si>
    <t>Asfaltový beton vrstva ložní ACL 16 (ABH)  s rozprostřením a zhutněním z modifikovaného asfaltu v pruhu šířky do 3 m, po zhutnění tl. 30 mm</t>
  </si>
  <si>
    <t>Trubní vedení</t>
  </si>
  <si>
    <t>45</t>
  </si>
  <si>
    <t>8712281-R</t>
  </si>
  <si>
    <t>Kladení drenážního potrubí z PE průměru do 150 mm</t>
  </si>
  <si>
    <t>-437013537</t>
  </si>
  <si>
    <t>Kladení drenážního potrubí z plastických hmot  do připravené rýhy z PE, průměru přes 90 do 150 mm</t>
  </si>
  <si>
    <t>46</t>
  </si>
  <si>
    <t>28613212</t>
  </si>
  <si>
    <t>trubka drenážní celoperforovaná PE-HD plně vsakovací se spojkou DN 100 SN8</t>
  </si>
  <si>
    <t>128</t>
  </si>
  <si>
    <t>125939035</t>
  </si>
  <si>
    <t>355,9*1,01 'Přepočtené koeficientem množství</t>
  </si>
  <si>
    <t>47</t>
  </si>
  <si>
    <t>87123811-r</t>
  </si>
  <si>
    <t>Kladení drenážního potrubí z PE průměru do 250 mm</t>
  </si>
  <si>
    <t>1812997538</t>
  </si>
  <si>
    <t>Kladení drenážního potrubí z plastických hmot do připravené rýhy z PE, průměru přes 200 do 250 mm</t>
  </si>
  <si>
    <t>48</t>
  </si>
  <si>
    <t>28613215</t>
  </si>
  <si>
    <t>trubka drenážní celoperforovaná PE-HD plně vsakovací se spojkou DN 250 SN8</t>
  </si>
  <si>
    <t>-1555919038</t>
  </si>
  <si>
    <t>188,1*1,01 'Přepočtené koeficientem množství</t>
  </si>
  <si>
    <t>49</t>
  </si>
  <si>
    <t>871315221</t>
  </si>
  <si>
    <t>Kanalizační potrubí z tvrdého PVC jednovrstvé tuhost třídy SN8 DN 160</t>
  </si>
  <si>
    <t>-2053377821</t>
  </si>
  <si>
    <t>Kanalizační potrubí z tvrdého PVC v otevřeném výkopu ve sklonu do 20 %, hladkého plnostěnného jednovrstvého, tuhost třídy SN 8 DN 160</t>
  </si>
  <si>
    <t>50</t>
  </si>
  <si>
    <t>87731044-R2,5</t>
  </si>
  <si>
    <t>Montáž šachtových vložek na potrubí DN 250</t>
  </si>
  <si>
    <t>kus</t>
  </si>
  <si>
    <t>1957153701</t>
  </si>
  <si>
    <t>Montáž tvarovek na kanalizačním plastovém potrubí šachtových vložek DN 250</t>
  </si>
  <si>
    <t>51</t>
  </si>
  <si>
    <t>28617480-R2,5</t>
  </si>
  <si>
    <t>vložka šachtová, DN 250</t>
  </si>
  <si>
    <t>1823287185</t>
  </si>
  <si>
    <t>trubky z polypropylénu a kombinované potrubí kanalizační podzemní systém kanalizační vložka šachtová DN 250</t>
  </si>
  <si>
    <t>P</t>
  </si>
  <si>
    <t>Poznámka k položce:
Těsnění není zahrnuto v ceně tvarovek, nutno objednat zvlášt.</t>
  </si>
  <si>
    <t>52</t>
  </si>
  <si>
    <t>87731521-r</t>
  </si>
  <si>
    <t>Montáž tvarovek z tvrdého PE- jednoosé DN 150</t>
  </si>
  <si>
    <t>-448496563</t>
  </si>
  <si>
    <t>Montáž tvarovek z tvrdého PVC-systém KG nebo z polypropylenu-systém KG 2000 jednoosé DN 150</t>
  </si>
  <si>
    <t>53</t>
  </si>
  <si>
    <t>28611556-r</t>
  </si>
  <si>
    <t>přechodový kus kanalizace plastové PE/PVC 160</t>
  </si>
  <si>
    <t>1989673788</t>
  </si>
  <si>
    <t>Trubky z polyvinylchloridu kanalizace domovní a uliční KG - Systém (PVC) přechod na litinové potrubí KGUGE KGUG DN 160</t>
  </si>
  <si>
    <t>54</t>
  </si>
  <si>
    <t>28611504-r</t>
  </si>
  <si>
    <t>redukce kanalizace plastová PE 150/110</t>
  </si>
  <si>
    <t>-1141388959</t>
  </si>
  <si>
    <t>Trubky z polyvinylchloridu kanalizace domovní a uliční KG - Systém (PVC) redukce nesouosá KGR KGR 150/110</t>
  </si>
  <si>
    <t>55</t>
  </si>
  <si>
    <t>8773599-R</t>
  </si>
  <si>
    <t>Obalení konců drenáže geotextilií</t>
  </si>
  <si>
    <t>1429799657</t>
  </si>
  <si>
    <t>Obalení konců drenáže geotextilií, vč. dodávky geotextilie</t>
  </si>
  <si>
    <t>56</t>
  </si>
  <si>
    <t>87736522-r</t>
  </si>
  <si>
    <t>Montáž tvarovek z tvrdého PE - dvouosé DN 250</t>
  </si>
  <si>
    <t>616274329</t>
  </si>
  <si>
    <t>Montáž tvarovek na kanalizačním potrubí z trub z plastu z tvrdého PVC systém KG nebo z polypropylenu systém KG 2000 v otevřeném výkopu dvouosých DN 250</t>
  </si>
  <si>
    <t>57</t>
  </si>
  <si>
    <t>28611399-r</t>
  </si>
  <si>
    <t>odbočka kanalizační plastová s hrdlem PE-250/150/45°</t>
  </si>
  <si>
    <t>1071123810</t>
  </si>
  <si>
    <t>Trubky z polyvinylchloridu kanalizace domovní a uliční KG - Systém (PVC) odbočky KGEA 45° KGEA-250/150/45°</t>
  </si>
  <si>
    <t>58</t>
  </si>
  <si>
    <t>892312121</t>
  </si>
  <si>
    <t>Tlaková zkouška vzduchem potrubí DN 150 těsnícím vakem ucpávkovým</t>
  </si>
  <si>
    <t>úsek</t>
  </si>
  <si>
    <t>-487217919</t>
  </si>
  <si>
    <t>Tlakové zkoušky vzduchem těsnícími vaky ucpávkovými DN 150</t>
  </si>
  <si>
    <t>59</t>
  </si>
  <si>
    <t>894812321</t>
  </si>
  <si>
    <t>Revizní a čistící šachta z PP typ DN 600/250 šachtové dno průtočné</t>
  </si>
  <si>
    <t>232601113</t>
  </si>
  <si>
    <t>Revizní a čistící šachta z polypropylenu PP pro hladké trouby DN 600 šachtové dno (DN šachty / DN trubního vedení) DN 600/250 průtočné</t>
  </si>
  <si>
    <t>60</t>
  </si>
  <si>
    <t>894812323</t>
  </si>
  <si>
    <t>Revizní a čistící šachta z PP typ DN 600/250 šachtové dno s přítokem tvaru T</t>
  </si>
  <si>
    <t>-1154152819</t>
  </si>
  <si>
    <t>Revizní a čistící šachta z polypropylenu PP pro hladké trouby DN 600 šachtové dno (DN šachty / DN trubního vedení) DN 600/250 s přítokem tvaru T</t>
  </si>
  <si>
    <t>61</t>
  </si>
  <si>
    <t>894812331</t>
  </si>
  <si>
    <t>Revizní a čistící šachta z PP DN 600 šachtová roura korugovaná světlé hloubky 1000 mm</t>
  </si>
  <si>
    <t>-956512081</t>
  </si>
  <si>
    <t>Revizní a čistící šachta z polypropylenu PP pro hladké trouby DN 600 roura šachtová korugovaná, světlé hloubky 1 000 mm</t>
  </si>
  <si>
    <t>62</t>
  </si>
  <si>
    <t>894812339</t>
  </si>
  <si>
    <t>Příplatek k rourám revizní a čistící šachty z PP DN 600 za uříznutí šachtové roury</t>
  </si>
  <si>
    <t>-747750197</t>
  </si>
  <si>
    <t>Revizní a čistící šachta z polypropylenu PP pro hladké trouby DN 600 Příplatek k cenám 2331 - 2334 za uříznutí šachtové roury</t>
  </si>
  <si>
    <t>63</t>
  </si>
  <si>
    <t>894812376</t>
  </si>
  <si>
    <t>Revizní a čistící šachta z PP DN 600 poklop litinový pro třídu zatížení D400 s betonovým prstencem</t>
  </si>
  <si>
    <t>1325614766</t>
  </si>
  <si>
    <t>Revizní a čistící šachta z polypropylenu PP pro hladké trouby DN 600 poklop (mříž) litinový pro třídu zatížení D400 s betonovým prstencem</t>
  </si>
  <si>
    <t>64</t>
  </si>
  <si>
    <t>895941111</t>
  </si>
  <si>
    <t>Zřízení vpusti kanalizační uliční z betonových dílců typ UV-50 normální</t>
  </si>
  <si>
    <t>-1371646946</t>
  </si>
  <si>
    <t>Zřízení vpusti kanalizační  uliční z betonových dílců typ UV-50 normální</t>
  </si>
  <si>
    <t xml:space="preserve">Poznámka k souboru cen:
1. V cenách jsou započteny i náklady na zřízení lože ze štěrkopísku. 2. V cenách nejsou započteny náklady na: a) dodání betonových dílců; betonové dílce se oceňují ve specifikaci, b) dodání kameninových dílců; kameninové dílce se oceňují ve specifikaci, c) litinové mříže; osazení mříží se oceňuje cenami souboru cen 899 20- . 1 Osazení mříží litinových včetně rámů a košů na bahno části A 01 tohoto katalogu; dodání mříží se oceňuje ve specifikaci, d) podkladní prstence; tyto se oceňují cenami souboru cen 452 38-6 . Podkladní a a vyrovnávací prstence části A 01 tohoto katalogu. </t>
  </si>
  <si>
    <t>65</t>
  </si>
  <si>
    <t>59223850</t>
  </si>
  <si>
    <t>dno pro uliční vpusť s výtokovým otvorem betonové 450x330x50mm</t>
  </si>
  <si>
    <t>-230921506</t>
  </si>
  <si>
    <t>66</t>
  </si>
  <si>
    <t>59223858</t>
  </si>
  <si>
    <t>skruž pro uliční vpusť horní betonová 450x570x50mm</t>
  </si>
  <si>
    <t>-1019572398</t>
  </si>
  <si>
    <t>67</t>
  </si>
  <si>
    <t>59223864</t>
  </si>
  <si>
    <t>prstenec pro uliční vpusť vyrovnávací betonový 390x60x130mm</t>
  </si>
  <si>
    <t>621191930</t>
  </si>
  <si>
    <t>68</t>
  </si>
  <si>
    <t>59223874</t>
  </si>
  <si>
    <t>koš vysoký pro uliční vpusti žárově Pz plech pro rám 500/300mm</t>
  </si>
  <si>
    <t>1092802780</t>
  </si>
  <si>
    <t>69</t>
  </si>
  <si>
    <t>899204112</t>
  </si>
  <si>
    <t>Osazení mříží litinových včetně rámů a košů na bahno pro třídu zatížení D400, E600</t>
  </si>
  <si>
    <t>323450054</t>
  </si>
  <si>
    <t>70</t>
  </si>
  <si>
    <t>55242320</t>
  </si>
  <si>
    <t>mříž vtoková litinová plochá 500x500mm</t>
  </si>
  <si>
    <t>436369398</t>
  </si>
  <si>
    <t>Ostatní konstrukce a práce, bourání</t>
  </si>
  <si>
    <t>71</t>
  </si>
  <si>
    <t>919735111</t>
  </si>
  <si>
    <t>Řezání stávajícího živičného krytu hl do 50 mm</t>
  </si>
  <si>
    <t>-919320608</t>
  </si>
  <si>
    <t>Řezání stávajícího živičného krytu nebo podkladu  hloubky do 50 mm</t>
  </si>
  <si>
    <t>"obrusná vrstva" 42,4</t>
  </si>
  <si>
    <t>"ložná vrstva" 42,4</t>
  </si>
  <si>
    <t>72</t>
  </si>
  <si>
    <t>938902201</t>
  </si>
  <si>
    <t>Čištění příkopů ručně š dna do 400 mm objem nánosu do 0,15 m3/m</t>
  </si>
  <si>
    <t>599424042</t>
  </si>
  <si>
    <t>Čištění příkopů komunikací s odstraněním travnatého porostu nebo nánosu s naložením na dopravní prostředek nebo s přemístěním na hromady na vzdálenost do 20 m ručně při šířce dna do 400 mm a objemu nánosu do 0,15 m3/m</t>
  </si>
  <si>
    <t>"odečteno digitálně" 165,6</t>
  </si>
  <si>
    <t>73</t>
  </si>
  <si>
    <t>977151128</t>
  </si>
  <si>
    <t>Jádrové vrty diamantovými korunkami do D 300 mm do stavebních materiálů</t>
  </si>
  <si>
    <t>-1504824518</t>
  </si>
  <si>
    <t>Jádrové vrty diamantovými korunkami do stavebních materiálů (železobetonu, betonu, cihel, obkladů, dlažeb, kamene) průměru přes 250 do 300 mm</t>
  </si>
  <si>
    <t>1,0*0,15</t>
  </si>
  <si>
    <t>997</t>
  </si>
  <si>
    <t>Přesun sutě</t>
  </si>
  <si>
    <t>74</t>
  </si>
  <si>
    <t>997013501</t>
  </si>
  <si>
    <t>Odvoz suti a vybouraných hmot na skládku nebo meziskládku do 1 km se složením</t>
  </si>
  <si>
    <t>-1268838280</t>
  </si>
  <si>
    <t>Odvoz suti a vybouraných hmot na skládku nebo meziskládku se složením, na vzdálenost do 1 km</t>
  </si>
  <si>
    <t>"ŽB" 0,042</t>
  </si>
  <si>
    <t>75</t>
  </si>
  <si>
    <t>997013509</t>
  </si>
  <si>
    <t>Příplatek k odvozu suti a vybouraných hmot na skládku ZKD 1 km přes 1 km</t>
  </si>
  <si>
    <t>337499149</t>
  </si>
  <si>
    <t>Odvoz suti a vybouraných hmot na skládku nebo meziskládku se složením, na vzdálenost Příplatek k ceně za každý další i započatý 1 km přes 1 km</t>
  </si>
  <si>
    <t>"odvoz na skládku 11 km" 0,042*10,0</t>
  </si>
  <si>
    <t>76</t>
  </si>
  <si>
    <t>997221551</t>
  </si>
  <si>
    <t>Vodorovná doprava suti ze sypkých materiálů do 1 km</t>
  </si>
  <si>
    <t>-1886270282</t>
  </si>
  <si>
    <t>Vodorovná doprava suti bez naložení, ale se složením a s hrubým urovnáním ze sypkých materiálů, na vzdálenost do 1 km</t>
  </si>
  <si>
    <t>"kamenivo" 8,619+4,901</t>
  </si>
  <si>
    <t>"čištění příkopu" 14,242</t>
  </si>
  <si>
    <t>77</t>
  </si>
  <si>
    <t>997221559</t>
  </si>
  <si>
    <t>Příplatek ZKD 1 km u vodorovné dopravy suti ze sypkých materiálů</t>
  </si>
  <si>
    <t>230310764</t>
  </si>
  <si>
    <t>Vodorovná doprava suti bez naložení, ale se složením a s hrubým urovnáním Příplatek k ceně za každý další i započatý 1 km přes 1 km</t>
  </si>
  <si>
    <t>"kamenivo" 27,762*10,0</t>
  </si>
  <si>
    <t>78</t>
  </si>
  <si>
    <t>997221561</t>
  </si>
  <si>
    <t>Vodorovná doprava suti z kusových materiálů do 1 km</t>
  </si>
  <si>
    <t>-2071250207</t>
  </si>
  <si>
    <t>Vodorovná doprava suti  bez naložení, ale se složením a s hrubým urovnáním z kusových materiálů, na vzdálenost do 1 km</t>
  </si>
  <si>
    <t>"asfalt" 5,4</t>
  </si>
  <si>
    <t>79</t>
  </si>
  <si>
    <t>997221569</t>
  </si>
  <si>
    <t>Příplatek ZKD 1 km u vodorovné dopravy suti z kusových materiálů</t>
  </si>
  <si>
    <t>-1130678991</t>
  </si>
  <si>
    <t>Vodorovná doprava suti  bez naložení, ale se složením a s hrubým urovnáním Příplatek k ceně za každý další i započatý 1 km přes 1 km</t>
  </si>
  <si>
    <t>"asfalt" 5,4*10,0</t>
  </si>
  <si>
    <t>80</t>
  </si>
  <si>
    <t>997221825</t>
  </si>
  <si>
    <t>Poplatek za uložení železobetonového odpadu na skládce (skládkovné)</t>
  </si>
  <si>
    <t>-1963611692</t>
  </si>
  <si>
    <t>Poplatek za uložení stavebního odpadu na skládce (skládkovné) železobetonového</t>
  </si>
  <si>
    <t>"beton armovaný" 0,042</t>
  </si>
  <si>
    <t>81</t>
  </si>
  <si>
    <t>997221845</t>
  </si>
  <si>
    <t>Poplatek za uložení asfaltového odpadu bez obsahu dehtu na skládce (skládkovné)</t>
  </si>
  <si>
    <t>1017856380</t>
  </si>
  <si>
    <t>Poplatek za uložení stavebního odpadu na skládce (skládkovné) asfaltového bez obsahu dehtu</t>
  </si>
  <si>
    <t>82</t>
  </si>
  <si>
    <t>997221855</t>
  </si>
  <si>
    <t>Poplatek za uložení odpadu zeminy a kameniva na skládce (skládkovné)</t>
  </si>
  <si>
    <t>563541573</t>
  </si>
  <si>
    <t>Poplatek za uložení stavebního odpadu na skládce (skládkovné) zeminy a kameniva</t>
  </si>
  <si>
    <t>"kamenivo" 13,52</t>
  </si>
  <si>
    <t>83</t>
  </si>
  <si>
    <t>9973212-R</t>
  </si>
  <si>
    <t>Svislá doprava suti a vybouraných hmot nošením v do 2 m</t>
  </si>
  <si>
    <t>-679094975</t>
  </si>
  <si>
    <t>Svislá doprava suti a vybouraných hmot s naložením do dopravního zařízení a s vyprázdněním dopravního zařízení na hromadu nebo do dopravního prostředku na výšku do 2 m</t>
  </si>
  <si>
    <t>998</t>
  </si>
  <si>
    <t>Přesun hmot</t>
  </si>
  <si>
    <t>84</t>
  </si>
  <si>
    <t>998276101</t>
  </si>
  <si>
    <t>Přesun hmot pro trubní vedení z trub z plastických hmot otevřený výkop</t>
  </si>
  <si>
    <t>1505905595</t>
  </si>
  <si>
    <t>Přesun hmot pro trubní vedení hloubené z trub z plastických hmot nebo sklolaminátových pro vodovody nebo kanalizace v otevřeném výkopu dopravní vzdálenost do 15 m</t>
  </si>
  <si>
    <t xml:space="preserve">Poznámka k souboru cen:
1. Položky přesunu hmot nelze užít pro zeminu, sypaniny, štěrkopísek, kamenivo ap. Případná manipulace s tímto materiálem se oceňuje souborem cen 162 .0-11 Vodorovné přemístění výkopku nebo sypaniny katalogu 800-1 Zemní práce. </t>
  </si>
  <si>
    <t>02 - SO 302 - Odvodnění u trafostanice</t>
  </si>
  <si>
    <t xml:space="preserve">    2 - Zakládání</t>
  </si>
  <si>
    <t>PSV - Práce a dodávky PSV</t>
  </si>
  <si>
    <t xml:space="preserve">    711 - Izolace proti vodě, vlhkosti a plynům</t>
  </si>
  <si>
    <t>1396406213</t>
  </si>
  <si>
    <t>"lomová výsivka" 5,8</t>
  </si>
  <si>
    <t>"štěrk 8-16 mm" 5,8</t>
  </si>
  <si>
    <t>"štěrk 16-32 mm" 5,8</t>
  </si>
  <si>
    <t>-168233905</t>
  </si>
  <si>
    <t>"štěrk 32-63 mm" 5,8</t>
  </si>
  <si>
    <t>-723390992</t>
  </si>
  <si>
    <t>"obrusná vrstva" 9,5</t>
  </si>
  <si>
    <t>"ložná vrstva" 5,8</t>
  </si>
  <si>
    <t>1904481685</t>
  </si>
  <si>
    <t>"odečteno digitálně"</t>
  </si>
  <si>
    <t>"trasa potrubí" 65,7*0,15</t>
  </si>
  <si>
    <t>"otevřené koryto" 87,0*0,15</t>
  </si>
  <si>
    <t>122201101</t>
  </si>
  <si>
    <t>Odkopávky a prokopávky nezapažené v hornině tř. 3 objem do 100 m3</t>
  </si>
  <si>
    <t>1708820064</t>
  </si>
  <si>
    <t>Odkopávky a prokopávky nezapažené  s přehozením výkopku na vzdálenost do 3 m nebo s naložením na dopravní prostředek v hornině tř. 3 do 100 m3</t>
  </si>
  <si>
    <t>"pr.plocha" (0,808+1,15+0,65)/3</t>
  </si>
  <si>
    <t>"příkop" 30,8*0,869</t>
  </si>
  <si>
    <t>"ornice" -(87,0*0,15)</t>
  </si>
  <si>
    <t>122201109</t>
  </si>
  <si>
    <t>Příplatek za lepivost u odkopávek v hornině tř. 1 až 3</t>
  </si>
  <si>
    <t>-420016614</t>
  </si>
  <si>
    <t>Odkopávky a prokopávky nezapažené  s přehozením výkopku na vzdálenost do 3 m nebo s naložením na dopravní prostředek v hornině tř. 3 Příplatek k cenám za lepivost horniny tř. 3</t>
  </si>
  <si>
    <t>13,715*0,2</t>
  </si>
  <si>
    <t>-1932257583</t>
  </si>
  <si>
    <t>"pr.hl.DN200" (1,25+1,74)/2</t>
  </si>
  <si>
    <t>"pr.hl.DN400" (2,18+2,99)/2</t>
  </si>
  <si>
    <t>"pr.hl.DN600" (0,15+2,18)/2</t>
  </si>
  <si>
    <t>"DN200" 13,2*0,9*1,495</t>
  </si>
  <si>
    <t>"DN400" 21,0*1,4*2,585</t>
  </si>
  <si>
    <t>"DN600" 16,600*1,6*1,165</t>
  </si>
  <si>
    <t>"rozšíření pro šachty" (3,8*3,8*0,55)+(1,9*1,9*1,0)</t>
  </si>
  <si>
    <t>"ornice" -(65,7*0,15)</t>
  </si>
  <si>
    <t>"kom" -(5,8*0,38)</t>
  </si>
  <si>
    <t>"hloubení rýh 50%" 124,195*0,5</t>
  </si>
  <si>
    <t>-1754834672</t>
  </si>
  <si>
    <t>"hloubení rýh 50%" 124,195*0,5*0,3</t>
  </si>
  <si>
    <t>15259481</t>
  </si>
  <si>
    <t>-1684367501</t>
  </si>
  <si>
    <t>-1264144929</t>
  </si>
  <si>
    <t>"DN200" 13,2*2,0*1,495</t>
  </si>
  <si>
    <t>"DN600" 16,600*2,0*1,165</t>
  </si>
  <si>
    <t>151101102</t>
  </si>
  <si>
    <t>Zřízení příložného pažení a rozepření stěn rýh hl do 4 m</t>
  </si>
  <si>
    <t>CS ÚRS 2018 01</t>
  </si>
  <si>
    <t>-672985408</t>
  </si>
  <si>
    <t>Zřízení pažení a rozepření stěn rýh pro podzemní vedení pro všechny šířky rýhy  příložné pro jakoukoliv mezerovitost, hloubky do 4 m</t>
  </si>
  <si>
    <t>"DN400" 21,0*2,0*2,585</t>
  </si>
  <si>
    <t>906643745</t>
  </si>
  <si>
    <t>151101112</t>
  </si>
  <si>
    <t>Odstranění příložného pažení a rozepření stěn rýh hl do 4 m</t>
  </si>
  <si>
    <t>413929705</t>
  </si>
  <si>
    <t>Odstranění pažení a rozepření stěn rýh pro podzemní vedení s uložením materiálu na vzdálenost do 3 m od kraje výkopu příložné, hloubky přes 2 do 4 m</t>
  </si>
  <si>
    <t>-1015803389</t>
  </si>
  <si>
    <t>"ornice" -((87,0*0,15)+(65,7*0,15))</t>
  </si>
  <si>
    <t>31857936</t>
  </si>
  <si>
    <t>"zpětný zásyp" 20,979</t>
  </si>
  <si>
    <t>"ornice" 22,905</t>
  </si>
  <si>
    <t>-1981710217</t>
  </si>
  <si>
    <t>"zpětný zásyp" -20,979</t>
  </si>
  <si>
    <t>-1327607583</t>
  </si>
  <si>
    <t>"odvoz na skládku 11 km" 116,931*1,0</t>
  </si>
  <si>
    <t>260381672</t>
  </si>
  <si>
    <t>"odvoz z mezideponie"</t>
  </si>
  <si>
    <t>171101103</t>
  </si>
  <si>
    <t>Uložení sypaniny z hornin soudržných do násypů zhutněných do 100 % PS</t>
  </si>
  <si>
    <t>-1523344061</t>
  </si>
  <si>
    <t>Uložení sypaniny do násypů  s rozprostřením sypaniny ve vrstvách a s hrubým urovnáním zhutněných s uzavřením povrchu násypu z hornin soudržných s předepsanou mírou zhutnění v procentech výsledků zkoušek Proctor-Standard (dále jen PS) přes 96 do 100 % PS</t>
  </si>
  <si>
    <t>"VO" 1,23*1,5</t>
  </si>
  <si>
    <t>-561096831</t>
  </si>
  <si>
    <t>841658716</t>
  </si>
  <si>
    <t>"měrná hmotnost 1,8 CÚ2019" 116,931*1,8</t>
  </si>
  <si>
    <t>-1333894221</t>
  </si>
  <si>
    <t>1554574238</t>
  </si>
  <si>
    <t>"lože ŠD" -0,968</t>
  </si>
  <si>
    <t>"obsyp" -51,225</t>
  </si>
  <si>
    <t>"lože ŠP" -12,276</t>
  </si>
  <si>
    <t>"lože dlažba" -0,845</t>
  </si>
  <si>
    <t>"bet. základ" -(3,872+0,859)</t>
  </si>
  <si>
    <t>"žlabovky+lože" -0,156</t>
  </si>
  <si>
    <t>"VŠ1" -6,272</t>
  </si>
  <si>
    <t>"VŠ2" -3,92</t>
  </si>
  <si>
    <t>"násyp VO" -1,845</t>
  </si>
  <si>
    <t>1462963232</t>
  </si>
  <si>
    <t>"měrná hmotnost 2,0, zásyp 50%" 20,978*2,0</t>
  </si>
  <si>
    <t>2141666102</t>
  </si>
  <si>
    <t>"DN200" 13,2*0,9*0,5</t>
  </si>
  <si>
    <t>"DN400" 31,0*1,4*0,7</t>
  </si>
  <si>
    <t>"DN600" 16,6*1,6*0,9</t>
  </si>
  <si>
    <t>"objem potrubí DN200" -(3,14*(0,1)^2*13,2)</t>
  </si>
  <si>
    <t>"objem potrubí DN400" -(3,14*(0,2)^2*31,0)</t>
  </si>
  <si>
    <t>"objem potrubí DN600" -(3,14*(0,3)^2*16,6)</t>
  </si>
  <si>
    <t>1864086082</t>
  </si>
  <si>
    <t>"měr. hmotnost 2,0" 51,225*2,0</t>
  </si>
  <si>
    <t>-58677982</t>
  </si>
  <si>
    <t>182101101</t>
  </si>
  <si>
    <t>Svahování v zářezech v hornině tř. 1 až 4</t>
  </si>
  <si>
    <t>354969965</t>
  </si>
  <si>
    <t>Svahování trvalých svahů do projektovaných profilů  s potřebným přemístěním výkopku při svahování v zářezech v hornině tř. 1 až 4</t>
  </si>
  <si>
    <t xml:space="preserve">"odečteno digitálně" </t>
  </si>
  <si>
    <t>"příkop" 89,94</t>
  </si>
  <si>
    <t>182201101</t>
  </si>
  <si>
    <t>Svahování násypů</t>
  </si>
  <si>
    <t>-356721113</t>
  </si>
  <si>
    <t>Svahování trvalých svahů do projektovaných profilů  s potřebným přemístěním výkopku při svahování násypů v jakékoliv hornině</t>
  </si>
  <si>
    <t>"VO" 13,0</t>
  </si>
  <si>
    <t>-1351111633</t>
  </si>
  <si>
    <t>1983922373</t>
  </si>
  <si>
    <t>22,905*0,05 'Přepočtené koeficientem množství</t>
  </si>
  <si>
    <t>Zakládání</t>
  </si>
  <si>
    <t>273322611</t>
  </si>
  <si>
    <t>Základové desky ze ŽB se zvýšenými nároky na prostředí tř. C 30/37</t>
  </si>
  <si>
    <t>-1497767520</t>
  </si>
  <si>
    <t>Základy z betonu železového (bez výztuže) desky z betonu se zvýšenými nároky na prostředí tř. C 30/37</t>
  </si>
  <si>
    <t>"šachty VŠ" 2,0*(2,2*2,2*0,4)</t>
  </si>
  <si>
    <t>273351121</t>
  </si>
  <si>
    <t>Zřízení bednění základových desek</t>
  </si>
  <si>
    <t>-1867786330</t>
  </si>
  <si>
    <t>Bednění základů desek zřízení</t>
  </si>
  <si>
    <t>"šachty VŠ" 8,0*(2,2*0,4)</t>
  </si>
  <si>
    <t>273351122</t>
  </si>
  <si>
    <t>Odstranění bednění základových desek</t>
  </si>
  <si>
    <t>1830106350</t>
  </si>
  <si>
    <t>Bednění základů desek odstranění</t>
  </si>
  <si>
    <t>273361821</t>
  </si>
  <si>
    <t>Výztuž základových desek betonářskou ocelí 10 505 (R)</t>
  </si>
  <si>
    <t>1585417535</t>
  </si>
  <si>
    <t>Výztuž základů desek z betonářské oceli 10 505 (R) nebo BSt 500</t>
  </si>
  <si>
    <t>"měrná hmotnost 40 kg/m3" 3,872*0,04</t>
  </si>
  <si>
    <t>273362021</t>
  </si>
  <si>
    <t>Výztuž základových desek svařovanými sítěmi Kari</t>
  </si>
  <si>
    <t>1656656336</t>
  </si>
  <si>
    <t>Výztuž základů desek ze svařovaných sítí z drátů typu KARI</t>
  </si>
  <si>
    <t>"měrná hmotnost 6,06 kg/m2" 19,36*0,00606</t>
  </si>
  <si>
    <t>275322611</t>
  </si>
  <si>
    <t>Základové patky ze ŽB se zvýšenými nároky na prostředí tř. C 30/37</t>
  </si>
  <si>
    <t>1561579203</t>
  </si>
  <si>
    <t>Základy z betonu železového (bez výztuže) patky z betonu se zvýšenými nároky na prostředí tř. C 30/37</t>
  </si>
  <si>
    <t>"VO" 0,8594*1,0</t>
  </si>
  <si>
    <t>275351121</t>
  </si>
  <si>
    <t>Zřízení bednění základových patek</t>
  </si>
  <si>
    <t>8930363</t>
  </si>
  <si>
    <t>Bednění základů patek zřízení</t>
  </si>
  <si>
    <t>"VO" 4,0*1,0</t>
  </si>
  <si>
    <t>275351122</t>
  </si>
  <si>
    <t>Odstranění bednění základových patek</t>
  </si>
  <si>
    <t>-2128867689</t>
  </si>
  <si>
    <t>Bednění základů patek odstranění</t>
  </si>
  <si>
    <t>275361821</t>
  </si>
  <si>
    <t>Výztuž základových patek betonářskou ocelí 10 505 (R)</t>
  </si>
  <si>
    <t>2146023911</t>
  </si>
  <si>
    <t>Výztuž základů patek z betonářské oceli 10 505 (R)</t>
  </si>
  <si>
    <t>"měrná hmotnost 40 kg/m3" 0,859*0,04</t>
  </si>
  <si>
    <t>275362021</t>
  </si>
  <si>
    <t>Výztuž základových patek svařovanými sítěmi Kari</t>
  </si>
  <si>
    <t>-1498974629</t>
  </si>
  <si>
    <t>Výztuž základů patek ze svařovaných sítí z drátů typu KARI</t>
  </si>
  <si>
    <t>"měrná hmotnost 6,06 kg/m2" 4,0*0,00606</t>
  </si>
  <si>
    <t>321321116</t>
  </si>
  <si>
    <t>Konstrukce vodních staveb ze ŽB mrazuvzdorného tř. C 30/37</t>
  </si>
  <si>
    <t>-1780545386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</si>
  <si>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</si>
  <si>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"VŠ1"</t>
  </si>
  <si>
    <t>"dno" 1,4*1,4*0,2</t>
  </si>
  <si>
    <t>"stěny" 1,4*1,4*3,0-1,0*1,0*3,0</t>
  </si>
  <si>
    <t>"VŠ2"</t>
  </si>
  <si>
    <t>"stěny" 1,4*1,4*1,8-1,0*1,0*1,8</t>
  </si>
  <si>
    <t>"VO"</t>
  </si>
  <si>
    <t>"stěna" 1,0*1,0*0,3</t>
  </si>
  <si>
    <t>321351010</t>
  </si>
  <si>
    <t>Bednění konstrukcí vodních staveb rovinné - zřízení</t>
  </si>
  <si>
    <t>-651815771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</si>
  <si>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zřízení ploch rovinných</t>
  </si>
  <si>
    <t>"VŠ1" 4,0*(1,4*3,2)+4,0*(1,0*3,0)</t>
  </si>
  <si>
    <t>"VŠ2" 4,0*(1,4*2,0)+4,0*(1,0*1,8)</t>
  </si>
  <si>
    <t>"VO" 2,0*(1,1*1,0)+2,0*(1,1*0,3)</t>
  </si>
  <si>
    <t>321352010</t>
  </si>
  <si>
    <t>Bednění konstrukcí vodních staveb rovinné - odstranění</t>
  </si>
  <si>
    <t>870316950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</si>
  <si>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odstranění ploch rovinných</t>
  </si>
  <si>
    <t>321366111</t>
  </si>
  <si>
    <t>Výztuž železobetonových konstrukcí vodních staveb z oceli 10 505 D do 12 mm</t>
  </si>
  <si>
    <t>-1653574620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</si>
  <si>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</si>
  <si>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"měrná hmotnost 40 kg/m3" 5,692*0,04</t>
  </si>
  <si>
    <t>321368211</t>
  </si>
  <si>
    <t>Výztuž železobetonových konstrukcí vodních staveb ze svařovaných sítí</t>
  </si>
  <si>
    <t>681364925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</si>
  <si>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</si>
  <si>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>"měrná hmotnost 6,06 kg/m2" 63,8*0,00606</t>
  </si>
  <si>
    <t>133545470</t>
  </si>
  <si>
    <t>"DN200" 13,2</t>
  </si>
  <si>
    <t>"DN400" 31,0</t>
  </si>
  <si>
    <t>"DN600" 16,6</t>
  </si>
  <si>
    <t>-1986110966</t>
  </si>
  <si>
    <t>-1328962077</t>
  </si>
  <si>
    <t>"štěrkodrť šachty" 2,0*(2,2*2,2*0,1)</t>
  </si>
  <si>
    <t>451571212</t>
  </si>
  <si>
    <t>Lože pod dlažby z kameniva těženého hrubého vrstva tl nad 100 do 150 mm</t>
  </si>
  <si>
    <t>2116791829</t>
  </si>
  <si>
    <t>Lože pod dlažby  z kameniva těženého hrubého, tl. vrstvy přes 100 do 150 mm</t>
  </si>
  <si>
    <t>1,3*0,65</t>
  </si>
  <si>
    <t>1473122093</t>
  </si>
  <si>
    <t>"DN200" 13,2*0,9*0,15</t>
  </si>
  <si>
    <t>"DN400" 31,0*1,4*0,15</t>
  </si>
  <si>
    <t>"DN600" 16,6*1,6*0,15</t>
  </si>
  <si>
    <t>-895063211</t>
  </si>
  <si>
    <t>"odečteno digitálně" 5,8</t>
  </si>
  <si>
    <t>1757489769</t>
  </si>
  <si>
    <t>-1844336216</t>
  </si>
  <si>
    <t>-1519071385</t>
  </si>
  <si>
    <t>1100041274</t>
  </si>
  <si>
    <t>"odečteno digitálně" 9,5</t>
  </si>
  <si>
    <t>1983395058</t>
  </si>
  <si>
    <t>-1104408271</t>
  </si>
  <si>
    <t>871355231</t>
  </si>
  <si>
    <t>Kanalizační potrubí z tvrdého PVC jednovrstvé tuhost třídy SN10 DN 200</t>
  </si>
  <si>
    <t>-1998743376</t>
  </si>
  <si>
    <t>Kanalizační potrubí z tvrdého PVC v otevřeném výkopu ve sklonu do 20 %, hladkého plnostěnného jednovrstvého, tuhost třídy SN 10 DN 200</t>
  </si>
  <si>
    <t>871390410</t>
  </si>
  <si>
    <t>Montáž kanalizačního potrubí korugovaného SN 10 z polypropylenu DN 400</t>
  </si>
  <si>
    <t>222233809</t>
  </si>
  <si>
    <t>Montáž kanalizačního potrubí z plastů z polypropylenu PP korugovaného nebo žebrovaného SN 10 DN 400</t>
  </si>
  <si>
    <t>28617047</t>
  </si>
  <si>
    <t>trubka kanalizační PP korugovaná DN 400x6000 mm SN 10</t>
  </si>
  <si>
    <t>53567233</t>
  </si>
  <si>
    <t>31*1,01 'Přepočtené koeficientem množství</t>
  </si>
  <si>
    <t>871440410</t>
  </si>
  <si>
    <t>Montáž kanalizačního potrubí korugovaného SN 10 z polypropylenu DN 600</t>
  </si>
  <si>
    <t>696835124</t>
  </si>
  <si>
    <t>Montáž kanalizačního potrubí z plastů z polypropylenu PP korugovaného nebo žebrovaného SN 10 DN 600</t>
  </si>
  <si>
    <t>28617049</t>
  </si>
  <si>
    <t>trubka kanalizační PP korugovaná DN 600x6000 mm SN 10</t>
  </si>
  <si>
    <t>-1718163727</t>
  </si>
  <si>
    <t>16,6*1,01 'Přepočtené koeficientem množství</t>
  </si>
  <si>
    <t>892352121</t>
  </si>
  <si>
    <t>Tlaková zkouška vzduchem potrubí DN 200 těsnícím vakem ucpávkovým</t>
  </si>
  <si>
    <t>-1599435630</t>
  </si>
  <si>
    <t>Tlakové zkoušky vzduchem těsnícími vaky ucpávkovými DN 200</t>
  </si>
  <si>
    <t>892392121</t>
  </si>
  <si>
    <t>Tlaková zkouška vzduchem potrubí DN 400 těsnícím vakem ucpávkovým</t>
  </si>
  <si>
    <t>1785907924</t>
  </si>
  <si>
    <t>Tlakové zkoušky vzduchem těsnícími vaky ucpávkovými DN 400</t>
  </si>
  <si>
    <t>892442121</t>
  </si>
  <si>
    <t>Tlaková zkouška vzduchem potrubí DN 600 těsnícím vakem ucpávkovým</t>
  </si>
  <si>
    <t>-639718798</t>
  </si>
  <si>
    <t>Tlakové zkoušky vzduchem těsnícími vaky ucpávkovými DN 600</t>
  </si>
  <si>
    <t>-1861733249</t>
  </si>
  <si>
    <t>1597056259</t>
  </si>
  <si>
    <t>-854744958</t>
  </si>
  <si>
    <t>-681810128</t>
  </si>
  <si>
    <t>424266025</t>
  </si>
  <si>
    <t>-402666029</t>
  </si>
  <si>
    <t>552423-R</t>
  </si>
  <si>
    <t>mříž plochá 1000x1000 - kompozit</t>
  </si>
  <si>
    <t>110536020</t>
  </si>
  <si>
    <t>899501221</t>
  </si>
  <si>
    <t>Stupadla do šachet ocelová s PE povlakem vidlicová pro přímé zabudování do hmoždinek</t>
  </si>
  <si>
    <t>-1588453733</t>
  </si>
  <si>
    <t>Stupadla do šachet a drobných objektů ocelová s PE povlakem vidlicová pro přímé zabudování do hmoždinek</t>
  </si>
  <si>
    <t>911111111</t>
  </si>
  <si>
    <t>Montáž zábradlí ocelového zabetonovaného</t>
  </si>
  <si>
    <t>-1468563983</t>
  </si>
  <si>
    <t>553915-R1</t>
  </si>
  <si>
    <t>zábradlí ocelové třímadlové v=1,1 m</t>
  </si>
  <si>
    <t>1828469153</t>
  </si>
  <si>
    <t>zábradlí ocelové třímadlové
výška: 1,1 m
povrchová úprava: pozinkování
kotveno do betonu</t>
  </si>
  <si>
    <t>-1699157923</t>
  </si>
  <si>
    <t>935112211</t>
  </si>
  <si>
    <t>Osazení příkopového žlabu do betonu tl 100 mm z betonových tvárnic š 800 mm</t>
  </si>
  <si>
    <t>716923548</t>
  </si>
  <si>
    <t>Osazení betonového příkopového žlabu s vyplněním a zatřením spár cementovou maltou s ložem tl. 100 mm z betonu prostého z betonových příkopových tvárnic šířky přes 500 do 800 mm</t>
  </si>
  <si>
    <t>59227016</t>
  </si>
  <si>
    <t>žlabovka příkopová betonová s lomenými stěnami 300x650x245mm</t>
  </si>
  <si>
    <t>-26999196</t>
  </si>
  <si>
    <t>-2107106604</t>
  </si>
  <si>
    <t>"odečteno digitálně" 37,0</t>
  </si>
  <si>
    <t>359231528</t>
  </si>
  <si>
    <t>"kamenivo" 2,958+1,682</t>
  </si>
  <si>
    <t>"čištění příkopu" 3,182</t>
  </si>
  <si>
    <t>30976087</t>
  </si>
  <si>
    <t>"kamenivo" 7,822*10,0</t>
  </si>
  <si>
    <t>754695805</t>
  </si>
  <si>
    <t>"asfalt" 1,499</t>
  </si>
  <si>
    <t>85</t>
  </si>
  <si>
    <t>241124192</t>
  </si>
  <si>
    <t>"asfalt" 1,499*10,0</t>
  </si>
  <si>
    <t>86</t>
  </si>
  <si>
    <t>363957026</t>
  </si>
  <si>
    <t>87</t>
  </si>
  <si>
    <t>510314911</t>
  </si>
  <si>
    <t>88</t>
  </si>
  <si>
    <t>-102586624</t>
  </si>
  <si>
    <t>PSV</t>
  </si>
  <si>
    <t>Práce a dodávky PSV</t>
  </si>
  <si>
    <t>711</t>
  </si>
  <si>
    <t>Izolace proti vodě, vlhkosti a plynům</t>
  </si>
  <si>
    <t>89</t>
  </si>
  <si>
    <t>711511101</t>
  </si>
  <si>
    <t>Provedení hydroizolace potrubí za studena penetračním nátěrem</t>
  </si>
  <si>
    <t>-592173647</t>
  </si>
  <si>
    <t>Provedení izolace potrubí, nádrží, stok a kanalizačních šachet natěradly a tmely za studena  nátěrem penetračním</t>
  </si>
  <si>
    <t>"VŠ1" 24,32</t>
  </si>
  <si>
    <t>"VŠ2" 17,6</t>
  </si>
  <si>
    <t>"VO" 4,03</t>
  </si>
  <si>
    <t>90</t>
  </si>
  <si>
    <t>11163150</t>
  </si>
  <si>
    <t>lak penetrační asfaltový</t>
  </si>
  <si>
    <t>-1729076871</t>
  </si>
  <si>
    <t>Poznámka k položce:
Spotřeba 0,3-0,4kg/m2</t>
  </si>
  <si>
    <t>45,95*0,00035 'Přepočtené koeficientem množství</t>
  </si>
  <si>
    <t>03 - VRN - Vedlejší rozpočtové náklady</t>
  </si>
  <si>
    <t xml:space="preserve">    0 - Vedlejší rozpočtové náklady</t>
  </si>
  <si>
    <t xml:space="preserve">    VRN1 - Průzkumné, geodetické a projektové práce</t>
  </si>
  <si>
    <t xml:space="preserve">    VRN4 - Inženýrská činnost</t>
  </si>
  <si>
    <t xml:space="preserve">    VRN9 - Ostatní náklady</t>
  </si>
  <si>
    <t>VRN</t>
  </si>
  <si>
    <t>Vedlejší rozpočtové náklady</t>
  </si>
  <si>
    <t>030001000</t>
  </si>
  <si>
    <t>Zařízení staveniště</t>
  </si>
  <si>
    <t>Kč</t>
  </si>
  <si>
    <t>1024</t>
  </si>
  <si>
    <t>1510235921</t>
  </si>
  <si>
    <t>Poznámka k položce:
položka obsahuje, zřízení a odstranění staveniště, zabezpečení, případné pronájmy ploch</t>
  </si>
  <si>
    <t>pol1</t>
  </si>
  <si>
    <t>Vytyčení inženýrských sítí před zahájením výstavby</t>
  </si>
  <si>
    <t>-749069057</t>
  </si>
  <si>
    <t>VRN1</t>
  </si>
  <si>
    <t>Průzkumné, geodetické a projektové práce</t>
  </si>
  <si>
    <t>012103000</t>
  </si>
  <si>
    <t>Geodetické práce před výstavbou</t>
  </si>
  <si>
    <t>399054789</t>
  </si>
  <si>
    <t>012203000</t>
  </si>
  <si>
    <t>Geodetické práce při provádění stavby</t>
  </si>
  <si>
    <t>-147935526</t>
  </si>
  <si>
    <t>012303000</t>
  </si>
  <si>
    <t>Geodetické práce po výstavbě</t>
  </si>
  <si>
    <t>-1436859743</t>
  </si>
  <si>
    <t>013254000</t>
  </si>
  <si>
    <t>Dokumentace skutečného provedení stavby</t>
  </si>
  <si>
    <t>-654065938</t>
  </si>
  <si>
    <t>013294000</t>
  </si>
  <si>
    <t>Realizační a dílenská dokumentace stavby</t>
  </si>
  <si>
    <t>-916963983</t>
  </si>
  <si>
    <t>Ostatní dokumentace</t>
  </si>
  <si>
    <t>VRN4</t>
  </si>
  <si>
    <t>Inženýrská činnost</t>
  </si>
  <si>
    <t>043154000</t>
  </si>
  <si>
    <t>Zkoušky hutnicí</t>
  </si>
  <si>
    <t>-1666947773</t>
  </si>
  <si>
    <t>VRN9</t>
  </si>
  <si>
    <t>Ostatní náklady</t>
  </si>
  <si>
    <t>090001000</t>
  </si>
  <si>
    <t>Ostatní náklady - fotodokumentace</t>
  </si>
  <si>
    <t>1776251769</t>
  </si>
  <si>
    <t>fotodokumentace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</si>
</sst>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33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35</v>
      </c>
      <c r="AO20" s="22"/>
      <c r="AP20" s="22"/>
      <c r="AQ20" s="22"/>
      <c r="AR20" s="20"/>
      <c r="BE20" s="31"/>
      <c r="BS20" s="17" t="s">
        <v>36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43</v>
      </c>
      <c r="E29" s="46"/>
      <c r="F29" s="32" t="s">
        <v>44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45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46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47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 hidden="1">
      <c r="B33" s="45"/>
      <c r="C33" s="46"/>
      <c r="D33" s="46"/>
      <c r="E33" s="46"/>
      <c r="F33" s="32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14.4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2:44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38"/>
      <c r="C49" s="39"/>
      <c r="D49" s="58" t="s">
        <v>52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53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38"/>
      <c r="C60" s="39"/>
      <c r="D60" s="60" t="s">
        <v>54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0" t="s">
        <v>55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0" t="s">
        <v>54</v>
      </c>
      <c r="AI60" s="41"/>
      <c r="AJ60" s="41"/>
      <c r="AK60" s="41"/>
      <c r="AL60" s="41"/>
      <c r="AM60" s="60" t="s">
        <v>55</v>
      </c>
      <c r="AN60" s="41"/>
      <c r="AO60" s="41"/>
      <c r="AP60" s="39"/>
      <c r="AQ60" s="39"/>
      <c r="AR60" s="43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38"/>
      <c r="C64" s="39"/>
      <c r="D64" s="58" t="s">
        <v>56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57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3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38"/>
      <c r="C75" s="39"/>
      <c r="D75" s="60" t="s">
        <v>54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0" t="s">
        <v>55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0" t="s">
        <v>54</v>
      </c>
      <c r="AI75" s="41"/>
      <c r="AJ75" s="41"/>
      <c r="AK75" s="41"/>
      <c r="AL75" s="41"/>
      <c r="AM75" s="60" t="s">
        <v>55</v>
      </c>
      <c r="AN75" s="41"/>
      <c r="AO75" s="41"/>
      <c r="AP75" s="39"/>
      <c r="AQ75" s="39"/>
      <c r="AR75" s="43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3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3"/>
    </row>
    <row r="82" spans="2:44" s="1" customFormat="1" ht="24.95" customHeight="1">
      <c r="B82" s="38"/>
      <c r="C82" s="23" t="s">
        <v>58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</row>
    <row r="84" spans="2:44" s="3" customFormat="1" ht="12" customHeight="1">
      <c r="B84" s="65"/>
      <c r="C84" s="32" t="s">
        <v>13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2018010-DRVE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16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Rekreační a sportovní areál Vesec - Odvodnění areálu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</row>
    <row r="87" spans="2:44" s="1" customFormat="1" ht="12" customHeight="1">
      <c r="B87" s="38"/>
      <c r="C87" s="32" t="s">
        <v>20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>Liberec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22</v>
      </c>
      <c r="AJ87" s="39"/>
      <c r="AK87" s="39"/>
      <c r="AL87" s="39"/>
      <c r="AM87" s="74" t="str">
        <f>IF(AN8="","",AN8)</f>
        <v>8. 4. 2019</v>
      </c>
      <c r="AN87" s="74"/>
      <c r="AO87" s="39"/>
      <c r="AP87" s="39"/>
      <c r="AQ87" s="39"/>
      <c r="AR87" s="43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</row>
    <row r="89" spans="2:56" s="1" customFormat="1" ht="15.15" customHeight="1">
      <c r="B89" s="38"/>
      <c r="C89" s="32" t="s">
        <v>24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>Statutární město Liberec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32</v>
      </c>
      <c r="AJ89" s="39"/>
      <c r="AK89" s="39"/>
      <c r="AL89" s="39"/>
      <c r="AM89" s="75" t="str">
        <f>IF(E17="","",E17)</f>
        <v>SNOWPLAN, spol. s r.o.</v>
      </c>
      <c r="AN89" s="66"/>
      <c r="AO89" s="66"/>
      <c r="AP89" s="66"/>
      <c r="AQ89" s="39"/>
      <c r="AR89" s="43"/>
      <c r="AS89" s="76" t="s">
        <v>59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15" customHeight="1">
      <c r="B90" s="38"/>
      <c r="C90" s="32" t="s">
        <v>30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37</v>
      </c>
      <c r="AJ90" s="39"/>
      <c r="AK90" s="39"/>
      <c r="AL90" s="39"/>
      <c r="AM90" s="75" t="str">
        <f>IF(E20="","",E20)</f>
        <v>SNOWPLAN, spol. s r.o.</v>
      </c>
      <c r="AN90" s="66"/>
      <c r="AO90" s="66"/>
      <c r="AP90" s="66"/>
      <c r="AQ90" s="39"/>
      <c r="AR90" s="43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60</v>
      </c>
      <c r="D92" s="89"/>
      <c r="E92" s="89"/>
      <c r="F92" s="89"/>
      <c r="G92" s="89"/>
      <c r="H92" s="90"/>
      <c r="I92" s="91" t="s">
        <v>61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62</v>
      </c>
      <c r="AH92" s="89"/>
      <c r="AI92" s="89"/>
      <c r="AJ92" s="89"/>
      <c r="AK92" s="89"/>
      <c r="AL92" s="89"/>
      <c r="AM92" s="89"/>
      <c r="AN92" s="91" t="s">
        <v>63</v>
      </c>
      <c r="AO92" s="89"/>
      <c r="AP92" s="93"/>
      <c r="AQ92" s="94" t="s">
        <v>64</v>
      </c>
      <c r="AR92" s="43"/>
      <c r="AS92" s="95" t="s">
        <v>65</v>
      </c>
      <c r="AT92" s="96" t="s">
        <v>66</v>
      </c>
      <c r="AU92" s="96" t="s">
        <v>67</v>
      </c>
      <c r="AV92" s="96" t="s">
        <v>68</v>
      </c>
      <c r="AW92" s="96" t="s">
        <v>69</v>
      </c>
      <c r="AX92" s="96" t="s">
        <v>70</v>
      </c>
      <c r="AY92" s="96" t="s">
        <v>71</v>
      </c>
      <c r="AZ92" s="96" t="s">
        <v>72</v>
      </c>
      <c r="BA92" s="96" t="s">
        <v>73</v>
      </c>
      <c r="BB92" s="96" t="s">
        <v>74</v>
      </c>
      <c r="BC92" s="96" t="s">
        <v>75</v>
      </c>
      <c r="BD92" s="97" t="s">
        <v>76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77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ROUND(SUM(AG95:AG97),2)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ROUND(SUM(AS95:AS97),2)</f>
        <v>0</v>
      </c>
      <c r="AT94" s="109">
        <f>ROUND(SUM(AV94:AW94),2)</f>
        <v>0</v>
      </c>
      <c r="AU94" s="110">
        <f>ROUND(SUM(AU95:AU97),5)</f>
        <v>0</v>
      </c>
      <c r="AV94" s="109">
        <f>ROUND(AZ94*L29,2)</f>
        <v>0</v>
      </c>
      <c r="AW94" s="109">
        <f>ROUND(BA94*L30,2)</f>
        <v>0</v>
      </c>
      <c r="AX94" s="109">
        <f>ROUND(BB94*L29,2)</f>
        <v>0</v>
      </c>
      <c r="AY94" s="109">
        <f>ROUND(BC94*L30,2)</f>
        <v>0</v>
      </c>
      <c r="AZ94" s="109">
        <f>ROUND(SUM(AZ95:AZ97),2)</f>
        <v>0</v>
      </c>
      <c r="BA94" s="109">
        <f>ROUND(SUM(BA95:BA97),2)</f>
        <v>0</v>
      </c>
      <c r="BB94" s="109">
        <f>ROUND(SUM(BB95:BB97),2)</f>
        <v>0</v>
      </c>
      <c r="BC94" s="109">
        <f>ROUND(SUM(BC95:BC97),2)</f>
        <v>0</v>
      </c>
      <c r="BD94" s="111">
        <f>ROUND(SUM(BD95:BD97),2)</f>
        <v>0</v>
      </c>
      <c r="BS94" s="112" t="s">
        <v>78</v>
      </c>
      <c r="BT94" s="112" t="s">
        <v>79</v>
      </c>
      <c r="BU94" s="113" t="s">
        <v>80</v>
      </c>
      <c r="BV94" s="112" t="s">
        <v>81</v>
      </c>
      <c r="BW94" s="112" t="s">
        <v>5</v>
      </c>
      <c r="BX94" s="112" t="s">
        <v>82</v>
      </c>
      <c r="CL94" s="112" t="s">
        <v>1</v>
      </c>
    </row>
    <row r="95" spans="1:91" s="6" customFormat="1" ht="16.5" customHeight="1">
      <c r="A95" s="114" t="s">
        <v>83</v>
      </c>
      <c r="B95" s="115"/>
      <c r="C95" s="116"/>
      <c r="D95" s="117" t="s">
        <v>84</v>
      </c>
      <c r="E95" s="117"/>
      <c r="F95" s="117"/>
      <c r="G95" s="117"/>
      <c r="H95" s="117"/>
      <c r="I95" s="118"/>
      <c r="J95" s="117" t="s">
        <v>85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'01 - SO 301 - Odvodnění h...'!J30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86</v>
      </c>
      <c r="AR95" s="121"/>
      <c r="AS95" s="122">
        <v>0</v>
      </c>
      <c r="AT95" s="123">
        <f>ROUND(SUM(AV95:AW95),2)</f>
        <v>0</v>
      </c>
      <c r="AU95" s="124">
        <f>'01 - SO 301 - Odvodnění h...'!P126</f>
        <v>0</v>
      </c>
      <c r="AV95" s="123">
        <f>'01 - SO 301 - Odvodnění h...'!J33</f>
        <v>0</v>
      </c>
      <c r="AW95" s="123">
        <f>'01 - SO 301 - Odvodnění h...'!J34</f>
        <v>0</v>
      </c>
      <c r="AX95" s="123">
        <f>'01 - SO 301 - Odvodnění h...'!J35</f>
        <v>0</v>
      </c>
      <c r="AY95" s="123">
        <f>'01 - SO 301 - Odvodnění h...'!J36</f>
        <v>0</v>
      </c>
      <c r="AZ95" s="123">
        <f>'01 - SO 301 - Odvodnění h...'!F33</f>
        <v>0</v>
      </c>
      <c r="BA95" s="123">
        <f>'01 - SO 301 - Odvodnění h...'!F34</f>
        <v>0</v>
      </c>
      <c r="BB95" s="123">
        <f>'01 - SO 301 - Odvodnění h...'!F35</f>
        <v>0</v>
      </c>
      <c r="BC95" s="123">
        <f>'01 - SO 301 - Odvodnění h...'!F36</f>
        <v>0</v>
      </c>
      <c r="BD95" s="125">
        <f>'01 - SO 301 - Odvodnění h...'!F37</f>
        <v>0</v>
      </c>
      <c r="BT95" s="126" t="s">
        <v>87</v>
      </c>
      <c r="BV95" s="126" t="s">
        <v>81</v>
      </c>
      <c r="BW95" s="126" t="s">
        <v>88</v>
      </c>
      <c r="BX95" s="126" t="s">
        <v>5</v>
      </c>
      <c r="CL95" s="126" t="s">
        <v>1</v>
      </c>
      <c r="CM95" s="126" t="s">
        <v>89</v>
      </c>
    </row>
    <row r="96" spans="1:91" s="6" customFormat="1" ht="16.5" customHeight="1">
      <c r="A96" s="114" t="s">
        <v>83</v>
      </c>
      <c r="B96" s="115"/>
      <c r="C96" s="116"/>
      <c r="D96" s="117" t="s">
        <v>90</v>
      </c>
      <c r="E96" s="117"/>
      <c r="F96" s="117"/>
      <c r="G96" s="117"/>
      <c r="H96" s="117"/>
      <c r="I96" s="118"/>
      <c r="J96" s="117" t="s">
        <v>91</v>
      </c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9">
        <f>'02 - SO 302 - Odvodnění u...'!J30</f>
        <v>0</v>
      </c>
      <c r="AH96" s="118"/>
      <c r="AI96" s="118"/>
      <c r="AJ96" s="118"/>
      <c r="AK96" s="118"/>
      <c r="AL96" s="118"/>
      <c r="AM96" s="118"/>
      <c r="AN96" s="119">
        <f>SUM(AG96,AT96)</f>
        <v>0</v>
      </c>
      <c r="AO96" s="118"/>
      <c r="AP96" s="118"/>
      <c r="AQ96" s="120" t="s">
        <v>86</v>
      </c>
      <c r="AR96" s="121"/>
      <c r="AS96" s="122">
        <v>0</v>
      </c>
      <c r="AT96" s="123">
        <f>ROUND(SUM(AV96:AW96),2)</f>
        <v>0</v>
      </c>
      <c r="AU96" s="124">
        <f>'02 - SO 302 - Odvodnění u...'!P129</f>
        <v>0</v>
      </c>
      <c r="AV96" s="123">
        <f>'02 - SO 302 - Odvodnění u...'!J33</f>
        <v>0</v>
      </c>
      <c r="AW96" s="123">
        <f>'02 - SO 302 - Odvodnění u...'!J34</f>
        <v>0</v>
      </c>
      <c r="AX96" s="123">
        <f>'02 - SO 302 - Odvodnění u...'!J35</f>
        <v>0</v>
      </c>
      <c r="AY96" s="123">
        <f>'02 - SO 302 - Odvodnění u...'!J36</f>
        <v>0</v>
      </c>
      <c r="AZ96" s="123">
        <f>'02 - SO 302 - Odvodnění u...'!F33</f>
        <v>0</v>
      </c>
      <c r="BA96" s="123">
        <f>'02 - SO 302 - Odvodnění u...'!F34</f>
        <v>0</v>
      </c>
      <c r="BB96" s="123">
        <f>'02 - SO 302 - Odvodnění u...'!F35</f>
        <v>0</v>
      </c>
      <c r="BC96" s="123">
        <f>'02 - SO 302 - Odvodnění u...'!F36</f>
        <v>0</v>
      </c>
      <c r="BD96" s="125">
        <f>'02 - SO 302 - Odvodnění u...'!F37</f>
        <v>0</v>
      </c>
      <c r="BT96" s="126" t="s">
        <v>87</v>
      </c>
      <c r="BV96" s="126" t="s">
        <v>81</v>
      </c>
      <c r="BW96" s="126" t="s">
        <v>92</v>
      </c>
      <c r="BX96" s="126" t="s">
        <v>5</v>
      </c>
      <c r="CL96" s="126" t="s">
        <v>1</v>
      </c>
      <c r="CM96" s="126" t="s">
        <v>89</v>
      </c>
    </row>
    <row r="97" spans="1:91" s="6" customFormat="1" ht="16.5" customHeight="1">
      <c r="A97" s="114" t="s">
        <v>83</v>
      </c>
      <c r="B97" s="115"/>
      <c r="C97" s="116"/>
      <c r="D97" s="117" t="s">
        <v>93</v>
      </c>
      <c r="E97" s="117"/>
      <c r="F97" s="117"/>
      <c r="G97" s="117"/>
      <c r="H97" s="117"/>
      <c r="I97" s="118"/>
      <c r="J97" s="117" t="s">
        <v>94</v>
      </c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9">
        <f>'03 - VRN - Vedlejší rozpo...'!J30</f>
        <v>0</v>
      </c>
      <c r="AH97" s="118"/>
      <c r="AI97" s="118"/>
      <c r="AJ97" s="118"/>
      <c r="AK97" s="118"/>
      <c r="AL97" s="118"/>
      <c r="AM97" s="118"/>
      <c r="AN97" s="119">
        <f>SUM(AG97,AT97)</f>
        <v>0</v>
      </c>
      <c r="AO97" s="118"/>
      <c r="AP97" s="118"/>
      <c r="AQ97" s="120" t="s">
        <v>86</v>
      </c>
      <c r="AR97" s="121"/>
      <c r="AS97" s="127">
        <v>0</v>
      </c>
      <c r="AT97" s="128">
        <f>ROUND(SUM(AV97:AW97),2)</f>
        <v>0</v>
      </c>
      <c r="AU97" s="129">
        <f>'03 - VRN - Vedlejší rozpo...'!P121</f>
        <v>0</v>
      </c>
      <c r="AV97" s="128">
        <f>'03 - VRN - Vedlejší rozpo...'!J33</f>
        <v>0</v>
      </c>
      <c r="AW97" s="128">
        <f>'03 - VRN - Vedlejší rozpo...'!J34</f>
        <v>0</v>
      </c>
      <c r="AX97" s="128">
        <f>'03 - VRN - Vedlejší rozpo...'!J35</f>
        <v>0</v>
      </c>
      <c r="AY97" s="128">
        <f>'03 - VRN - Vedlejší rozpo...'!J36</f>
        <v>0</v>
      </c>
      <c r="AZ97" s="128">
        <f>'03 - VRN - Vedlejší rozpo...'!F33</f>
        <v>0</v>
      </c>
      <c r="BA97" s="128">
        <f>'03 - VRN - Vedlejší rozpo...'!F34</f>
        <v>0</v>
      </c>
      <c r="BB97" s="128">
        <f>'03 - VRN - Vedlejší rozpo...'!F35</f>
        <v>0</v>
      </c>
      <c r="BC97" s="128">
        <f>'03 - VRN - Vedlejší rozpo...'!F36</f>
        <v>0</v>
      </c>
      <c r="BD97" s="130">
        <f>'03 - VRN - Vedlejší rozpo...'!F37</f>
        <v>0</v>
      </c>
      <c r="BT97" s="126" t="s">
        <v>87</v>
      </c>
      <c r="BV97" s="126" t="s">
        <v>81</v>
      </c>
      <c r="BW97" s="126" t="s">
        <v>95</v>
      </c>
      <c r="BX97" s="126" t="s">
        <v>5</v>
      </c>
      <c r="CL97" s="126" t="s">
        <v>1</v>
      </c>
      <c r="CM97" s="126" t="s">
        <v>89</v>
      </c>
    </row>
    <row r="98" spans="2:44" s="1" customFormat="1" ht="30" customHeight="1"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43"/>
    </row>
    <row r="99" spans="2:44" s="1" customFormat="1" ht="6.95" customHeight="1">
      <c r="B99" s="61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43"/>
    </row>
  </sheetData>
  <sheetProtection password="CC35" sheet="1" objects="1" scenarios="1" formatColumns="0" formatRows="0"/>
  <mergeCells count="5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</mergeCells>
  <hyperlinks>
    <hyperlink ref="A95" location="'01 - SO 301 - Odvodnění h...'!C2" display="/"/>
    <hyperlink ref="A96" location="'02 - SO 302 - Odvodnění u...'!C2" display="/"/>
    <hyperlink ref="A97" location="'03 - VRN - Vedlejší rozp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6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88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89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Rekreační a sportovní areál Vesec - Odvodnění areálu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98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21</v>
      </c>
      <c r="I12" s="142" t="s">
        <v>22</v>
      </c>
      <c r="J12" s="143" t="str">
        <f>'Rekapitulace stavby'!AN8</f>
        <v>8. 4. 2019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26</v>
      </c>
      <c r="L14" s="43"/>
    </row>
    <row r="15" spans="2:12" s="1" customFormat="1" ht="18" customHeight="1">
      <c r="B15" s="43"/>
      <c r="E15" s="141" t="s">
        <v>27</v>
      </c>
      <c r="I15" s="142" t="s">
        <v>28</v>
      </c>
      <c r="J15" s="141" t="s">
        <v>29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30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28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32</v>
      </c>
      <c r="I20" s="142" t="s">
        <v>25</v>
      </c>
      <c r="J20" s="141" t="s">
        <v>33</v>
      </c>
      <c r="L20" s="43"/>
    </row>
    <row r="21" spans="2:12" s="1" customFormat="1" ht="18" customHeight="1">
      <c r="B21" s="43"/>
      <c r="E21" s="141" t="s">
        <v>34</v>
      </c>
      <c r="I21" s="142" t="s">
        <v>28</v>
      </c>
      <c r="J21" s="141" t="s">
        <v>35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37</v>
      </c>
      <c r="I23" s="142" t="s">
        <v>25</v>
      </c>
      <c r="J23" s="141" t="s">
        <v>33</v>
      </c>
      <c r="L23" s="43"/>
    </row>
    <row r="24" spans="2:12" s="1" customFormat="1" ht="18" customHeight="1">
      <c r="B24" s="43"/>
      <c r="E24" s="141" t="s">
        <v>34</v>
      </c>
      <c r="I24" s="142" t="s">
        <v>28</v>
      </c>
      <c r="J24" s="141" t="s">
        <v>35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38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39</v>
      </c>
      <c r="I30" s="139"/>
      <c r="J30" s="149">
        <f>ROUND(J126,2)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41</v>
      </c>
      <c r="I32" s="151" t="s">
        <v>40</v>
      </c>
      <c r="J32" s="150" t="s">
        <v>42</v>
      </c>
      <c r="L32" s="43"/>
    </row>
    <row r="33" spans="2:12" s="1" customFormat="1" ht="14.4" customHeight="1">
      <c r="B33" s="43"/>
      <c r="D33" s="152" t="s">
        <v>43</v>
      </c>
      <c r="E33" s="137" t="s">
        <v>44</v>
      </c>
      <c r="F33" s="153">
        <f>ROUND((SUM(BE126:BE460)),2)</f>
        <v>0</v>
      </c>
      <c r="I33" s="154">
        <v>0.21</v>
      </c>
      <c r="J33" s="153">
        <f>ROUND(((SUM(BE126:BE460))*I33),2)</f>
        <v>0</v>
      </c>
      <c r="L33" s="43"/>
    </row>
    <row r="34" spans="2:12" s="1" customFormat="1" ht="14.4" customHeight="1">
      <c r="B34" s="43"/>
      <c r="E34" s="137" t="s">
        <v>45</v>
      </c>
      <c r="F34" s="153">
        <f>ROUND((SUM(BF126:BF460)),2)</f>
        <v>0</v>
      </c>
      <c r="I34" s="154">
        <v>0.15</v>
      </c>
      <c r="J34" s="153">
        <f>ROUND(((SUM(BF126:BF460))*I34),2)</f>
        <v>0</v>
      </c>
      <c r="L34" s="43"/>
    </row>
    <row r="35" spans="2:12" s="1" customFormat="1" ht="14.4" customHeight="1" hidden="1">
      <c r="B35" s="43"/>
      <c r="E35" s="137" t="s">
        <v>46</v>
      </c>
      <c r="F35" s="153">
        <f>ROUND((SUM(BG126:BG460)),2)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47</v>
      </c>
      <c r="F36" s="153">
        <f>ROUND((SUM(BH126:BH460)),2)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48</v>
      </c>
      <c r="F37" s="153">
        <f>ROUND((SUM(BI126:BI460)),2)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52</v>
      </c>
      <c r="E50" s="164"/>
      <c r="F50" s="164"/>
      <c r="G50" s="163" t="s">
        <v>53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54</v>
      </c>
      <c r="E61" s="167"/>
      <c r="F61" s="168" t="s">
        <v>55</v>
      </c>
      <c r="G61" s="166" t="s">
        <v>54</v>
      </c>
      <c r="H61" s="167"/>
      <c r="I61" s="169"/>
      <c r="J61" s="170" t="s">
        <v>55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56</v>
      </c>
      <c r="E65" s="164"/>
      <c r="F65" s="164"/>
      <c r="G65" s="163" t="s">
        <v>57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54</v>
      </c>
      <c r="E76" s="167"/>
      <c r="F76" s="168" t="s">
        <v>55</v>
      </c>
      <c r="G76" s="166" t="s">
        <v>54</v>
      </c>
      <c r="H76" s="167"/>
      <c r="I76" s="169"/>
      <c r="J76" s="170" t="s">
        <v>55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99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Rekreační a sportovní areál Vesec - Odvodnění areálu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01 - SO 301 - Odvodnění hlavního stadionu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Liberec</v>
      </c>
      <c r="G89" s="39"/>
      <c r="H89" s="39"/>
      <c r="I89" s="142" t="s">
        <v>22</v>
      </c>
      <c r="J89" s="74" t="str">
        <f>IF(J12="","",J12)</f>
        <v>8. 4. 2019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27.9" customHeight="1">
      <c r="B91" s="38"/>
      <c r="C91" s="32" t="s">
        <v>24</v>
      </c>
      <c r="D91" s="39"/>
      <c r="E91" s="39"/>
      <c r="F91" s="27" t="str">
        <f>E15</f>
        <v>Statutární město Liberec</v>
      </c>
      <c r="G91" s="39"/>
      <c r="H91" s="39"/>
      <c r="I91" s="142" t="s">
        <v>32</v>
      </c>
      <c r="J91" s="36" t="str">
        <f>E21</f>
        <v>SNOWPLAN, spol. s r.o.</v>
      </c>
      <c r="K91" s="39"/>
      <c r="L91" s="43"/>
    </row>
    <row r="92" spans="2:12" s="1" customFormat="1" ht="27.9" customHeight="1">
      <c r="B92" s="38"/>
      <c r="C92" s="32" t="s">
        <v>30</v>
      </c>
      <c r="D92" s="39"/>
      <c r="E92" s="39"/>
      <c r="F92" s="27" t="str">
        <f>IF(E18="","",E18)</f>
        <v>Vyplň údaj</v>
      </c>
      <c r="G92" s="39"/>
      <c r="H92" s="39"/>
      <c r="I92" s="142" t="s">
        <v>37</v>
      </c>
      <c r="J92" s="36" t="str">
        <f>E24</f>
        <v>SNOWPLAN, spol. s r.o.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100</v>
      </c>
      <c r="D94" s="179"/>
      <c r="E94" s="179"/>
      <c r="F94" s="179"/>
      <c r="G94" s="179"/>
      <c r="H94" s="179"/>
      <c r="I94" s="180"/>
      <c r="J94" s="181" t="s">
        <v>101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102</v>
      </c>
      <c r="D96" s="39"/>
      <c r="E96" s="39"/>
      <c r="F96" s="39"/>
      <c r="G96" s="39"/>
      <c r="H96" s="39"/>
      <c r="I96" s="139"/>
      <c r="J96" s="105">
        <f>J126</f>
        <v>0</v>
      </c>
      <c r="K96" s="39"/>
      <c r="L96" s="43"/>
      <c r="AU96" s="17" t="s">
        <v>103</v>
      </c>
    </row>
    <row r="97" spans="2:12" s="8" customFormat="1" ht="24.95" customHeight="1">
      <c r="B97" s="183"/>
      <c r="C97" s="184"/>
      <c r="D97" s="185" t="s">
        <v>104</v>
      </c>
      <c r="E97" s="186"/>
      <c r="F97" s="186"/>
      <c r="G97" s="186"/>
      <c r="H97" s="186"/>
      <c r="I97" s="187"/>
      <c r="J97" s="188">
        <f>J127</f>
        <v>0</v>
      </c>
      <c r="K97" s="184"/>
      <c r="L97" s="189"/>
    </row>
    <row r="98" spans="2:12" s="9" customFormat="1" ht="19.9" customHeight="1">
      <c r="B98" s="190"/>
      <c r="C98" s="191"/>
      <c r="D98" s="192" t="s">
        <v>105</v>
      </c>
      <c r="E98" s="193"/>
      <c r="F98" s="193"/>
      <c r="G98" s="193"/>
      <c r="H98" s="193"/>
      <c r="I98" s="194"/>
      <c r="J98" s="195">
        <f>J128</f>
        <v>0</v>
      </c>
      <c r="K98" s="191"/>
      <c r="L98" s="196"/>
    </row>
    <row r="99" spans="2:12" s="9" customFormat="1" ht="14.85" customHeight="1">
      <c r="B99" s="190"/>
      <c r="C99" s="191"/>
      <c r="D99" s="192" t="s">
        <v>106</v>
      </c>
      <c r="E99" s="193"/>
      <c r="F99" s="193"/>
      <c r="G99" s="193"/>
      <c r="H99" s="193"/>
      <c r="I99" s="194"/>
      <c r="J99" s="195">
        <f>J301</f>
        <v>0</v>
      </c>
      <c r="K99" s="191"/>
      <c r="L99" s="196"/>
    </row>
    <row r="100" spans="2:12" s="9" customFormat="1" ht="19.9" customHeight="1">
      <c r="B100" s="190"/>
      <c r="C100" s="191"/>
      <c r="D100" s="192" t="s">
        <v>107</v>
      </c>
      <c r="E100" s="193"/>
      <c r="F100" s="193"/>
      <c r="G100" s="193"/>
      <c r="H100" s="193"/>
      <c r="I100" s="194"/>
      <c r="J100" s="195">
        <f>J308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108</v>
      </c>
      <c r="E101" s="193"/>
      <c r="F101" s="193"/>
      <c r="G101" s="193"/>
      <c r="H101" s="193"/>
      <c r="I101" s="194"/>
      <c r="J101" s="195">
        <f>J318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109</v>
      </c>
      <c r="E102" s="193"/>
      <c r="F102" s="193"/>
      <c r="G102" s="193"/>
      <c r="H102" s="193"/>
      <c r="I102" s="194"/>
      <c r="J102" s="195">
        <f>J325</f>
        <v>0</v>
      </c>
      <c r="K102" s="191"/>
      <c r="L102" s="196"/>
    </row>
    <row r="103" spans="2:12" s="9" customFormat="1" ht="19.9" customHeight="1">
      <c r="B103" s="190"/>
      <c r="C103" s="191"/>
      <c r="D103" s="192" t="s">
        <v>110</v>
      </c>
      <c r="E103" s="193"/>
      <c r="F103" s="193"/>
      <c r="G103" s="193"/>
      <c r="H103" s="193"/>
      <c r="I103" s="194"/>
      <c r="J103" s="195">
        <f>J347</f>
        <v>0</v>
      </c>
      <c r="K103" s="191"/>
      <c r="L103" s="196"/>
    </row>
    <row r="104" spans="2:12" s="9" customFormat="1" ht="19.9" customHeight="1">
      <c r="B104" s="190"/>
      <c r="C104" s="191"/>
      <c r="D104" s="192" t="s">
        <v>111</v>
      </c>
      <c r="E104" s="193"/>
      <c r="F104" s="193"/>
      <c r="G104" s="193"/>
      <c r="H104" s="193"/>
      <c r="I104" s="194"/>
      <c r="J104" s="195">
        <f>J404</f>
        <v>0</v>
      </c>
      <c r="K104" s="191"/>
      <c r="L104" s="196"/>
    </row>
    <row r="105" spans="2:12" s="9" customFormat="1" ht="19.9" customHeight="1">
      <c r="B105" s="190"/>
      <c r="C105" s="191"/>
      <c r="D105" s="192" t="s">
        <v>112</v>
      </c>
      <c r="E105" s="193"/>
      <c r="F105" s="193"/>
      <c r="G105" s="193"/>
      <c r="H105" s="193"/>
      <c r="I105" s="194"/>
      <c r="J105" s="195">
        <f>J416</f>
        <v>0</v>
      </c>
      <c r="K105" s="191"/>
      <c r="L105" s="196"/>
    </row>
    <row r="106" spans="2:12" s="9" customFormat="1" ht="19.9" customHeight="1">
      <c r="B106" s="190"/>
      <c r="C106" s="191"/>
      <c r="D106" s="192" t="s">
        <v>113</v>
      </c>
      <c r="E106" s="193"/>
      <c r="F106" s="193"/>
      <c r="G106" s="193"/>
      <c r="H106" s="193"/>
      <c r="I106" s="194"/>
      <c r="J106" s="195">
        <f>J457</f>
        <v>0</v>
      </c>
      <c r="K106" s="191"/>
      <c r="L106" s="196"/>
    </row>
    <row r="107" spans="2:12" s="1" customFormat="1" ht="21.8" customHeight="1">
      <c r="B107" s="38"/>
      <c r="C107" s="39"/>
      <c r="D107" s="39"/>
      <c r="E107" s="39"/>
      <c r="F107" s="39"/>
      <c r="G107" s="39"/>
      <c r="H107" s="39"/>
      <c r="I107" s="139"/>
      <c r="J107" s="39"/>
      <c r="K107" s="39"/>
      <c r="L107" s="43"/>
    </row>
    <row r="108" spans="2:12" s="1" customFormat="1" ht="6.95" customHeight="1">
      <c r="B108" s="61"/>
      <c r="C108" s="62"/>
      <c r="D108" s="62"/>
      <c r="E108" s="62"/>
      <c r="F108" s="62"/>
      <c r="G108" s="62"/>
      <c r="H108" s="62"/>
      <c r="I108" s="173"/>
      <c r="J108" s="62"/>
      <c r="K108" s="62"/>
      <c r="L108" s="43"/>
    </row>
    <row r="112" spans="2:12" s="1" customFormat="1" ht="6.95" customHeight="1">
      <c r="B112" s="63"/>
      <c r="C112" s="64"/>
      <c r="D112" s="64"/>
      <c r="E112" s="64"/>
      <c r="F112" s="64"/>
      <c r="G112" s="64"/>
      <c r="H112" s="64"/>
      <c r="I112" s="176"/>
      <c r="J112" s="64"/>
      <c r="K112" s="64"/>
      <c r="L112" s="43"/>
    </row>
    <row r="113" spans="2:12" s="1" customFormat="1" ht="24.95" customHeight="1">
      <c r="B113" s="38"/>
      <c r="C113" s="23" t="s">
        <v>114</v>
      </c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6.95" customHeight="1">
      <c r="B114" s="38"/>
      <c r="C114" s="39"/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12" customHeight="1">
      <c r="B115" s="38"/>
      <c r="C115" s="32" t="s">
        <v>16</v>
      </c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16.5" customHeight="1">
      <c r="B116" s="38"/>
      <c r="C116" s="39"/>
      <c r="D116" s="39"/>
      <c r="E116" s="177" t="str">
        <f>E7</f>
        <v>Rekreační a sportovní areál Vesec - Odvodnění areálu</v>
      </c>
      <c r="F116" s="32"/>
      <c r="G116" s="32"/>
      <c r="H116" s="32"/>
      <c r="I116" s="139"/>
      <c r="J116" s="39"/>
      <c r="K116" s="39"/>
      <c r="L116" s="43"/>
    </row>
    <row r="117" spans="2:12" s="1" customFormat="1" ht="12" customHeight="1">
      <c r="B117" s="38"/>
      <c r="C117" s="32" t="s">
        <v>97</v>
      </c>
      <c r="D117" s="39"/>
      <c r="E117" s="39"/>
      <c r="F117" s="39"/>
      <c r="G117" s="39"/>
      <c r="H117" s="39"/>
      <c r="I117" s="139"/>
      <c r="J117" s="39"/>
      <c r="K117" s="39"/>
      <c r="L117" s="43"/>
    </row>
    <row r="118" spans="2:12" s="1" customFormat="1" ht="16.5" customHeight="1">
      <c r="B118" s="38"/>
      <c r="C118" s="39"/>
      <c r="D118" s="39"/>
      <c r="E118" s="71" t="str">
        <f>E9</f>
        <v>01 - SO 301 - Odvodnění hlavního stadionu</v>
      </c>
      <c r="F118" s="39"/>
      <c r="G118" s="39"/>
      <c r="H118" s="39"/>
      <c r="I118" s="139"/>
      <c r="J118" s="39"/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39"/>
      <c r="J119" s="39"/>
      <c r="K119" s="39"/>
      <c r="L119" s="43"/>
    </row>
    <row r="120" spans="2:12" s="1" customFormat="1" ht="12" customHeight="1">
      <c r="B120" s="38"/>
      <c r="C120" s="32" t="s">
        <v>20</v>
      </c>
      <c r="D120" s="39"/>
      <c r="E120" s="39"/>
      <c r="F120" s="27" t="str">
        <f>F12</f>
        <v>Liberec</v>
      </c>
      <c r="G120" s="39"/>
      <c r="H120" s="39"/>
      <c r="I120" s="142" t="s">
        <v>22</v>
      </c>
      <c r="J120" s="74" t="str">
        <f>IF(J12="","",J12)</f>
        <v>8. 4. 2019</v>
      </c>
      <c r="K120" s="39"/>
      <c r="L120" s="43"/>
    </row>
    <row r="121" spans="2:12" s="1" customFormat="1" ht="6.95" customHeight="1">
      <c r="B121" s="38"/>
      <c r="C121" s="39"/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12" s="1" customFormat="1" ht="27.9" customHeight="1">
      <c r="B122" s="38"/>
      <c r="C122" s="32" t="s">
        <v>24</v>
      </c>
      <c r="D122" s="39"/>
      <c r="E122" s="39"/>
      <c r="F122" s="27" t="str">
        <f>E15</f>
        <v>Statutární město Liberec</v>
      </c>
      <c r="G122" s="39"/>
      <c r="H122" s="39"/>
      <c r="I122" s="142" t="s">
        <v>32</v>
      </c>
      <c r="J122" s="36" t="str">
        <f>E21</f>
        <v>SNOWPLAN, spol. s r.o.</v>
      </c>
      <c r="K122" s="39"/>
      <c r="L122" s="43"/>
    </row>
    <row r="123" spans="2:12" s="1" customFormat="1" ht="27.9" customHeight="1">
      <c r="B123" s="38"/>
      <c r="C123" s="32" t="s">
        <v>30</v>
      </c>
      <c r="D123" s="39"/>
      <c r="E123" s="39"/>
      <c r="F123" s="27" t="str">
        <f>IF(E18="","",E18)</f>
        <v>Vyplň údaj</v>
      </c>
      <c r="G123" s="39"/>
      <c r="H123" s="39"/>
      <c r="I123" s="142" t="s">
        <v>37</v>
      </c>
      <c r="J123" s="36" t="str">
        <f>E24</f>
        <v>SNOWPLAN, spol. s r.o.</v>
      </c>
      <c r="K123" s="39"/>
      <c r="L123" s="43"/>
    </row>
    <row r="124" spans="2:12" s="1" customFormat="1" ht="10.3" customHeight="1">
      <c r="B124" s="38"/>
      <c r="C124" s="39"/>
      <c r="D124" s="39"/>
      <c r="E124" s="39"/>
      <c r="F124" s="39"/>
      <c r="G124" s="39"/>
      <c r="H124" s="39"/>
      <c r="I124" s="139"/>
      <c r="J124" s="39"/>
      <c r="K124" s="39"/>
      <c r="L124" s="43"/>
    </row>
    <row r="125" spans="2:20" s="10" customFormat="1" ht="29.25" customHeight="1">
      <c r="B125" s="197"/>
      <c r="C125" s="198" t="s">
        <v>115</v>
      </c>
      <c r="D125" s="199" t="s">
        <v>64</v>
      </c>
      <c r="E125" s="199" t="s">
        <v>60</v>
      </c>
      <c r="F125" s="199" t="s">
        <v>61</v>
      </c>
      <c r="G125" s="199" t="s">
        <v>116</v>
      </c>
      <c r="H125" s="199" t="s">
        <v>117</v>
      </c>
      <c r="I125" s="200" t="s">
        <v>118</v>
      </c>
      <c r="J125" s="199" t="s">
        <v>101</v>
      </c>
      <c r="K125" s="201" t="s">
        <v>119</v>
      </c>
      <c r="L125" s="202"/>
      <c r="M125" s="95" t="s">
        <v>1</v>
      </c>
      <c r="N125" s="96" t="s">
        <v>43</v>
      </c>
      <c r="O125" s="96" t="s">
        <v>120</v>
      </c>
      <c r="P125" s="96" t="s">
        <v>121</v>
      </c>
      <c r="Q125" s="96" t="s">
        <v>122</v>
      </c>
      <c r="R125" s="96" t="s">
        <v>123</v>
      </c>
      <c r="S125" s="96" t="s">
        <v>124</v>
      </c>
      <c r="T125" s="97" t="s">
        <v>125</v>
      </c>
    </row>
    <row r="126" spans="2:63" s="1" customFormat="1" ht="22.8" customHeight="1">
      <c r="B126" s="38"/>
      <c r="C126" s="102" t="s">
        <v>126</v>
      </c>
      <c r="D126" s="39"/>
      <c r="E126" s="39"/>
      <c r="F126" s="39"/>
      <c r="G126" s="39"/>
      <c r="H126" s="39"/>
      <c r="I126" s="139"/>
      <c r="J126" s="203">
        <f>BK126</f>
        <v>0</v>
      </c>
      <c r="K126" s="39"/>
      <c r="L126" s="43"/>
      <c r="M126" s="98"/>
      <c r="N126" s="99"/>
      <c r="O126" s="99"/>
      <c r="P126" s="204">
        <f>P127</f>
        <v>0</v>
      </c>
      <c r="Q126" s="99"/>
      <c r="R126" s="204">
        <f>R127</f>
        <v>93.2058258</v>
      </c>
      <c r="S126" s="99"/>
      <c r="T126" s="205">
        <f>T127</f>
        <v>33.20385</v>
      </c>
      <c r="AT126" s="17" t="s">
        <v>78</v>
      </c>
      <c r="AU126" s="17" t="s">
        <v>103</v>
      </c>
      <c r="BK126" s="206">
        <f>BK127</f>
        <v>0</v>
      </c>
    </row>
    <row r="127" spans="2:63" s="11" customFormat="1" ht="25.9" customHeight="1">
      <c r="B127" s="207"/>
      <c r="C127" s="208"/>
      <c r="D127" s="209" t="s">
        <v>78</v>
      </c>
      <c r="E127" s="210" t="s">
        <v>127</v>
      </c>
      <c r="F127" s="210" t="s">
        <v>128</v>
      </c>
      <c r="G127" s="208"/>
      <c r="H127" s="208"/>
      <c r="I127" s="211"/>
      <c r="J127" s="212">
        <f>BK127</f>
        <v>0</v>
      </c>
      <c r="K127" s="208"/>
      <c r="L127" s="213"/>
      <c r="M127" s="214"/>
      <c r="N127" s="215"/>
      <c r="O127" s="215"/>
      <c r="P127" s="216">
        <f>P128+P308+P318+P325+P347+P404+P416+P457</f>
        <v>0</v>
      </c>
      <c r="Q127" s="215"/>
      <c r="R127" s="216">
        <f>R128+R308+R318+R325+R347+R404+R416+R457</f>
        <v>93.2058258</v>
      </c>
      <c r="S127" s="215"/>
      <c r="T127" s="217">
        <f>T128+T308+T318+T325+T347+T404+T416+T457</f>
        <v>33.20385</v>
      </c>
      <c r="AR127" s="218" t="s">
        <v>87</v>
      </c>
      <c r="AT127" s="219" t="s">
        <v>78</v>
      </c>
      <c r="AU127" s="219" t="s">
        <v>79</v>
      </c>
      <c r="AY127" s="218" t="s">
        <v>129</v>
      </c>
      <c r="BK127" s="220">
        <f>BK128+BK308+BK318+BK325+BK347+BK404+BK416+BK457</f>
        <v>0</v>
      </c>
    </row>
    <row r="128" spans="2:63" s="11" customFormat="1" ht="22.8" customHeight="1">
      <c r="B128" s="207"/>
      <c r="C128" s="208"/>
      <c r="D128" s="209" t="s">
        <v>78</v>
      </c>
      <c r="E128" s="221" t="s">
        <v>87</v>
      </c>
      <c r="F128" s="221" t="s">
        <v>130</v>
      </c>
      <c r="G128" s="208"/>
      <c r="H128" s="208"/>
      <c r="I128" s="211"/>
      <c r="J128" s="222">
        <f>BK128</f>
        <v>0</v>
      </c>
      <c r="K128" s="208"/>
      <c r="L128" s="213"/>
      <c r="M128" s="214"/>
      <c r="N128" s="215"/>
      <c r="O128" s="215"/>
      <c r="P128" s="216">
        <f>P129+SUM(P130:P301)</f>
        <v>0</v>
      </c>
      <c r="Q128" s="215"/>
      <c r="R128" s="216">
        <f>R129+SUM(R130:R301)</f>
        <v>83.46615376000001</v>
      </c>
      <c r="S128" s="215"/>
      <c r="T128" s="217">
        <f>T129+SUM(T130:T301)</f>
        <v>18.919800000000002</v>
      </c>
      <c r="AR128" s="218" t="s">
        <v>87</v>
      </c>
      <c r="AT128" s="219" t="s">
        <v>78</v>
      </c>
      <c r="AU128" s="219" t="s">
        <v>87</v>
      </c>
      <c r="AY128" s="218" t="s">
        <v>129</v>
      </c>
      <c r="BK128" s="220">
        <f>BK129+SUM(BK130:BK301)</f>
        <v>0</v>
      </c>
    </row>
    <row r="129" spans="2:65" s="1" customFormat="1" ht="16.5" customHeight="1">
      <c r="B129" s="38"/>
      <c r="C129" s="223" t="s">
        <v>87</v>
      </c>
      <c r="D129" s="223" t="s">
        <v>131</v>
      </c>
      <c r="E129" s="224" t="s">
        <v>132</v>
      </c>
      <c r="F129" s="225" t="s">
        <v>133</v>
      </c>
      <c r="G129" s="226" t="s">
        <v>134</v>
      </c>
      <c r="H129" s="227">
        <v>50.7</v>
      </c>
      <c r="I129" s="228"/>
      <c r="J129" s="229">
        <f>ROUND(I129*H129,2)</f>
        <v>0</v>
      </c>
      <c r="K129" s="225" t="s">
        <v>135</v>
      </c>
      <c r="L129" s="43"/>
      <c r="M129" s="230" t="s">
        <v>1</v>
      </c>
      <c r="N129" s="231" t="s">
        <v>44</v>
      </c>
      <c r="O129" s="86"/>
      <c r="P129" s="232">
        <f>O129*H129</f>
        <v>0</v>
      </c>
      <c r="Q129" s="232">
        <v>0</v>
      </c>
      <c r="R129" s="232">
        <f>Q129*H129</f>
        <v>0</v>
      </c>
      <c r="S129" s="232">
        <v>0.17</v>
      </c>
      <c r="T129" s="233">
        <f>S129*H129</f>
        <v>8.619000000000002</v>
      </c>
      <c r="AR129" s="234" t="s">
        <v>136</v>
      </c>
      <c r="AT129" s="234" t="s">
        <v>131</v>
      </c>
      <c r="AU129" s="234" t="s">
        <v>89</v>
      </c>
      <c r="AY129" s="17" t="s">
        <v>129</v>
      </c>
      <c r="BE129" s="235">
        <f>IF(N129="základní",J129,0)</f>
        <v>0</v>
      </c>
      <c r="BF129" s="235">
        <f>IF(N129="snížená",J129,0)</f>
        <v>0</v>
      </c>
      <c r="BG129" s="235">
        <f>IF(N129="zákl. přenesená",J129,0)</f>
        <v>0</v>
      </c>
      <c r="BH129" s="235">
        <f>IF(N129="sníž. přenesená",J129,0)</f>
        <v>0</v>
      </c>
      <c r="BI129" s="235">
        <f>IF(N129="nulová",J129,0)</f>
        <v>0</v>
      </c>
      <c r="BJ129" s="17" t="s">
        <v>87</v>
      </c>
      <c r="BK129" s="235">
        <f>ROUND(I129*H129,2)</f>
        <v>0</v>
      </c>
      <c r="BL129" s="17" t="s">
        <v>136</v>
      </c>
      <c r="BM129" s="234" t="s">
        <v>137</v>
      </c>
    </row>
    <row r="130" spans="2:47" s="1" customFormat="1" ht="12">
      <c r="B130" s="38"/>
      <c r="C130" s="39"/>
      <c r="D130" s="236" t="s">
        <v>138</v>
      </c>
      <c r="E130" s="39"/>
      <c r="F130" s="237" t="s">
        <v>139</v>
      </c>
      <c r="G130" s="39"/>
      <c r="H130" s="39"/>
      <c r="I130" s="139"/>
      <c r="J130" s="39"/>
      <c r="K130" s="39"/>
      <c r="L130" s="43"/>
      <c r="M130" s="238"/>
      <c r="N130" s="86"/>
      <c r="O130" s="86"/>
      <c r="P130" s="86"/>
      <c r="Q130" s="86"/>
      <c r="R130" s="86"/>
      <c r="S130" s="86"/>
      <c r="T130" s="87"/>
      <c r="AT130" s="17" t="s">
        <v>138</v>
      </c>
      <c r="AU130" s="17" t="s">
        <v>89</v>
      </c>
    </row>
    <row r="131" spans="2:51" s="12" customFormat="1" ht="12">
      <c r="B131" s="239"/>
      <c r="C131" s="240"/>
      <c r="D131" s="236" t="s">
        <v>140</v>
      </c>
      <c r="E131" s="241" t="s">
        <v>1</v>
      </c>
      <c r="F131" s="242" t="s">
        <v>141</v>
      </c>
      <c r="G131" s="240"/>
      <c r="H131" s="243">
        <v>16.9</v>
      </c>
      <c r="I131" s="244"/>
      <c r="J131" s="240"/>
      <c r="K131" s="240"/>
      <c r="L131" s="245"/>
      <c r="M131" s="246"/>
      <c r="N131" s="247"/>
      <c r="O131" s="247"/>
      <c r="P131" s="247"/>
      <c r="Q131" s="247"/>
      <c r="R131" s="247"/>
      <c r="S131" s="247"/>
      <c r="T131" s="248"/>
      <c r="AT131" s="249" t="s">
        <v>140</v>
      </c>
      <c r="AU131" s="249" t="s">
        <v>89</v>
      </c>
      <c r="AV131" s="12" t="s">
        <v>89</v>
      </c>
      <c r="AW131" s="12" t="s">
        <v>36</v>
      </c>
      <c r="AX131" s="12" t="s">
        <v>79</v>
      </c>
      <c r="AY131" s="249" t="s">
        <v>129</v>
      </c>
    </row>
    <row r="132" spans="2:51" s="12" customFormat="1" ht="12">
      <c r="B132" s="239"/>
      <c r="C132" s="240"/>
      <c r="D132" s="236" t="s">
        <v>140</v>
      </c>
      <c r="E132" s="241" t="s">
        <v>1</v>
      </c>
      <c r="F132" s="242" t="s">
        <v>142</v>
      </c>
      <c r="G132" s="240"/>
      <c r="H132" s="243">
        <v>16.9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AT132" s="249" t="s">
        <v>140</v>
      </c>
      <c r="AU132" s="249" t="s">
        <v>89</v>
      </c>
      <c r="AV132" s="12" t="s">
        <v>89</v>
      </c>
      <c r="AW132" s="12" t="s">
        <v>36</v>
      </c>
      <c r="AX132" s="12" t="s">
        <v>79</v>
      </c>
      <c r="AY132" s="249" t="s">
        <v>129</v>
      </c>
    </row>
    <row r="133" spans="2:51" s="12" customFormat="1" ht="12">
      <c r="B133" s="239"/>
      <c r="C133" s="240"/>
      <c r="D133" s="236" t="s">
        <v>140</v>
      </c>
      <c r="E133" s="241" t="s">
        <v>1</v>
      </c>
      <c r="F133" s="242" t="s">
        <v>143</v>
      </c>
      <c r="G133" s="240"/>
      <c r="H133" s="243">
        <v>16.9</v>
      </c>
      <c r="I133" s="244"/>
      <c r="J133" s="240"/>
      <c r="K133" s="240"/>
      <c r="L133" s="245"/>
      <c r="M133" s="246"/>
      <c r="N133" s="247"/>
      <c r="O133" s="247"/>
      <c r="P133" s="247"/>
      <c r="Q133" s="247"/>
      <c r="R133" s="247"/>
      <c r="S133" s="247"/>
      <c r="T133" s="248"/>
      <c r="AT133" s="249" t="s">
        <v>140</v>
      </c>
      <c r="AU133" s="249" t="s">
        <v>89</v>
      </c>
      <c r="AV133" s="12" t="s">
        <v>89</v>
      </c>
      <c r="AW133" s="12" t="s">
        <v>36</v>
      </c>
      <c r="AX133" s="12" t="s">
        <v>79</v>
      </c>
      <c r="AY133" s="249" t="s">
        <v>129</v>
      </c>
    </row>
    <row r="134" spans="2:51" s="13" customFormat="1" ht="12">
      <c r="B134" s="250"/>
      <c r="C134" s="251"/>
      <c r="D134" s="236" t="s">
        <v>140</v>
      </c>
      <c r="E134" s="252" t="s">
        <v>1</v>
      </c>
      <c r="F134" s="253" t="s">
        <v>144</v>
      </c>
      <c r="G134" s="251"/>
      <c r="H134" s="254">
        <v>50.699999999999996</v>
      </c>
      <c r="I134" s="255"/>
      <c r="J134" s="251"/>
      <c r="K134" s="251"/>
      <c r="L134" s="256"/>
      <c r="M134" s="257"/>
      <c r="N134" s="258"/>
      <c r="O134" s="258"/>
      <c r="P134" s="258"/>
      <c r="Q134" s="258"/>
      <c r="R134" s="258"/>
      <c r="S134" s="258"/>
      <c r="T134" s="259"/>
      <c r="AT134" s="260" t="s">
        <v>140</v>
      </c>
      <c r="AU134" s="260" t="s">
        <v>89</v>
      </c>
      <c r="AV134" s="13" t="s">
        <v>145</v>
      </c>
      <c r="AW134" s="13" t="s">
        <v>36</v>
      </c>
      <c r="AX134" s="13" t="s">
        <v>87</v>
      </c>
      <c r="AY134" s="260" t="s">
        <v>129</v>
      </c>
    </row>
    <row r="135" spans="2:65" s="1" customFormat="1" ht="16.5" customHeight="1">
      <c r="B135" s="38"/>
      <c r="C135" s="223" t="s">
        <v>89</v>
      </c>
      <c r="D135" s="223" t="s">
        <v>131</v>
      </c>
      <c r="E135" s="224" t="s">
        <v>146</v>
      </c>
      <c r="F135" s="225" t="s">
        <v>147</v>
      </c>
      <c r="G135" s="226" t="s">
        <v>134</v>
      </c>
      <c r="H135" s="227">
        <v>16.9</v>
      </c>
      <c r="I135" s="228"/>
      <c r="J135" s="229">
        <f>ROUND(I135*H135,2)</f>
        <v>0</v>
      </c>
      <c r="K135" s="225" t="s">
        <v>135</v>
      </c>
      <c r="L135" s="43"/>
      <c r="M135" s="230" t="s">
        <v>1</v>
      </c>
      <c r="N135" s="231" t="s">
        <v>44</v>
      </c>
      <c r="O135" s="86"/>
      <c r="P135" s="232">
        <f>O135*H135</f>
        <v>0</v>
      </c>
      <c r="Q135" s="232">
        <v>0</v>
      </c>
      <c r="R135" s="232">
        <f>Q135*H135</f>
        <v>0</v>
      </c>
      <c r="S135" s="232">
        <v>0.29</v>
      </c>
      <c r="T135" s="233">
        <f>S135*H135</f>
        <v>4.900999999999999</v>
      </c>
      <c r="AR135" s="234" t="s">
        <v>136</v>
      </c>
      <c r="AT135" s="234" t="s">
        <v>131</v>
      </c>
      <c r="AU135" s="234" t="s">
        <v>89</v>
      </c>
      <c r="AY135" s="17" t="s">
        <v>129</v>
      </c>
      <c r="BE135" s="235">
        <f>IF(N135="základní",J135,0)</f>
        <v>0</v>
      </c>
      <c r="BF135" s="235">
        <f>IF(N135="snížená",J135,0)</f>
        <v>0</v>
      </c>
      <c r="BG135" s="235">
        <f>IF(N135="zákl. přenesená",J135,0)</f>
        <v>0</v>
      </c>
      <c r="BH135" s="235">
        <f>IF(N135="sníž. přenesená",J135,0)</f>
        <v>0</v>
      </c>
      <c r="BI135" s="235">
        <f>IF(N135="nulová",J135,0)</f>
        <v>0</v>
      </c>
      <c r="BJ135" s="17" t="s">
        <v>87</v>
      </c>
      <c r="BK135" s="235">
        <f>ROUND(I135*H135,2)</f>
        <v>0</v>
      </c>
      <c r="BL135" s="17" t="s">
        <v>136</v>
      </c>
      <c r="BM135" s="234" t="s">
        <v>148</v>
      </c>
    </row>
    <row r="136" spans="2:47" s="1" customFormat="1" ht="12">
      <c r="B136" s="38"/>
      <c r="C136" s="39"/>
      <c r="D136" s="236" t="s">
        <v>138</v>
      </c>
      <c r="E136" s="39"/>
      <c r="F136" s="237" t="s">
        <v>149</v>
      </c>
      <c r="G136" s="39"/>
      <c r="H136" s="39"/>
      <c r="I136" s="139"/>
      <c r="J136" s="39"/>
      <c r="K136" s="39"/>
      <c r="L136" s="43"/>
      <c r="M136" s="238"/>
      <c r="N136" s="86"/>
      <c r="O136" s="86"/>
      <c r="P136" s="86"/>
      <c r="Q136" s="86"/>
      <c r="R136" s="86"/>
      <c r="S136" s="86"/>
      <c r="T136" s="87"/>
      <c r="AT136" s="17" t="s">
        <v>138</v>
      </c>
      <c r="AU136" s="17" t="s">
        <v>89</v>
      </c>
    </row>
    <row r="137" spans="2:51" s="12" customFormat="1" ht="12">
      <c r="B137" s="239"/>
      <c r="C137" s="240"/>
      <c r="D137" s="236" t="s">
        <v>140</v>
      </c>
      <c r="E137" s="241" t="s">
        <v>1</v>
      </c>
      <c r="F137" s="242" t="s">
        <v>150</v>
      </c>
      <c r="G137" s="240"/>
      <c r="H137" s="243">
        <v>16.9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AT137" s="249" t="s">
        <v>140</v>
      </c>
      <c r="AU137" s="249" t="s">
        <v>89</v>
      </c>
      <c r="AV137" s="12" t="s">
        <v>89</v>
      </c>
      <c r="AW137" s="12" t="s">
        <v>36</v>
      </c>
      <c r="AX137" s="12" t="s">
        <v>87</v>
      </c>
      <c r="AY137" s="249" t="s">
        <v>129</v>
      </c>
    </row>
    <row r="138" spans="2:65" s="1" customFormat="1" ht="16.5" customHeight="1">
      <c r="B138" s="38"/>
      <c r="C138" s="223" t="s">
        <v>145</v>
      </c>
      <c r="D138" s="223" t="s">
        <v>131</v>
      </c>
      <c r="E138" s="224" t="s">
        <v>151</v>
      </c>
      <c r="F138" s="225" t="s">
        <v>152</v>
      </c>
      <c r="G138" s="226" t="s">
        <v>134</v>
      </c>
      <c r="H138" s="227">
        <v>55.1</v>
      </c>
      <c r="I138" s="228"/>
      <c r="J138" s="229">
        <f>ROUND(I138*H138,2)</f>
        <v>0</v>
      </c>
      <c r="K138" s="225" t="s">
        <v>135</v>
      </c>
      <c r="L138" s="43"/>
      <c r="M138" s="230" t="s">
        <v>1</v>
      </c>
      <c r="N138" s="231" t="s">
        <v>44</v>
      </c>
      <c r="O138" s="86"/>
      <c r="P138" s="232">
        <f>O138*H138</f>
        <v>0</v>
      </c>
      <c r="Q138" s="232">
        <v>0</v>
      </c>
      <c r="R138" s="232">
        <f>Q138*H138</f>
        <v>0</v>
      </c>
      <c r="S138" s="232">
        <v>0.098</v>
      </c>
      <c r="T138" s="233">
        <f>S138*H138</f>
        <v>5.3998</v>
      </c>
      <c r="AR138" s="234" t="s">
        <v>136</v>
      </c>
      <c r="AT138" s="234" t="s">
        <v>131</v>
      </c>
      <c r="AU138" s="234" t="s">
        <v>89</v>
      </c>
      <c r="AY138" s="17" t="s">
        <v>129</v>
      </c>
      <c r="BE138" s="235">
        <f>IF(N138="základní",J138,0)</f>
        <v>0</v>
      </c>
      <c r="BF138" s="235">
        <f>IF(N138="snížená",J138,0)</f>
        <v>0</v>
      </c>
      <c r="BG138" s="235">
        <f>IF(N138="zákl. přenesená",J138,0)</f>
        <v>0</v>
      </c>
      <c r="BH138" s="235">
        <f>IF(N138="sníž. přenesená",J138,0)</f>
        <v>0</v>
      </c>
      <c r="BI138" s="235">
        <f>IF(N138="nulová",J138,0)</f>
        <v>0</v>
      </c>
      <c r="BJ138" s="17" t="s">
        <v>87</v>
      </c>
      <c r="BK138" s="235">
        <f>ROUND(I138*H138,2)</f>
        <v>0</v>
      </c>
      <c r="BL138" s="17" t="s">
        <v>136</v>
      </c>
      <c r="BM138" s="234" t="s">
        <v>153</v>
      </c>
    </row>
    <row r="139" spans="2:47" s="1" customFormat="1" ht="12">
      <c r="B139" s="38"/>
      <c r="C139" s="39"/>
      <c r="D139" s="236" t="s">
        <v>138</v>
      </c>
      <c r="E139" s="39"/>
      <c r="F139" s="237" t="s">
        <v>154</v>
      </c>
      <c r="G139" s="39"/>
      <c r="H139" s="39"/>
      <c r="I139" s="139"/>
      <c r="J139" s="39"/>
      <c r="K139" s="39"/>
      <c r="L139" s="43"/>
      <c r="M139" s="238"/>
      <c r="N139" s="86"/>
      <c r="O139" s="86"/>
      <c r="P139" s="86"/>
      <c r="Q139" s="86"/>
      <c r="R139" s="86"/>
      <c r="S139" s="86"/>
      <c r="T139" s="87"/>
      <c r="AT139" s="17" t="s">
        <v>138</v>
      </c>
      <c r="AU139" s="17" t="s">
        <v>89</v>
      </c>
    </row>
    <row r="140" spans="2:51" s="12" customFormat="1" ht="12">
      <c r="B140" s="239"/>
      <c r="C140" s="240"/>
      <c r="D140" s="236" t="s">
        <v>140</v>
      </c>
      <c r="E140" s="241" t="s">
        <v>1</v>
      </c>
      <c r="F140" s="242" t="s">
        <v>155</v>
      </c>
      <c r="G140" s="240"/>
      <c r="H140" s="243">
        <v>38.2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AT140" s="249" t="s">
        <v>140</v>
      </c>
      <c r="AU140" s="249" t="s">
        <v>89</v>
      </c>
      <c r="AV140" s="12" t="s">
        <v>89</v>
      </c>
      <c r="AW140" s="12" t="s">
        <v>36</v>
      </c>
      <c r="AX140" s="12" t="s">
        <v>79</v>
      </c>
      <c r="AY140" s="249" t="s">
        <v>129</v>
      </c>
    </row>
    <row r="141" spans="2:51" s="12" customFormat="1" ht="12">
      <c r="B141" s="239"/>
      <c r="C141" s="240"/>
      <c r="D141" s="236" t="s">
        <v>140</v>
      </c>
      <c r="E141" s="241" t="s">
        <v>1</v>
      </c>
      <c r="F141" s="242" t="s">
        <v>156</v>
      </c>
      <c r="G141" s="240"/>
      <c r="H141" s="243">
        <v>16.9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AT141" s="249" t="s">
        <v>140</v>
      </c>
      <c r="AU141" s="249" t="s">
        <v>89</v>
      </c>
      <c r="AV141" s="12" t="s">
        <v>89</v>
      </c>
      <c r="AW141" s="12" t="s">
        <v>36</v>
      </c>
      <c r="AX141" s="12" t="s">
        <v>79</v>
      </c>
      <c r="AY141" s="249" t="s">
        <v>129</v>
      </c>
    </row>
    <row r="142" spans="2:51" s="14" customFormat="1" ht="12">
      <c r="B142" s="261"/>
      <c r="C142" s="262"/>
      <c r="D142" s="236" t="s">
        <v>140</v>
      </c>
      <c r="E142" s="263" t="s">
        <v>1</v>
      </c>
      <c r="F142" s="264" t="s">
        <v>157</v>
      </c>
      <c r="G142" s="262"/>
      <c r="H142" s="265">
        <v>55.1</v>
      </c>
      <c r="I142" s="266"/>
      <c r="J142" s="262"/>
      <c r="K142" s="262"/>
      <c r="L142" s="267"/>
      <c r="M142" s="268"/>
      <c r="N142" s="269"/>
      <c r="O142" s="269"/>
      <c r="P142" s="269"/>
      <c r="Q142" s="269"/>
      <c r="R142" s="269"/>
      <c r="S142" s="269"/>
      <c r="T142" s="270"/>
      <c r="AT142" s="271" t="s">
        <v>140</v>
      </c>
      <c r="AU142" s="271" t="s">
        <v>89</v>
      </c>
      <c r="AV142" s="14" t="s">
        <v>136</v>
      </c>
      <c r="AW142" s="14" t="s">
        <v>36</v>
      </c>
      <c r="AX142" s="14" t="s">
        <v>87</v>
      </c>
      <c r="AY142" s="271" t="s">
        <v>129</v>
      </c>
    </row>
    <row r="143" spans="2:65" s="1" customFormat="1" ht="16.5" customHeight="1">
      <c r="B143" s="38"/>
      <c r="C143" s="223" t="s">
        <v>136</v>
      </c>
      <c r="D143" s="223" t="s">
        <v>131</v>
      </c>
      <c r="E143" s="224" t="s">
        <v>158</v>
      </c>
      <c r="F143" s="225" t="s">
        <v>159</v>
      </c>
      <c r="G143" s="226" t="s">
        <v>160</v>
      </c>
      <c r="H143" s="227">
        <v>43.68</v>
      </c>
      <c r="I143" s="228"/>
      <c r="J143" s="229">
        <f>ROUND(I143*H143,2)</f>
        <v>0</v>
      </c>
      <c r="K143" s="225" t="s">
        <v>135</v>
      </c>
      <c r="L143" s="43"/>
      <c r="M143" s="230" t="s">
        <v>1</v>
      </c>
      <c r="N143" s="231" t="s">
        <v>44</v>
      </c>
      <c r="O143" s="86"/>
      <c r="P143" s="232">
        <f>O143*H143</f>
        <v>0</v>
      </c>
      <c r="Q143" s="232">
        <v>0</v>
      </c>
      <c r="R143" s="232">
        <f>Q143*H143</f>
        <v>0</v>
      </c>
      <c r="S143" s="232">
        <v>0</v>
      </c>
      <c r="T143" s="233">
        <f>S143*H143</f>
        <v>0</v>
      </c>
      <c r="AR143" s="234" t="s">
        <v>136</v>
      </c>
      <c r="AT143" s="234" t="s">
        <v>131</v>
      </c>
      <c r="AU143" s="234" t="s">
        <v>89</v>
      </c>
      <c r="AY143" s="17" t="s">
        <v>129</v>
      </c>
      <c r="BE143" s="235">
        <f>IF(N143="základní",J143,0)</f>
        <v>0</v>
      </c>
      <c r="BF143" s="235">
        <f>IF(N143="snížená",J143,0)</f>
        <v>0</v>
      </c>
      <c r="BG143" s="235">
        <f>IF(N143="zákl. přenesená",J143,0)</f>
        <v>0</v>
      </c>
      <c r="BH143" s="235">
        <f>IF(N143="sníž. přenesená",J143,0)</f>
        <v>0</v>
      </c>
      <c r="BI143" s="235">
        <f>IF(N143="nulová",J143,0)</f>
        <v>0</v>
      </c>
      <c r="BJ143" s="17" t="s">
        <v>87</v>
      </c>
      <c r="BK143" s="235">
        <f>ROUND(I143*H143,2)</f>
        <v>0</v>
      </c>
      <c r="BL143" s="17" t="s">
        <v>136</v>
      </c>
      <c r="BM143" s="234" t="s">
        <v>161</v>
      </c>
    </row>
    <row r="144" spans="2:47" s="1" customFormat="1" ht="12">
      <c r="B144" s="38"/>
      <c r="C144" s="39"/>
      <c r="D144" s="236" t="s">
        <v>138</v>
      </c>
      <c r="E144" s="39"/>
      <c r="F144" s="237" t="s">
        <v>162</v>
      </c>
      <c r="G144" s="39"/>
      <c r="H144" s="39"/>
      <c r="I144" s="139"/>
      <c r="J144" s="39"/>
      <c r="K144" s="39"/>
      <c r="L144" s="43"/>
      <c r="M144" s="238"/>
      <c r="N144" s="86"/>
      <c r="O144" s="86"/>
      <c r="P144" s="86"/>
      <c r="Q144" s="86"/>
      <c r="R144" s="86"/>
      <c r="S144" s="86"/>
      <c r="T144" s="87"/>
      <c r="AT144" s="17" t="s">
        <v>138</v>
      </c>
      <c r="AU144" s="17" t="s">
        <v>89</v>
      </c>
    </row>
    <row r="145" spans="2:51" s="12" customFormat="1" ht="12">
      <c r="B145" s="239"/>
      <c r="C145" s="240"/>
      <c r="D145" s="236" t="s">
        <v>140</v>
      </c>
      <c r="E145" s="241" t="s">
        <v>1</v>
      </c>
      <c r="F145" s="242" t="s">
        <v>163</v>
      </c>
      <c r="G145" s="240"/>
      <c r="H145" s="243">
        <v>43.68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AT145" s="249" t="s">
        <v>140</v>
      </c>
      <c r="AU145" s="249" t="s">
        <v>89</v>
      </c>
      <c r="AV145" s="12" t="s">
        <v>89</v>
      </c>
      <c r="AW145" s="12" t="s">
        <v>36</v>
      </c>
      <c r="AX145" s="12" t="s">
        <v>87</v>
      </c>
      <c r="AY145" s="249" t="s">
        <v>129</v>
      </c>
    </row>
    <row r="146" spans="2:65" s="1" customFormat="1" ht="16.5" customHeight="1">
      <c r="B146" s="38"/>
      <c r="C146" s="223" t="s">
        <v>164</v>
      </c>
      <c r="D146" s="223" t="s">
        <v>131</v>
      </c>
      <c r="E146" s="224" t="s">
        <v>165</v>
      </c>
      <c r="F146" s="225" t="s">
        <v>166</v>
      </c>
      <c r="G146" s="226" t="s">
        <v>160</v>
      </c>
      <c r="H146" s="227">
        <v>78.801</v>
      </c>
      <c r="I146" s="228"/>
      <c r="J146" s="229">
        <f>ROUND(I146*H146,2)</f>
        <v>0</v>
      </c>
      <c r="K146" s="225" t="s">
        <v>135</v>
      </c>
      <c r="L146" s="43"/>
      <c r="M146" s="230" t="s">
        <v>1</v>
      </c>
      <c r="N146" s="231" t="s">
        <v>44</v>
      </c>
      <c r="O146" s="86"/>
      <c r="P146" s="232">
        <f>O146*H146</f>
        <v>0</v>
      </c>
      <c r="Q146" s="232">
        <v>0</v>
      </c>
      <c r="R146" s="232">
        <f>Q146*H146</f>
        <v>0</v>
      </c>
      <c r="S146" s="232">
        <v>0</v>
      </c>
      <c r="T146" s="233">
        <f>S146*H146</f>
        <v>0</v>
      </c>
      <c r="AR146" s="234" t="s">
        <v>136</v>
      </c>
      <c r="AT146" s="234" t="s">
        <v>131</v>
      </c>
      <c r="AU146" s="234" t="s">
        <v>89</v>
      </c>
      <c r="AY146" s="17" t="s">
        <v>129</v>
      </c>
      <c r="BE146" s="235">
        <f>IF(N146="základní",J146,0)</f>
        <v>0</v>
      </c>
      <c r="BF146" s="235">
        <f>IF(N146="snížená",J146,0)</f>
        <v>0</v>
      </c>
      <c r="BG146" s="235">
        <f>IF(N146="zákl. přenesená",J146,0)</f>
        <v>0</v>
      </c>
      <c r="BH146" s="235">
        <f>IF(N146="sníž. přenesená",J146,0)</f>
        <v>0</v>
      </c>
      <c r="BI146" s="235">
        <f>IF(N146="nulová",J146,0)</f>
        <v>0</v>
      </c>
      <c r="BJ146" s="17" t="s">
        <v>87</v>
      </c>
      <c r="BK146" s="235">
        <f>ROUND(I146*H146,2)</f>
        <v>0</v>
      </c>
      <c r="BL146" s="17" t="s">
        <v>136</v>
      </c>
      <c r="BM146" s="234" t="s">
        <v>167</v>
      </c>
    </row>
    <row r="147" spans="2:47" s="1" customFormat="1" ht="12">
      <c r="B147" s="38"/>
      <c r="C147" s="39"/>
      <c r="D147" s="236" t="s">
        <v>138</v>
      </c>
      <c r="E147" s="39"/>
      <c r="F147" s="237" t="s">
        <v>168</v>
      </c>
      <c r="G147" s="39"/>
      <c r="H147" s="39"/>
      <c r="I147" s="139"/>
      <c r="J147" s="39"/>
      <c r="K147" s="39"/>
      <c r="L147" s="43"/>
      <c r="M147" s="238"/>
      <c r="N147" s="86"/>
      <c r="O147" s="86"/>
      <c r="P147" s="86"/>
      <c r="Q147" s="86"/>
      <c r="R147" s="86"/>
      <c r="S147" s="86"/>
      <c r="T147" s="87"/>
      <c r="AT147" s="17" t="s">
        <v>138</v>
      </c>
      <c r="AU147" s="17" t="s">
        <v>89</v>
      </c>
    </row>
    <row r="148" spans="2:51" s="12" customFormat="1" ht="12">
      <c r="B148" s="239"/>
      <c r="C148" s="240"/>
      <c r="D148" s="236" t="s">
        <v>140</v>
      </c>
      <c r="E148" s="241" t="s">
        <v>1</v>
      </c>
      <c r="F148" s="242" t="s">
        <v>169</v>
      </c>
      <c r="G148" s="240"/>
      <c r="H148" s="243">
        <v>1.255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AT148" s="249" t="s">
        <v>140</v>
      </c>
      <c r="AU148" s="249" t="s">
        <v>89</v>
      </c>
      <c r="AV148" s="12" t="s">
        <v>89</v>
      </c>
      <c r="AW148" s="12" t="s">
        <v>36</v>
      </c>
      <c r="AX148" s="12" t="s">
        <v>79</v>
      </c>
      <c r="AY148" s="249" t="s">
        <v>129</v>
      </c>
    </row>
    <row r="149" spans="2:51" s="13" customFormat="1" ht="12">
      <c r="B149" s="250"/>
      <c r="C149" s="251"/>
      <c r="D149" s="236" t="s">
        <v>140</v>
      </c>
      <c r="E149" s="252" t="s">
        <v>1</v>
      </c>
      <c r="F149" s="253" t="s">
        <v>144</v>
      </c>
      <c r="G149" s="251"/>
      <c r="H149" s="254">
        <v>1.255</v>
      </c>
      <c r="I149" s="255"/>
      <c r="J149" s="251"/>
      <c r="K149" s="251"/>
      <c r="L149" s="256"/>
      <c r="M149" s="257"/>
      <c r="N149" s="258"/>
      <c r="O149" s="258"/>
      <c r="P149" s="258"/>
      <c r="Q149" s="258"/>
      <c r="R149" s="258"/>
      <c r="S149" s="258"/>
      <c r="T149" s="259"/>
      <c r="AT149" s="260" t="s">
        <v>140</v>
      </c>
      <c r="AU149" s="260" t="s">
        <v>89</v>
      </c>
      <c r="AV149" s="13" t="s">
        <v>145</v>
      </c>
      <c r="AW149" s="13" t="s">
        <v>36</v>
      </c>
      <c r="AX149" s="13" t="s">
        <v>79</v>
      </c>
      <c r="AY149" s="260" t="s">
        <v>129</v>
      </c>
    </row>
    <row r="150" spans="2:51" s="12" customFormat="1" ht="12">
      <c r="B150" s="239"/>
      <c r="C150" s="240"/>
      <c r="D150" s="236" t="s">
        <v>140</v>
      </c>
      <c r="E150" s="241" t="s">
        <v>1</v>
      </c>
      <c r="F150" s="242" t="s">
        <v>170</v>
      </c>
      <c r="G150" s="240"/>
      <c r="H150" s="243">
        <v>178.662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AT150" s="249" t="s">
        <v>140</v>
      </c>
      <c r="AU150" s="249" t="s">
        <v>89</v>
      </c>
      <c r="AV150" s="12" t="s">
        <v>89</v>
      </c>
      <c r="AW150" s="12" t="s">
        <v>36</v>
      </c>
      <c r="AX150" s="12" t="s">
        <v>79</v>
      </c>
      <c r="AY150" s="249" t="s">
        <v>129</v>
      </c>
    </row>
    <row r="151" spans="2:51" s="12" customFormat="1" ht="12">
      <c r="B151" s="239"/>
      <c r="C151" s="240"/>
      <c r="D151" s="236" t="s">
        <v>140</v>
      </c>
      <c r="E151" s="241" t="s">
        <v>1</v>
      </c>
      <c r="F151" s="242" t="s">
        <v>171</v>
      </c>
      <c r="G151" s="240"/>
      <c r="H151" s="243">
        <v>-21.06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AT151" s="249" t="s">
        <v>140</v>
      </c>
      <c r="AU151" s="249" t="s">
        <v>89</v>
      </c>
      <c r="AV151" s="12" t="s">
        <v>89</v>
      </c>
      <c r="AW151" s="12" t="s">
        <v>36</v>
      </c>
      <c r="AX151" s="12" t="s">
        <v>79</v>
      </c>
      <c r="AY151" s="249" t="s">
        <v>129</v>
      </c>
    </row>
    <row r="152" spans="2:51" s="13" customFormat="1" ht="12">
      <c r="B152" s="250"/>
      <c r="C152" s="251"/>
      <c r="D152" s="236" t="s">
        <v>140</v>
      </c>
      <c r="E152" s="252" t="s">
        <v>1</v>
      </c>
      <c r="F152" s="253" t="s">
        <v>144</v>
      </c>
      <c r="G152" s="251"/>
      <c r="H152" s="254">
        <v>157.602</v>
      </c>
      <c r="I152" s="255"/>
      <c r="J152" s="251"/>
      <c r="K152" s="251"/>
      <c r="L152" s="256"/>
      <c r="M152" s="257"/>
      <c r="N152" s="258"/>
      <c r="O152" s="258"/>
      <c r="P152" s="258"/>
      <c r="Q152" s="258"/>
      <c r="R152" s="258"/>
      <c r="S152" s="258"/>
      <c r="T152" s="259"/>
      <c r="AT152" s="260" t="s">
        <v>140</v>
      </c>
      <c r="AU152" s="260" t="s">
        <v>89</v>
      </c>
      <c r="AV152" s="13" t="s">
        <v>145</v>
      </c>
      <c r="AW152" s="13" t="s">
        <v>36</v>
      </c>
      <c r="AX152" s="13" t="s">
        <v>79</v>
      </c>
      <c r="AY152" s="260" t="s">
        <v>129</v>
      </c>
    </row>
    <row r="153" spans="2:51" s="12" customFormat="1" ht="12">
      <c r="B153" s="239"/>
      <c r="C153" s="240"/>
      <c r="D153" s="236" t="s">
        <v>140</v>
      </c>
      <c r="E153" s="241" t="s">
        <v>1</v>
      </c>
      <c r="F153" s="242" t="s">
        <v>172</v>
      </c>
      <c r="G153" s="240"/>
      <c r="H153" s="243">
        <v>78.801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AT153" s="249" t="s">
        <v>140</v>
      </c>
      <c r="AU153" s="249" t="s">
        <v>89</v>
      </c>
      <c r="AV153" s="12" t="s">
        <v>89</v>
      </c>
      <c r="AW153" s="12" t="s">
        <v>36</v>
      </c>
      <c r="AX153" s="12" t="s">
        <v>87</v>
      </c>
      <c r="AY153" s="249" t="s">
        <v>129</v>
      </c>
    </row>
    <row r="154" spans="2:65" s="1" customFormat="1" ht="16.5" customHeight="1">
      <c r="B154" s="38"/>
      <c r="C154" s="223" t="s">
        <v>173</v>
      </c>
      <c r="D154" s="223" t="s">
        <v>131</v>
      </c>
      <c r="E154" s="224" t="s">
        <v>174</v>
      </c>
      <c r="F154" s="225" t="s">
        <v>175</v>
      </c>
      <c r="G154" s="226" t="s">
        <v>160</v>
      </c>
      <c r="H154" s="227">
        <v>23.64</v>
      </c>
      <c r="I154" s="228"/>
      <c r="J154" s="229">
        <f>ROUND(I154*H154,2)</f>
        <v>0</v>
      </c>
      <c r="K154" s="225" t="s">
        <v>135</v>
      </c>
      <c r="L154" s="43"/>
      <c r="M154" s="230" t="s">
        <v>1</v>
      </c>
      <c r="N154" s="231" t="s">
        <v>44</v>
      </c>
      <c r="O154" s="86"/>
      <c r="P154" s="232">
        <f>O154*H154</f>
        <v>0</v>
      </c>
      <c r="Q154" s="232">
        <v>0</v>
      </c>
      <c r="R154" s="232">
        <f>Q154*H154</f>
        <v>0</v>
      </c>
      <c r="S154" s="232">
        <v>0</v>
      </c>
      <c r="T154" s="233">
        <f>S154*H154</f>
        <v>0</v>
      </c>
      <c r="AR154" s="234" t="s">
        <v>136</v>
      </c>
      <c r="AT154" s="234" t="s">
        <v>131</v>
      </c>
      <c r="AU154" s="234" t="s">
        <v>89</v>
      </c>
      <c r="AY154" s="17" t="s">
        <v>129</v>
      </c>
      <c r="BE154" s="235">
        <f>IF(N154="základní",J154,0)</f>
        <v>0</v>
      </c>
      <c r="BF154" s="235">
        <f>IF(N154="snížená",J154,0)</f>
        <v>0</v>
      </c>
      <c r="BG154" s="235">
        <f>IF(N154="zákl. přenesená",J154,0)</f>
        <v>0</v>
      </c>
      <c r="BH154" s="235">
        <f>IF(N154="sníž. přenesená",J154,0)</f>
        <v>0</v>
      </c>
      <c r="BI154" s="235">
        <f>IF(N154="nulová",J154,0)</f>
        <v>0</v>
      </c>
      <c r="BJ154" s="17" t="s">
        <v>87</v>
      </c>
      <c r="BK154" s="235">
        <f>ROUND(I154*H154,2)</f>
        <v>0</v>
      </c>
      <c r="BL154" s="17" t="s">
        <v>136</v>
      </c>
      <c r="BM154" s="234" t="s">
        <v>176</v>
      </c>
    </row>
    <row r="155" spans="2:47" s="1" customFormat="1" ht="12">
      <c r="B155" s="38"/>
      <c r="C155" s="39"/>
      <c r="D155" s="236" t="s">
        <v>138</v>
      </c>
      <c r="E155" s="39"/>
      <c r="F155" s="237" t="s">
        <v>177</v>
      </c>
      <c r="G155" s="39"/>
      <c r="H155" s="39"/>
      <c r="I155" s="139"/>
      <c r="J155" s="39"/>
      <c r="K155" s="39"/>
      <c r="L155" s="43"/>
      <c r="M155" s="238"/>
      <c r="N155" s="86"/>
      <c r="O155" s="86"/>
      <c r="P155" s="86"/>
      <c r="Q155" s="86"/>
      <c r="R155" s="86"/>
      <c r="S155" s="86"/>
      <c r="T155" s="87"/>
      <c r="AT155" s="17" t="s">
        <v>138</v>
      </c>
      <c r="AU155" s="17" t="s">
        <v>89</v>
      </c>
    </row>
    <row r="156" spans="2:51" s="12" customFormat="1" ht="12">
      <c r="B156" s="239"/>
      <c r="C156" s="240"/>
      <c r="D156" s="236" t="s">
        <v>140</v>
      </c>
      <c r="E156" s="241" t="s">
        <v>1</v>
      </c>
      <c r="F156" s="242" t="s">
        <v>178</v>
      </c>
      <c r="G156" s="240"/>
      <c r="H156" s="243">
        <v>23.64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AT156" s="249" t="s">
        <v>140</v>
      </c>
      <c r="AU156" s="249" t="s">
        <v>89</v>
      </c>
      <c r="AV156" s="12" t="s">
        <v>89</v>
      </c>
      <c r="AW156" s="12" t="s">
        <v>36</v>
      </c>
      <c r="AX156" s="12" t="s">
        <v>87</v>
      </c>
      <c r="AY156" s="249" t="s">
        <v>129</v>
      </c>
    </row>
    <row r="157" spans="2:65" s="1" customFormat="1" ht="16.5" customHeight="1">
      <c r="B157" s="38"/>
      <c r="C157" s="223" t="s">
        <v>179</v>
      </c>
      <c r="D157" s="223" t="s">
        <v>131</v>
      </c>
      <c r="E157" s="224" t="s">
        <v>180</v>
      </c>
      <c r="F157" s="225" t="s">
        <v>181</v>
      </c>
      <c r="G157" s="226" t="s">
        <v>160</v>
      </c>
      <c r="H157" s="227">
        <v>91.03</v>
      </c>
      <c r="I157" s="228"/>
      <c r="J157" s="229">
        <f>ROUND(I157*H157,2)</f>
        <v>0</v>
      </c>
      <c r="K157" s="225" t="s">
        <v>135</v>
      </c>
      <c r="L157" s="43"/>
      <c r="M157" s="230" t="s">
        <v>1</v>
      </c>
      <c r="N157" s="231" t="s">
        <v>44</v>
      </c>
      <c r="O157" s="86"/>
      <c r="P157" s="232">
        <f>O157*H157</f>
        <v>0</v>
      </c>
      <c r="Q157" s="232">
        <v>0</v>
      </c>
      <c r="R157" s="232">
        <f>Q157*H157</f>
        <v>0</v>
      </c>
      <c r="S157" s="232">
        <v>0</v>
      </c>
      <c r="T157" s="233">
        <f>S157*H157</f>
        <v>0</v>
      </c>
      <c r="AR157" s="234" t="s">
        <v>136</v>
      </c>
      <c r="AT157" s="234" t="s">
        <v>131</v>
      </c>
      <c r="AU157" s="234" t="s">
        <v>89</v>
      </c>
      <c r="AY157" s="17" t="s">
        <v>129</v>
      </c>
      <c r="BE157" s="235">
        <f>IF(N157="základní",J157,0)</f>
        <v>0</v>
      </c>
      <c r="BF157" s="235">
        <f>IF(N157="snížená",J157,0)</f>
        <v>0</v>
      </c>
      <c r="BG157" s="235">
        <f>IF(N157="zákl. přenesená",J157,0)</f>
        <v>0</v>
      </c>
      <c r="BH157" s="235">
        <f>IF(N157="sníž. přenesená",J157,0)</f>
        <v>0</v>
      </c>
      <c r="BI157" s="235">
        <f>IF(N157="nulová",J157,0)</f>
        <v>0</v>
      </c>
      <c r="BJ157" s="17" t="s">
        <v>87</v>
      </c>
      <c r="BK157" s="235">
        <f>ROUND(I157*H157,2)</f>
        <v>0</v>
      </c>
      <c r="BL157" s="17" t="s">
        <v>136</v>
      </c>
      <c r="BM157" s="234" t="s">
        <v>182</v>
      </c>
    </row>
    <row r="158" spans="2:47" s="1" customFormat="1" ht="12">
      <c r="B158" s="38"/>
      <c r="C158" s="39"/>
      <c r="D158" s="236" t="s">
        <v>138</v>
      </c>
      <c r="E158" s="39"/>
      <c r="F158" s="237" t="s">
        <v>183</v>
      </c>
      <c r="G158" s="39"/>
      <c r="H158" s="39"/>
      <c r="I158" s="139"/>
      <c r="J158" s="39"/>
      <c r="K158" s="39"/>
      <c r="L158" s="43"/>
      <c r="M158" s="238"/>
      <c r="N158" s="86"/>
      <c r="O158" s="86"/>
      <c r="P158" s="86"/>
      <c r="Q158" s="86"/>
      <c r="R158" s="86"/>
      <c r="S158" s="86"/>
      <c r="T158" s="87"/>
      <c r="AT158" s="17" t="s">
        <v>138</v>
      </c>
      <c r="AU158" s="17" t="s">
        <v>89</v>
      </c>
    </row>
    <row r="159" spans="2:51" s="12" customFormat="1" ht="12">
      <c r="B159" s="239"/>
      <c r="C159" s="240"/>
      <c r="D159" s="236" t="s">
        <v>140</v>
      </c>
      <c r="E159" s="241" t="s">
        <v>1</v>
      </c>
      <c r="F159" s="242" t="s">
        <v>184</v>
      </c>
      <c r="G159" s="240"/>
      <c r="H159" s="243">
        <v>1.287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AT159" s="249" t="s">
        <v>140</v>
      </c>
      <c r="AU159" s="249" t="s">
        <v>89</v>
      </c>
      <c r="AV159" s="12" t="s">
        <v>89</v>
      </c>
      <c r="AW159" s="12" t="s">
        <v>36</v>
      </c>
      <c r="AX159" s="12" t="s">
        <v>79</v>
      </c>
      <c r="AY159" s="249" t="s">
        <v>129</v>
      </c>
    </row>
    <row r="160" spans="2:51" s="12" customFormat="1" ht="12">
      <c r="B160" s="239"/>
      <c r="C160" s="240"/>
      <c r="D160" s="236" t="s">
        <v>140</v>
      </c>
      <c r="E160" s="241" t="s">
        <v>1</v>
      </c>
      <c r="F160" s="242" t="s">
        <v>185</v>
      </c>
      <c r="G160" s="240"/>
      <c r="H160" s="243">
        <v>1.258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AT160" s="249" t="s">
        <v>140</v>
      </c>
      <c r="AU160" s="249" t="s">
        <v>89</v>
      </c>
      <c r="AV160" s="12" t="s">
        <v>89</v>
      </c>
      <c r="AW160" s="12" t="s">
        <v>36</v>
      </c>
      <c r="AX160" s="12" t="s">
        <v>79</v>
      </c>
      <c r="AY160" s="249" t="s">
        <v>129</v>
      </c>
    </row>
    <row r="161" spans="2:51" s="13" customFormat="1" ht="12">
      <c r="B161" s="250"/>
      <c r="C161" s="251"/>
      <c r="D161" s="236" t="s">
        <v>140</v>
      </c>
      <c r="E161" s="252" t="s">
        <v>1</v>
      </c>
      <c r="F161" s="253" t="s">
        <v>144</v>
      </c>
      <c r="G161" s="251"/>
      <c r="H161" s="254">
        <v>2.545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AT161" s="260" t="s">
        <v>140</v>
      </c>
      <c r="AU161" s="260" t="s">
        <v>89</v>
      </c>
      <c r="AV161" s="13" t="s">
        <v>145</v>
      </c>
      <c r="AW161" s="13" t="s">
        <v>36</v>
      </c>
      <c r="AX161" s="13" t="s">
        <v>79</v>
      </c>
      <c r="AY161" s="260" t="s">
        <v>129</v>
      </c>
    </row>
    <row r="162" spans="2:51" s="12" customFormat="1" ht="12">
      <c r="B162" s="239"/>
      <c r="C162" s="240"/>
      <c r="D162" s="236" t="s">
        <v>140</v>
      </c>
      <c r="E162" s="241" t="s">
        <v>1</v>
      </c>
      <c r="F162" s="242" t="s">
        <v>186</v>
      </c>
      <c r="G162" s="240"/>
      <c r="H162" s="243">
        <v>189.304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AT162" s="249" t="s">
        <v>140</v>
      </c>
      <c r="AU162" s="249" t="s">
        <v>89</v>
      </c>
      <c r="AV162" s="12" t="s">
        <v>89</v>
      </c>
      <c r="AW162" s="12" t="s">
        <v>36</v>
      </c>
      <c r="AX162" s="12" t="s">
        <v>79</v>
      </c>
      <c r="AY162" s="249" t="s">
        <v>129</v>
      </c>
    </row>
    <row r="163" spans="2:51" s="12" customFormat="1" ht="12">
      <c r="B163" s="239"/>
      <c r="C163" s="240"/>
      <c r="D163" s="236" t="s">
        <v>140</v>
      </c>
      <c r="E163" s="241" t="s">
        <v>1</v>
      </c>
      <c r="F163" s="242" t="s">
        <v>187</v>
      </c>
      <c r="G163" s="240"/>
      <c r="H163" s="243">
        <v>20.798</v>
      </c>
      <c r="I163" s="244"/>
      <c r="J163" s="240"/>
      <c r="K163" s="240"/>
      <c r="L163" s="245"/>
      <c r="M163" s="246"/>
      <c r="N163" s="247"/>
      <c r="O163" s="247"/>
      <c r="P163" s="247"/>
      <c r="Q163" s="247"/>
      <c r="R163" s="247"/>
      <c r="S163" s="247"/>
      <c r="T163" s="248"/>
      <c r="AT163" s="249" t="s">
        <v>140</v>
      </c>
      <c r="AU163" s="249" t="s">
        <v>89</v>
      </c>
      <c r="AV163" s="12" t="s">
        <v>89</v>
      </c>
      <c r="AW163" s="12" t="s">
        <v>36</v>
      </c>
      <c r="AX163" s="12" t="s">
        <v>79</v>
      </c>
      <c r="AY163" s="249" t="s">
        <v>129</v>
      </c>
    </row>
    <row r="164" spans="2:51" s="12" customFormat="1" ht="12">
      <c r="B164" s="239"/>
      <c r="C164" s="240"/>
      <c r="D164" s="236" t="s">
        <v>140</v>
      </c>
      <c r="E164" s="241" t="s">
        <v>1</v>
      </c>
      <c r="F164" s="242" t="s">
        <v>188</v>
      </c>
      <c r="G164" s="240"/>
      <c r="H164" s="243">
        <v>1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AT164" s="249" t="s">
        <v>140</v>
      </c>
      <c r="AU164" s="249" t="s">
        <v>89</v>
      </c>
      <c r="AV164" s="12" t="s">
        <v>89</v>
      </c>
      <c r="AW164" s="12" t="s">
        <v>36</v>
      </c>
      <c r="AX164" s="12" t="s">
        <v>79</v>
      </c>
      <c r="AY164" s="249" t="s">
        <v>129</v>
      </c>
    </row>
    <row r="165" spans="2:51" s="12" customFormat="1" ht="12">
      <c r="B165" s="239"/>
      <c r="C165" s="240"/>
      <c r="D165" s="236" t="s">
        <v>140</v>
      </c>
      <c r="E165" s="241" t="s">
        <v>1</v>
      </c>
      <c r="F165" s="242" t="s">
        <v>189</v>
      </c>
      <c r="G165" s="240"/>
      <c r="H165" s="243">
        <v>-22.62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AT165" s="249" t="s">
        <v>140</v>
      </c>
      <c r="AU165" s="249" t="s">
        <v>89</v>
      </c>
      <c r="AV165" s="12" t="s">
        <v>89</v>
      </c>
      <c r="AW165" s="12" t="s">
        <v>36</v>
      </c>
      <c r="AX165" s="12" t="s">
        <v>79</v>
      </c>
      <c r="AY165" s="249" t="s">
        <v>129</v>
      </c>
    </row>
    <row r="166" spans="2:51" s="12" customFormat="1" ht="12">
      <c r="B166" s="239"/>
      <c r="C166" s="240"/>
      <c r="D166" s="236" t="s">
        <v>140</v>
      </c>
      <c r="E166" s="241" t="s">
        <v>1</v>
      </c>
      <c r="F166" s="242" t="s">
        <v>190</v>
      </c>
      <c r="G166" s="240"/>
      <c r="H166" s="243">
        <v>-6.422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AT166" s="249" t="s">
        <v>140</v>
      </c>
      <c r="AU166" s="249" t="s">
        <v>89</v>
      </c>
      <c r="AV166" s="12" t="s">
        <v>89</v>
      </c>
      <c r="AW166" s="12" t="s">
        <v>36</v>
      </c>
      <c r="AX166" s="12" t="s">
        <v>79</v>
      </c>
      <c r="AY166" s="249" t="s">
        <v>129</v>
      </c>
    </row>
    <row r="167" spans="2:51" s="13" customFormat="1" ht="12">
      <c r="B167" s="250"/>
      <c r="C167" s="251"/>
      <c r="D167" s="236" t="s">
        <v>140</v>
      </c>
      <c r="E167" s="252" t="s">
        <v>1</v>
      </c>
      <c r="F167" s="253" t="s">
        <v>144</v>
      </c>
      <c r="G167" s="251"/>
      <c r="H167" s="254">
        <v>182.06</v>
      </c>
      <c r="I167" s="255"/>
      <c r="J167" s="251"/>
      <c r="K167" s="251"/>
      <c r="L167" s="256"/>
      <c r="M167" s="257"/>
      <c r="N167" s="258"/>
      <c r="O167" s="258"/>
      <c r="P167" s="258"/>
      <c r="Q167" s="258"/>
      <c r="R167" s="258"/>
      <c r="S167" s="258"/>
      <c r="T167" s="259"/>
      <c r="AT167" s="260" t="s">
        <v>140</v>
      </c>
      <c r="AU167" s="260" t="s">
        <v>89</v>
      </c>
      <c r="AV167" s="13" t="s">
        <v>145</v>
      </c>
      <c r="AW167" s="13" t="s">
        <v>36</v>
      </c>
      <c r="AX167" s="13" t="s">
        <v>79</v>
      </c>
      <c r="AY167" s="260" t="s">
        <v>129</v>
      </c>
    </row>
    <row r="168" spans="2:51" s="12" customFormat="1" ht="12">
      <c r="B168" s="239"/>
      <c r="C168" s="240"/>
      <c r="D168" s="236" t="s">
        <v>140</v>
      </c>
      <c r="E168" s="241" t="s">
        <v>1</v>
      </c>
      <c r="F168" s="242" t="s">
        <v>191</v>
      </c>
      <c r="G168" s="240"/>
      <c r="H168" s="243">
        <v>91.03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AT168" s="249" t="s">
        <v>140</v>
      </c>
      <c r="AU168" s="249" t="s">
        <v>89</v>
      </c>
      <c r="AV168" s="12" t="s">
        <v>89</v>
      </c>
      <c r="AW168" s="12" t="s">
        <v>36</v>
      </c>
      <c r="AX168" s="12" t="s">
        <v>87</v>
      </c>
      <c r="AY168" s="249" t="s">
        <v>129</v>
      </c>
    </row>
    <row r="169" spans="2:65" s="1" customFormat="1" ht="16.5" customHeight="1">
      <c r="B169" s="38"/>
      <c r="C169" s="223" t="s">
        <v>192</v>
      </c>
      <c r="D169" s="223" t="s">
        <v>131</v>
      </c>
      <c r="E169" s="224" t="s">
        <v>193</v>
      </c>
      <c r="F169" s="225" t="s">
        <v>194</v>
      </c>
      <c r="G169" s="226" t="s">
        <v>160</v>
      </c>
      <c r="H169" s="227">
        <v>27.309</v>
      </c>
      <c r="I169" s="228"/>
      <c r="J169" s="229">
        <f>ROUND(I169*H169,2)</f>
        <v>0</v>
      </c>
      <c r="K169" s="225" t="s">
        <v>135</v>
      </c>
      <c r="L169" s="43"/>
      <c r="M169" s="230" t="s">
        <v>1</v>
      </c>
      <c r="N169" s="231" t="s">
        <v>44</v>
      </c>
      <c r="O169" s="86"/>
      <c r="P169" s="232">
        <f>O169*H169</f>
        <v>0</v>
      </c>
      <c r="Q169" s="232">
        <v>0</v>
      </c>
      <c r="R169" s="232">
        <f>Q169*H169</f>
        <v>0</v>
      </c>
      <c r="S169" s="232">
        <v>0</v>
      </c>
      <c r="T169" s="233">
        <f>S169*H169</f>
        <v>0</v>
      </c>
      <c r="AR169" s="234" t="s">
        <v>136</v>
      </c>
      <c r="AT169" s="234" t="s">
        <v>131</v>
      </c>
      <c r="AU169" s="234" t="s">
        <v>89</v>
      </c>
      <c r="AY169" s="17" t="s">
        <v>129</v>
      </c>
      <c r="BE169" s="235">
        <f>IF(N169="základní",J169,0)</f>
        <v>0</v>
      </c>
      <c r="BF169" s="235">
        <f>IF(N169="snížená",J169,0)</f>
        <v>0</v>
      </c>
      <c r="BG169" s="235">
        <f>IF(N169="zákl. přenesená",J169,0)</f>
        <v>0</v>
      </c>
      <c r="BH169" s="235">
        <f>IF(N169="sníž. přenesená",J169,0)</f>
        <v>0</v>
      </c>
      <c r="BI169" s="235">
        <f>IF(N169="nulová",J169,0)</f>
        <v>0</v>
      </c>
      <c r="BJ169" s="17" t="s">
        <v>87</v>
      </c>
      <c r="BK169" s="235">
        <f>ROUND(I169*H169,2)</f>
        <v>0</v>
      </c>
      <c r="BL169" s="17" t="s">
        <v>136</v>
      </c>
      <c r="BM169" s="234" t="s">
        <v>195</v>
      </c>
    </row>
    <row r="170" spans="2:47" s="1" customFormat="1" ht="12">
      <c r="B170" s="38"/>
      <c r="C170" s="39"/>
      <c r="D170" s="236" t="s">
        <v>138</v>
      </c>
      <c r="E170" s="39"/>
      <c r="F170" s="237" t="s">
        <v>196</v>
      </c>
      <c r="G170" s="39"/>
      <c r="H170" s="39"/>
      <c r="I170" s="139"/>
      <c r="J170" s="39"/>
      <c r="K170" s="39"/>
      <c r="L170" s="43"/>
      <c r="M170" s="238"/>
      <c r="N170" s="86"/>
      <c r="O170" s="86"/>
      <c r="P170" s="86"/>
      <c r="Q170" s="86"/>
      <c r="R170" s="86"/>
      <c r="S170" s="86"/>
      <c r="T170" s="87"/>
      <c r="AT170" s="17" t="s">
        <v>138</v>
      </c>
      <c r="AU170" s="17" t="s">
        <v>89</v>
      </c>
    </row>
    <row r="171" spans="2:47" s="1" customFormat="1" ht="12">
      <c r="B171" s="38"/>
      <c r="C171" s="39"/>
      <c r="D171" s="236" t="s">
        <v>197</v>
      </c>
      <c r="E171" s="39"/>
      <c r="F171" s="272" t="s">
        <v>198</v>
      </c>
      <c r="G171" s="39"/>
      <c r="H171" s="39"/>
      <c r="I171" s="139"/>
      <c r="J171" s="39"/>
      <c r="K171" s="39"/>
      <c r="L171" s="43"/>
      <c r="M171" s="238"/>
      <c r="N171" s="86"/>
      <c r="O171" s="86"/>
      <c r="P171" s="86"/>
      <c r="Q171" s="86"/>
      <c r="R171" s="86"/>
      <c r="S171" s="86"/>
      <c r="T171" s="87"/>
      <c r="AT171" s="17" t="s">
        <v>197</v>
      </c>
      <c r="AU171" s="17" t="s">
        <v>89</v>
      </c>
    </row>
    <row r="172" spans="2:51" s="12" customFormat="1" ht="12">
      <c r="B172" s="239"/>
      <c r="C172" s="240"/>
      <c r="D172" s="236" t="s">
        <v>140</v>
      </c>
      <c r="E172" s="241" t="s">
        <v>1</v>
      </c>
      <c r="F172" s="242" t="s">
        <v>199</v>
      </c>
      <c r="G172" s="240"/>
      <c r="H172" s="243">
        <v>27.309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AT172" s="249" t="s">
        <v>140</v>
      </c>
      <c r="AU172" s="249" t="s">
        <v>89</v>
      </c>
      <c r="AV172" s="12" t="s">
        <v>89</v>
      </c>
      <c r="AW172" s="12" t="s">
        <v>36</v>
      </c>
      <c r="AX172" s="12" t="s">
        <v>87</v>
      </c>
      <c r="AY172" s="249" t="s">
        <v>129</v>
      </c>
    </row>
    <row r="173" spans="2:65" s="1" customFormat="1" ht="16.5" customHeight="1">
      <c r="B173" s="38"/>
      <c r="C173" s="223" t="s">
        <v>200</v>
      </c>
      <c r="D173" s="223" t="s">
        <v>131</v>
      </c>
      <c r="E173" s="224" t="s">
        <v>201</v>
      </c>
      <c r="F173" s="225" t="s">
        <v>202</v>
      </c>
      <c r="G173" s="226" t="s">
        <v>160</v>
      </c>
      <c r="H173" s="227">
        <v>78.801</v>
      </c>
      <c r="I173" s="228"/>
      <c r="J173" s="229">
        <f>ROUND(I173*H173,2)</f>
        <v>0</v>
      </c>
      <c r="K173" s="225" t="s">
        <v>135</v>
      </c>
      <c r="L173" s="43"/>
      <c r="M173" s="230" t="s">
        <v>1</v>
      </c>
      <c r="N173" s="231" t="s">
        <v>44</v>
      </c>
      <c r="O173" s="86"/>
      <c r="P173" s="232">
        <f>O173*H173</f>
        <v>0</v>
      </c>
      <c r="Q173" s="232">
        <v>0</v>
      </c>
      <c r="R173" s="232">
        <f>Q173*H173</f>
        <v>0</v>
      </c>
      <c r="S173" s="232">
        <v>0</v>
      </c>
      <c r="T173" s="233">
        <f>S173*H173</f>
        <v>0</v>
      </c>
      <c r="AR173" s="234" t="s">
        <v>136</v>
      </c>
      <c r="AT173" s="234" t="s">
        <v>131</v>
      </c>
      <c r="AU173" s="234" t="s">
        <v>89</v>
      </c>
      <c r="AY173" s="17" t="s">
        <v>129</v>
      </c>
      <c r="BE173" s="235">
        <f>IF(N173="základní",J173,0)</f>
        <v>0</v>
      </c>
      <c r="BF173" s="235">
        <f>IF(N173="snížená",J173,0)</f>
        <v>0</v>
      </c>
      <c r="BG173" s="235">
        <f>IF(N173="zákl. přenesená",J173,0)</f>
        <v>0</v>
      </c>
      <c r="BH173" s="235">
        <f>IF(N173="sníž. přenesená",J173,0)</f>
        <v>0</v>
      </c>
      <c r="BI173" s="235">
        <f>IF(N173="nulová",J173,0)</f>
        <v>0</v>
      </c>
      <c r="BJ173" s="17" t="s">
        <v>87</v>
      </c>
      <c r="BK173" s="235">
        <f>ROUND(I173*H173,2)</f>
        <v>0</v>
      </c>
      <c r="BL173" s="17" t="s">
        <v>136</v>
      </c>
      <c r="BM173" s="234" t="s">
        <v>203</v>
      </c>
    </row>
    <row r="174" spans="2:47" s="1" customFormat="1" ht="12">
      <c r="B174" s="38"/>
      <c r="C174" s="39"/>
      <c r="D174" s="236" t="s">
        <v>138</v>
      </c>
      <c r="E174" s="39"/>
      <c r="F174" s="237" t="s">
        <v>204</v>
      </c>
      <c r="G174" s="39"/>
      <c r="H174" s="39"/>
      <c r="I174" s="139"/>
      <c r="J174" s="39"/>
      <c r="K174" s="39"/>
      <c r="L174" s="43"/>
      <c r="M174" s="238"/>
      <c r="N174" s="86"/>
      <c r="O174" s="86"/>
      <c r="P174" s="86"/>
      <c r="Q174" s="86"/>
      <c r="R174" s="86"/>
      <c r="S174" s="86"/>
      <c r="T174" s="87"/>
      <c r="AT174" s="17" t="s">
        <v>138</v>
      </c>
      <c r="AU174" s="17" t="s">
        <v>89</v>
      </c>
    </row>
    <row r="175" spans="2:51" s="12" customFormat="1" ht="12">
      <c r="B175" s="239"/>
      <c r="C175" s="240"/>
      <c r="D175" s="236" t="s">
        <v>140</v>
      </c>
      <c r="E175" s="241" t="s">
        <v>1</v>
      </c>
      <c r="F175" s="242" t="s">
        <v>169</v>
      </c>
      <c r="G175" s="240"/>
      <c r="H175" s="243">
        <v>1.255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AT175" s="249" t="s">
        <v>140</v>
      </c>
      <c r="AU175" s="249" t="s">
        <v>89</v>
      </c>
      <c r="AV175" s="12" t="s">
        <v>89</v>
      </c>
      <c r="AW175" s="12" t="s">
        <v>36</v>
      </c>
      <c r="AX175" s="12" t="s">
        <v>79</v>
      </c>
      <c r="AY175" s="249" t="s">
        <v>129</v>
      </c>
    </row>
    <row r="176" spans="2:51" s="13" customFormat="1" ht="12">
      <c r="B176" s="250"/>
      <c r="C176" s="251"/>
      <c r="D176" s="236" t="s">
        <v>140</v>
      </c>
      <c r="E176" s="252" t="s">
        <v>1</v>
      </c>
      <c r="F176" s="253" t="s">
        <v>144</v>
      </c>
      <c r="G176" s="251"/>
      <c r="H176" s="254">
        <v>1.255</v>
      </c>
      <c r="I176" s="255"/>
      <c r="J176" s="251"/>
      <c r="K176" s="251"/>
      <c r="L176" s="256"/>
      <c r="M176" s="257"/>
      <c r="N176" s="258"/>
      <c r="O176" s="258"/>
      <c r="P176" s="258"/>
      <c r="Q176" s="258"/>
      <c r="R176" s="258"/>
      <c r="S176" s="258"/>
      <c r="T176" s="259"/>
      <c r="AT176" s="260" t="s">
        <v>140</v>
      </c>
      <c r="AU176" s="260" t="s">
        <v>89</v>
      </c>
      <c r="AV176" s="13" t="s">
        <v>145</v>
      </c>
      <c r="AW176" s="13" t="s">
        <v>36</v>
      </c>
      <c r="AX176" s="13" t="s">
        <v>79</v>
      </c>
      <c r="AY176" s="260" t="s">
        <v>129</v>
      </c>
    </row>
    <row r="177" spans="2:51" s="12" customFormat="1" ht="12">
      <c r="B177" s="239"/>
      <c r="C177" s="240"/>
      <c r="D177" s="236" t="s">
        <v>140</v>
      </c>
      <c r="E177" s="241" t="s">
        <v>1</v>
      </c>
      <c r="F177" s="242" t="s">
        <v>170</v>
      </c>
      <c r="G177" s="240"/>
      <c r="H177" s="243">
        <v>178.662</v>
      </c>
      <c r="I177" s="244"/>
      <c r="J177" s="240"/>
      <c r="K177" s="240"/>
      <c r="L177" s="245"/>
      <c r="M177" s="246"/>
      <c r="N177" s="247"/>
      <c r="O177" s="247"/>
      <c r="P177" s="247"/>
      <c r="Q177" s="247"/>
      <c r="R177" s="247"/>
      <c r="S177" s="247"/>
      <c r="T177" s="248"/>
      <c r="AT177" s="249" t="s">
        <v>140</v>
      </c>
      <c r="AU177" s="249" t="s">
        <v>89</v>
      </c>
      <c r="AV177" s="12" t="s">
        <v>89</v>
      </c>
      <c r="AW177" s="12" t="s">
        <v>36</v>
      </c>
      <c r="AX177" s="12" t="s">
        <v>79</v>
      </c>
      <c r="AY177" s="249" t="s">
        <v>129</v>
      </c>
    </row>
    <row r="178" spans="2:51" s="12" customFormat="1" ht="12">
      <c r="B178" s="239"/>
      <c r="C178" s="240"/>
      <c r="D178" s="236" t="s">
        <v>140</v>
      </c>
      <c r="E178" s="241" t="s">
        <v>1</v>
      </c>
      <c r="F178" s="242" t="s">
        <v>171</v>
      </c>
      <c r="G178" s="240"/>
      <c r="H178" s="243">
        <v>-21.06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AT178" s="249" t="s">
        <v>140</v>
      </c>
      <c r="AU178" s="249" t="s">
        <v>89</v>
      </c>
      <c r="AV178" s="12" t="s">
        <v>89</v>
      </c>
      <c r="AW178" s="12" t="s">
        <v>36</v>
      </c>
      <c r="AX178" s="12" t="s">
        <v>79</v>
      </c>
      <c r="AY178" s="249" t="s">
        <v>129</v>
      </c>
    </row>
    <row r="179" spans="2:51" s="13" customFormat="1" ht="12">
      <c r="B179" s="250"/>
      <c r="C179" s="251"/>
      <c r="D179" s="236" t="s">
        <v>140</v>
      </c>
      <c r="E179" s="252" t="s">
        <v>1</v>
      </c>
      <c r="F179" s="253" t="s">
        <v>144</v>
      </c>
      <c r="G179" s="251"/>
      <c r="H179" s="254">
        <v>157.602</v>
      </c>
      <c r="I179" s="255"/>
      <c r="J179" s="251"/>
      <c r="K179" s="251"/>
      <c r="L179" s="256"/>
      <c r="M179" s="257"/>
      <c r="N179" s="258"/>
      <c r="O179" s="258"/>
      <c r="P179" s="258"/>
      <c r="Q179" s="258"/>
      <c r="R179" s="258"/>
      <c r="S179" s="258"/>
      <c r="T179" s="259"/>
      <c r="AT179" s="260" t="s">
        <v>140</v>
      </c>
      <c r="AU179" s="260" t="s">
        <v>89</v>
      </c>
      <c r="AV179" s="13" t="s">
        <v>145</v>
      </c>
      <c r="AW179" s="13" t="s">
        <v>36</v>
      </c>
      <c r="AX179" s="13" t="s">
        <v>79</v>
      </c>
      <c r="AY179" s="260" t="s">
        <v>129</v>
      </c>
    </row>
    <row r="180" spans="2:51" s="12" customFormat="1" ht="12">
      <c r="B180" s="239"/>
      <c r="C180" s="240"/>
      <c r="D180" s="236" t="s">
        <v>140</v>
      </c>
      <c r="E180" s="241" t="s">
        <v>1</v>
      </c>
      <c r="F180" s="242" t="s">
        <v>172</v>
      </c>
      <c r="G180" s="240"/>
      <c r="H180" s="243">
        <v>78.801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AT180" s="249" t="s">
        <v>140</v>
      </c>
      <c r="AU180" s="249" t="s">
        <v>89</v>
      </c>
      <c r="AV180" s="12" t="s">
        <v>89</v>
      </c>
      <c r="AW180" s="12" t="s">
        <v>36</v>
      </c>
      <c r="AX180" s="12" t="s">
        <v>87</v>
      </c>
      <c r="AY180" s="249" t="s">
        <v>129</v>
      </c>
    </row>
    <row r="181" spans="2:65" s="1" customFormat="1" ht="16.5" customHeight="1">
      <c r="B181" s="38"/>
      <c r="C181" s="223" t="s">
        <v>205</v>
      </c>
      <c r="D181" s="223" t="s">
        <v>131</v>
      </c>
      <c r="E181" s="224" t="s">
        <v>206</v>
      </c>
      <c r="F181" s="225" t="s">
        <v>207</v>
      </c>
      <c r="G181" s="226" t="s">
        <v>160</v>
      </c>
      <c r="H181" s="227">
        <v>23.64</v>
      </c>
      <c r="I181" s="228"/>
      <c r="J181" s="229">
        <f>ROUND(I181*H181,2)</f>
        <v>0</v>
      </c>
      <c r="K181" s="225" t="s">
        <v>135</v>
      </c>
      <c r="L181" s="43"/>
      <c r="M181" s="230" t="s">
        <v>1</v>
      </c>
      <c r="N181" s="231" t="s">
        <v>44</v>
      </c>
      <c r="O181" s="86"/>
      <c r="P181" s="232">
        <f>O181*H181</f>
        <v>0</v>
      </c>
      <c r="Q181" s="232">
        <v>0</v>
      </c>
      <c r="R181" s="232">
        <f>Q181*H181</f>
        <v>0</v>
      </c>
      <c r="S181" s="232">
        <v>0</v>
      </c>
      <c r="T181" s="233">
        <f>S181*H181</f>
        <v>0</v>
      </c>
      <c r="AR181" s="234" t="s">
        <v>136</v>
      </c>
      <c r="AT181" s="234" t="s">
        <v>131</v>
      </c>
      <c r="AU181" s="234" t="s">
        <v>89</v>
      </c>
      <c r="AY181" s="17" t="s">
        <v>129</v>
      </c>
      <c r="BE181" s="235">
        <f>IF(N181="základní",J181,0)</f>
        <v>0</v>
      </c>
      <c r="BF181" s="235">
        <f>IF(N181="snížená",J181,0)</f>
        <v>0</v>
      </c>
      <c r="BG181" s="235">
        <f>IF(N181="zákl. přenesená",J181,0)</f>
        <v>0</v>
      </c>
      <c r="BH181" s="235">
        <f>IF(N181="sníž. přenesená",J181,0)</f>
        <v>0</v>
      </c>
      <c r="BI181" s="235">
        <f>IF(N181="nulová",J181,0)</f>
        <v>0</v>
      </c>
      <c r="BJ181" s="17" t="s">
        <v>87</v>
      </c>
      <c r="BK181" s="235">
        <f>ROUND(I181*H181,2)</f>
        <v>0</v>
      </c>
      <c r="BL181" s="17" t="s">
        <v>136</v>
      </c>
      <c r="BM181" s="234" t="s">
        <v>208</v>
      </c>
    </row>
    <row r="182" spans="2:47" s="1" customFormat="1" ht="12">
      <c r="B182" s="38"/>
      <c r="C182" s="39"/>
      <c r="D182" s="236" t="s">
        <v>138</v>
      </c>
      <c r="E182" s="39"/>
      <c r="F182" s="237" t="s">
        <v>209</v>
      </c>
      <c r="G182" s="39"/>
      <c r="H182" s="39"/>
      <c r="I182" s="139"/>
      <c r="J182" s="39"/>
      <c r="K182" s="39"/>
      <c r="L182" s="43"/>
      <c r="M182" s="238"/>
      <c r="N182" s="86"/>
      <c r="O182" s="86"/>
      <c r="P182" s="86"/>
      <c r="Q182" s="86"/>
      <c r="R182" s="86"/>
      <c r="S182" s="86"/>
      <c r="T182" s="87"/>
      <c r="AT182" s="17" t="s">
        <v>138</v>
      </c>
      <c r="AU182" s="17" t="s">
        <v>89</v>
      </c>
    </row>
    <row r="183" spans="2:51" s="12" customFormat="1" ht="12">
      <c r="B183" s="239"/>
      <c r="C183" s="240"/>
      <c r="D183" s="236" t="s">
        <v>140</v>
      </c>
      <c r="E183" s="241" t="s">
        <v>1</v>
      </c>
      <c r="F183" s="242" t="s">
        <v>178</v>
      </c>
      <c r="G183" s="240"/>
      <c r="H183" s="243">
        <v>23.64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AT183" s="249" t="s">
        <v>140</v>
      </c>
      <c r="AU183" s="249" t="s">
        <v>89</v>
      </c>
      <c r="AV183" s="12" t="s">
        <v>89</v>
      </c>
      <c r="AW183" s="12" t="s">
        <v>36</v>
      </c>
      <c r="AX183" s="12" t="s">
        <v>87</v>
      </c>
      <c r="AY183" s="249" t="s">
        <v>129</v>
      </c>
    </row>
    <row r="184" spans="2:65" s="1" customFormat="1" ht="16.5" customHeight="1">
      <c r="B184" s="38"/>
      <c r="C184" s="223" t="s">
        <v>210</v>
      </c>
      <c r="D184" s="223" t="s">
        <v>131</v>
      </c>
      <c r="E184" s="224" t="s">
        <v>211</v>
      </c>
      <c r="F184" s="225" t="s">
        <v>212</v>
      </c>
      <c r="G184" s="226" t="s">
        <v>160</v>
      </c>
      <c r="H184" s="227">
        <v>91.03</v>
      </c>
      <c r="I184" s="228"/>
      <c r="J184" s="229">
        <f>ROUND(I184*H184,2)</f>
        <v>0</v>
      </c>
      <c r="K184" s="225" t="s">
        <v>135</v>
      </c>
      <c r="L184" s="43"/>
      <c r="M184" s="230" t="s">
        <v>1</v>
      </c>
      <c r="N184" s="231" t="s">
        <v>44</v>
      </c>
      <c r="O184" s="86"/>
      <c r="P184" s="232">
        <f>O184*H184</f>
        <v>0</v>
      </c>
      <c r="Q184" s="232">
        <v>0</v>
      </c>
      <c r="R184" s="232">
        <f>Q184*H184</f>
        <v>0</v>
      </c>
      <c r="S184" s="232">
        <v>0</v>
      </c>
      <c r="T184" s="233">
        <f>S184*H184</f>
        <v>0</v>
      </c>
      <c r="AR184" s="234" t="s">
        <v>136</v>
      </c>
      <c r="AT184" s="234" t="s">
        <v>131</v>
      </c>
      <c r="AU184" s="234" t="s">
        <v>89</v>
      </c>
      <c r="AY184" s="17" t="s">
        <v>129</v>
      </c>
      <c r="BE184" s="235">
        <f>IF(N184="základní",J184,0)</f>
        <v>0</v>
      </c>
      <c r="BF184" s="235">
        <f>IF(N184="snížená",J184,0)</f>
        <v>0</v>
      </c>
      <c r="BG184" s="235">
        <f>IF(N184="zákl. přenesená",J184,0)</f>
        <v>0</v>
      </c>
      <c r="BH184" s="235">
        <f>IF(N184="sníž. přenesená",J184,0)</f>
        <v>0</v>
      </c>
      <c r="BI184" s="235">
        <f>IF(N184="nulová",J184,0)</f>
        <v>0</v>
      </c>
      <c r="BJ184" s="17" t="s">
        <v>87</v>
      </c>
      <c r="BK184" s="235">
        <f>ROUND(I184*H184,2)</f>
        <v>0</v>
      </c>
      <c r="BL184" s="17" t="s">
        <v>136</v>
      </c>
      <c r="BM184" s="234" t="s">
        <v>213</v>
      </c>
    </row>
    <row r="185" spans="2:47" s="1" customFormat="1" ht="12">
      <c r="B185" s="38"/>
      <c r="C185" s="39"/>
      <c r="D185" s="236" t="s">
        <v>138</v>
      </c>
      <c r="E185" s="39"/>
      <c r="F185" s="237" t="s">
        <v>214</v>
      </c>
      <c r="G185" s="39"/>
      <c r="H185" s="39"/>
      <c r="I185" s="139"/>
      <c r="J185" s="39"/>
      <c r="K185" s="39"/>
      <c r="L185" s="43"/>
      <c r="M185" s="238"/>
      <c r="N185" s="86"/>
      <c r="O185" s="86"/>
      <c r="P185" s="86"/>
      <c r="Q185" s="86"/>
      <c r="R185" s="86"/>
      <c r="S185" s="86"/>
      <c r="T185" s="87"/>
      <c r="AT185" s="17" t="s">
        <v>138</v>
      </c>
      <c r="AU185" s="17" t="s">
        <v>89</v>
      </c>
    </row>
    <row r="186" spans="2:51" s="12" customFormat="1" ht="12">
      <c r="B186" s="239"/>
      <c r="C186" s="240"/>
      <c r="D186" s="236" t="s">
        <v>140</v>
      </c>
      <c r="E186" s="241" t="s">
        <v>1</v>
      </c>
      <c r="F186" s="242" t="s">
        <v>184</v>
      </c>
      <c r="G186" s="240"/>
      <c r="H186" s="243">
        <v>1.287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AT186" s="249" t="s">
        <v>140</v>
      </c>
      <c r="AU186" s="249" t="s">
        <v>89</v>
      </c>
      <c r="AV186" s="12" t="s">
        <v>89</v>
      </c>
      <c r="AW186" s="12" t="s">
        <v>36</v>
      </c>
      <c r="AX186" s="12" t="s">
        <v>79</v>
      </c>
      <c r="AY186" s="249" t="s">
        <v>129</v>
      </c>
    </row>
    <row r="187" spans="2:51" s="12" customFormat="1" ht="12">
      <c r="B187" s="239"/>
      <c r="C187" s="240"/>
      <c r="D187" s="236" t="s">
        <v>140</v>
      </c>
      <c r="E187" s="241" t="s">
        <v>1</v>
      </c>
      <c r="F187" s="242" t="s">
        <v>185</v>
      </c>
      <c r="G187" s="240"/>
      <c r="H187" s="243">
        <v>1.258</v>
      </c>
      <c r="I187" s="244"/>
      <c r="J187" s="240"/>
      <c r="K187" s="240"/>
      <c r="L187" s="245"/>
      <c r="M187" s="246"/>
      <c r="N187" s="247"/>
      <c r="O187" s="247"/>
      <c r="P187" s="247"/>
      <c r="Q187" s="247"/>
      <c r="R187" s="247"/>
      <c r="S187" s="247"/>
      <c r="T187" s="248"/>
      <c r="AT187" s="249" t="s">
        <v>140</v>
      </c>
      <c r="AU187" s="249" t="s">
        <v>89</v>
      </c>
      <c r="AV187" s="12" t="s">
        <v>89</v>
      </c>
      <c r="AW187" s="12" t="s">
        <v>36</v>
      </c>
      <c r="AX187" s="12" t="s">
        <v>79</v>
      </c>
      <c r="AY187" s="249" t="s">
        <v>129</v>
      </c>
    </row>
    <row r="188" spans="2:51" s="13" customFormat="1" ht="12">
      <c r="B188" s="250"/>
      <c r="C188" s="251"/>
      <c r="D188" s="236" t="s">
        <v>140</v>
      </c>
      <c r="E188" s="252" t="s">
        <v>1</v>
      </c>
      <c r="F188" s="253" t="s">
        <v>144</v>
      </c>
      <c r="G188" s="251"/>
      <c r="H188" s="254">
        <v>2.545</v>
      </c>
      <c r="I188" s="255"/>
      <c r="J188" s="251"/>
      <c r="K188" s="251"/>
      <c r="L188" s="256"/>
      <c r="M188" s="257"/>
      <c r="N188" s="258"/>
      <c r="O188" s="258"/>
      <c r="P188" s="258"/>
      <c r="Q188" s="258"/>
      <c r="R188" s="258"/>
      <c r="S188" s="258"/>
      <c r="T188" s="259"/>
      <c r="AT188" s="260" t="s">
        <v>140</v>
      </c>
      <c r="AU188" s="260" t="s">
        <v>89</v>
      </c>
      <c r="AV188" s="13" t="s">
        <v>145</v>
      </c>
      <c r="AW188" s="13" t="s">
        <v>36</v>
      </c>
      <c r="AX188" s="13" t="s">
        <v>79</v>
      </c>
      <c r="AY188" s="260" t="s">
        <v>129</v>
      </c>
    </row>
    <row r="189" spans="2:51" s="12" customFormat="1" ht="12">
      <c r="B189" s="239"/>
      <c r="C189" s="240"/>
      <c r="D189" s="236" t="s">
        <v>140</v>
      </c>
      <c r="E189" s="241" t="s">
        <v>1</v>
      </c>
      <c r="F189" s="242" t="s">
        <v>186</v>
      </c>
      <c r="G189" s="240"/>
      <c r="H189" s="243">
        <v>189.304</v>
      </c>
      <c r="I189" s="244"/>
      <c r="J189" s="240"/>
      <c r="K189" s="240"/>
      <c r="L189" s="245"/>
      <c r="M189" s="246"/>
      <c r="N189" s="247"/>
      <c r="O189" s="247"/>
      <c r="P189" s="247"/>
      <c r="Q189" s="247"/>
      <c r="R189" s="247"/>
      <c r="S189" s="247"/>
      <c r="T189" s="248"/>
      <c r="AT189" s="249" t="s">
        <v>140</v>
      </c>
      <c r="AU189" s="249" t="s">
        <v>89</v>
      </c>
      <c r="AV189" s="12" t="s">
        <v>89</v>
      </c>
      <c r="AW189" s="12" t="s">
        <v>36</v>
      </c>
      <c r="AX189" s="12" t="s">
        <v>79</v>
      </c>
      <c r="AY189" s="249" t="s">
        <v>129</v>
      </c>
    </row>
    <row r="190" spans="2:51" s="12" customFormat="1" ht="12">
      <c r="B190" s="239"/>
      <c r="C190" s="240"/>
      <c r="D190" s="236" t="s">
        <v>140</v>
      </c>
      <c r="E190" s="241" t="s">
        <v>1</v>
      </c>
      <c r="F190" s="242" t="s">
        <v>187</v>
      </c>
      <c r="G190" s="240"/>
      <c r="H190" s="243">
        <v>20.798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AT190" s="249" t="s">
        <v>140</v>
      </c>
      <c r="AU190" s="249" t="s">
        <v>89</v>
      </c>
      <c r="AV190" s="12" t="s">
        <v>89</v>
      </c>
      <c r="AW190" s="12" t="s">
        <v>36</v>
      </c>
      <c r="AX190" s="12" t="s">
        <v>79</v>
      </c>
      <c r="AY190" s="249" t="s">
        <v>129</v>
      </c>
    </row>
    <row r="191" spans="2:51" s="12" customFormat="1" ht="12">
      <c r="B191" s="239"/>
      <c r="C191" s="240"/>
      <c r="D191" s="236" t="s">
        <v>140</v>
      </c>
      <c r="E191" s="241" t="s">
        <v>1</v>
      </c>
      <c r="F191" s="242" t="s">
        <v>188</v>
      </c>
      <c r="G191" s="240"/>
      <c r="H191" s="243">
        <v>1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AT191" s="249" t="s">
        <v>140</v>
      </c>
      <c r="AU191" s="249" t="s">
        <v>89</v>
      </c>
      <c r="AV191" s="12" t="s">
        <v>89</v>
      </c>
      <c r="AW191" s="12" t="s">
        <v>36</v>
      </c>
      <c r="AX191" s="12" t="s">
        <v>79</v>
      </c>
      <c r="AY191" s="249" t="s">
        <v>129</v>
      </c>
    </row>
    <row r="192" spans="2:51" s="12" customFormat="1" ht="12">
      <c r="B192" s="239"/>
      <c r="C192" s="240"/>
      <c r="D192" s="236" t="s">
        <v>140</v>
      </c>
      <c r="E192" s="241" t="s">
        <v>1</v>
      </c>
      <c r="F192" s="242" t="s">
        <v>189</v>
      </c>
      <c r="G192" s="240"/>
      <c r="H192" s="243">
        <v>-22.62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AT192" s="249" t="s">
        <v>140</v>
      </c>
      <c r="AU192" s="249" t="s">
        <v>89</v>
      </c>
      <c r="AV192" s="12" t="s">
        <v>89</v>
      </c>
      <c r="AW192" s="12" t="s">
        <v>36</v>
      </c>
      <c r="AX192" s="12" t="s">
        <v>79</v>
      </c>
      <c r="AY192" s="249" t="s">
        <v>129</v>
      </c>
    </row>
    <row r="193" spans="2:51" s="12" customFormat="1" ht="12">
      <c r="B193" s="239"/>
      <c r="C193" s="240"/>
      <c r="D193" s="236" t="s">
        <v>140</v>
      </c>
      <c r="E193" s="241" t="s">
        <v>1</v>
      </c>
      <c r="F193" s="242" t="s">
        <v>190</v>
      </c>
      <c r="G193" s="240"/>
      <c r="H193" s="243">
        <v>-6.422</v>
      </c>
      <c r="I193" s="244"/>
      <c r="J193" s="240"/>
      <c r="K193" s="240"/>
      <c r="L193" s="245"/>
      <c r="M193" s="246"/>
      <c r="N193" s="247"/>
      <c r="O193" s="247"/>
      <c r="P193" s="247"/>
      <c r="Q193" s="247"/>
      <c r="R193" s="247"/>
      <c r="S193" s="247"/>
      <c r="T193" s="248"/>
      <c r="AT193" s="249" t="s">
        <v>140</v>
      </c>
      <c r="AU193" s="249" t="s">
        <v>89</v>
      </c>
      <c r="AV193" s="12" t="s">
        <v>89</v>
      </c>
      <c r="AW193" s="12" t="s">
        <v>36</v>
      </c>
      <c r="AX193" s="12" t="s">
        <v>79</v>
      </c>
      <c r="AY193" s="249" t="s">
        <v>129</v>
      </c>
    </row>
    <row r="194" spans="2:51" s="13" customFormat="1" ht="12">
      <c r="B194" s="250"/>
      <c r="C194" s="251"/>
      <c r="D194" s="236" t="s">
        <v>140</v>
      </c>
      <c r="E194" s="252" t="s">
        <v>1</v>
      </c>
      <c r="F194" s="253" t="s">
        <v>144</v>
      </c>
      <c r="G194" s="251"/>
      <c r="H194" s="254">
        <v>182.06</v>
      </c>
      <c r="I194" s="255"/>
      <c r="J194" s="251"/>
      <c r="K194" s="251"/>
      <c r="L194" s="256"/>
      <c r="M194" s="257"/>
      <c r="N194" s="258"/>
      <c r="O194" s="258"/>
      <c r="P194" s="258"/>
      <c r="Q194" s="258"/>
      <c r="R194" s="258"/>
      <c r="S194" s="258"/>
      <c r="T194" s="259"/>
      <c r="AT194" s="260" t="s">
        <v>140</v>
      </c>
      <c r="AU194" s="260" t="s">
        <v>89</v>
      </c>
      <c r="AV194" s="13" t="s">
        <v>145</v>
      </c>
      <c r="AW194" s="13" t="s">
        <v>36</v>
      </c>
      <c r="AX194" s="13" t="s">
        <v>79</v>
      </c>
      <c r="AY194" s="260" t="s">
        <v>129</v>
      </c>
    </row>
    <row r="195" spans="2:51" s="12" customFormat="1" ht="12">
      <c r="B195" s="239"/>
      <c r="C195" s="240"/>
      <c r="D195" s="236" t="s">
        <v>140</v>
      </c>
      <c r="E195" s="241" t="s">
        <v>1</v>
      </c>
      <c r="F195" s="242" t="s">
        <v>191</v>
      </c>
      <c r="G195" s="240"/>
      <c r="H195" s="243">
        <v>91.03</v>
      </c>
      <c r="I195" s="244"/>
      <c r="J195" s="240"/>
      <c r="K195" s="240"/>
      <c r="L195" s="245"/>
      <c r="M195" s="246"/>
      <c r="N195" s="247"/>
      <c r="O195" s="247"/>
      <c r="P195" s="247"/>
      <c r="Q195" s="247"/>
      <c r="R195" s="247"/>
      <c r="S195" s="247"/>
      <c r="T195" s="248"/>
      <c r="AT195" s="249" t="s">
        <v>140</v>
      </c>
      <c r="AU195" s="249" t="s">
        <v>89</v>
      </c>
      <c r="AV195" s="12" t="s">
        <v>89</v>
      </c>
      <c r="AW195" s="12" t="s">
        <v>36</v>
      </c>
      <c r="AX195" s="12" t="s">
        <v>87</v>
      </c>
      <c r="AY195" s="249" t="s">
        <v>129</v>
      </c>
    </row>
    <row r="196" spans="2:65" s="1" customFormat="1" ht="16.5" customHeight="1">
      <c r="B196" s="38"/>
      <c r="C196" s="223" t="s">
        <v>215</v>
      </c>
      <c r="D196" s="223" t="s">
        <v>131</v>
      </c>
      <c r="E196" s="224" t="s">
        <v>216</v>
      </c>
      <c r="F196" s="225" t="s">
        <v>217</v>
      </c>
      <c r="G196" s="226" t="s">
        <v>160</v>
      </c>
      <c r="H196" s="227">
        <v>27.309</v>
      </c>
      <c r="I196" s="228"/>
      <c r="J196" s="229">
        <f>ROUND(I196*H196,2)</f>
        <v>0</v>
      </c>
      <c r="K196" s="225" t="s">
        <v>135</v>
      </c>
      <c r="L196" s="43"/>
      <c r="M196" s="230" t="s">
        <v>1</v>
      </c>
      <c r="N196" s="231" t="s">
        <v>44</v>
      </c>
      <c r="O196" s="86"/>
      <c r="P196" s="232">
        <f>O196*H196</f>
        <v>0</v>
      </c>
      <c r="Q196" s="232">
        <v>0</v>
      </c>
      <c r="R196" s="232">
        <f>Q196*H196</f>
        <v>0</v>
      </c>
      <c r="S196" s="232">
        <v>0</v>
      </c>
      <c r="T196" s="233">
        <f>S196*H196</f>
        <v>0</v>
      </c>
      <c r="AR196" s="234" t="s">
        <v>136</v>
      </c>
      <c r="AT196" s="234" t="s">
        <v>131</v>
      </c>
      <c r="AU196" s="234" t="s">
        <v>89</v>
      </c>
      <c r="AY196" s="17" t="s">
        <v>129</v>
      </c>
      <c r="BE196" s="235">
        <f>IF(N196="základní",J196,0)</f>
        <v>0</v>
      </c>
      <c r="BF196" s="235">
        <f>IF(N196="snížená",J196,0)</f>
        <v>0</v>
      </c>
      <c r="BG196" s="235">
        <f>IF(N196="zákl. přenesená",J196,0)</f>
        <v>0</v>
      </c>
      <c r="BH196" s="235">
        <f>IF(N196="sníž. přenesená",J196,0)</f>
        <v>0</v>
      </c>
      <c r="BI196" s="235">
        <f>IF(N196="nulová",J196,0)</f>
        <v>0</v>
      </c>
      <c r="BJ196" s="17" t="s">
        <v>87</v>
      </c>
      <c r="BK196" s="235">
        <f>ROUND(I196*H196,2)</f>
        <v>0</v>
      </c>
      <c r="BL196" s="17" t="s">
        <v>136</v>
      </c>
      <c r="BM196" s="234" t="s">
        <v>218</v>
      </c>
    </row>
    <row r="197" spans="2:47" s="1" customFormat="1" ht="12">
      <c r="B197" s="38"/>
      <c r="C197" s="39"/>
      <c r="D197" s="236" t="s">
        <v>138</v>
      </c>
      <c r="E197" s="39"/>
      <c r="F197" s="237" t="s">
        <v>219</v>
      </c>
      <c r="G197" s="39"/>
      <c r="H197" s="39"/>
      <c r="I197" s="139"/>
      <c r="J197" s="39"/>
      <c r="K197" s="39"/>
      <c r="L197" s="43"/>
      <c r="M197" s="238"/>
      <c r="N197" s="86"/>
      <c r="O197" s="86"/>
      <c r="P197" s="86"/>
      <c r="Q197" s="86"/>
      <c r="R197" s="86"/>
      <c r="S197" s="86"/>
      <c r="T197" s="87"/>
      <c r="AT197" s="17" t="s">
        <v>138</v>
      </c>
      <c r="AU197" s="17" t="s">
        <v>89</v>
      </c>
    </row>
    <row r="198" spans="2:47" s="1" customFormat="1" ht="12">
      <c r="B198" s="38"/>
      <c r="C198" s="39"/>
      <c r="D198" s="236" t="s">
        <v>197</v>
      </c>
      <c r="E198" s="39"/>
      <c r="F198" s="272" t="s">
        <v>198</v>
      </c>
      <c r="G198" s="39"/>
      <c r="H198" s="39"/>
      <c r="I198" s="139"/>
      <c r="J198" s="39"/>
      <c r="K198" s="39"/>
      <c r="L198" s="43"/>
      <c r="M198" s="238"/>
      <c r="N198" s="86"/>
      <c r="O198" s="86"/>
      <c r="P198" s="86"/>
      <c r="Q198" s="86"/>
      <c r="R198" s="86"/>
      <c r="S198" s="86"/>
      <c r="T198" s="87"/>
      <c r="AT198" s="17" t="s">
        <v>197</v>
      </c>
      <c r="AU198" s="17" t="s">
        <v>89</v>
      </c>
    </row>
    <row r="199" spans="2:51" s="12" customFormat="1" ht="12">
      <c r="B199" s="239"/>
      <c r="C199" s="240"/>
      <c r="D199" s="236" t="s">
        <v>140</v>
      </c>
      <c r="E199" s="241" t="s">
        <v>1</v>
      </c>
      <c r="F199" s="242" t="s">
        <v>199</v>
      </c>
      <c r="G199" s="240"/>
      <c r="H199" s="243">
        <v>27.309</v>
      </c>
      <c r="I199" s="244"/>
      <c r="J199" s="240"/>
      <c r="K199" s="240"/>
      <c r="L199" s="245"/>
      <c r="M199" s="246"/>
      <c r="N199" s="247"/>
      <c r="O199" s="247"/>
      <c r="P199" s="247"/>
      <c r="Q199" s="247"/>
      <c r="R199" s="247"/>
      <c r="S199" s="247"/>
      <c r="T199" s="248"/>
      <c r="AT199" s="249" t="s">
        <v>140</v>
      </c>
      <c r="AU199" s="249" t="s">
        <v>89</v>
      </c>
      <c r="AV199" s="12" t="s">
        <v>89</v>
      </c>
      <c r="AW199" s="12" t="s">
        <v>36</v>
      </c>
      <c r="AX199" s="12" t="s">
        <v>87</v>
      </c>
      <c r="AY199" s="249" t="s">
        <v>129</v>
      </c>
    </row>
    <row r="200" spans="2:65" s="1" customFormat="1" ht="16.5" customHeight="1">
      <c r="B200" s="38"/>
      <c r="C200" s="223" t="s">
        <v>220</v>
      </c>
      <c r="D200" s="223" t="s">
        <v>131</v>
      </c>
      <c r="E200" s="224" t="s">
        <v>221</v>
      </c>
      <c r="F200" s="225" t="s">
        <v>222</v>
      </c>
      <c r="G200" s="226" t="s">
        <v>134</v>
      </c>
      <c r="H200" s="227">
        <v>1418.564</v>
      </c>
      <c r="I200" s="228"/>
      <c r="J200" s="229">
        <f>ROUND(I200*H200,2)</f>
        <v>0</v>
      </c>
      <c r="K200" s="225" t="s">
        <v>135</v>
      </c>
      <c r="L200" s="43"/>
      <c r="M200" s="230" t="s">
        <v>1</v>
      </c>
      <c r="N200" s="231" t="s">
        <v>44</v>
      </c>
      <c r="O200" s="86"/>
      <c r="P200" s="232">
        <f>O200*H200</f>
        <v>0</v>
      </c>
      <c r="Q200" s="232">
        <v>0.00084</v>
      </c>
      <c r="R200" s="232">
        <f>Q200*H200</f>
        <v>1.1915937600000002</v>
      </c>
      <c r="S200" s="232">
        <v>0</v>
      </c>
      <c r="T200" s="233">
        <f>S200*H200</f>
        <v>0</v>
      </c>
      <c r="AR200" s="234" t="s">
        <v>136</v>
      </c>
      <c r="AT200" s="234" t="s">
        <v>131</v>
      </c>
      <c r="AU200" s="234" t="s">
        <v>89</v>
      </c>
      <c r="AY200" s="17" t="s">
        <v>129</v>
      </c>
      <c r="BE200" s="235">
        <f>IF(N200="základní",J200,0)</f>
        <v>0</v>
      </c>
      <c r="BF200" s="235">
        <f>IF(N200="snížená",J200,0)</f>
        <v>0</v>
      </c>
      <c r="BG200" s="235">
        <f>IF(N200="zákl. přenesená",J200,0)</f>
        <v>0</v>
      </c>
      <c r="BH200" s="235">
        <f>IF(N200="sníž. přenesená",J200,0)</f>
        <v>0</v>
      </c>
      <c r="BI200" s="235">
        <f>IF(N200="nulová",J200,0)</f>
        <v>0</v>
      </c>
      <c r="BJ200" s="17" t="s">
        <v>87</v>
      </c>
      <c r="BK200" s="235">
        <f>ROUND(I200*H200,2)</f>
        <v>0</v>
      </c>
      <c r="BL200" s="17" t="s">
        <v>136</v>
      </c>
      <c r="BM200" s="234" t="s">
        <v>223</v>
      </c>
    </row>
    <row r="201" spans="2:47" s="1" customFormat="1" ht="12">
      <c r="B201" s="38"/>
      <c r="C201" s="39"/>
      <c r="D201" s="236" t="s">
        <v>138</v>
      </c>
      <c r="E201" s="39"/>
      <c r="F201" s="237" t="s">
        <v>224</v>
      </c>
      <c r="G201" s="39"/>
      <c r="H201" s="39"/>
      <c r="I201" s="139"/>
      <c r="J201" s="39"/>
      <c r="K201" s="39"/>
      <c r="L201" s="43"/>
      <c r="M201" s="238"/>
      <c r="N201" s="86"/>
      <c r="O201" s="86"/>
      <c r="P201" s="86"/>
      <c r="Q201" s="86"/>
      <c r="R201" s="86"/>
      <c r="S201" s="86"/>
      <c r="T201" s="87"/>
      <c r="AT201" s="17" t="s">
        <v>138</v>
      </c>
      <c r="AU201" s="17" t="s">
        <v>89</v>
      </c>
    </row>
    <row r="202" spans="2:51" s="12" customFormat="1" ht="12">
      <c r="B202" s="239"/>
      <c r="C202" s="240"/>
      <c r="D202" s="236" t="s">
        <v>140</v>
      </c>
      <c r="E202" s="241" t="s">
        <v>1</v>
      </c>
      <c r="F202" s="242" t="s">
        <v>225</v>
      </c>
      <c r="G202" s="240"/>
      <c r="H202" s="243">
        <v>893.309</v>
      </c>
      <c r="I202" s="244"/>
      <c r="J202" s="240"/>
      <c r="K202" s="240"/>
      <c r="L202" s="245"/>
      <c r="M202" s="246"/>
      <c r="N202" s="247"/>
      <c r="O202" s="247"/>
      <c r="P202" s="247"/>
      <c r="Q202" s="247"/>
      <c r="R202" s="247"/>
      <c r="S202" s="247"/>
      <c r="T202" s="248"/>
      <c r="AT202" s="249" t="s">
        <v>140</v>
      </c>
      <c r="AU202" s="249" t="s">
        <v>89</v>
      </c>
      <c r="AV202" s="12" t="s">
        <v>89</v>
      </c>
      <c r="AW202" s="12" t="s">
        <v>36</v>
      </c>
      <c r="AX202" s="12" t="s">
        <v>79</v>
      </c>
      <c r="AY202" s="249" t="s">
        <v>129</v>
      </c>
    </row>
    <row r="203" spans="2:51" s="12" customFormat="1" ht="12">
      <c r="B203" s="239"/>
      <c r="C203" s="240"/>
      <c r="D203" s="236" t="s">
        <v>140</v>
      </c>
      <c r="E203" s="241" t="s">
        <v>1</v>
      </c>
      <c r="F203" s="242" t="s">
        <v>226</v>
      </c>
      <c r="G203" s="240"/>
      <c r="H203" s="243">
        <v>473.26</v>
      </c>
      <c r="I203" s="244"/>
      <c r="J203" s="240"/>
      <c r="K203" s="240"/>
      <c r="L203" s="245"/>
      <c r="M203" s="246"/>
      <c r="N203" s="247"/>
      <c r="O203" s="247"/>
      <c r="P203" s="247"/>
      <c r="Q203" s="247"/>
      <c r="R203" s="247"/>
      <c r="S203" s="247"/>
      <c r="T203" s="248"/>
      <c r="AT203" s="249" t="s">
        <v>140</v>
      </c>
      <c r="AU203" s="249" t="s">
        <v>89</v>
      </c>
      <c r="AV203" s="12" t="s">
        <v>89</v>
      </c>
      <c r="AW203" s="12" t="s">
        <v>36</v>
      </c>
      <c r="AX203" s="12" t="s">
        <v>79</v>
      </c>
      <c r="AY203" s="249" t="s">
        <v>129</v>
      </c>
    </row>
    <row r="204" spans="2:51" s="12" customFormat="1" ht="12">
      <c r="B204" s="239"/>
      <c r="C204" s="240"/>
      <c r="D204" s="236" t="s">
        <v>140</v>
      </c>
      <c r="E204" s="241" t="s">
        <v>1</v>
      </c>
      <c r="F204" s="242" t="s">
        <v>227</v>
      </c>
      <c r="G204" s="240"/>
      <c r="H204" s="243">
        <v>51.995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AT204" s="249" t="s">
        <v>140</v>
      </c>
      <c r="AU204" s="249" t="s">
        <v>89</v>
      </c>
      <c r="AV204" s="12" t="s">
        <v>89</v>
      </c>
      <c r="AW204" s="12" t="s">
        <v>36</v>
      </c>
      <c r="AX204" s="12" t="s">
        <v>79</v>
      </c>
      <c r="AY204" s="249" t="s">
        <v>129</v>
      </c>
    </row>
    <row r="205" spans="2:51" s="13" customFormat="1" ht="12">
      <c r="B205" s="250"/>
      <c r="C205" s="251"/>
      <c r="D205" s="236" t="s">
        <v>140</v>
      </c>
      <c r="E205" s="252" t="s">
        <v>1</v>
      </c>
      <c r="F205" s="253" t="s">
        <v>144</v>
      </c>
      <c r="G205" s="251"/>
      <c r="H205" s="254">
        <v>1418.5639999999999</v>
      </c>
      <c r="I205" s="255"/>
      <c r="J205" s="251"/>
      <c r="K205" s="251"/>
      <c r="L205" s="256"/>
      <c r="M205" s="257"/>
      <c r="N205" s="258"/>
      <c r="O205" s="258"/>
      <c r="P205" s="258"/>
      <c r="Q205" s="258"/>
      <c r="R205" s="258"/>
      <c r="S205" s="258"/>
      <c r="T205" s="259"/>
      <c r="AT205" s="260" t="s">
        <v>140</v>
      </c>
      <c r="AU205" s="260" t="s">
        <v>89</v>
      </c>
      <c r="AV205" s="13" t="s">
        <v>145</v>
      </c>
      <c r="AW205" s="13" t="s">
        <v>36</v>
      </c>
      <c r="AX205" s="13" t="s">
        <v>87</v>
      </c>
      <c r="AY205" s="260" t="s">
        <v>129</v>
      </c>
    </row>
    <row r="206" spans="2:65" s="1" customFormat="1" ht="16.5" customHeight="1">
      <c r="B206" s="38"/>
      <c r="C206" s="223" t="s">
        <v>228</v>
      </c>
      <c r="D206" s="223" t="s">
        <v>131</v>
      </c>
      <c r="E206" s="224" t="s">
        <v>229</v>
      </c>
      <c r="F206" s="225" t="s">
        <v>230</v>
      </c>
      <c r="G206" s="226" t="s">
        <v>134</v>
      </c>
      <c r="H206" s="227">
        <v>1418.564</v>
      </c>
      <c r="I206" s="228"/>
      <c r="J206" s="229">
        <f>ROUND(I206*H206,2)</f>
        <v>0</v>
      </c>
      <c r="K206" s="225" t="s">
        <v>135</v>
      </c>
      <c r="L206" s="43"/>
      <c r="M206" s="230" t="s">
        <v>1</v>
      </c>
      <c r="N206" s="231" t="s">
        <v>44</v>
      </c>
      <c r="O206" s="86"/>
      <c r="P206" s="232">
        <f>O206*H206</f>
        <v>0</v>
      </c>
      <c r="Q206" s="232">
        <v>0</v>
      </c>
      <c r="R206" s="232">
        <f>Q206*H206</f>
        <v>0</v>
      </c>
      <c r="S206" s="232">
        <v>0</v>
      </c>
      <c r="T206" s="233">
        <f>S206*H206</f>
        <v>0</v>
      </c>
      <c r="AR206" s="234" t="s">
        <v>136</v>
      </c>
      <c r="AT206" s="234" t="s">
        <v>131</v>
      </c>
      <c r="AU206" s="234" t="s">
        <v>89</v>
      </c>
      <c r="AY206" s="17" t="s">
        <v>129</v>
      </c>
      <c r="BE206" s="235">
        <f>IF(N206="základní",J206,0)</f>
        <v>0</v>
      </c>
      <c r="BF206" s="235">
        <f>IF(N206="snížená",J206,0)</f>
        <v>0</v>
      </c>
      <c r="BG206" s="235">
        <f>IF(N206="zákl. přenesená",J206,0)</f>
        <v>0</v>
      </c>
      <c r="BH206" s="235">
        <f>IF(N206="sníž. přenesená",J206,0)</f>
        <v>0</v>
      </c>
      <c r="BI206" s="235">
        <f>IF(N206="nulová",J206,0)</f>
        <v>0</v>
      </c>
      <c r="BJ206" s="17" t="s">
        <v>87</v>
      </c>
      <c r="BK206" s="235">
        <f>ROUND(I206*H206,2)</f>
        <v>0</v>
      </c>
      <c r="BL206" s="17" t="s">
        <v>136</v>
      </c>
      <c r="BM206" s="234" t="s">
        <v>231</v>
      </c>
    </row>
    <row r="207" spans="2:47" s="1" customFormat="1" ht="12">
      <c r="B207" s="38"/>
      <c r="C207" s="39"/>
      <c r="D207" s="236" t="s">
        <v>138</v>
      </c>
      <c r="E207" s="39"/>
      <c r="F207" s="237" t="s">
        <v>232</v>
      </c>
      <c r="G207" s="39"/>
      <c r="H207" s="39"/>
      <c r="I207" s="139"/>
      <c r="J207" s="39"/>
      <c r="K207" s="39"/>
      <c r="L207" s="43"/>
      <c r="M207" s="238"/>
      <c r="N207" s="86"/>
      <c r="O207" s="86"/>
      <c r="P207" s="86"/>
      <c r="Q207" s="86"/>
      <c r="R207" s="86"/>
      <c r="S207" s="86"/>
      <c r="T207" s="87"/>
      <c r="AT207" s="17" t="s">
        <v>138</v>
      </c>
      <c r="AU207" s="17" t="s">
        <v>89</v>
      </c>
    </row>
    <row r="208" spans="2:65" s="1" customFormat="1" ht="16.5" customHeight="1">
      <c r="B208" s="38"/>
      <c r="C208" s="223" t="s">
        <v>8</v>
      </c>
      <c r="D208" s="223" t="s">
        <v>131</v>
      </c>
      <c r="E208" s="224" t="s">
        <v>233</v>
      </c>
      <c r="F208" s="225" t="s">
        <v>234</v>
      </c>
      <c r="G208" s="226" t="s">
        <v>160</v>
      </c>
      <c r="H208" s="227">
        <v>339.662</v>
      </c>
      <c r="I208" s="228"/>
      <c r="J208" s="229">
        <f>ROUND(I208*H208,2)</f>
        <v>0</v>
      </c>
      <c r="K208" s="225" t="s">
        <v>135</v>
      </c>
      <c r="L208" s="43"/>
      <c r="M208" s="230" t="s">
        <v>1</v>
      </c>
      <c r="N208" s="231" t="s">
        <v>44</v>
      </c>
      <c r="O208" s="86"/>
      <c r="P208" s="232">
        <f>O208*H208</f>
        <v>0</v>
      </c>
      <c r="Q208" s="232">
        <v>0</v>
      </c>
      <c r="R208" s="232">
        <f>Q208*H208</f>
        <v>0</v>
      </c>
      <c r="S208" s="232">
        <v>0</v>
      </c>
      <c r="T208" s="233">
        <f>S208*H208</f>
        <v>0</v>
      </c>
      <c r="AR208" s="234" t="s">
        <v>136</v>
      </c>
      <c r="AT208" s="234" t="s">
        <v>131</v>
      </c>
      <c r="AU208" s="234" t="s">
        <v>89</v>
      </c>
      <c r="AY208" s="17" t="s">
        <v>129</v>
      </c>
      <c r="BE208" s="235">
        <f>IF(N208="základní",J208,0)</f>
        <v>0</v>
      </c>
      <c r="BF208" s="235">
        <f>IF(N208="snížená",J208,0)</f>
        <v>0</v>
      </c>
      <c r="BG208" s="235">
        <f>IF(N208="zákl. přenesená",J208,0)</f>
        <v>0</v>
      </c>
      <c r="BH208" s="235">
        <f>IF(N208="sníž. přenesená",J208,0)</f>
        <v>0</v>
      </c>
      <c r="BI208" s="235">
        <f>IF(N208="nulová",J208,0)</f>
        <v>0</v>
      </c>
      <c r="BJ208" s="17" t="s">
        <v>87</v>
      </c>
      <c r="BK208" s="235">
        <f>ROUND(I208*H208,2)</f>
        <v>0</v>
      </c>
      <c r="BL208" s="17" t="s">
        <v>136</v>
      </c>
      <c r="BM208" s="234" t="s">
        <v>235</v>
      </c>
    </row>
    <row r="209" spans="2:47" s="1" customFormat="1" ht="12">
      <c r="B209" s="38"/>
      <c r="C209" s="39"/>
      <c r="D209" s="236" t="s">
        <v>138</v>
      </c>
      <c r="E209" s="39"/>
      <c r="F209" s="237" t="s">
        <v>236</v>
      </c>
      <c r="G209" s="39"/>
      <c r="H209" s="39"/>
      <c r="I209" s="139"/>
      <c r="J209" s="39"/>
      <c r="K209" s="39"/>
      <c r="L209" s="43"/>
      <c r="M209" s="238"/>
      <c r="N209" s="86"/>
      <c r="O209" s="86"/>
      <c r="P209" s="86"/>
      <c r="Q209" s="86"/>
      <c r="R209" s="86"/>
      <c r="S209" s="86"/>
      <c r="T209" s="87"/>
      <c r="AT209" s="17" t="s">
        <v>138</v>
      </c>
      <c r="AU209" s="17" t="s">
        <v>89</v>
      </c>
    </row>
    <row r="210" spans="2:47" s="1" customFormat="1" ht="12">
      <c r="B210" s="38"/>
      <c r="C210" s="39"/>
      <c r="D210" s="236" t="s">
        <v>197</v>
      </c>
      <c r="E210" s="39"/>
      <c r="F210" s="272" t="s">
        <v>237</v>
      </c>
      <c r="G210" s="39"/>
      <c r="H210" s="39"/>
      <c r="I210" s="139"/>
      <c r="J210" s="39"/>
      <c r="K210" s="39"/>
      <c r="L210" s="43"/>
      <c r="M210" s="238"/>
      <c r="N210" s="86"/>
      <c r="O210" s="86"/>
      <c r="P210" s="86"/>
      <c r="Q210" s="86"/>
      <c r="R210" s="86"/>
      <c r="S210" s="86"/>
      <c r="T210" s="87"/>
      <c r="AT210" s="17" t="s">
        <v>197</v>
      </c>
      <c r="AU210" s="17" t="s">
        <v>89</v>
      </c>
    </row>
    <row r="211" spans="2:51" s="12" customFormat="1" ht="12">
      <c r="B211" s="239"/>
      <c r="C211" s="240"/>
      <c r="D211" s="236" t="s">
        <v>140</v>
      </c>
      <c r="E211" s="241" t="s">
        <v>1</v>
      </c>
      <c r="F211" s="242" t="s">
        <v>170</v>
      </c>
      <c r="G211" s="240"/>
      <c r="H211" s="243">
        <v>178.662</v>
      </c>
      <c r="I211" s="244"/>
      <c r="J211" s="240"/>
      <c r="K211" s="240"/>
      <c r="L211" s="245"/>
      <c r="M211" s="246"/>
      <c r="N211" s="247"/>
      <c r="O211" s="247"/>
      <c r="P211" s="247"/>
      <c r="Q211" s="247"/>
      <c r="R211" s="247"/>
      <c r="S211" s="247"/>
      <c r="T211" s="248"/>
      <c r="AT211" s="249" t="s">
        <v>140</v>
      </c>
      <c r="AU211" s="249" t="s">
        <v>89</v>
      </c>
      <c r="AV211" s="12" t="s">
        <v>89</v>
      </c>
      <c r="AW211" s="12" t="s">
        <v>36</v>
      </c>
      <c r="AX211" s="12" t="s">
        <v>79</v>
      </c>
      <c r="AY211" s="249" t="s">
        <v>129</v>
      </c>
    </row>
    <row r="212" spans="2:51" s="12" customFormat="1" ht="12">
      <c r="B212" s="239"/>
      <c r="C212" s="240"/>
      <c r="D212" s="236" t="s">
        <v>140</v>
      </c>
      <c r="E212" s="241" t="s">
        <v>1</v>
      </c>
      <c r="F212" s="242" t="s">
        <v>186</v>
      </c>
      <c r="G212" s="240"/>
      <c r="H212" s="243">
        <v>189.304</v>
      </c>
      <c r="I212" s="244"/>
      <c r="J212" s="240"/>
      <c r="K212" s="240"/>
      <c r="L212" s="245"/>
      <c r="M212" s="246"/>
      <c r="N212" s="247"/>
      <c r="O212" s="247"/>
      <c r="P212" s="247"/>
      <c r="Q212" s="247"/>
      <c r="R212" s="247"/>
      <c r="S212" s="247"/>
      <c r="T212" s="248"/>
      <c r="AT212" s="249" t="s">
        <v>140</v>
      </c>
      <c r="AU212" s="249" t="s">
        <v>89</v>
      </c>
      <c r="AV212" s="12" t="s">
        <v>89</v>
      </c>
      <c r="AW212" s="12" t="s">
        <v>36</v>
      </c>
      <c r="AX212" s="12" t="s">
        <v>79</v>
      </c>
      <c r="AY212" s="249" t="s">
        <v>129</v>
      </c>
    </row>
    <row r="213" spans="2:51" s="12" customFormat="1" ht="12">
      <c r="B213" s="239"/>
      <c r="C213" s="240"/>
      <c r="D213" s="236" t="s">
        <v>140</v>
      </c>
      <c r="E213" s="241" t="s">
        <v>1</v>
      </c>
      <c r="F213" s="242" t="s">
        <v>187</v>
      </c>
      <c r="G213" s="240"/>
      <c r="H213" s="243">
        <v>20.798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AT213" s="249" t="s">
        <v>140</v>
      </c>
      <c r="AU213" s="249" t="s">
        <v>89</v>
      </c>
      <c r="AV213" s="12" t="s">
        <v>89</v>
      </c>
      <c r="AW213" s="12" t="s">
        <v>36</v>
      </c>
      <c r="AX213" s="12" t="s">
        <v>79</v>
      </c>
      <c r="AY213" s="249" t="s">
        <v>129</v>
      </c>
    </row>
    <row r="214" spans="2:51" s="12" customFormat="1" ht="12">
      <c r="B214" s="239"/>
      <c r="C214" s="240"/>
      <c r="D214" s="236" t="s">
        <v>140</v>
      </c>
      <c r="E214" s="241" t="s">
        <v>1</v>
      </c>
      <c r="F214" s="242" t="s">
        <v>188</v>
      </c>
      <c r="G214" s="240"/>
      <c r="H214" s="243">
        <v>1</v>
      </c>
      <c r="I214" s="244"/>
      <c r="J214" s="240"/>
      <c r="K214" s="240"/>
      <c r="L214" s="245"/>
      <c r="M214" s="246"/>
      <c r="N214" s="247"/>
      <c r="O214" s="247"/>
      <c r="P214" s="247"/>
      <c r="Q214" s="247"/>
      <c r="R214" s="247"/>
      <c r="S214" s="247"/>
      <c r="T214" s="248"/>
      <c r="AT214" s="249" t="s">
        <v>140</v>
      </c>
      <c r="AU214" s="249" t="s">
        <v>89</v>
      </c>
      <c r="AV214" s="12" t="s">
        <v>89</v>
      </c>
      <c r="AW214" s="12" t="s">
        <v>36</v>
      </c>
      <c r="AX214" s="12" t="s">
        <v>79</v>
      </c>
      <c r="AY214" s="249" t="s">
        <v>129</v>
      </c>
    </row>
    <row r="215" spans="2:51" s="12" customFormat="1" ht="12">
      <c r="B215" s="239"/>
      <c r="C215" s="240"/>
      <c r="D215" s="236" t="s">
        <v>140</v>
      </c>
      <c r="E215" s="241" t="s">
        <v>1</v>
      </c>
      <c r="F215" s="242" t="s">
        <v>238</v>
      </c>
      <c r="G215" s="240"/>
      <c r="H215" s="243">
        <v>-43.68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AT215" s="249" t="s">
        <v>140</v>
      </c>
      <c r="AU215" s="249" t="s">
        <v>89</v>
      </c>
      <c r="AV215" s="12" t="s">
        <v>89</v>
      </c>
      <c r="AW215" s="12" t="s">
        <v>36</v>
      </c>
      <c r="AX215" s="12" t="s">
        <v>79</v>
      </c>
      <c r="AY215" s="249" t="s">
        <v>129</v>
      </c>
    </row>
    <row r="216" spans="2:51" s="12" customFormat="1" ht="12">
      <c r="B216" s="239"/>
      <c r="C216" s="240"/>
      <c r="D216" s="236" t="s">
        <v>140</v>
      </c>
      <c r="E216" s="241" t="s">
        <v>1</v>
      </c>
      <c r="F216" s="242" t="s">
        <v>190</v>
      </c>
      <c r="G216" s="240"/>
      <c r="H216" s="243">
        <v>-6.422</v>
      </c>
      <c r="I216" s="244"/>
      <c r="J216" s="240"/>
      <c r="K216" s="240"/>
      <c r="L216" s="245"/>
      <c r="M216" s="246"/>
      <c r="N216" s="247"/>
      <c r="O216" s="247"/>
      <c r="P216" s="247"/>
      <c r="Q216" s="247"/>
      <c r="R216" s="247"/>
      <c r="S216" s="247"/>
      <c r="T216" s="248"/>
      <c r="AT216" s="249" t="s">
        <v>140</v>
      </c>
      <c r="AU216" s="249" t="s">
        <v>89</v>
      </c>
      <c r="AV216" s="12" t="s">
        <v>89</v>
      </c>
      <c r="AW216" s="12" t="s">
        <v>36</v>
      </c>
      <c r="AX216" s="12" t="s">
        <v>79</v>
      </c>
      <c r="AY216" s="249" t="s">
        <v>129</v>
      </c>
    </row>
    <row r="217" spans="2:51" s="13" customFormat="1" ht="12">
      <c r="B217" s="250"/>
      <c r="C217" s="251"/>
      <c r="D217" s="236" t="s">
        <v>140</v>
      </c>
      <c r="E217" s="252" t="s">
        <v>1</v>
      </c>
      <c r="F217" s="253" t="s">
        <v>144</v>
      </c>
      <c r="G217" s="251"/>
      <c r="H217" s="254">
        <v>339.662</v>
      </c>
      <c r="I217" s="255"/>
      <c r="J217" s="251"/>
      <c r="K217" s="251"/>
      <c r="L217" s="256"/>
      <c r="M217" s="257"/>
      <c r="N217" s="258"/>
      <c r="O217" s="258"/>
      <c r="P217" s="258"/>
      <c r="Q217" s="258"/>
      <c r="R217" s="258"/>
      <c r="S217" s="258"/>
      <c r="T217" s="259"/>
      <c r="AT217" s="260" t="s">
        <v>140</v>
      </c>
      <c r="AU217" s="260" t="s">
        <v>89</v>
      </c>
      <c r="AV217" s="13" t="s">
        <v>145</v>
      </c>
      <c r="AW217" s="13" t="s">
        <v>36</v>
      </c>
      <c r="AX217" s="13" t="s">
        <v>87</v>
      </c>
      <c r="AY217" s="260" t="s">
        <v>129</v>
      </c>
    </row>
    <row r="218" spans="2:65" s="1" customFormat="1" ht="16.5" customHeight="1">
      <c r="B218" s="38"/>
      <c r="C218" s="223" t="s">
        <v>239</v>
      </c>
      <c r="D218" s="223" t="s">
        <v>131</v>
      </c>
      <c r="E218" s="224" t="s">
        <v>240</v>
      </c>
      <c r="F218" s="225" t="s">
        <v>241</v>
      </c>
      <c r="G218" s="226" t="s">
        <v>160</v>
      </c>
      <c r="H218" s="227">
        <v>95.75</v>
      </c>
      <c r="I218" s="228"/>
      <c r="J218" s="229">
        <f>ROUND(I218*H218,2)</f>
        <v>0</v>
      </c>
      <c r="K218" s="225" t="s">
        <v>135</v>
      </c>
      <c r="L218" s="43"/>
      <c r="M218" s="230" t="s">
        <v>1</v>
      </c>
      <c r="N218" s="231" t="s">
        <v>44</v>
      </c>
      <c r="O218" s="86"/>
      <c r="P218" s="232">
        <f>O218*H218</f>
        <v>0</v>
      </c>
      <c r="Q218" s="232">
        <v>0</v>
      </c>
      <c r="R218" s="232">
        <f>Q218*H218</f>
        <v>0</v>
      </c>
      <c r="S218" s="232">
        <v>0</v>
      </c>
      <c r="T218" s="233">
        <f>S218*H218</f>
        <v>0</v>
      </c>
      <c r="AR218" s="234" t="s">
        <v>136</v>
      </c>
      <c r="AT218" s="234" t="s">
        <v>131</v>
      </c>
      <c r="AU218" s="234" t="s">
        <v>89</v>
      </c>
      <c r="AY218" s="17" t="s">
        <v>129</v>
      </c>
      <c r="BE218" s="235">
        <f>IF(N218="základní",J218,0)</f>
        <v>0</v>
      </c>
      <c r="BF218" s="235">
        <f>IF(N218="snížená",J218,0)</f>
        <v>0</v>
      </c>
      <c r="BG218" s="235">
        <f>IF(N218="zákl. přenesená",J218,0)</f>
        <v>0</v>
      </c>
      <c r="BH218" s="235">
        <f>IF(N218="sníž. přenesená",J218,0)</f>
        <v>0</v>
      </c>
      <c r="BI218" s="235">
        <f>IF(N218="nulová",J218,0)</f>
        <v>0</v>
      </c>
      <c r="BJ218" s="17" t="s">
        <v>87</v>
      </c>
      <c r="BK218" s="235">
        <f>ROUND(I218*H218,2)</f>
        <v>0</v>
      </c>
      <c r="BL218" s="17" t="s">
        <v>136</v>
      </c>
      <c r="BM218" s="234" t="s">
        <v>242</v>
      </c>
    </row>
    <row r="219" spans="2:47" s="1" customFormat="1" ht="12">
      <c r="B219" s="38"/>
      <c r="C219" s="39"/>
      <c r="D219" s="236" t="s">
        <v>138</v>
      </c>
      <c r="E219" s="39"/>
      <c r="F219" s="237" t="s">
        <v>243</v>
      </c>
      <c r="G219" s="39"/>
      <c r="H219" s="39"/>
      <c r="I219" s="139"/>
      <c r="J219" s="39"/>
      <c r="K219" s="39"/>
      <c r="L219" s="43"/>
      <c r="M219" s="238"/>
      <c r="N219" s="86"/>
      <c r="O219" s="86"/>
      <c r="P219" s="86"/>
      <c r="Q219" s="86"/>
      <c r="R219" s="86"/>
      <c r="S219" s="86"/>
      <c r="T219" s="87"/>
      <c r="AT219" s="17" t="s">
        <v>138</v>
      </c>
      <c r="AU219" s="17" t="s">
        <v>89</v>
      </c>
    </row>
    <row r="220" spans="2:51" s="15" customFormat="1" ht="12">
      <c r="B220" s="273"/>
      <c r="C220" s="274"/>
      <c r="D220" s="236" t="s">
        <v>140</v>
      </c>
      <c r="E220" s="275" t="s">
        <v>1</v>
      </c>
      <c r="F220" s="276" t="s">
        <v>244</v>
      </c>
      <c r="G220" s="274"/>
      <c r="H220" s="275" t="s">
        <v>1</v>
      </c>
      <c r="I220" s="277"/>
      <c r="J220" s="274"/>
      <c r="K220" s="274"/>
      <c r="L220" s="278"/>
      <c r="M220" s="279"/>
      <c r="N220" s="280"/>
      <c r="O220" s="280"/>
      <c r="P220" s="280"/>
      <c r="Q220" s="280"/>
      <c r="R220" s="280"/>
      <c r="S220" s="280"/>
      <c r="T220" s="281"/>
      <c r="AT220" s="282" t="s">
        <v>140</v>
      </c>
      <c r="AU220" s="282" t="s">
        <v>89</v>
      </c>
      <c r="AV220" s="15" t="s">
        <v>87</v>
      </c>
      <c r="AW220" s="15" t="s">
        <v>36</v>
      </c>
      <c r="AX220" s="15" t="s">
        <v>79</v>
      </c>
      <c r="AY220" s="282" t="s">
        <v>129</v>
      </c>
    </row>
    <row r="221" spans="2:51" s="12" customFormat="1" ht="12">
      <c r="B221" s="239"/>
      <c r="C221" s="240"/>
      <c r="D221" s="236" t="s">
        <v>140</v>
      </c>
      <c r="E221" s="241" t="s">
        <v>1</v>
      </c>
      <c r="F221" s="242" t="s">
        <v>245</v>
      </c>
      <c r="G221" s="240"/>
      <c r="H221" s="243">
        <v>4.195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AT221" s="249" t="s">
        <v>140</v>
      </c>
      <c r="AU221" s="249" t="s">
        <v>89</v>
      </c>
      <c r="AV221" s="12" t="s">
        <v>89</v>
      </c>
      <c r="AW221" s="12" t="s">
        <v>36</v>
      </c>
      <c r="AX221" s="12" t="s">
        <v>79</v>
      </c>
      <c r="AY221" s="249" t="s">
        <v>129</v>
      </c>
    </row>
    <row r="222" spans="2:51" s="12" customFormat="1" ht="12">
      <c r="B222" s="239"/>
      <c r="C222" s="240"/>
      <c r="D222" s="236" t="s">
        <v>140</v>
      </c>
      <c r="E222" s="241" t="s">
        <v>1</v>
      </c>
      <c r="F222" s="242" t="s">
        <v>246</v>
      </c>
      <c r="G222" s="240"/>
      <c r="H222" s="243">
        <v>43.68</v>
      </c>
      <c r="I222" s="244"/>
      <c r="J222" s="240"/>
      <c r="K222" s="240"/>
      <c r="L222" s="245"/>
      <c r="M222" s="246"/>
      <c r="N222" s="247"/>
      <c r="O222" s="247"/>
      <c r="P222" s="247"/>
      <c r="Q222" s="247"/>
      <c r="R222" s="247"/>
      <c r="S222" s="247"/>
      <c r="T222" s="248"/>
      <c r="AT222" s="249" t="s">
        <v>140</v>
      </c>
      <c r="AU222" s="249" t="s">
        <v>89</v>
      </c>
      <c r="AV222" s="12" t="s">
        <v>89</v>
      </c>
      <c r="AW222" s="12" t="s">
        <v>36</v>
      </c>
      <c r="AX222" s="12" t="s">
        <v>79</v>
      </c>
      <c r="AY222" s="249" t="s">
        <v>129</v>
      </c>
    </row>
    <row r="223" spans="2:51" s="15" customFormat="1" ht="12">
      <c r="B223" s="273"/>
      <c r="C223" s="274"/>
      <c r="D223" s="236" t="s">
        <v>140</v>
      </c>
      <c r="E223" s="275" t="s">
        <v>1</v>
      </c>
      <c r="F223" s="276" t="s">
        <v>247</v>
      </c>
      <c r="G223" s="274"/>
      <c r="H223" s="275" t="s">
        <v>1</v>
      </c>
      <c r="I223" s="277"/>
      <c r="J223" s="274"/>
      <c r="K223" s="274"/>
      <c r="L223" s="278"/>
      <c r="M223" s="279"/>
      <c r="N223" s="280"/>
      <c r="O223" s="280"/>
      <c r="P223" s="280"/>
      <c r="Q223" s="280"/>
      <c r="R223" s="280"/>
      <c r="S223" s="280"/>
      <c r="T223" s="281"/>
      <c r="AT223" s="282" t="s">
        <v>140</v>
      </c>
      <c r="AU223" s="282" t="s">
        <v>89</v>
      </c>
      <c r="AV223" s="15" t="s">
        <v>87</v>
      </c>
      <c r="AW223" s="15" t="s">
        <v>36</v>
      </c>
      <c r="AX223" s="15" t="s">
        <v>79</v>
      </c>
      <c r="AY223" s="282" t="s">
        <v>129</v>
      </c>
    </row>
    <row r="224" spans="2:51" s="12" customFormat="1" ht="12">
      <c r="B224" s="239"/>
      <c r="C224" s="240"/>
      <c r="D224" s="236" t="s">
        <v>140</v>
      </c>
      <c r="E224" s="241" t="s">
        <v>1</v>
      </c>
      <c r="F224" s="242" t="s">
        <v>245</v>
      </c>
      <c r="G224" s="240"/>
      <c r="H224" s="243">
        <v>4.195</v>
      </c>
      <c r="I224" s="244"/>
      <c r="J224" s="240"/>
      <c r="K224" s="240"/>
      <c r="L224" s="245"/>
      <c r="M224" s="246"/>
      <c r="N224" s="247"/>
      <c r="O224" s="247"/>
      <c r="P224" s="247"/>
      <c r="Q224" s="247"/>
      <c r="R224" s="247"/>
      <c r="S224" s="247"/>
      <c r="T224" s="248"/>
      <c r="AT224" s="249" t="s">
        <v>140</v>
      </c>
      <c r="AU224" s="249" t="s">
        <v>89</v>
      </c>
      <c r="AV224" s="12" t="s">
        <v>89</v>
      </c>
      <c r="AW224" s="12" t="s">
        <v>36</v>
      </c>
      <c r="AX224" s="12" t="s">
        <v>79</v>
      </c>
      <c r="AY224" s="249" t="s">
        <v>129</v>
      </c>
    </row>
    <row r="225" spans="2:51" s="12" customFormat="1" ht="12">
      <c r="B225" s="239"/>
      <c r="C225" s="240"/>
      <c r="D225" s="236" t="s">
        <v>140</v>
      </c>
      <c r="E225" s="241" t="s">
        <v>1</v>
      </c>
      <c r="F225" s="242" t="s">
        <v>246</v>
      </c>
      <c r="G225" s="240"/>
      <c r="H225" s="243">
        <v>43.68</v>
      </c>
      <c r="I225" s="244"/>
      <c r="J225" s="240"/>
      <c r="K225" s="240"/>
      <c r="L225" s="245"/>
      <c r="M225" s="246"/>
      <c r="N225" s="247"/>
      <c r="O225" s="247"/>
      <c r="P225" s="247"/>
      <c r="Q225" s="247"/>
      <c r="R225" s="247"/>
      <c r="S225" s="247"/>
      <c r="T225" s="248"/>
      <c r="AT225" s="249" t="s">
        <v>140</v>
      </c>
      <c r="AU225" s="249" t="s">
        <v>89</v>
      </c>
      <c r="AV225" s="12" t="s">
        <v>89</v>
      </c>
      <c r="AW225" s="12" t="s">
        <v>36</v>
      </c>
      <c r="AX225" s="12" t="s">
        <v>79</v>
      </c>
      <c r="AY225" s="249" t="s">
        <v>129</v>
      </c>
    </row>
    <row r="226" spans="2:51" s="14" customFormat="1" ht="12">
      <c r="B226" s="261"/>
      <c r="C226" s="262"/>
      <c r="D226" s="236" t="s">
        <v>140</v>
      </c>
      <c r="E226" s="263" t="s">
        <v>1</v>
      </c>
      <c r="F226" s="264" t="s">
        <v>157</v>
      </c>
      <c r="G226" s="262"/>
      <c r="H226" s="265">
        <v>95.75</v>
      </c>
      <c r="I226" s="266"/>
      <c r="J226" s="262"/>
      <c r="K226" s="262"/>
      <c r="L226" s="267"/>
      <c r="M226" s="268"/>
      <c r="N226" s="269"/>
      <c r="O226" s="269"/>
      <c r="P226" s="269"/>
      <c r="Q226" s="269"/>
      <c r="R226" s="269"/>
      <c r="S226" s="269"/>
      <c r="T226" s="270"/>
      <c r="AT226" s="271" t="s">
        <v>140</v>
      </c>
      <c r="AU226" s="271" t="s">
        <v>89</v>
      </c>
      <c r="AV226" s="14" t="s">
        <v>136</v>
      </c>
      <c r="AW226" s="14" t="s">
        <v>36</v>
      </c>
      <c r="AX226" s="14" t="s">
        <v>87</v>
      </c>
      <c r="AY226" s="271" t="s">
        <v>129</v>
      </c>
    </row>
    <row r="227" spans="2:65" s="1" customFormat="1" ht="16.5" customHeight="1">
      <c r="B227" s="38"/>
      <c r="C227" s="223" t="s">
        <v>248</v>
      </c>
      <c r="D227" s="223" t="s">
        <v>131</v>
      </c>
      <c r="E227" s="224" t="s">
        <v>249</v>
      </c>
      <c r="F227" s="225" t="s">
        <v>250</v>
      </c>
      <c r="G227" s="226" t="s">
        <v>160</v>
      </c>
      <c r="H227" s="227">
        <v>335.467</v>
      </c>
      <c r="I227" s="228"/>
      <c r="J227" s="229">
        <f>ROUND(I227*H227,2)</f>
        <v>0</v>
      </c>
      <c r="K227" s="225" t="s">
        <v>135</v>
      </c>
      <c r="L227" s="43"/>
      <c r="M227" s="230" t="s">
        <v>1</v>
      </c>
      <c r="N227" s="231" t="s">
        <v>44</v>
      </c>
      <c r="O227" s="86"/>
      <c r="P227" s="232">
        <f>O227*H227</f>
        <v>0</v>
      </c>
      <c r="Q227" s="232">
        <v>0</v>
      </c>
      <c r="R227" s="232">
        <f>Q227*H227</f>
        <v>0</v>
      </c>
      <c r="S227" s="232">
        <v>0</v>
      </c>
      <c r="T227" s="233">
        <f>S227*H227</f>
        <v>0</v>
      </c>
      <c r="AR227" s="234" t="s">
        <v>136</v>
      </c>
      <c r="AT227" s="234" t="s">
        <v>131</v>
      </c>
      <c r="AU227" s="234" t="s">
        <v>89</v>
      </c>
      <c r="AY227" s="17" t="s">
        <v>129</v>
      </c>
      <c r="BE227" s="235">
        <f>IF(N227="základní",J227,0)</f>
        <v>0</v>
      </c>
      <c r="BF227" s="235">
        <f>IF(N227="snížená",J227,0)</f>
        <v>0</v>
      </c>
      <c r="BG227" s="235">
        <f>IF(N227="zákl. přenesená",J227,0)</f>
        <v>0</v>
      </c>
      <c r="BH227" s="235">
        <f>IF(N227="sníž. přenesená",J227,0)</f>
        <v>0</v>
      </c>
      <c r="BI227" s="235">
        <f>IF(N227="nulová",J227,0)</f>
        <v>0</v>
      </c>
      <c r="BJ227" s="17" t="s">
        <v>87</v>
      </c>
      <c r="BK227" s="235">
        <f>ROUND(I227*H227,2)</f>
        <v>0</v>
      </c>
      <c r="BL227" s="17" t="s">
        <v>136</v>
      </c>
      <c r="BM227" s="234" t="s">
        <v>251</v>
      </c>
    </row>
    <row r="228" spans="2:47" s="1" customFormat="1" ht="12">
      <c r="B228" s="38"/>
      <c r="C228" s="39"/>
      <c r="D228" s="236" t="s">
        <v>138</v>
      </c>
      <c r="E228" s="39"/>
      <c r="F228" s="237" t="s">
        <v>252</v>
      </c>
      <c r="G228" s="39"/>
      <c r="H228" s="39"/>
      <c r="I228" s="139"/>
      <c r="J228" s="39"/>
      <c r="K228" s="39"/>
      <c r="L228" s="43"/>
      <c r="M228" s="238"/>
      <c r="N228" s="86"/>
      <c r="O228" s="86"/>
      <c r="P228" s="86"/>
      <c r="Q228" s="86"/>
      <c r="R228" s="86"/>
      <c r="S228" s="86"/>
      <c r="T228" s="87"/>
      <c r="AT228" s="17" t="s">
        <v>138</v>
      </c>
      <c r="AU228" s="17" t="s">
        <v>89</v>
      </c>
    </row>
    <row r="229" spans="2:47" s="1" customFormat="1" ht="12">
      <c r="B229" s="38"/>
      <c r="C229" s="39"/>
      <c r="D229" s="236" t="s">
        <v>197</v>
      </c>
      <c r="E229" s="39"/>
      <c r="F229" s="272" t="s">
        <v>253</v>
      </c>
      <c r="G229" s="39"/>
      <c r="H229" s="39"/>
      <c r="I229" s="139"/>
      <c r="J229" s="39"/>
      <c r="K229" s="39"/>
      <c r="L229" s="43"/>
      <c r="M229" s="238"/>
      <c r="N229" s="86"/>
      <c r="O229" s="86"/>
      <c r="P229" s="86"/>
      <c r="Q229" s="86"/>
      <c r="R229" s="86"/>
      <c r="S229" s="86"/>
      <c r="T229" s="87"/>
      <c r="AT229" s="17" t="s">
        <v>197</v>
      </c>
      <c r="AU229" s="17" t="s">
        <v>89</v>
      </c>
    </row>
    <row r="230" spans="2:51" s="15" customFormat="1" ht="12">
      <c r="B230" s="273"/>
      <c r="C230" s="274"/>
      <c r="D230" s="236" t="s">
        <v>140</v>
      </c>
      <c r="E230" s="275" t="s">
        <v>1</v>
      </c>
      <c r="F230" s="276" t="s">
        <v>254</v>
      </c>
      <c r="G230" s="274"/>
      <c r="H230" s="275" t="s">
        <v>1</v>
      </c>
      <c r="I230" s="277"/>
      <c r="J230" s="274"/>
      <c r="K230" s="274"/>
      <c r="L230" s="278"/>
      <c r="M230" s="279"/>
      <c r="N230" s="280"/>
      <c r="O230" s="280"/>
      <c r="P230" s="280"/>
      <c r="Q230" s="280"/>
      <c r="R230" s="280"/>
      <c r="S230" s="280"/>
      <c r="T230" s="281"/>
      <c r="AT230" s="282" t="s">
        <v>140</v>
      </c>
      <c r="AU230" s="282" t="s">
        <v>89</v>
      </c>
      <c r="AV230" s="15" t="s">
        <v>87</v>
      </c>
      <c r="AW230" s="15" t="s">
        <v>36</v>
      </c>
      <c r="AX230" s="15" t="s">
        <v>79</v>
      </c>
      <c r="AY230" s="282" t="s">
        <v>129</v>
      </c>
    </row>
    <row r="231" spans="2:51" s="12" customFormat="1" ht="12">
      <c r="B231" s="239"/>
      <c r="C231" s="240"/>
      <c r="D231" s="236" t="s">
        <v>140</v>
      </c>
      <c r="E231" s="241" t="s">
        <v>1</v>
      </c>
      <c r="F231" s="242" t="s">
        <v>170</v>
      </c>
      <c r="G231" s="240"/>
      <c r="H231" s="243">
        <v>178.662</v>
      </c>
      <c r="I231" s="244"/>
      <c r="J231" s="240"/>
      <c r="K231" s="240"/>
      <c r="L231" s="245"/>
      <c r="M231" s="246"/>
      <c r="N231" s="247"/>
      <c r="O231" s="247"/>
      <c r="P231" s="247"/>
      <c r="Q231" s="247"/>
      <c r="R231" s="247"/>
      <c r="S231" s="247"/>
      <c r="T231" s="248"/>
      <c r="AT231" s="249" t="s">
        <v>140</v>
      </c>
      <c r="AU231" s="249" t="s">
        <v>89</v>
      </c>
      <c r="AV231" s="12" t="s">
        <v>89</v>
      </c>
      <c r="AW231" s="12" t="s">
        <v>36</v>
      </c>
      <c r="AX231" s="12" t="s">
        <v>79</v>
      </c>
      <c r="AY231" s="249" t="s">
        <v>129</v>
      </c>
    </row>
    <row r="232" spans="2:51" s="12" customFormat="1" ht="12">
      <c r="B232" s="239"/>
      <c r="C232" s="240"/>
      <c r="D232" s="236" t="s">
        <v>140</v>
      </c>
      <c r="E232" s="241" t="s">
        <v>1</v>
      </c>
      <c r="F232" s="242" t="s">
        <v>186</v>
      </c>
      <c r="G232" s="240"/>
      <c r="H232" s="243">
        <v>189.304</v>
      </c>
      <c r="I232" s="244"/>
      <c r="J232" s="240"/>
      <c r="K232" s="240"/>
      <c r="L232" s="245"/>
      <c r="M232" s="246"/>
      <c r="N232" s="247"/>
      <c r="O232" s="247"/>
      <c r="P232" s="247"/>
      <c r="Q232" s="247"/>
      <c r="R232" s="247"/>
      <c r="S232" s="247"/>
      <c r="T232" s="248"/>
      <c r="AT232" s="249" t="s">
        <v>140</v>
      </c>
      <c r="AU232" s="249" t="s">
        <v>89</v>
      </c>
      <c r="AV232" s="12" t="s">
        <v>89</v>
      </c>
      <c r="AW232" s="12" t="s">
        <v>36</v>
      </c>
      <c r="AX232" s="12" t="s">
        <v>79</v>
      </c>
      <c r="AY232" s="249" t="s">
        <v>129</v>
      </c>
    </row>
    <row r="233" spans="2:51" s="12" customFormat="1" ht="12">
      <c r="B233" s="239"/>
      <c r="C233" s="240"/>
      <c r="D233" s="236" t="s">
        <v>140</v>
      </c>
      <c r="E233" s="241" t="s">
        <v>1</v>
      </c>
      <c r="F233" s="242" t="s">
        <v>187</v>
      </c>
      <c r="G233" s="240"/>
      <c r="H233" s="243">
        <v>20.798</v>
      </c>
      <c r="I233" s="244"/>
      <c r="J233" s="240"/>
      <c r="K233" s="240"/>
      <c r="L233" s="245"/>
      <c r="M233" s="246"/>
      <c r="N233" s="247"/>
      <c r="O233" s="247"/>
      <c r="P233" s="247"/>
      <c r="Q233" s="247"/>
      <c r="R233" s="247"/>
      <c r="S233" s="247"/>
      <c r="T233" s="248"/>
      <c r="AT233" s="249" t="s">
        <v>140</v>
      </c>
      <c r="AU233" s="249" t="s">
        <v>89</v>
      </c>
      <c r="AV233" s="12" t="s">
        <v>89</v>
      </c>
      <c r="AW233" s="12" t="s">
        <v>36</v>
      </c>
      <c r="AX233" s="12" t="s">
        <v>79</v>
      </c>
      <c r="AY233" s="249" t="s">
        <v>129</v>
      </c>
    </row>
    <row r="234" spans="2:51" s="12" customFormat="1" ht="12">
      <c r="B234" s="239"/>
      <c r="C234" s="240"/>
      <c r="D234" s="236" t="s">
        <v>140</v>
      </c>
      <c r="E234" s="241" t="s">
        <v>1</v>
      </c>
      <c r="F234" s="242" t="s">
        <v>188</v>
      </c>
      <c r="G234" s="240"/>
      <c r="H234" s="243">
        <v>1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AT234" s="249" t="s">
        <v>140</v>
      </c>
      <c r="AU234" s="249" t="s">
        <v>89</v>
      </c>
      <c r="AV234" s="12" t="s">
        <v>89</v>
      </c>
      <c r="AW234" s="12" t="s">
        <v>36</v>
      </c>
      <c r="AX234" s="12" t="s">
        <v>79</v>
      </c>
      <c r="AY234" s="249" t="s">
        <v>129</v>
      </c>
    </row>
    <row r="235" spans="2:51" s="12" customFormat="1" ht="12">
      <c r="B235" s="239"/>
      <c r="C235" s="240"/>
      <c r="D235" s="236" t="s">
        <v>140</v>
      </c>
      <c r="E235" s="241" t="s">
        <v>1</v>
      </c>
      <c r="F235" s="242" t="s">
        <v>238</v>
      </c>
      <c r="G235" s="240"/>
      <c r="H235" s="243">
        <v>-43.68</v>
      </c>
      <c r="I235" s="244"/>
      <c r="J235" s="240"/>
      <c r="K235" s="240"/>
      <c r="L235" s="245"/>
      <c r="M235" s="246"/>
      <c r="N235" s="247"/>
      <c r="O235" s="247"/>
      <c r="P235" s="247"/>
      <c r="Q235" s="247"/>
      <c r="R235" s="247"/>
      <c r="S235" s="247"/>
      <c r="T235" s="248"/>
      <c r="AT235" s="249" t="s">
        <v>140</v>
      </c>
      <c r="AU235" s="249" t="s">
        <v>89</v>
      </c>
      <c r="AV235" s="12" t="s">
        <v>89</v>
      </c>
      <c r="AW235" s="12" t="s">
        <v>36</v>
      </c>
      <c r="AX235" s="12" t="s">
        <v>79</v>
      </c>
      <c r="AY235" s="249" t="s">
        <v>129</v>
      </c>
    </row>
    <row r="236" spans="2:51" s="12" customFormat="1" ht="12">
      <c r="B236" s="239"/>
      <c r="C236" s="240"/>
      <c r="D236" s="236" t="s">
        <v>140</v>
      </c>
      <c r="E236" s="241" t="s">
        <v>1</v>
      </c>
      <c r="F236" s="242" t="s">
        <v>190</v>
      </c>
      <c r="G236" s="240"/>
      <c r="H236" s="243">
        <v>-6.422</v>
      </c>
      <c r="I236" s="244"/>
      <c r="J236" s="240"/>
      <c r="K236" s="240"/>
      <c r="L236" s="245"/>
      <c r="M236" s="246"/>
      <c r="N236" s="247"/>
      <c r="O236" s="247"/>
      <c r="P236" s="247"/>
      <c r="Q236" s="247"/>
      <c r="R236" s="247"/>
      <c r="S236" s="247"/>
      <c r="T236" s="248"/>
      <c r="AT236" s="249" t="s">
        <v>140</v>
      </c>
      <c r="AU236" s="249" t="s">
        <v>89</v>
      </c>
      <c r="AV236" s="12" t="s">
        <v>89</v>
      </c>
      <c r="AW236" s="12" t="s">
        <v>36</v>
      </c>
      <c r="AX236" s="12" t="s">
        <v>79</v>
      </c>
      <c r="AY236" s="249" t="s">
        <v>129</v>
      </c>
    </row>
    <row r="237" spans="2:51" s="12" customFormat="1" ht="12">
      <c r="B237" s="239"/>
      <c r="C237" s="240"/>
      <c r="D237" s="236" t="s">
        <v>140</v>
      </c>
      <c r="E237" s="241" t="s">
        <v>1</v>
      </c>
      <c r="F237" s="242" t="s">
        <v>255</v>
      </c>
      <c r="G237" s="240"/>
      <c r="H237" s="243">
        <v>-4.195</v>
      </c>
      <c r="I237" s="244"/>
      <c r="J237" s="240"/>
      <c r="K237" s="240"/>
      <c r="L237" s="245"/>
      <c r="M237" s="246"/>
      <c r="N237" s="247"/>
      <c r="O237" s="247"/>
      <c r="P237" s="247"/>
      <c r="Q237" s="247"/>
      <c r="R237" s="247"/>
      <c r="S237" s="247"/>
      <c r="T237" s="248"/>
      <c r="AT237" s="249" t="s">
        <v>140</v>
      </c>
      <c r="AU237" s="249" t="s">
        <v>89</v>
      </c>
      <c r="AV237" s="12" t="s">
        <v>89</v>
      </c>
      <c r="AW237" s="12" t="s">
        <v>36</v>
      </c>
      <c r="AX237" s="12" t="s">
        <v>79</v>
      </c>
      <c r="AY237" s="249" t="s">
        <v>129</v>
      </c>
    </row>
    <row r="238" spans="2:51" s="13" customFormat="1" ht="12">
      <c r="B238" s="250"/>
      <c r="C238" s="251"/>
      <c r="D238" s="236" t="s">
        <v>140</v>
      </c>
      <c r="E238" s="252" t="s">
        <v>1</v>
      </c>
      <c r="F238" s="253" t="s">
        <v>144</v>
      </c>
      <c r="G238" s="251"/>
      <c r="H238" s="254">
        <v>335.467</v>
      </c>
      <c r="I238" s="255"/>
      <c r="J238" s="251"/>
      <c r="K238" s="251"/>
      <c r="L238" s="256"/>
      <c r="M238" s="257"/>
      <c r="N238" s="258"/>
      <c r="O238" s="258"/>
      <c r="P238" s="258"/>
      <c r="Q238" s="258"/>
      <c r="R238" s="258"/>
      <c r="S238" s="258"/>
      <c r="T238" s="259"/>
      <c r="AT238" s="260" t="s">
        <v>140</v>
      </c>
      <c r="AU238" s="260" t="s">
        <v>89</v>
      </c>
      <c r="AV238" s="13" t="s">
        <v>145</v>
      </c>
      <c r="AW238" s="13" t="s">
        <v>36</v>
      </c>
      <c r="AX238" s="13" t="s">
        <v>87</v>
      </c>
      <c r="AY238" s="260" t="s">
        <v>129</v>
      </c>
    </row>
    <row r="239" spans="2:65" s="1" customFormat="1" ht="16.5" customHeight="1">
      <c r="B239" s="38"/>
      <c r="C239" s="223" t="s">
        <v>256</v>
      </c>
      <c r="D239" s="223" t="s">
        <v>131</v>
      </c>
      <c r="E239" s="224" t="s">
        <v>257</v>
      </c>
      <c r="F239" s="225" t="s">
        <v>258</v>
      </c>
      <c r="G239" s="226" t="s">
        <v>160</v>
      </c>
      <c r="H239" s="227">
        <v>335.467</v>
      </c>
      <c r="I239" s="228"/>
      <c r="J239" s="229">
        <f>ROUND(I239*H239,2)</f>
        <v>0</v>
      </c>
      <c r="K239" s="225" t="s">
        <v>135</v>
      </c>
      <c r="L239" s="43"/>
      <c r="M239" s="230" t="s">
        <v>1</v>
      </c>
      <c r="N239" s="231" t="s">
        <v>44</v>
      </c>
      <c r="O239" s="86"/>
      <c r="P239" s="232">
        <f>O239*H239</f>
        <v>0</v>
      </c>
      <c r="Q239" s="232">
        <v>0</v>
      </c>
      <c r="R239" s="232">
        <f>Q239*H239</f>
        <v>0</v>
      </c>
      <c r="S239" s="232">
        <v>0</v>
      </c>
      <c r="T239" s="233">
        <f>S239*H239</f>
        <v>0</v>
      </c>
      <c r="AR239" s="234" t="s">
        <v>136</v>
      </c>
      <c r="AT239" s="234" t="s">
        <v>131</v>
      </c>
      <c r="AU239" s="234" t="s">
        <v>89</v>
      </c>
      <c r="AY239" s="17" t="s">
        <v>129</v>
      </c>
      <c r="BE239" s="235">
        <f>IF(N239="základní",J239,0)</f>
        <v>0</v>
      </c>
      <c r="BF239" s="235">
        <f>IF(N239="snížená",J239,0)</f>
        <v>0</v>
      </c>
      <c r="BG239" s="235">
        <f>IF(N239="zákl. přenesená",J239,0)</f>
        <v>0</v>
      </c>
      <c r="BH239" s="235">
        <f>IF(N239="sníž. přenesená",J239,0)</f>
        <v>0</v>
      </c>
      <c r="BI239" s="235">
        <f>IF(N239="nulová",J239,0)</f>
        <v>0</v>
      </c>
      <c r="BJ239" s="17" t="s">
        <v>87</v>
      </c>
      <c r="BK239" s="235">
        <f>ROUND(I239*H239,2)</f>
        <v>0</v>
      </c>
      <c r="BL239" s="17" t="s">
        <v>136</v>
      </c>
      <c r="BM239" s="234" t="s">
        <v>259</v>
      </c>
    </row>
    <row r="240" spans="2:47" s="1" customFormat="1" ht="12">
      <c r="B240" s="38"/>
      <c r="C240" s="39"/>
      <c r="D240" s="236" t="s">
        <v>138</v>
      </c>
      <c r="E240" s="39"/>
      <c r="F240" s="237" t="s">
        <v>260</v>
      </c>
      <c r="G240" s="39"/>
      <c r="H240" s="39"/>
      <c r="I240" s="139"/>
      <c r="J240" s="39"/>
      <c r="K240" s="39"/>
      <c r="L240" s="43"/>
      <c r="M240" s="238"/>
      <c r="N240" s="86"/>
      <c r="O240" s="86"/>
      <c r="P240" s="86"/>
      <c r="Q240" s="86"/>
      <c r="R240" s="86"/>
      <c r="S240" s="86"/>
      <c r="T240" s="87"/>
      <c r="AT240" s="17" t="s">
        <v>138</v>
      </c>
      <c r="AU240" s="17" t="s">
        <v>89</v>
      </c>
    </row>
    <row r="241" spans="2:47" s="1" customFormat="1" ht="12">
      <c r="B241" s="38"/>
      <c r="C241" s="39"/>
      <c r="D241" s="236" t="s">
        <v>197</v>
      </c>
      <c r="E241" s="39"/>
      <c r="F241" s="272" t="s">
        <v>253</v>
      </c>
      <c r="G241" s="39"/>
      <c r="H241" s="39"/>
      <c r="I241" s="139"/>
      <c r="J241" s="39"/>
      <c r="K241" s="39"/>
      <c r="L241" s="43"/>
      <c r="M241" s="238"/>
      <c r="N241" s="86"/>
      <c r="O241" s="86"/>
      <c r="P241" s="86"/>
      <c r="Q241" s="86"/>
      <c r="R241" s="86"/>
      <c r="S241" s="86"/>
      <c r="T241" s="87"/>
      <c r="AT241" s="17" t="s">
        <v>197</v>
      </c>
      <c r="AU241" s="17" t="s">
        <v>89</v>
      </c>
    </row>
    <row r="242" spans="2:51" s="12" customFormat="1" ht="12">
      <c r="B242" s="239"/>
      <c r="C242" s="240"/>
      <c r="D242" s="236" t="s">
        <v>140</v>
      </c>
      <c r="E242" s="241" t="s">
        <v>1</v>
      </c>
      <c r="F242" s="242" t="s">
        <v>261</v>
      </c>
      <c r="G242" s="240"/>
      <c r="H242" s="243">
        <v>335.467</v>
      </c>
      <c r="I242" s="244"/>
      <c r="J242" s="240"/>
      <c r="K242" s="240"/>
      <c r="L242" s="245"/>
      <c r="M242" s="246"/>
      <c r="N242" s="247"/>
      <c r="O242" s="247"/>
      <c r="P242" s="247"/>
      <c r="Q242" s="247"/>
      <c r="R242" s="247"/>
      <c r="S242" s="247"/>
      <c r="T242" s="248"/>
      <c r="AT242" s="249" t="s">
        <v>140</v>
      </c>
      <c r="AU242" s="249" t="s">
        <v>89</v>
      </c>
      <c r="AV242" s="12" t="s">
        <v>89</v>
      </c>
      <c r="AW242" s="12" t="s">
        <v>36</v>
      </c>
      <c r="AX242" s="12" t="s">
        <v>87</v>
      </c>
      <c r="AY242" s="249" t="s">
        <v>129</v>
      </c>
    </row>
    <row r="243" spans="2:65" s="1" customFormat="1" ht="16.5" customHeight="1">
      <c r="B243" s="38"/>
      <c r="C243" s="223" t="s">
        <v>262</v>
      </c>
      <c r="D243" s="223" t="s">
        <v>131</v>
      </c>
      <c r="E243" s="224" t="s">
        <v>263</v>
      </c>
      <c r="F243" s="225" t="s">
        <v>264</v>
      </c>
      <c r="G243" s="226" t="s">
        <v>160</v>
      </c>
      <c r="H243" s="227">
        <v>47.875</v>
      </c>
      <c r="I243" s="228"/>
      <c r="J243" s="229">
        <f>ROUND(I243*H243,2)</f>
        <v>0</v>
      </c>
      <c r="K243" s="225" t="s">
        <v>135</v>
      </c>
      <c r="L243" s="43"/>
      <c r="M243" s="230" t="s">
        <v>1</v>
      </c>
      <c r="N243" s="231" t="s">
        <v>44</v>
      </c>
      <c r="O243" s="86"/>
      <c r="P243" s="232">
        <f>O243*H243</f>
        <v>0</v>
      </c>
      <c r="Q243" s="232">
        <v>0</v>
      </c>
      <c r="R243" s="232">
        <f>Q243*H243</f>
        <v>0</v>
      </c>
      <c r="S243" s="232">
        <v>0</v>
      </c>
      <c r="T243" s="233">
        <f>S243*H243</f>
        <v>0</v>
      </c>
      <c r="AR243" s="234" t="s">
        <v>136</v>
      </c>
      <c r="AT243" s="234" t="s">
        <v>131</v>
      </c>
      <c r="AU243" s="234" t="s">
        <v>89</v>
      </c>
      <c r="AY243" s="17" t="s">
        <v>129</v>
      </c>
      <c r="BE243" s="235">
        <f>IF(N243="základní",J243,0)</f>
        <v>0</v>
      </c>
      <c r="BF243" s="235">
        <f>IF(N243="snížená",J243,0)</f>
        <v>0</v>
      </c>
      <c r="BG243" s="235">
        <f>IF(N243="zákl. přenesená",J243,0)</f>
        <v>0</v>
      </c>
      <c r="BH243" s="235">
        <f>IF(N243="sníž. přenesená",J243,0)</f>
        <v>0</v>
      </c>
      <c r="BI243" s="235">
        <f>IF(N243="nulová",J243,0)</f>
        <v>0</v>
      </c>
      <c r="BJ243" s="17" t="s">
        <v>87</v>
      </c>
      <c r="BK243" s="235">
        <f>ROUND(I243*H243,2)</f>
        <v>0</v>
      </c>
      <c r="BL243" s="17" t="s">
        <v>136</v>
      </c>
      <c r="BM243" s="234" t="s">
        <v>265</v>
      </c>
    </row>
    <row r="244" spans="2:47" s="1" customFormat="1" ht="12">
      <c r="B244" s="38"/>
      <c r="C244" s="39"/>
      <c r="D244" s="236" t="s">
        <v>138</v>
      </c>
      <c r="E244" s="39"/>
      <c r="F244" s="237" t="s">
        <v>266</v>
      </c>
      <c r="G244" s="39"/>
      <c r="H244" s="39"/>
      <c r="I244" s="139"/>
      <c r="J244" s="39"/>
      <c r="K244" s="39"/>
      <c r="L244" s="43"/>
      <c r="M244" s="238"/>
      <c r="N244" s="86"/>
      <c r="O244" s="86"/>
      <c r="P244" s="86"/>
      <c r="Q244" s="86"/>
      <c r="R244" s="86"/>
      <c r="S244" s="86"/>
      <c r="T244" s="87"/>
      <c r="AT244" s="17" t="s">
        <v>138</v>
      </c>
      <c r="AU244" s="17" t="s">
        <v>89</v>
      </c>
    </row>
    <row r="245" spans="2:51" s="15" customFormat="1" ht="12">
      <c r="B245" s="273"/>
      <c r="C245" s="274"/>
      <c r="D245" s="236" t="s">
        <v>140</v>
      </c>
      <c r="E245" s="275" t="s">
        <v>1</v>
      </c>
      <c r="F245" s="276" t="s">
        <v>247</v>
      </c>
      <c r="G245" s="274"/>
      <c r="H245" s="275" t="s">
        <v>1</v>
      </c>
      <c r="I245" s="277"/>
      <c r="J245" s="274"/>
      <c r="K245" s="274"/>
      <c r="L245" s="278"/>
      <c r="M245" s="279"/>
      <c r="N245" s="280"/>
      <c r="O245" s="280"/>
      <c r="P245" s="280"/>
      <c r="Q245" s="280"/>
      <c r="R245" s="280"/>
      <c r="S245" s="280"/>
      <c r="T245" s="281"/>
      <c r="AT245" s="282" t="s">
        <v>140</v>
      </c>
      <c r="AU245" s="282" t="s">
        <v>89</v>
      </c>
      <c r="AV245" s="15" t="s">
        <v>87</v>
      </c>
      <c r="AW245" s="15" t="s">
        <v>36</v>
      </c>
      <c r="AX245" s="15" t="s">
        <v>79</v>
      </c>
      <c r="AY245" s="282" t="s">
        <v>129</v>
      </c>
    </row>
    <row r="246" spans="2:51" s="12" customFormat="1" ht="12">
      <c r="B246" s="239"/>
      <c r="C246" s="240"/>
      <c r="D246" s="236" t="s">
        <v>140</v>
      </c>
      <c r="E246" s="241" t="s">
        <v>1</v>
      </c>
      <c r="F246" s="242" t="s">
        <v>245</v>
      </c>
      <c r="G246" s="240"/>
      <c r="H246" s="243">
        <v>4.195</v>
      </c>
      <c r="I246" s="244"/>
      <c r="J246" s="240"/>
      <c r="K246" s="240"/>
      <c r="L246" s="245"/>
      <c r="M246" s="246"/>
      <c r="N246" s="247"/>
      <c r="O246" s="247"/>
      <c r="P246" s="247"/>
      <c r="Q246" s="247"/>
      <c r="R246" s="247"/>
      <c r="S246" s="247"/>
      <c r="T246" s="248"/>
      <c r="AT246" s="249" t="s">
        <v>140</v>
      </c>
      <c r="AU246" s="249" t="s">
        <v>89</v>
      </c>
      <c r="AV246" s="12" t="s">
        <v>89</v>
      </c>
      <c r="AW246" s="12" t="s">
        <v>36</v>
      </c>
      <c r="AX246" s="12" t="s">
        <v>79</v>
      </c>
      <c r="AY246" s="249" t="s">
        <v>129</v>
      </c>
    </row>
    <row r="247" spans="2:51" s="12" customFormat="1" ht="12">
      <c r="B247" s="239"/>
      <c r="C247" s="240"/>
      <c r="D247" s="236" t="s">
        <v>140</v>
      </c>
      <c r="E247" s="241" t="s">
        <v>1</v>
      </c>
      <c r="F247" s="242" t="s">
        <v>246</v>
      </c>
      <c r="G247" s="240"/>
      <c r="H247" s="243">
        <v>43.68</v>
      </c>
      <c r="I247" s="244"/>
      <c r="J247" s="240"/>
      <c r="K247" s="240"/>
      <c r="L247" s="245"/>
      <c r="M247" s="246"/>
      <c r="N247" s="247"/>
      <c r="O247" s="247"/>
      <c r="P247" s="247"/>
      <c r="Q247" s="247"/>
      <c r="R247" s="247"/>
      <c r="S247" s="247"/>
      <c r="T247" s="248"/>
      <c r="AT247" s="249" t="s">
        <v>140</v>
      </c>
      <c r="AU247" s="249" t="s">
        <v>89</v>
      </c>
      <c r="AV247" s="12" t="s">
        <v>89</v>
      </c>
      <c r="AW247" s="12" t="s">
        <v>36</v>
      </c>
      <c r="AX247" s="12" t="s">
        <v>79</v>
      </c>
      <c r="AY247" s="249" t="s">
        <v>129</v>
      </c>
    </row>
    <row r="248" spans="2:51" s="14" customFormat="1" ht="12">
      <c r="B248" s="261"/>
      <c r="C248" s="262"/>
      <c r="D248" s="236" t="s">
        <v>140</v>
      </c>
      <c r="E248" s="263" t="s">
        <v>1</v>
      </c>
      <c r="F248" s="264" t="s">
        <v>157</v>
      </c>
      <c r="G248" s="262"/>
      <c r="H248" s="265">
        <v>47.875</v>
      </c>
      <c r="I248" s="266"/>
      <c r="J248" s="262"/>
      <c r="K248" s="262"/>
      <c r="L248" s="267"/>
      <c r="M248" s="268"/>
      <c r="N248" s="269"/>
      <c r="O248" s="269"/>
      <c r="P248" s="269"/>
      <c r="Q248" s="269"/>
      <c r="R248" s="269"/>
      <c r="S248" s="269"/>
      <c r="T248" s="270"/>
      <c r="AT248" s="271" t="s">
        <v>140</v>
      </c>
      <c r="AU248" s="271" t="s">
        <v>89</v>
      </c>
      <c r="AV248" s="14" t="s">
        <v>136</v>
      </c>
      <c r="AW248" s="14" t="s">
        <v>36</v>
      </c>
      <c r="AX248" s="14" t="s">
        <v>87</v>
      </c>
      <c r="AY248" s="271" t="s">
        <v>129</v>
      </c>
    </row>
    <row r="249" spans="2:65" s="1" customFormat="1" ht="16.5" customHeight="1">
      <c r="B249" s="38"/>
      <c r="C249" s="223" t="s">
        <v>267</v>
      </c>
      <c r="D249" s="223" t="s">
        <v>131</v>
      </c>
      <c r="E249" s="224" t="s">
        <v>268</v>
      </c>
      <c r="F249" s="225" t="s">
        <v>269</v>
      </c>
      <c r="G249" s="226" t="s">
        <v>160</v>
      </c>
      <c r="H249" s="227">
        <v>335.467</v>
      </c>
      <c r="I249" s="228"/>
      <c r="J249" s="229">
        <f>ROUND(I249*H249,2)</f>
        <v>0</v>
      </c>
      <c r="K249" s="225" t="s">
        <v>135</v>
      </c>
      <c r="L249" s="43"/>
      <c r="M249" s="230" t="s">
        <v>1</v>
      </c>
      <c r="N249" s="231" t="s">
        <v>44</v>
      </c>
      <c r="O249" s="86"/>
      <c r="P249" s="232">
        <f>O249*H249</f>
        <v>0</v>
      </c>
      <c r="Q249" s="232">
        <v>0</v>
      </c>
      <c r="R249" s="232">
        <f>Q249*H249</f>
        <v>0</v>
      </c>
      <c r="S249" s="232">
        <v>0</v>
      </c>
      <c r="T249" s="233">
        <f>S249*H249</f>
        <v>0</v>
      </c>
      <c r="AR249" s="234" t="s">
        <v>136</v>
      </c>
      <c r="AT249" s="234" t="s">
        <v>131</v>
      </c>
      <c r="AU249" s="234" t="s">
        <v>89</v>
      </c>
      <c r="AY249" s="17" t="s">
        <v>129</v>
      </c>
      <c r="BE249" s="235">
        <f>IF(N249="základní",J249,0)</f>
        <v>0</v>
      </c>
      <c r="BF249" s="235">
        <f>IF(N249="snížená",J249,0)</f>
        <v>0</v>
      </c>
      <c r="BG249" s="235">
        <f>IF(N249="zákl. přenesená",J249,0)</f>
        <v>0</v>
      </c>
      <c r="BH249" s="235">
        <f>IF(N249="sníž. přenesená",J249,0)</f>
        <v>0</v>
      </c>
      <c r="BI249" s="235">
        <f>IF(N249="nulová",J249,0)</f>
        <v>0</v>
      </c>
      <c r="BJ249" s="17" t="s">
        <v>87</v>
      </c>
      <c r="BK249" s="235">
        <f>ROUND(I249*H249,2)</f>
        <v>0</v>
      </c>
      <c r="BL249" s="17" t="s">
        <v>136</v>
      </c>
      <c r="BM249" s="234" t="s">
        <v>270</v>
      </c>
    </row>
    <row r="250" spans="2:47" s="1" customFormat="1" ht="12">
      <c r="B250" s="38"/>
      <c r="C250" s="39"/>
      <c r="D250" s="236" t="s">
        <v>138</v>
      </c>
      <c r="E250" s="39"/>
      <c r="F250" s="237" t="s">
        <v>271</v>
      </c>
      <c r="G250" s="39"/>
      <c r="H250" s="39"/>
      <c r="I250" s="139"/>
      <c r="J250" s="39"/>
      <c r="K250" s="39"/>
      <c r="L250" s="43"/>
      <c r="M250" s="238"/>
      <c r="N250" s="86"/>
      <c r="O250" s="86"/>
      <c r="P250" s="86"/>
      <c r="Q250" s="86"/>
      <c r="R250" s="86"/>
      <c r="S250" s="86"/>
      <c r="T250" s="87"/>
      <c r="AT250" s="17" t="s">
        <v>138</v>
      </c>
      <c r="AU250" s="17" t="s">
        <v>89</v>
      </c>
    </row>
    <row r="251" spans="2:47" s="1" customFormat="1" ht="12">
      <c r="B251" s="38"/>
      <c r="C251" s="39"/>
      <c r="D251" s="236" t="s">
        <v>197</v>
      </c>
      <c r="E251" s="39"/>
      <c r="F251" s="272" t="s">
        <v>272</v>
      </c>
      <c r="G251" s="39"/>
      <c r="H251" s="39"/>
      <c r="I251" s="139"/>
      <c r="J251" s="39"/>
      <c r="K251" s="39"/>
      <c r="L251" s="43"/>
      <c r="M251" s="238"/>
      <c r="N251" s="86"/>
      <c r="O251" s="86"/>
      <c r="P251" s="86"/>
      <c r="Q251" s="86"/>
      <c r="R251" s="86"/>
      <c r="S251" s="86"/>
      <c r="T251" s="87"/>
      <c r="AT251" s="17" t="s">
        <v>197</v>
      </c>
      <c r="AU251" s="17" t="s">
        <v>89</v>
      </c>
    </row>
    <row r="252" spans="2:65" s="1" customFormat="1" ht="16.5" customHeight="1">
      <c r="B252" s="38"/>
      <c r="C252" s="223" t="s">
        <v>7</v>
      </c>
      <c r="D252" s="223" t="s">
        <v>131</v>
      </c>
      <c r="E252" s="224" t="s">
        <v>273</v>
      </c>
      <c r="F252" s="225" t="s">
        <v>274</v>
      </c>
      <c r="G252" s="226" t="s">
        <v>275</v>
      </c>
      <c r="H252" s="227">
        <v>603.841</v>
      </c>
      <c r="I252" s="228"/>
      <c r="J252" s="229">
        <f>ROUND(I252*H252,2)</f>
        <v>0</v>
      </c>
      <c r="K252" s="225" t="s">
        <v>135</v>
      </c>
      <c r="L252" s="43"/>
      <c r="M252" s="230" t="s">
        <v>1</v>
      </c>
      <c r="N252" s="231" t="s">
        <v>44</v>
      </c>
      <c r="O252" s="86"/>
      <c r="P252" s="232">
        <f>O252*H252</f>
        <v>0</v>
      </c>
      <c r="Q252" s="232">
        <v>0</v>
      </c>
      <c r="R252" s="232">
        <f>Q252*H252</f>
        <v>0</v>
      </c>
      <c r="S252" s="232">
        <v>0</v>
      </c>
      <c r="T252" s="233">
        <f>S252*H252</f>
        <v>0</v>
      </c>
      <c r="AR252" s="234" t="s">
        <v>276</v>
      </c>
      <c r="AT252" s="234" t="s">
        <v>131</v>
      </c>
      <c r="AU252" s="234" t="s">
        <v>89</v>
      </c>
      <c r="AY252" s="17" t="s">
        <v>129</v>
      </c>
      <c r="BE252" s="235">
        <f>IF(N252="základní",J252,0)</f>
        <v>0</v>
      </c>
      <c r="BF252" s="235">
        <f>IF(N252="snížená",J252,0)</f>
        <v>0</v>
      </c>
      <c r="BG252" s="235">
        <f>IF(N252="zákl. přenesená",J252,0)</f>
        <v>0</v>
      </c>
      <c r="BH252" s="235">
        <f>IF(N252="sníž. přenesená",J252,0)</f>
        <v>0</v>
      </c>
      <c r="BI252" s="235">
        <f>IF(N252="nulová",J252,0)</f>
        <v>0</v>
      </c>
      <c r="BJ252" s="17" t="s">
        <v>87</v>
      </c>
      <c r="BK252" s="235">
        <f>ROUND(I252*H252,2)</f>
        <v>0</v>
      </c>
      <c r="BL252" s="17" t="s">
        <v>276</v>
      </c>
      <c r="BM252" s="234" t="s">
        <v>277</v>
      </c>
    </row>
    <row r="253" spans="2:47" s="1" customFormat="1" ht="12">
      <c r="B253" s="38"/>
      <c r="C253" s="39"/>
      <c r="D253" s="236" t="s">
        <v>138</v>
      </c>
      <c r="E253" s="39"/>
      <c r="F253" s="237" t="s">
        <v>278</v>
      </c>
      <c r="G253" s="39"/>
      <c r="H253" s="39"/>
      <c r="I253" s="139"/>
      <c r="J253" s="39"/>
      <c r="K253" s="39"/>
      <c r="L253" s="43"/>
      <c r="M253" s="238"/>
      <c r="N253" s="86"/>
      <c r="O253" s="86"/>
      <c r="P253" s="86"/>
      <c r="Q253" s="86"/>
      <c r="R253" s="86"/>
      <c r="S253" s="86"/>
      <c r="T253" s="87"/>
      <c r="AT253" s="17" t="s">
        <v>138</v>
      </c>
      <c r="AU253" s="17" t="s">
        <v>89</v>
      </c>
    </row>
    <row r="254" spans="2:47" s="1" customFormat="1" ht="12">
      <c r="B254" s="38"/>
      <c r="C254" s="39"/>
      <c r="D254" s="236" t="s">
        <v>197</v>
      </c>
      <c r="E254" s="39"/>
      <c r="F254" s="272" t="s">
        <v>279</v>
      </c>
      <c r="G254" s="39"/>
      <c r="H254" s="39"/>
      <c r="I254" s="139"/>
      <c r="J254" s="39"/>
      <c r="K254" s="39"/>
      <c r="L254" s="43"/>
      <c r="M254" s="238"/>
      <c r="N254" s="86"/>
      <c r="O254" s="86"/>
      <c r="P254" s="86"/>
      <c r="Q254" s="86"/>
      <c r="R254" s="86"/>
      <c r="S254" s="86"/>
      <c r="T254" s="87"/>
      <c r="AT254" s="17" t="s">
        <v>197</v>
      </c>
      <c r="AU254" s="17" t="s">
        <v>89</v>
      </c>
    </row>
    <row r="255" spans="2:51" s="12" customFormat="1" ht="12">
      <c r="B255" s="239"/>
      <c r="C255" s="240"/>
      <c r="D255" s="236" t="s">
        <v>140</v>
      </c>
      <c r="E255" s="241" t="s">
        <v>1</v>
      </c>
      <c r="F255" s="242" t="s">
        <v>280</v>
      </c>
      <c r="G255" s="240"/>
      <c r="H255" s="243">
        <v>603.841</v>
      </c>
      <c r="I255" s="244"/>
      <c r="J255" s="240"/>
      <c r="K255" s="240"/>
      <c r="L255" s="245"/>
      <c r="M255" s="246"/>
      <c r="N255" s="247"/>
      <c r="O255" s="247"/>
      <c r="P255" s="247"/>
      <c r="Q255" s="247"/>
      <c r="R255" s="247"/>
      <c r="S255" s="247"/>
      <c r="T255" s="248"/>
      <c r="AT255" s="249" t="s">
        <v>140</v>
      </c>
      <c r="AU255" s="249" t="s">
        <v>89</v>
      </c>
      <c r="AV255" s="12" t="s">
        <v>89</v>
      </c>
      <c r="AW255" s="12" t="s">
        <v>36</v>
      </c>
      <c r="AX255" s="12" t="s">
        <v>87</v>
      </c>
      <c r="AY255" s="249" t="s">
        <v>129</v>
      </c>
    </row>
    <row r="256" spans="2:65" s="1" customFormat="1" ht="16.5" customHeight="1">
      <c r="B256" s="38"/>
      <c r="C256" s="223" t="s">
        <v>281</v>
      </c>
      <c r="D256" s="223" t="s">
        <v>131</v>
      </c>
      <c r="E256" s="224" t="s">
        <v>282</v>
      </c>
      <c r="F256" s="225" t="s">
        <v>283</v>
      </c>
      <c r="G256" s="226" t="s">
        <v>160</v>
      </c>
      <c r="H256" s="227">
        <v>41.13</v>
      </c>
      <c r="I256" s="228"/>
      <c r="J256" s="229">
        <f>ROUND(I256*H256,2)</f>
        <v>0</v>
      </c>
      <c r="K256" s="225" t="s">
        <v>135</v>
      </c>
      <c r="L256" s="43"/>
      <c r="M256" s="230" t="s">
        <v>1</v>
      </c>
      <c r="N256" s="231" t="s">
        <v>44</v>
      </c>
      <c r="O256" s="86"/>
      <c r="P256" s="232">
        <f>O256*H256</f>
        <v>0</v>
      </c>
      <c r="Q256" s="232">
        <v>0</v>
      </c>
      <c r="R256" s="232">
        <f>Q256*H256</f>
        <v>0</v>
      </c>
      <c r="S256" s="232">
        <v>0</v>
      </c>
      <c r="T256" s="233">
        <f>S256*H256</f>
        <v>0</v>
      </c>
      <c r="AR256" s="234" t="s">
        <v>136</v>
      </c>
      <c r="AT256" s="234" t="s">
        <v>131</v>
      </c>
      <c r="AU256" s="234" t="s">
        <v>89</v>
      </c>
      <c r="AY256" s="17" t="s">
        <v>129</v>
      </c>
      <c r="BE256" s="235">
        <f>IF(N256="základní",J256,0)</f>
        <v>0</v>
      </c>
      <c r="BF256" s="235">
        <f>IF(N256="snížená",J256,0)</f>
        <v>0</v>
      </c>
      <c r="BG256" s="235">
        <f>IF(N256="zákl. přenesená",J256,0)</f>
        <v>0</v>
      </c>
      <c r="BH256" s="235">
        <f>IF(N256="sníž. přenesená",J256,0)</f>
        <v>0</v>
      </c>
      <c r="BI256" s="235">
        <f>IF(N256="nulová",J256,0)</f>
        <v>0</v>
      </c>
      <c r="BJ256" s="17" t="s">
        <v>87</v>
      </c>
      <c r="BK256" s="235">
        <f>ROUND(I256*H256,2)</f>
        <v>0</v>
      </c>
      <c r="BL256" s="17" t="s">
        <v>136</v>
      </c>
      <c r="BM256" s="234" t="s">
        <v>284</v>
      </c>
    </row>
    <row r="257" spans="2:47" s="1" customFormat="1" ht="12">
      <c r="B257" s="38"/>
      <c r="C257" s="39"/>
      <c r="D257" s="236" t="s">
        <v>138</v>
      </c>
      <c r="E257" s="39"/>
      <c r="F257" s="237" t="s">
        <v>285</v>
      </c>
      <c r="G257" s="39"/>
      <c r="H257" s="39"/>
      <c r="I257" s="139"/>
      <c r="J257" s="39"/>
      <c r="K257" s="39"/>
      <c r="L257" s="43"/>
      <c r="M257" s="238"/>
      <c r="N257" s="86"/>
      <c r="O257" s="86"/>
      <c r="P257" s="86"/>
      <c r="Q257" s="86"/>
      <c r="R257" s="86"/>
      <c r="S257" s="86"/>
      <c r="T257" s="87"/>
      <c r="AT257" s="17" t="s">
        <v>138</v>
      </c>
      <c r="AU257" s="17" t="s">
        <v>89</v>
      </c>
    </row>
    <row r="258" spans="2:51" s="12" customFormat="1" ht="12">
      <c r="B258" s="239"/>
      <c r="C258" s="240"/>
      <c r="D258" s="236" t="s">
        <v>140</v>
      </c>
      <c r="E258" s="241" t="s">
        <v>1</v>
      </c>
      <c r="F258" s="242" t="s">
        <v>286</v>
      </c>
      <c r="G258" s="240"/>
      <c r="H258" s="243">
        <v>41.13</v>
      </c>
      <c r="I258" s="244"/>
      <c r="J258" s="240"/>
      <c r="K258" s="240"/>
      <c r="L258" s="245"/>
      <c r="M258" s="246"/>
      <c r="N258" s="247"/>
      <c r="O258" s="247"/>
      <c r="P258" s="247"/>
      <c r="Q258" s="247"/>
      <c r="R258" s="247"/>
      <c r="S258" s="247"/>
      <c r="T258" s="248"/>
      <c r="AT258" s="249" t="s">
        <v>140</v>
      </c>
      <c r="AU258" s="249" t="s">
        <v>89</v>
      </c>
      <c r="AV258" s="12" t="s">
        <v>89</v>
      </c>
      <c r="AW258" s="12" t="s">
        <v>36</v>
      </c>
      <c r="AX258" s="12" t="s">
        <v>79</v>
      </c>
      <c r="AY258" s="249" t="s">
        <v>129</v>
      </c>
    </row>
    <row r="259" spans="2:51" s="13" customFormat="1" ht="12">
      <c r="B259" s="250"/>
      <c r="C259" s="251"/>
      <c r="D259" s="236" t="s">
        <v>140</v>
      </c>
      <c r="E259" s="252" t="s">
        <v>1</v>
      </c>
      <c r="F259" s="253" t="s">
        <v>287</v>
      </c>
      <c r="G259" s="251"/>
      <c r="H259" s="254">
        <v>41.13</v>
      </c>
      <c r="I259" s="255"/>
      <c r="J259" s="251"/>
      <c r="K259" s="251"/>
      <c r="L259" s="256"/>
      <c r="M259" s="257"/>
      <c r="N259" s="258"/>
      <c r="O259" s="258"/>
      <c r="P259" s="258"/>
      <c r="Q259" s="258"/>
      <c r="R259" s="258"/>
      <c r="S259" s="258"/>
      <c r="T259" s="259"/>
      <c r="AT259" s="260" t="s">
        <v>140</v>
      </c>
      <c r="AU259" s="260" t="s">
        <v>89</v>
      </c>
      <c r="AV259" s="13" t="s">
        <v>145</v>
      </c>
      <c r="AW259" s="13" t="s">
        <v>36</v>
      </c>
      <c r="AX259" s="13" t="s">
        <v>87</v>
      </c>
      <c r="AY259" s="260" t="s">
        <v>129</v>
      </c>
    </row>
    <row r="260" spans="2:65" s="1" customFormat="1" ht="16.5" customHeight="1">
      <c r="B260" s="38"/>
      <c r="C260" s="283" t="s">
        <v>288</v>
      </c>
      <c r="D260" s="283" t="s">
        <v>289</v>
      </c>
      <c r="E260" s="284" t="s">
        <v>290</v>
      </c>
      <c r="F260" s="285" t="s">
        <v>291</v>
      </c>
      <c r="G260" s="286" t="s">
        <v>275</v>
      </c>
      <c r="H260" s="287">
        <v>82.26</v>
      </c>
      <c r="I260" s="288"/>
      <c r="J260" s="289">
        <f>ROUND(I260*H260,2)</f>
        <v>0</v>
      </c>
      <c r="K260" s="285" t="s">
        <v>135</v>
      </c>
      <c r="L260" s="290"/>
      <c r="M260" s="291" t="s">
        <v>1</v>
      </c>
      <c r="N260" s="292" t="s">
        <v>44</v>
      </c>
      <c r="O260" s="86"/>
      <c r="P260" s="232">
        <f>O260*H260</f>
        <v>0</v>
      </c>
      <c r="Q260" s="232">
        <v>1</v>
      </c>
      <c r="R260" s="232">
        <f>Q260*H260</f>
        <v>82.26</v>
      </c>
      <c r="S260" s="232">
        <v>0</v>
      </c>
      <c r="T260" s="233">
        <f>S260*H260</f>
        <v>0</v>
      </c>
      <c r="AR260" s="234" t="s">
        <v>192</v>
      </c>
      <c r="AT260" s="234" t="s">
        <v>289</v>
      </c>
      <c r="AU260" s="234" t="s">
        <v>89</v>
      </c>
      <c r="AY260" s="17" t="s">
        <v>129</v>
      </c>
      <c r="BE260" s="235">
        <f>IF(N260="základní",J260,0)</f>
        <v>0</v>
      </c>
      <c r="BF260" s="235">
        <f>IF(N260="snížená",J260,0)</f>
        <v>0</v>
      </c>
      <c r="BG260" s="235">
        <f>IF(N260="zákl. přenesená",J260,0)</f>
        <v>0</v>
      </c>
      <c r="BH260" s="235">
        <f>IF(N260="sníž. přenesená",J260,0)</f>
        <v>0</v>
      </c>
      <c r="BI260" s="235">
        <f>IF(N260="nulová",J260,0)</f>
        <v>0</v>
      </c>
      <c r="BJ260" s="17" t="s">
        <v>87</v>
      </c>
      <c r="BK260" s="235">
        <f>ROUND(I260*H260,2)</f>
        <v>0</v>
      </c>
      <c r="BL260" s="17" t="s">
        <v>136</v>
      </c>
      <c r="BM260" s="234" t="s">
        <v>292</v>
      </c>
    </row>
    <row r="261" spans="2:47" s="1" customFormat="1" ht="12">
      <c r="B261" s="38"/>
      <c r="C261" s="39"/>
      <c r="D261" s="236" t="s">
        <v>138</v>
      </c>
      <c r="E261" s="39"/>
      <c r="F261" s="237" t="s">
        <v>291</v>
      </c>
      <c r="G261" s="39"/>
      <c r="H261" s="39"/>
      <c r="I261" s="139"/>
      <c r="J261" s="39"/>
      <c r="K261" s="39"/>
      <c r="L261" s="43"/>
      <c r="M261" s="238"/>
      <c r="N261" s="86"/>
      <c r="O261" s="86"/>
      <c r="P261" s="86"/>
      <c r="Q261" s="86"/>
      <c r="R261" s="86"/>
      <c r="S261" s="86"/>
      <c r="T261" s="87"/>
      <c r="AT261" s="17" t="s">
        <v>138</v>
      </c>
      <c r="AU261" s="17" t="s">
        <v>89</v>
      </c>
    </row>
    <row r="262" spans="2:51" s="12" customFormat="1" ht="12">
      <c r="B262" s="239"/>
      <c r="C262" s="240"/>
      <c r="D262" s="236" t="s">
        <v>140</v>
      </c>
      <c r="E262" s="241" t="s">
        <v>1</v>
      </c>
      <c r="F262" s="242" t="s">
        <v>293</v>
      </c>
      <c r="G262" s="240"/>
      <c r="H262" s="243">
        <v>82.26</v>
      </c>
      <c r="I262" s="244"/>
      <c r="J262" s="240"/>
      <c r="K262" s="240"/>
      <c r="L262" s="245"/>
      <c r="M262" s="246"/>
      <c r="N262" s="247"/>
      <c r="O262" s="247"/>
      <c r="P262" s="247"/>
      <c r="Q262" s="247"/>
      <c r="R262" s="247"/>
      <c r="S262" s="247"/>
      <c r="T262" s="248"/>
      <c r="AT262" s="249" t="s">
        <v>140</v>
      </c>
      <c r="AU262" s="249" t="s">
        <v>89</v>
      </c>
      <c r="AV262" s="12" t="s">
        <v>89</v>
      </c>
      <c r="AW262" s="12" t="s">
        <v>36</v>
      </c>
      <c r="AX262" s="12" t="s">
        <v>87</v>
      </c>
      <c r="AY262" s="249" t="s">
        <v>129</v>
      </c>
    </row>
    <row r="263" spans="2:65" s="1" customFormat="1" ht="16.5" customHeight="1">
      <c r="B263" s="38"/>
      <c r="C263" s="223" t="s">
        <v>294</v>
      </c>
      <c r="D263" s="223" t="s">
        <v>131</v>
      </c>
      <c r="E263" s="224" t="s">
        <v>282</v>
      </c>
      <c r="F263" s="225" t="s">
        <v>283</v>
      </c>
      <c r="G263" s="226" t="s">
        <v>160</v>
      </c>
      <c r="H263" s="227">
        <v>4.195</v>
      </c>
      <c r="I263" s="228"/>
      <c r="J263" s="229">
        <f>ROUND(I263*H263,2)</f>
        <v>0</v>
      </c>
      <c r="K263" s="225" t="s">
        <v>135</v>
      </c>
      <c r="L263" s="43"/>
      <c r="M263" s="230" t="s">
        <v>1</v>
      </c>
      <c r="N263" s="231" t="s">
        <v>44</v>
      </c>
      <c r="O263" s="86"/>
      <c r="P263" s="232">
        <f>O263*H263</f>
        <v>0</v>
      </c>
      <c r="Q263" s="232">
        <v>0</v>
      </c>
      <c r="R263" s="232">
        <f>Q263*H263</f>
        <v>0</v>
      </c>
      <c r="S263" s="232">
        <v>0</v>
      </c>
      <c r="T263" s="233">
        <f>S263*H263</f>
        <v>0</v>
      </c>
      <c r="AR263" s="234" t="s">
        <v>136</v>
      </c>
      <c r="AT263" s="234" t="s">
        <v>131</v>
      </c>
      <c r="AU263" s="234" t="s">
        <v>89</v>
      </c>
      <c r="AY263" s="17" t="s">
        <v>129</v>
      </c>
      <c r="BE263" s="235">
        <f>IF(N263="základní",J263,0)</f>
        <v>0</v>
      </c>
      <c r="BF263" s="235">
        <f>IF(N263="snížená",J263,0)</f>
        <v>0</v>
      </c>
      <c r="BG263" s="235">
        <f>IF(N263="zákl. přenesená",J263,0)</f>
        <v>0</v>
      </c>
      <c r="BH263" s="235">
        <f>IF(N263="sníž. přenesená",J263,0)</f>
        <v>0</v>
      </c>
      <c r="BI263" s="235">
        <f>IF(N263="nulová",J263,0)</f>
        <v>0</v>
      </c>
      <c r="BJ263" s="17" t="s">
        <v>87</v>
      </c>
      <c r="BK263" s="235">
        <f>ROUND(I263*H263,2)</f>
        <v>0</v>
      </c>
      <c r="BL263" s="17" t="s">
        <v>136</v>
      </c>
      <c r="BM263" s="234" t="s">
        <v>295</v>
      </c>
    </row>
    <row r="264" spans="2:47" s="1" customFormat="1" ht="12">
      <c r="B264" s="38"/>
      <c r="C264" s="39"/>
      <c r="D264" s="236" t="s">
        <v>138</v>
      </c>
      <c r="E264" s="39"/>
      <c r="F264" s="237" t="s">
        <v>285</v>
      </c>
      <c r="G264" s="39"/>
      <c r="H264" s="39"/>
      <c r="I264" s="139"/>
      <c r="J264" s="39"/>
      <c r="K264" s="39"/>
      <c r="L264" s="43"/>
      <c r="M264" s="238"/>
      <c r="N264" s="86"/>
      <c r="O264" s="86"/>
      <c r="P264" s="86"/>
      <c r="Q264" s="86"/>
      <c r="R264" s="86"/>
      <c r="S264" s="86"/>
      <c r="T264" s="87"/>
      <c r="AT264" s="17" t="s">
        <v>138</v>
      </c>
      <c r="AU264" s="17" t="s">
        <v>89</v>
      </c>
    </row>
    <row r="265" spans="2:51" s="12" customFormat="1" ht="12">
      <c r="B265" s="239"/>
      <c r="C265" s="240"/>
      <c r="D265" s="236" t="s">
        <v>140</v>
      </c>
      <c r="E265" s="241" t="s">
        <v>1</v>
      </c>
      <c r="F265" s="242" t="s">
        <v>296</v>
      </c>
      <c r="G265" s="240"/>
      <c r="H265" s="243">
        <v>4.195</v>
      </c>
      <c r="I265" s="244"/>
      <c r="J265" s="240"/>
      <c r="K265" s="240"/>
      <c r="L265" s="245"/>
      <c r="M265" s="246"/>
      <c r="N265" s="247"/>
      <c r="O265" s="247"/>
      <c r="P265" s="247"/>
      <c r="Q265" s="247"/>
      <c r="R265" s="247"/>
      <c r="S265" s="247"/>
      <c r="T265" s="248"/>
      <c r="AT265" s="249" t="s">
        <v>140</v>
      </c>
      <c r="AU265" s="249" t="s">
        <v>89</v>
      </c>
      <c r="AV265" s="12" t="s">
        <v>89</v>
      </c>
      <c r="AW265" s="12" t="s">
        <v>36</v>
      </c>
      <c r="AX265" s="12" t="s">
        <v>79</v>
      </c>
      <c r="AY265" s="249" t="s">
        <v>129</v>
      </c>
    </row>
    <row r="266" spans="2:51" s="14" customFormat="1" ht="12">
      <c r="B266" s="261"/>
      <c r="C266" s="262"/>
      <c r="D266" s="236" t="s">
        <v>140</v>
      </c>
      <c r="E266" s="263" t="s">
        <v>1</v>
      </c>
      <c r="F266" s="264" t="s">
        <v>157</v>
      </c>
      <c r="G266" s="262"/>
      <c r="H266" s="265">
        <v>4.195</v>
      </c>
      <c r="I266" s="266"/>
      <c r="J266" s="262"/>
      <c r="K266" s="262"/>
      <c r="L266" s="267"/>
      <c r="M266" s="268"/>
      <c r="N266" s="269"/>
      <c r="O266" s="269"/>
      <c r="P266" s="269"/>
      <c r="Q266" s="269"/>
      <c r="R266" s="269"/>
      <c r="S266" s="269"/>
      <c r="T266" s="270"/>
      <c r="AT266" s="271" t="s">
        <v>140</v>
      </c>
      <c r="AU266" s="271" t="s">
        <v>89</v>
      </c>
      <c r="AV266" s="14" t="s">
        <v>136</v>
      </c>
      <c r="AW266" s="14" t="s">
        <v>36</v>
      </c>
      <c r="AX266" s="14" t="s">
        <v>87</v>
      </c>
      <c r="AY266" s="271" t="s">
        <v>129</v>
      </c>
    </row>
    <row r="267" spans="2:65" s="1" customFormat="1" ht="16.5" customHeight="1">
      <c r="B267" s="38"/>
      <c r="C267" s="223" t="s">
        <v>297</v>
      </c>
      <c r="D267" s="223" t="s">
        <v>131</v>
      </c>
      <c r="E267" s="224" t="s">
        <v>282</v>
      </c>
      <c r="F267" s="225" t="s">
        <v>283</v>
      </c>
      <c r="G267" s="226" t="s">
        <v>160</v>
      </c>
      <c r="H267" s="227">
        <v>4.195</v>
      </c>
      <c r="I267" s="228"/>
      <c r="J267" s="229">
        <f>ROUND(I267*H267,2)</f>
        <v>0</v>
      </c>
      <c r="K267" s="225" t="s">
        <v>135</v>
      </c>
      <c r="L267" s="43"/>
      <c r="M267" s="230" t="s">
        <v>1</v>
      </c>
      <c r="N267" s="231" t="s">
        <v>44</v>
      </c>
      <c r="O267" s="86"/>
      <c r="P267" s="232">
        <f>O267*H267</f>
        <v>0</v>
      </c>
      <c r="Q267" s="232">
        <v>0</v>
      </c>
      <c r="R267" s="232">
        <f>Q267*H267</f>
        <v>0</v>
      </c>
      <c r="S267" s="232">
        <v>0</v>
      </c>
      <c r="T267" s="233">
        <f>S267*H267</f>
        <v>0</v>
      </c>
      <c r="AR267" s="234" t="s">
        <v>136</v>
      </c>
      <c r="AT267" s="234" t="s">
        <v>131</v>
      </c>
      <c r="AU267" s="234" t="s">
        <v>89</v>
      </c>
      <c r="AY267" s="17" t="s">
        <v>129</v>
      </c>
      <c r="BE267" s="235">
        <f>IF(N267="základní",J267,0)</f>
        <v>0</v>
      </c>
      <c r="BF267" s="235">
        <f>IF(N267="snížená",J267,0)</f>
        <v>0</v>
      </c>
      <c r="BG267" s="235">
        <f>IF(N267="zákl. přenesená",J267,0)</f>
        <v>0</v>
      </c>
      <c r="BH267" s="235">
        <f>IF(N267="sníž. přenesená",J267,0)</f>
        <v>0</v>
      </c>
      <c r="BI267" s="235">
        <f>IF(N267="nulová",J267,0)</f>
        <v>0</v>
      </c>
      <c r="BJ267" s="17" t="s">
        <v>87</v>
      </c>
      <c r="BK267" s="235">
        <f>ROUND(I267*H267,2)</f>
        <v>0</v>
      </c>
      <c r="BL267" s="17" t="s">
        <v>136</v>
      </c>
      <c r="BM267" s="234" t="s">
        <v>298</v>
      </c>
    </row>
    <row r="268" spans="2:47" s="1" customFormat="1" ht="12">
      <c r="B268" s="38"/>
      <c r="C268" s="39"/>
      <c r="D268" s="236" t="s">
        <v>138</v>
      </c>
      <c r="E268" s="39"/>
      <c r="F268" s="237" t="s">
        <v>285</v>
      </c>
      <c r="G268" s="39"/>
      <c r="H268" s="39"/>
      <c r="I268" s="139"/>
      <c r="J268" s="39"/>
      <c r="K268" s="39"/>
      <c r="L268" s="43"/>
      <c r="M268" s="238"/>
      <c r="N268" s="86"/>
      <c r="O268" s="86"/>
      <c r="P268" s="86"/>
      <c r="Q268" s="86"/>
      <c r="R268" s="86"/>
      <c r="S268" s="86"/>
      <c r="T268" s="87"/>
      <c r="AT268" s="17" t="s">
        <v>138</v>
      </c>
      <c r="AU268" s="17" t="s">
        <v>89</v>
      </c>
    </row>
    <row r="269" spans="2:51" s="12" customFormat="1" ht="12">
      <c r="B269" s="239"/>
      <c r="C269" s="240"/>
      <c r="D269" s="236" t="s">
        <v>140</v>
      </c>
      <c r="E269" s="241" t="s">
        <v>1</v>
      </c>
      <c r="F269" s="242" t="s">
        <v>187</v>
      </c>
      <c r="G269" s="240"/>
      <c r="H269" s="243">
        <v>20.798</v>
      </c>
      <c r="I269" s="244"/>
      <c r="J269" s="240"/>
      <c r="K269" s="240"/>
      <c r="L269" s="245"/>
      <c r="M269" s="246"/>
      <c r="N269" s="247"/>
      <c r="O269" s="247"/>
      <c r="P269" s="247"/>
      <c r="Q269" s="247"/>
      <c r="R269" s="247"/>
      <c r="S269" s="247"/>
      <c r="T269" s="248"/>
      <c r="AT269" s="249" t="s">
        <v>140</v>
      </c>
      <c r="AU269" s="249" t="s">
        <v>89</v>
      </c>
      <c r="AV269" s="12" t="s">
        <v>89</v>
      </c>
      <c r="AW269" s="12" t="s">
        <v>36</v>
      </c>
      <c r="AX269" s="12" t="s">
        <v>79</v>
      </c>
      <c r="AY269" s="249" t="s">
        <v>129</v>
      </c>
    </row>
    <row r="270" spans="2:51" s="12" customFormat="1" ht="12">
      <c r="B270" s="239"/>
      <c r="C270" s="240"/>
      <c r="D270" s="236" t="s">
        <v>140</v>
      </c>
      <c r="E270" s="241" t="s">
        <v>1</v>
      </c>
      <c r="F270" s="242" t="s">
        <v>299</v>
      </c>
      <c r="G270" s="240"/>
      <c r="H270" s="243">
        <v>-2.55</v>
      </c>
      <c r="I270" s="244"/>
      <c r="J270" s="240"/>
      <c r="K270" s="240"/>
      <c r="L270" s="245"/>
      <c r="M270" s="246"/>
      <c r="N270" s="247"/>
      <c r="O270" s="247"/>
      <c r="P270" s="247"/>
      <c r="Q270" s="247"/>
      <c r="R270" s="247"/>
      <c r="S270" s="247"/>
      <c r="T270" s="248"/>
      <c r="AT270" s="249" t="s">
        <v>140</v>
      </c>
      <c r="AU270" s="249" t="s">
        <v>89</v>
      </c>
      <c r="AV270" s="12" t="s">
        <v>89</v>
      </c>
      <c r="AW270" s="12" t="s">
        <v>36</v>
      </c>
      <c r="AX270" s="12" t="s">
        <v>79</v>
      </c>
      <c r="AY270" s="249" t="s">
        <v>129</v>
      </c>
    </row>
    <row r="271" spans="2:51" s="12" customFormat="1" ht="12">
      <c r="B271" s="239"/>
      <c r="C271" s="240"/>
      <c r="D271" s="236" t="s">
        <v>140</v>
      </c>
      <c r="E271" s="241" t="s">
        <v>1</v>
      </c>
      <c r="F271" s="242" t="s">
        <v>300</v>
      </c>
      <c r="G271" s="240"/>
      <c r="H271" s="243">
        <v>-2.424</v>
      </c>
      <c r="I271" s="244"/>
      <c r="J271" s="240"/>
      <c r="K271" s="240"/>
      <c r="L271" s="245"/>
      <c r="M271" s="246"/>
      <c r="N271" s="247"/>
      <c r="O271" s="247"/>
      <c r="P271" s="247"/>
      <c r="Q271" s="247"/>
      <c r="R271" s="247"/>
      <c r="S271" s="247"/>
      <c r="T271" s="248"/>
      <c r="AT271" s="249" t="s">
        <v>140</v>
      </c>
      <c r="AU271" s="249" t="s">
        <v>89</v>
      </c>
      <c r="AV271" s="12" t="s">
        <v>89</v>
      </c>
      <c r="AW271" s="12" t="s">
        <v>36</v>
      </c>
      <c r="AX271" s="12" t="s">
        <v>79</v>
      </c>
      <c r="AY271" s="249" t="s">
        <v>129</v>
      </c>
    </row>
    <row r="272" spans="2:51" s="12" customFormat="1" ht="12">
      <c r="B272" s="239"/>
      <c r="C272" s="240"/>
      <c r="D272" s="236" t="s">
        <v>140</v>
      </c>
      <c r="E272" s="241" t="s">
        <v>1</v>
      </c>
      <c r="F272" s="242" t="s">
        <v>301</v>
      </c>
      <c r="G272" s="240"/>
      <c r="H272" s="243">
        <v>-7.434</v>
      </c>
      <c r="I272" s="244"/>
      <c r="J272" s="240"/>
      <c r="K272" s="240"/>
      <c r="L272" s="245"/>
      <c r="M272" s="246"/>
      <c r="N272" s="247"/>
      <c r="O272" s="247"/>
      <c r="P272" s="247"/>
      <c r="Q272" s="247"/>
      <c r="R272" s="247"/>
      <c r="S272" s="247"/>
      <c r="T272" s="248"/>
      <c r="AT272" s="249" t="s">
        <v>140</v>
      </c>
      <c r="AU272" s="249" t="s">
        <v>89</v>
      </c>
      <c r="AV272" s="12" t="s">
        <v>89</v>
      </c>
      <c r="AW272" s="12" t="s">
        <v>36</v>
      </c>
      <c r="AX272" s="12" t="s">
        <v>79</v>
      </c>
      <c r="AY272" s="249" t="s">
        <v>129</v>
      </c>
    </row>
    <row r="273" spans="2:51" s="12" customFormat="1" ht="12">
      <c r="B273" s="239"/>
      <c r="C273" s="240"/>
      <c r="D273" s="236" t="s">
        <v>140</v>
      </c>
      <c r="E273" s="241" t="s">
        <v>1</v>
      </c>
      <c r="F273" s="242" t="s">
        <v>255</v>
      </c>
      <c r="G273" s="240"/>
      <c r="H273" s="243">
        <v>-4.195</v>
      </c>
      <c r="I273" s="244"/>
      <c r="J273" s="240"/>
      <c r="K273" s="240"/>
      <c r="L273" s="245"/>
      <c r="M273" s="246"/>
      <c r="N273" s="247"/>
      <c r="O273" s="247"/>
      <c r="P273" s="247"/>
      <c r="Q273" s="247"/>
      <c r="R273" s="247"/>
      <c r="S273" s="247"/>
      <c r="T273" s="248"/>
      <c r="AT273" s="249" t="s">
        <v>140</v>
      </c>
      <c r="AU273" s="249" t="s">
        <v>89</v>
      </c>
      <c r="AV273" s="12" t="s">
        <v>89</v>
      </c>
      <c r="AW273" s="12" t="s">
        <v>36</v>
      </c>
      <c r="AX273" s="12" t="s">
        <v>79</v>
      </c>
      <c r="AY273" s="249" t="s">
        <v>129</v>
      </c>
    </row>
    <row r="274" spans="2:51" s="13" customFormat="1" ht="12">
      <c r="B274" s="250"/>
      <c r="C274" s="251"/>
      <c r="D274" s="236" t="s">
        <v>140</v>
      </c>
      <c r="E274" s="252" t="s">
        <v>1</v>
      </c>
      <c r="F274" s="253" t="s">
        <v>302</v>
      </c>
      <c r="G274" s="251"/>
      <c r="H274" s="254">
        <v>4.195</v>
      </c>
      <c r="I274" s="255"/>
      <c r="J274" s="251"/>
      <c r="K274" s="251"/>
      <c r="L274" s="256"/>
      <c r="M274" s="257"/>
      <c r="N274" s="258"/>
      <c r="O274" s="258"/>
      <c r="P274" s="258"/>
      <c r="Q274" s="258"/>
      <c r="R274" s="258"/>
      <c r="S274" s="258"/>
      <c r="T274" s="259"/>
      <c r="AT274" s="260" t="s">
        <v>140</v>
      </c>
      <c r="AU274" s="260" t="s">
        <v>89</v>
      </c>
      <c r="AV274" s="13" t="s">
        <v>145</v>
      </c>
      <c r="AW274" s="13" t="s">
        <v>36</v>
      </c>
      <c r="AX274" s="13" t="s">
        <v>87</v>
      </c>
      <c r="AY274" s="260" t="s">
        <v>129</v>
      </c>
    </row>
    <row r="275" spans="2:65" s="1" customFormat="1" ht="16.5" customHeight="1">
      <c r="B275" s="38"/>
      <c r="C275" s="283" t="s">
        <v>303</v>
      </c>
      <c r="D275" s="283" t="s">
        <v>289</v>
      </c>
      <c r="E275" s="284" t="s">
        <v>304</v>
      </c>
      <c r="F275" s="285" t="s">
        <v>305</v>
      </c>
      <c r="G275" s="286" t="s">
        <v>275</v>
      </c>
      <c r="H275" s="287">
        <v>8.39</v>
      </c>
      <c r="I275" s="288"/>
      <c r="J275" s="289">
        <f>ROUND(I275*H275,2)</f>
        <v>0</v>
      </c>
      <c r="K275" s="285" t="s">
        <v>1</v>
      </c>
      <c r="L275" s="290"/>
      <c r="M275" s="291" t="s">
        <v>1</v>
      </c>
      <c r="N275" s="292" t="s">
        <v>44</v>
      </c>
      <c r="O275" s="86"/>
      <c r="P275" s="232">
        <f>O275*H275</f>
        <v>0</v>
      </c>
      <c r="Q275" s="232">
        <v>0</v>
      </c>
      <c r="R275" s="232">
        <f>Q275*H275</f>
        <v>0</v>
      </c>
      <c r="S275" s="232">
        <v>0</v>
      </c>
      <c r="T275" s="233">
        <f>S275*H275</f>
        <v>0</v>
      </c>
      <c r="AR275" s="234" t="s">
        <v>192</v>
      </c>
      <c r="AT275" s="234" t="s">
        <v>289</v>
      </c>
      <c r="AU275" s="234" t="s">
        <v>89</v>
      </c>
      <c r="AY275" s="17" t="s">
        <v>129</v>
      </c>
      <c r="BE275" s="235">
        <f>IF(N275="základní",J275,0)</f>
        <v>0</v>
      </c>
      <c r="BF275" s="235">
        <f>IF(N275="snížená",J275,0)</f>
        <v>0</v>
      </c>
      <c r="BG275" s="235">
        <f>IF(N275="zákl. přenesená",J275,0)</f>
        <v>0</v>
      </c>
      <c r="BH275" s="235">
        <f>IF(N275="sníž. přenesená",J275,0)</f>
        <v>0</v>
      </c>
      <c r="BI275" s="235">
        <f>IF(N275="nulová",J275,0)</f>
        <v>0</v>
      </c>
      <c r="BJ275" s="17" t="s">
        <v>87</v>
      </c>
      <c r="BK275" s="235">
        <f>ROUND(I275*H275,2)</f>
        <v>0</v>
      </c>
      <c r="BL275" s="17" t="s">
        <v>136</v>
      </c>
      <c r="BM275" s="234" t="s">
        <v>306</v>
      </c>
    </row>
    <row r="276" spans="2:47" s="1" customFormat="1" ht="12">
      <c r="B276" s="38"/>
      <c r="C276" s="39"/>
      <c r="D276" s="236" t="s">
        <v>138</v>
      </c>
      <c r="E276" s="39"/>
      <c r="F276" s="237" t="s">
        <v>307</v>
      </c>
      <c r="G276" s="39"/>
      <c r="H276" s="39"/>
      <c r="I276" s="139"/>
      <c r="J276" s="39"/>
      <c r="K276" s="39"/>
      <c r="L276" s="43"/>
      <c r="M276" s="238"/>
      <c r="N276" s="86"/>
      <c r="O276" s="86"/>
      <c r="P276" s="86"/>
      <c r="Q276" s="86"/>
      <c r="R276" s="86"/>
      <c r="S276" s="86"/>
      <c r="T276" s="87"/>
      <c r="AT276" s="17" t="s">
        <v>138</v>
      </c>
      <c r="AU276" s="17" t="s">
        <v>89</v>
      </c>
    </row>
    <row r="277" spans="2:51" s="15" customFormat="1" ht="12">
      <c r="B277" s="273"/>
      <c r="C277" s="274"/>
      <c r="D277" s="236" t="s">
        <v>140</v>
      </c>
      <c r="E277" s="275" t="s">
        <v>1</v>
      </c>
      <c r="F277" s="276" t="s">
        <v>308</v>
      </c>
      <c r="G277" s="274"/>
      <c r="H277" s="275" t="s">
        <v>1</v>
      </c>
      <c r="I277" s="277"/>
      <c r="J277" s="274"/>
      <c r="K277" s="274"/>
      <c r="L277" s="278"/>
      <c r="M277" s="279"/>
      <c r="N277" s="280"/>
      <c r="O277" s="280"/>
      <c r="P277" s="280"/>
      <c r="Q277" s="280"/>
      <c r="R277" s="280"/>
      <c r="S277" s="280"/>
      <c r="T277" s="281"/>
      <c r="AT277" s="282" t="s">
        <v>140</v>
      </c>
      <c r="AU277" s="282" t="s">
        <v>89</v>
      </c>
      <c r="AV277" s="15" t="s">
        <v>87</v>
      </c>
      <c r="AW277" s="15" t="s">
        <v>36</v>
      </c>
      <c r="AX277" s="15" t="s">
        <v>79</v>
      </c>
      <c r="AY277" s="282" t="s">
        <v>129</v>
      </c>
    </row>
    <row r="278" spans="2:51" s="12" customFormat="1" ht="12">
      <c r="B278" s="239"/>
      <c r="C278" s="240"/>
      <c r="D278" s="236" t="s">
        <v>140</v>
      </c>
      <c r="E278" s="241" t="s">
        <v>1</v>
      </c>
      <c r="F278" s="242" t="s">
        <v>309</v>
      </c>
      <c r="G278" s="240"/>
      <c r="H278" s="243">
        <v>8.39</v>
      </c>
      <c r="I278" s="244"/>
      <c r="J278" s="240"/>
      <c r="K278" s="240"/>
      <c r="L278" s="245"/>
      <c r="M278" s="246"/>
      <c r="N278" s="247"/>
      <c r="O278" s="247"/>
      <c r="P278" s="247"/>
      <c r="Q278" s="247"/>
      <c r="R278" s="247"/>
      <c r="S278" s="247"/>
      <c r="T278" s="248"/>
      <c r="AT278" s="249" t="s">
        <v>140</v>
      </c>
      <c r="AU278" s="249" t="s">
        <v>89</v>
      </c>
      <c r="AV278" s="12" t="s">
        <v>89</v>
      </c>
      <c r="AW278" s="12" t="s">
        <v>36</v>
      </c>
      <c r="AX278" s="12" t="s">
        <v>87</v>
      </c>
      <c r="AY278" s="249" t="s">
        <v>129</v>
      </c>
    </row>
    <row r="279" spans="2:65" s="1" customFormat="1" ht="16.5" customHeight="1">
      <c r="B279" s="38"/>
      <c r="C279" s="223" t="s">
        <v>310</v>
      </c>
      <c r="D279" s="223" t="s">
        <v>131</v>
      </c>
      <c r="E279" s="224" t="s">
        <v>282</v>
      </c>
      <c r="F279" s="225" t="s">
        <v>283</v>
      </c>
      <c r="G279" s="226" t="s">
        <v>160</v>
      </c>
      <c r="H279" s="227">
        <v>311.185</v>
      </c>
      <c r="I279" s="228"/>
      <c r="J279" s="229">
        <f>ROUND(I279*H279,2)</f>
        <v>0</v>
      </c>
      <c r="K279" s="225" t="s">
        <v>135</v>
      </c>
      <c r="L279" s="43"/>
      <c r="M279" s="230" t="s">
        <v>1</v>
      </c>
      <c r="N279" s="231" t="s">
        <v>44</v>
      </c>
      <c r="O279" s="86"/>
      <c r="P279" s="232">
        <f>O279*H279</f>
        <v>0</v>
      </c>
      <c r="Q279" s="232">
        <v>0</v>
      </c>
      <c r="R279" s="232">
        <f>Q279*H279</f>
        <v>0</v>
      </c>
      <c r="S279" s="232">
        <v>0</v>
      </c>
      <c r="T279" s="233">
        <f>S279*H279</f>
        <v>0</v>
      </c>
      <c r="AR279" s="234" t="s">
        <v>136</v>
      </c>
      <c r="AT279" s="234" t="s">
        <v>131</v>
      </c>
      <c r="AU279" s="234" t="s">
        <v>89</v>
      </c>
      <c r="AY279" s="17" t="s">
        <v>129</v>
      </c>
      <c r="BE279" s="235">
        <f>IF(N279="základní",J279,0)</f>
        <v>0</v>
      </c>
      <c r="BF279" s="235">
        <f>IF(N279="snížená",J279,0)</f>
        <v>0</v>
      </c>
      <c r="BG279" s="235">
        <f>IF(N279="zákl. přenesená",J279,0)</f>
        <v>0</v>
      </c>
      <c r="BH279" s="235">
        <f>IF(N279="sníž. přenesená",J279,0)</f>
        <v>0</v>
      </c>
      <c r="BI279" s="235">
        <f>IF(N279="nulová",J279,0)</f>
        <v>0</v>
      </c>
      <c r="BJ279" s="17" t="s">
        <v>87</v>
      </c>
      <c r="BK279" s="235">
        <f>ROUND(I279*H279,2)</f>
        <v>0</v>
      </c>
      <c r="BL279" s="17" t="s">
        <v>136</v>
      </c>
      <c r="BM279" s="234" t="s">
        <v>311</v>
      </c>
    </row>
    <row r="280" spans="2:47" s="1" customFormat="1" ht="12">
      <c r="B280" s="38"/>
      <c r="C280" s="39"/>
      <c r="D280" s="236" t="s">
        <v>138</v>
      </c>
      <c r="E280" s="39"/>
      <c r="F280" s="237" t="s">
        <v>285</v>
      </c>
      <c r="G280" s="39"/>
      <c r="H280" s="39"/>
      <c r="I280" s="139"/>
      <c r="J280" s="39"/>
      <c r="K280" s="39"/>
      <c r="L280" s="43"/>
      <c r="M280" s="238"/>
      <c r="N280" s="86"/>
      <c r="O280" s="86"/>
      <c r="P280" s="86"/>
      <c r="Q280" s="86"/>
      <c r="R280" s="86"/>
      <c r="S280" s="86"/>
      <c r="T280" s="87"/>
      <c r="AT280" s="17" t="s">
        <v>138</v>
      </c>
      <c r="AU280" s="17" t="s">
        <v>89</v>
      </c>
    </row>
    <row r="281" spans="2:51" s="12" customFormat="1" ht="12">
      <c r="B281" s="239"/>
      <c r="C281" s="240"/>
      <c r="D281" s="236" t="s">
        <v>140</v>
      </c>
      <c r="E281" s="241" t="s">
        <v>1</v>
      </c>
      <c r="F281" s="242" t="s">
        <v>170</v>
      </c>
      <c r="G281" s="240"/>
      <c r="H281" s="243">
        <v>178.662</v>
      </c>
      <c r="I281" s="244"/>
      <c r="J281" s="240"/>
      <c r="K281" s="240"/>
      <c r="L281" s="245"/>
      <c r="M281" s="246"/>
      <c r="N281" s="247"/>
      <c r="O281" s="247"/>
      <c r="P281" s="247"/>
      <c r="Q281" s="247"/>
      <c r="R281" s="247"/>
      <c r="S281" s="247"/>
      <c r="T281" s="248"/>
      <c r="AT281" s="249" t="s">
        <v>140</v>
      </c>
      <c r="AU281" s="249" t="s">
        <v>89</v>
      </c>
      <c r="AV281" s="12" t="s">
        <v>89</v>
      </c>
      <c r="AW281" s="12" t="s">
        <v>36</v>
      </c>
      <c r="AX281" s="12" t="s">
        <v>79</v>
      </c>
      <c r="AY281" s="249" t="s">
        <v>129</v>
      </c>
    </row>
    <row r="282" spans="2:51" s="12" customFormat="1" ht="12">
      <c r="B282" s="239"/>
      <c r="C282" s="240"/>
      <c r="D282" s="236" t="s">
        <v>140</v>
      </c>
      <c r="E282" s="241" t="s">
        <v>1</v>
      </c>
      <c r="F282" s="242" t="s">
        <v>186</v>
      </c>
      <c r="G282" s="240"/>
      <c r="H282" s="243">
        <v>189.304</v>
      </c>
      <c r="I282" s="244"/>
      <c r="J282" s="240"/>
      <c r="K282" s="240"/>
      <c r="L282" s="245"/>
      <c r="M282" s="246"/>
      <c r="N282" s="247"/>
      <c r="O282" s="247"/>
      <c r="P282" s="247"/>
      <c r="Q282" s="247"/>
      <c r="R282" s="247"/>
      <c r="S282" s="247"/>
      <c r="T282" s="248"/>
      <c r="AT282" s="249" t="s">
        <v>140</v>
      </c>
      <c r="AU282" s="249" t="s">
        <v>89</v>
      </c>
      <c r="AV282" s="12" t="s">
        <v>89</v>
      </c>
      <c r="AW282" s="12" t="s">
        <v>36</v>
      </c>
      <c r="AX282" s="12" t="s">
        <v>79</v>
      </c>
      <c r="AY282" s="249" t="s">
        <v>129</v>
      </c>
    </row>
    <row r="283" spans="2:51" s="12" customFormat="1" ht="12">
      <c r="B283" s="239"/>
      <c r="C283" s="240"/>
      <c r="D283" s="236" t="s">
        <v>140</v>
      </c>
      <c r="E283" s="241" t="s">
        <v>1</v>
      </c>
      <c r="F283" s="242" t="s">
        <v>312</v>
      </c>
      <c r="G283" s="240"/>
      <c r="H283" s="243">
        <v>-41.13</v>
      </c>
      <c r="I283" s="244"/>
      <c r="J283" s="240"/>
      <c r="K283" s="240"/>
      <c r="L283" s="245"/>
      <c r="M283" s="246"/>
      <c r="N283" s="247"/>
      <c r="O283" s="247"/>
      <c r="P283" s="247"/>
      <c r="Q283" s="247"/>
      <c r="R283" s="247"/>
      <c r="S283" s="247"/>
      <c r="T283" s="248"/>
      <c r="AT283" s="249" t="s">
        <v>140</v>
      </c>
      <c r="AU283" s="249" t="s">
        <v>89</v>
      </c>
      <c r="AV283" s="12" t="s">
        <v>89</v>
      </c>
      <c r="AW283" s="12" t="s">
        <v>36</v>
      </c>
      <c r="AX283" s="12" t="s">
        <v>79</v>
      </c>
      <c r="AY283" s="249" t="s">
        <v>129</v>
      </c>
    </row>
    <row r="284" spans="2:51" s="12" customFormat="1" ht="12">
      <c r="B284" s="239"/>
      <c r="C284" s="240"/>
      <c r="D284" s="236" t="s">
        <v>140</v>
      </c>
      <c r="E284" s="241" t="s">
        <v>1</v>
      </c>
      <c r="F284" s="242" t="s">
        <v>190</v>
      </c>
      <c r="G284" s="240"/>
      <c r="H284" s="243">
        <v>-6.422</v>
      </c>
      <c r="I284" s="244"/>
      <c r="J284" s="240"/>
      <c r="K284" s="240"/>
      <c r="L284" s="245"/>
      <c r="M284" s="246"/>
      <c r="N284" s="247"/>
      <c r="O284" s="247"/>
      <c r="P284" s="247"/>
      <c r="Q284" s="247"/>
      <c r="R284" s="247"/>
      <c r="S284" s="247"/>
      <c r="T284" s="248"/>
      <c r="AT284" s="249" t="s">
        <v>140</v>
      </c>
      <c r="AU284" s="249" t="s">
        <v>89</v>
      </c>
      <c r="AV284" s="12" t="s">
        <v>89</v>
      </c>
      <c r="AW284" s="12" t="s">
        <v>36</v>
      </c>
      <c r="AX284" s="12" t="s">
        <v>79</v>
      </c>
      <c r="AY284" s="249" t="s">
        <v>129</v>
      </c>
    </row>
    <row r="285" spans="2:51" s="12" customFormat="1" ht="12">
      <c r="B285" s="239"/>
      <c r="C285" s="240"/>
      <c r="D285" s="236" t="s">
        <v>140</v>
      </c>
      <c r="E285" s="241" t="s">
        <v>1</v>
      </c>
      <c r="F285" s="242" t="s">
        <v>313</v>
      </c>
      <c r="G285" s="240"/>
      <c r="H285" s="243">
        <v>-9.229</v>
      </c>
      <c r="I285" s="244"/>
      <c r="J285" s="240"/>
      <c r="K285" s="240"/>
      <c r="L285" s="245"/>
      <c r="M285" s="246"/>
      <c r="N285" s="247"/>
      <c r="O285" s="247"/>
      <c r="P285" s="247"/>
      <c r="Q285" s="247"/>
      <c r="R285" s="247"/>
      <c r="S285" s="247"/>
      <c r="T285" s="248"/>
      <c r="AT285" s="249" t="s">
        <v>140</v>
      </c>
      <c r="AU285" s="249" t="s">
        <v>89</v>
      </c>
      <c r="AV285" s="12" t="s">
        <v>89</v>
      </c>
      <c r="AW285" s="12" t="s">
        <v>36</v>
      </c>
      <c r="AX285" s="12" t="s">
        <v>79</v>
      </c>
      <c r="AY285" s="249" t="s">
        <v>129</v>
      </c>
    </row>
    <row r="286" spans="2:51" s="13" customFormat="1" ht="12">
      <c r="B286" s="250"/>
      <c r="C286" s="251"/>
      <c r="D286" s="236" t="s">
        <v>140</v>
      </c>
      <c r="E286" s="252" t="s">
        <v>1</v>
      </c>
      <c r="F286" s="253" t="s">
        <v>287</v>
      </c>
      <c r="G286" s="251"/>
      <c r="H286" s="254">
        <v>311.185</v>
      </c>
      <c r="I286" s="255"/>
      <c r="J286" s="251"/>
      <c r="K286" s="251"/>
      <c r="L286" s="256"/>
      <c r="M286" s="257"/>
      <c r="N286" s="258"/>
      <c r="O286" s="258"/>
      <c r="P286" s="258"/>
      <c r="Q286" s="258"/>
      <c r="R286" s="258"/>
      <c r="S286" s="258"/>
      <c r="T286" s="259"/>
      <c r="AT286" s="260" t="s">
        <v>140</v>
      </c>
      <c r="AU286" s="260" t="s">
        <v>89</v>
      </c>
      <c r="AV286" s="13" t="s">
        <v>145</v>
      </c>
      <c r="AW286" s="13" t="s">
        <v>36</v>
      </c>
      <c r="AX286" s="13" t="s">
        <v>87</v>
      </c>
      <c r="AY286" s="260" t="s">
        <v>129</v>
      </c>
    </row>
    <row r="287" spans="2:65" s="1" customFormat="1" ht="16.5" customHeight="1">
      <c r="B287" s="38"/>
      <c r="C287" s="283" t="s">
        <v>314</v>
      </c>
      <c r="D287" s="283" t="s">
        <v>289</v>
      </c>
      <c r="E287" s="284" t="s">
        <v>315</v>
      </c>
      <c r="F287" s="285" t="s">
        <v>316</v>
      </c>
      <c r="G287" s="286" t="s">
        <v>275</v>
      </c>
      <c r="H287" s="287">
        <v>622.37</v>
      </c>
      <c r="I287" s="288"/>
      <c r="J287" s="289">
        <f>ROUND(I287*H287,2)</f>
        <v>0</v>
      </c>
      <c r="K287" s="285" t="s">
        <v>135</v>
      </c>
      <c r="L287" s="290"/>
      <c r="M287" s="291" t="s">
        <v>1</v>
      </c>
      <c r="N287" s="292" t="s">
        <v>44</v>
      </c>
      <c r="O287" s="86"/>
      <c r="P287" s="232">
        <f>O287*H287</f>
        <v>0</v>
      </c>
      <c r="Q287" s="232">
        <v>0</v>
      </c>
      <c r="R287" s="232">
        <f>Q287*H287</f>
        <v>0</v>
      </c>
      <c r="S287" s="232">
        <v>0</v>
      </c>
      <c r="T287" s="233">
        <f>S287*H287</f>
        <v>0</v>
      </c>
      <c r="AR287" s="234" t="s">
        <v>192</v>
      </c>
      <c r="AT287" s="234" t="s">
        <v>289</v>
      </c>
      <c r="AU287" s="234" t="s">
        <v>89</v>
      </c>
      <c r="AY287" s="17" t="s">
        <v>129</v>
      </c>
      <c r="BE287" s="235">
        <f>IF(N287="základní",J287,0)</f>
        <v>0</v>
      </c>
      <c r="BF287" s="235">
        <f>IF(N287="snížená",J287,0)</f>
        <v>0</v>
      </c>
      <c r="BG287" s="235">
        <f>IF(N287="zákl. přenesená",J287,0)</f>
        <v>0</v>
      </c>
      <c r="BH287" s="235">
        <f>IF(N287="sníž. přenesená",J287,0)</f>
        <v>0</v>
      </c>
      <c r="BI287" s="235">
        <f>IF(N287="nulová",J287,0)</f>
        <v>0</v>
      </c>
      <c r="BJ287" s="17" t="s">
        <v>87</v>
      </c>
      <c r="BK287" s="235">
        <f>ROUND(I287*H287,2)</f>
        <v>0</v>
      </c>
      <c r="BL287" s="17" t="s">
        <v>136</v>
      </c>
      <c r="BM287" s="234" t="s">
        <v>317</v>
      </c>
    </row>
    <row r="288" spans="2:47" s="1" customFormat="1" ht="12">
      <c r="B288" s="38"/>
      <c r="C288" s="39"/>
      <c r="D288" s="236" t="s">
        <v>138</v>
      </c>
      <c r="E288" s="39"/>
      <c r="F288" s="237" t="s">
        <v>316</v>
      </c>
      <c r="G288" s="39"/>
      <c r="H288" s="39"/>
      <c r="I288" s="139"/>
      <c r="J288" s="39"/>
      <c r="K288" s="39"/>
      <c r="L288" s="43"/>
      <c r="M288" s="238"/>
      <c r="N288" s="86"/>
      <c r="O288" s="86"/>
      <c r="P288" s="86"/>
      <c r="Q288" s="86"/>
      <c r="R288" s="86"/>
      <c r="S288" s="86"/>
      <c r="T288" s="87"/>
      <c r="AT288" s="17" t="s">
        <v>138</v>
      </c>
      <c r="AU288" s="17" t="s">
        <v>89</v>
      </c>
    </row>
    <row r="289" spans="2:51" s="15" customFormat="1" ht="12">
      <c r="B289" s="273"/>
      <c r="C289" s="274"/>
      <c r="D289" s="236" t="s">
        <v>140</v>
      </c>
      <c r="E289" s="275" t="s">
        <v>1</v>
      </c>
      <c r="F289" s="276" t="s">
        <v>318</v>
      </c>
      <c r="G289" s="274"/>
      <c r="H289" s="275" t="s">
        <v>1</v>
      </c>
      <c r="I289" s="277"/>
      <c r="J289" s="274"/>
      <c r="K289" s="274"/>
      <c r="L289" s="278"/>
      <c r="M289" s="279"/>
      <c r="N289" s="280"/>
      <c r="O289" s="280"/>
      <c r="P289" s="280"/>
      <c r="Q289" s="280"/>
      <c r="R289" s="280"/>
      <c r="S289" s="280"/>
      <c r="T289" s="281"/>
      <c r="AT289" s="282" t="s">
        <v>140</v>
      </c>
      <c r="AU289" s="282" t="s">
        <v>89</v>
      </c>
      <c r="AV289" s="15" t="s">
        <v>87</v>
      </c>
      <c r="AW289" s="15" t="s">
        <v>36</v>
      </c>
      <c r="AX289" s="15" t="s">
        <v>79</v>
      </c>
      <c r="AY289" s="282" t="s">
        <v>129</v>
      </c>
    </row>
    <row r="290" spans="2:51" s="12" customFormat="1" ht="12">
      <c r="B290" s="239"/>
      <c r="C290" s="240"/>
      <c r="D290" s="236" t="s">
        <v>140</v>
      </c>
      <c r="E290" s="241" t="s">
        <v>1</v>
      </c>
      <c r="F290" s="242" t="s">
        <v>319</v>
      </c>
      <c r="G290" s="240"/>
      <c r="H290" s="243">
        <v>622.37</v>
      </c>
      <c r="I290" s="244"/>
      <c r="J290" s="240"/>
      <c r="K290" s="240"/>
      <c r="L290" s="245"/>
      <c r="M290" s="246"/>
      <c r="N290" s="247"/>
      <c r="O290" s="247"/>
      <c r="P290" s="247"/>
      <c r="Q290" s="247"/>
      <c r="R290" s="247"/>
      <c r="S290" s="247"/>
      <c r="T290" s="248"/>
      <c r="AT290" s="249" t="s">
        <v>140</v>
      </c>
      <c r="AU290" s="249" t="s">
        <v>89</v>
      </c>
      <c r="AV290" s="12" t="s">
        <v>89</v>
      </c>
      <c r="AW290" s="12" t="s">
        <v>36</v>
      </c>
      <c r="AX290" s="12" t="s">
        <v>79</v>
      </c>
      <c r="AY290" s="249" t="s">
        <v>129</v>
      </c>
    </row>
    <row r="291" spans="2:51" s="13" customFormat="1" ht="12">
      <c r="B291" s="250"/>
      <c r="C291" s="251"/>
      <c r="D291" s="236" t="s">
        <v>140</v>
      </c>
      <c r="E291" s="252" t="s">
        <v>1</v>
      </c>
      <c r="F291" s="253" t="s">
        <v>144</v>
      </c>
      <c r="G291" s="251"/>
      <c r="H291" s="254">
        <v>622.37</v>
      </c>
      <c r="I291" s="255"/>
      <c r="J291" s="251"/>
      <c r="K291" s="251"/>
      <c r="L291" s="256"/>
      <c r="M291" s="257"/>
      <c r="N291" s="258"/>
      <c r="O291" s="258"/>
      <c r="P291" s="258"/>
      <c r="Q291" s="258"/>
      <c r="R291" s="258"/>
      <c r="S291" s="258"/>
      <c r="T291" s="259"/>
      <c r="AT291" s="260" t="s">
        <v>140</v>
      </c>
      <c r="AU291" s="260" t="s">
        <v>89</v>
      </c>
      <c r="AV291" s="13" t="s">
        <v>145</v>
      </c>
      <c r="AW291" s="13" t="s">
        <v>36</v>
      </c>
      <c r="AX291" s="13" t="s">
        <v>87</v>
      </c>
      <c r="AY291" s="260" t="s">
        <v>129</v>
      </c>
    </row>
    <row r="292" spans="2:65" s="1" customFormat="1" ht="16.5" customHeight="1">
      <c r="B292" s="38"/>
      <c r="C292" s="223" t="s">
        <v>320</v>
      </c>
      <c r="D292" s="223" t="s">
        <v>131</v>
      </c>
      <c r="E292" s="224" t="s">
        <v>321</v>
      </c>
      <c r="F292" s="225" t="s">
        <v>322</v>
      </c>
      <c r="G292" s="226" t="s">
        <v>160</v>
      </c>
      <c r="H292" s="227">
        <v>7.434</v>
      </c>
      <c r="I292" s="228"/>
      <c r="J292" s="229">
        <f>ROUND(I292*H292,2)</f>
        <v>0</v>
      </c>
      <c r="K292" s="225" t="s">
        <v>135</v>
      </c>
      <c r="L292" s="43"/>
      <c r="M292" s="230" t="s">
        <v>1</v>
      </c>
      <c r="N292" s="231" t="s">
        <v>44</v>
      </c>
      <c r="O292" s="86"/>
      <c r="P292" s="232">
        <f>O292*H292</f>
        <v>0</v>
      </c>
      <c r="Q292" s="232">
        <v>0</v>
      </c>
      <c r="R292" s="232">
        <f>Q292*H292</f>
        <v>0</v>
      </c>
      <c r="S292" s="232">
        <v>0</v>
      </c>
      <c r="T292" s="233">
        <f>S292*H292</f>
        <v>0</v>
      </c>
      <c r="AR292" s="234" t="s">
        <v>136</v>
      </c>
      <c r="AT292" s="234" t="s">
        <v>131</v>
      </c>
      <c r="AU292" s="234" t="s">
        <v>89</v>
      </c>
      <c r="AY292" s="17" t="s">
        <v>129</v>
      </c>
      <c r="BE292" s="235">
        <f>IF(N292="základní",J292,0)</f>
        <v>0</v>
      </c>
      <c r="BF292" s="235">
        <f>IF(N292="snížená",J292,0)</f>
        <v>0</v>
      </c>
      <c r="BG292" s="235">
        <f>IF(N292="zákl. přenesená",J292,0)</f>
        <v>0</v>
      </c>
      <c r="BH292" s="235">
        <f>IF(N292="sníž. přenesená",J292,0)</f>
        <v>0</v>
      </c>
      <c r="BI292" s="235">
        <f>IF(N292="nulová",J292,0)</f>
        <v>0</v>
      </c>
      <c r="BJ292" s="17" t="s">
        <v>87</v>
      </c>
      <c r="BK292" s="235">
        <f>ROUND(I292*H292,2)</f>
        <v>0</v>
      </c>
      <c r="BL292" s="17" t="s">
        <v>136</v>
      </c>
      <c r="BM292" s="234" t="s">
        <v>323</v>
      </c>
    </row>
    <row r="293" spans="2:47" s="1" customFormat="1" ht="12">
      <c r="B293" s="38"/>
      <c r="C293" s="39"/>
      <c r="D293" s="236" t="s">
        <v>138</v>
      </c>
      <c r="E293" s="39"/>
      <c r="F293" s="237" t="s">
        <v>324</v>
      </c>
      <c r="G293" s="39"/>
      <c r="H293" s="39"/>
      <c r="I293" s="139"/>
      <c r="J293" s="39"/>
      <c r="K293" s="39"/>
      <c r="L293" s="43"/>
      <c r="M293" s="238"/>
      <c r="N293" s="86"/>
      <c r="O293" s="86"/>
      <c r="P293" s="86"/>
      <c r="Q293" s="86"/>
      <c r="R293" s="86"/>
      <c r="S293" s="86"/>
      <c r="T293" s="87"/>
      <c r="AT293" s="17" t="s">
        <v>138</v>
      </c>
      <c r="AU293" s="17" t="s">
        <v>89</v>
      </c>
    </row>
    <row r="294" spans="2:51" s="12" customFormat="1" ht="12">
      <c r="B294" s="239"/>
      <c r="C294" s="240"/>
      <c r="D294" s="236" t="s">
        <v>140</v>
      </c>
      <c r="E294" s="241" t="s">
        <v>1</v>
      </c>
      <c r="F294" s="242" t="s">
        <v>325</v>
      </c>
      <c r="G294" s="240"/>
      <c r="H294" s="243">
        <v>7.434</v>
      </c>
      <c r="I294" s="244"/>
      <c r="J294" s="240"/>
      <c r="K294" s="240"/>
      <c r="L294" s="245"/>
      <c r="M294" s="246"/>
      <c r="N294" s="247"/>
      <c r="O294" s="247"/>
      <c r="P294" s="247"/>
      <c r="Q294" s="247"/>
      <c r="R294" s="247"/>
      <c r="S294" s="247"/>
      <c r="T294" s="248"/>
      <c r="AT294" s="249" t="s">
        <v>140</v>
      </c>
      <c r="AU294" s="249" t="s">
        <v>89</v>
      </c>
      <c r="AV294" s="12" t="s">
        <v>89</v>
      </c>
      <c r="AW294" s="12" t="s">
        <v>36</v>
      </c>
      <c r="AX294" s="12" t="s">
        <v>87</v>
      </c>
      <c r="AY294" s="249" t="s">
        <v>129</v>
      </c>
    </row>
    <row r="295" spans="2:65" s="1" customFormat="1" ht="16.5" customHeight="1">
      <c r="B295" s="38"/>
      <c r="C295" s="283" t="s">
        <v>326</v>
      </c>
      <c r="D295" s="283" t="s">
        <v>289</v>
      </c>
      <c r="E295" s="284" t="s">
        <v>327</v>
      </c>
      <c r="F295" s="285" t="s">
        <v>328</v>
      </c>
      <c r="G295" s="286" t="s">
        <v>275</v>
      </c>
      <c r="H295" s="287">
        <v>14.868</v>
      </c>
      <c r="I295" s="288"/>
      <c r="J295" s="289">
        <f>ROUND(I295*H295,2)</f>
        <v>0</v>
      </c>
      <c r="K295" s="285" t="s">
        <v>135</v>
      </c>
      <c r="L295" s="290"/>
      <c r="M295" s="291" t="s">
        <v>1</v>
      </c>
      <c r="N295" s="292" t="s">
        <v>44</v>
      </c>
      <c r="O295" s="86"/>
      <c r="P295" s="232">
        <f>O295*H295</f>
        <v>0</v>
      </c>
      <c r="Q295" s="232">
        <v>0</v>
      </c>
      <c r="R295" s="232">
        <f>Q295*H295</f>
        <v>0</v>
      </c>
      <c r="S295" s="232">
        <v>0</v>
      </c>
      <c r="T295" s="233">
        <f>S295*H295</f>
        <v>0</v>
      </c>
      <c r="AR295" s="234" t="s">
        <v>192</v>
      </c>
      <c r="AT295" s="234" t="s">
        <v>289</v>
      </c>
      <c r="AU295" s="234" t="s">
        <v>89</v>
      </c>
      <c r="AY295" s="17" t="s">
        <v>129</v>
      </c>
      <c r="BE295" s="235">
        <f>IF(N295="základní",J295,0)</f>
        <v>0</v>
      </c>
      <c r="BF295" s="235">
        <f>IF(N295="snížená",J295,0)</f>
        <v>0</v>
      </c>
      <c r="BG295" s="235">
        <f>IF(N295="zákl. přenesená",J295,0)</f>
        <v>0</v>
      </c>
      <c r="BH295" s="235">
        <f>IF(N295="sníž. přenesená",J295,0)</f>
        <v>0</v>
      </c>
      <c r="BI295" s="235">
        <f>IF(N295="nulová",J295,0)</f>
        <v>0</v>
      </c>
      <c r="BJ295" s="17" t="s">
        <v>87</v>
      </c>
      <c r="BK295" s="235">
        <f>ROUND(I295*H295,2)</f>
        <v>0</v>
      </c>
      <c r="BL295" s="17" t="s">
        <v>136</v>
      </c>
      <c r="BM295" s="234" t="s">
        <v>329</v>
      </c>
    </row>
    <row r="296" spans="2:47" s="1" customFormat="1" ht="12">
      <c r="B296" s="38"/>
      <c r="C296" s="39"/>
      <c r="D296" s="236" t="s">
        <v>138</v>
      </c>
      <c r="E296" s="39"/>
      <c r="F296" s="237" t="s">
        <v>328</v>
      </c>
      <c r="G296" s="39"/>
      <c r="H296" s="39"/>
      <c r="I296" s="139"/>
      <c r="J296" s="39"/>
      <c r="K296" s="39"/>
      <c r="L296" s="43"/>
      <c r="M296" s="238"/>
      <c r="N296" s="86"/>
      <c r="O296" s="86"/>
      <c r="P296" s="86"/>
      <c r="Q296" s="86"/>
      <c r="R296" s="86"/>
      <c r="S296" s="86"/>
      <c r="T296" s="87"/>
      <c r="AT296" s="17" t="s">
        <v>138</v>
      </c>
      <c r="AU296" s="17" t="s">
        <v>89</v>
      </c>
    </row>
    <row r="297" spans="2:51" s="12" customFormat="1" ht="12">
      <c r="B297" s="239"/>
      <c r="C297" s="240"/>
      <c r="D297" s="236" t="s">
        <v>140</v>
      </c>
      <c r="E297" s="241" t="s">
        <v>1</v>
      </c>
      <c r="F297" s="242" t="s">
        <v>330</v>
      </c>
      <c r="G297" s="240"/>
      <c r="H297" s="243">
        <v>14.868</v>
      </c>
      <c r="I297" s="244"/>
      <c r="J297" s="240"/>
      <c r="K297" s="240"/>
      <c r="L297" s="245"/>
      <c r="M297" s="246"/>
      <c r="N297" s="247"/>
      <c r="O297" s="247"/>
      <c r="P297" s="247"/>
      <c r="Q297" s="247"/>
      <c r="R297" s="247"/>
      <c r="S297" s="247"/>
      <c r="T297" s="248"/>
      <c r="AT297" s="249" t="s">
        <v>140</v>
      </c>
      <c r="AU297" s="249" t="s">
        <v>89</v>
      </c>
      <c r="AV297" s="12" t="s">
        <v>89</v>
      </c>
      <c r="AW297" s="12" t="s">
        <v>36</v>
      </c>
      <c r="AX297" s="12" t="s">
        <v>87</v>
      </c>
      <c r="AY297" s="249" t="s">
        <v>129</v>
      </c>
    </row>
    <row r="298" spans="2:65" s="1" customFormat="1" ht="16.5" customHeight="1">
      <c r="B298" s="38"/>
      <c r="C298" s="223" t="s">
        <v>331</v>
      </c>
      <c r="D298" s="223" t="s">
        <v>131</v>
      </c>
      <c r="E298" s="224" t="s">
        <v>332</v>
      </c>
      <c r="F298" s="225" t="s">
        <v>333</v>
      </c>
      <c r="G298" s="226" t="s">
        <v>134</v>
      </c>
      <c r="H298" s="227">
        <v>291.2</v>
      </c>
      <c r="I298" s="228"/>
      <c r="J298" s="229">
        <f>ROUND(I298*H298,2)</f>
        <v>0</v>
      </c>
      <c r="K298" s="225" t="s">
        <v>334</v>
      </c>
      <c r="L298" s="43"/>
      <c r="M298" s="230" t="s">
        <v>1</v>
      </c>
      <c r="N298" s="231" t="s">
        <v>44</v>
      </c>
      <c r="O298" s="86"/>
      <c r="P298" s="232">
        <f>O298*H298</f>
        <v>0</v>
      </c>
      <c r="Q298" s="232">
        <v>0</v>
      </c>
      <c r="R298" s="232">
        <f>Q298*H298</f>
        <v>0</v>
      </c>
      <c r="S298" s="232">
        <v>0</v>
      </c>
      <c r="T298" s="233">
        <f>S298*H298</f>
        <v>0</v>
      </c>
      <c r="AR298" s="234" t="s">
        <v>136</v>
      </c>
      <c r="AT298" s="234" t="s">
        <v>131</v>
      </c>
      <c r="AU298" s="234" t="s">
        <v>89</v>
      </c>
      <c r="AY298" s="17" t="s">
        <v>129</v>
      </c>
      <c r="BE298" s="235">
        <f>IF(N298="základní",J298,0)</f>
        <v>0</v>
      </c>
      <c r="BF298" s="235">
        <f>IF(N298="snížená",J298,0)</f>
        <v>0</v>
      </c>
      <c r="BG298" s="235">
        <f>IF(N298="zákl. přenesená",J298,0)</f>
        <v>0</v>
      </c>
      <c r="BH298" s="235">
        <f>IF(N298="sníž. přenesená",J298,0)</f>
        <v>0</v>
      </c>
      <c r="BI298" s="235">
        <f>IF(N298="nulová",J298,0)</f>
        <v>0</v>
      </c>
      <c r="BJ298" s="17" t="s">
        <v>87</v>
      </c>
      <c r="BK298" s="235">
        <f>ROUND(I298*H298,2)</f>
        <v>0</v>
      </c>
      <c r="BL298" s="17" t="s">
        <v>136</v>
      </c>
      <c r="BM298" s="234" t="s">
        <v>335</v>
      </c>
    </row>
    <row r="299" spans="2:47" s="1" customFormat="1" ht="12">
      <c r="B299" s="38"/>
      <c r="C299" s="39"/>
      <c r="D299" s="236" t="s">
        <v>138</v>
      </c>
      <c r="E299" s="39"/>
      <c r="F299" s="237" t="s">
        <v>336</v>
      </c>
      <c r="G299" s="39"/>
      <c r="H299" s="39"/>
      <c r="I299" s="139"/>
      <c r="J299" s="39"/>
      <c r="K299" s="39"/>
      <c r="L299" s="43"/>
      <c r="M299" s="238"/>
      <c r="N299" s="86"/>
      <c r="O299" s="86"/>
      <c r="P299" s="86"/>
      <c r="Q299" s="86"/>
      <c r="R299" s="86"/>
      <c r="S299" s="86"/>
      <c r="T299" s="87"/>
      <c r="AT299" s="17" t="s">
        <v>138</v>
      </c>
      <c r="AU299" s="17" t="s">
        <v>89</v>
      </c>
    </row>
    <row r="300" spans="2:51" s="12" customFormat="1" ht="12">
      <c r="B300" s="239"/>
      <c r="C300" s="240"/>
      <c r="D300" s="236" t="s">
        <v>140</v>
      </c>
      <c r="E300" s="241" t="s">
        <v>1</v>
      </c>
      <c r="F300" s="242" t="s">
        <v>337</v>
      </c>
      <c r="G300" s="240"/>
      <c r="H300" s="243">
        <v>291.2</v>
      </c>
      <c r="I300" s="244"/>
      <c r="J300" s="240"/>
      <c r="K300" s="240"/>
      <c r="L300" s="245"/>
      <c r="M300" s="246"/>
      <c r="N300" s="247"/>
      <c r="O300" s="247"/>
      <c r="P300" s="247"/>
      <c r="Q300" s="247"/>
      <c r="R300" s="247"/>
      <c r="S300" s="247"/>
      <c r="T300" s="248"/>
      <c r="AT300" s="249" t="s">
        <v>140</v>
      </c>
      <c r="AU300" s="249" t="s">
        <v>89</v>
      </c>
      <c r="AV300" s="12" t="s">
        <v>89</v>
      </c>
      <c r="AW300" s="12" t="s">
        <v>36</v>
      </c>
      <c r="AX300" s="12" t="s">
        <v>87</v>
      </c>
      <c r="AY300" s="249" t="s">
        <v>129</v>
      </c>
    </row>
    <row r="301" spans="2:63" s="11" customFormat="1" ht="20.85" customHeight="1">
      <c r="B301" s="207"/>
      <c r="C301" s="208"/>
      <c r="D301" s="209" t="s">
        <v>78</v>
      </c>
      <c r="E301" s="221" t="s">
        <v>256</v>
      </c>
      <c r="F301" s="221" t="s">
        <v>338</v>
      </c>
      <c r="G301" s="208"/>
      <c r="H301" s="208"/>
      <c r="I301" s="211"/>
      <c r="J301" s="222">
        <f>BK301</f>
        <v>0</v>
      </c>
      <c r="K301" s="208"/>
      <c r="L301" s="213"/>
      <c r="M301" s="214"/>
      <c r="N301" s="215"/>
      <c r="O301" s="215"/>
      <c r="P301" s="216">
        <f>SUM(P302:P307)</f>
        <v>0</v>
      </c>
      <c r="Q301" s="215"/>
      <c r="R301" s="216">
        <f>SUM(R302:R307)</f>
        <v>0.01456</v>
      </c>
      <c r="S301" s="215"/>
      <c r="T301" s="217">
        <f>SUM(T302:T307)</f>
        <v>0</v>
      </c>
      <c r="AR301" s="218" t="s">
        <v>87</v>
      </c>
      <c r="AT301" s="219" t="s">
        <v>78</v>
      </c>
      <c r="AU301" s="219" t="s">
        <v>89</v>
      </c>
      <c r="AY301" s="218" t="s">
        <v>129</v>
      </c>
      <c r="BK301" s="220">
        <f>SUM(BK302:BK307)</f>
        <v>0</v>
      </c>
    </row>
    <row r="302" spans="2:65" s="1" customFormat="1" ht="16.5" customHeight="1">
      <c r="B302" s="38"/>
      <c r="C302" s="223" t="s">
        <v>339</v>
      </c>
      <c r="D302" s="223" t="s">
        <v>131</v>
      </c>
      <c r="E302" s="224" t="s">
        <v>340</v>
      </c>
      <c r="F302" s="225" t="s">
        <v>341</v>
      </c>
      <c r="G302" s="226" t="s">
        <v>134</v>
      </c>
      <c r="H302" s="227">
        <v>291.2</v>
      </c>
      <c r="I302" s="228"/>
      <c r="J302" s="229">
        <f>ROUND(I302*H302,2)</f>
        <v>0</v>
      </c>
      <c r="K302" s="225" t="s">
        <v>334</v>
      </c>
      <c r="L302" s="43"/>
      <c r="M302" s="230" t="s">
        <v>1</v>
      </c>
      <c r="N302" s="231" t="s">
        <v>44</v>
      </c>
      <c r="O302" s="86"/>
      <c r="P302" s="232">
        <f>O302*H302</f>
        <v>0</v>
      </c>
      <c r="Q302" s="232">
        <v>0</v>
      </c>
      <c r="R302" s="232">
        <f>Q302*H302</f>
        <v>0</v>
      </c>
      <c r="S302" s="232">
        <v>0</v>
      </c>
      <c r="T302" s="233">
        <f>S302*H302</f>
        <v>0</v>
      </c>
      <c r="AR302" s="234" t="s">
        <v>136</v>
      </c>
      <c r="AT302" s="234" t="s">
        <v>131</v>
      </c>
      <c r="AU302" s="234" t="s">
        <v>145</v>
      </c>
      <c r="AY302" s="17" t="s">
        <v>129</v>
      </c>
      <c r="BE302" s="235">
        <f>IF(N302="základní",J302,0)</f>
        <v>0</v>
      </c>
      <c r="BF302" s="235">
        <f>IF(N302="snížená",J302,0)</f>
        <v>0</v>
      </c>
      <c r="BG302" s="235">
        <f>IF(N302="zákl. přenesená",J302,0)</f>
        <v>0</v>
      </c>
      <c r="BH302" s="235">
        <f>IF(N302="sníž. přenesená",J302,0)</f>
        <v>0</v>
      </c>
      <c r="BI302" s="235">
        <f>IF(N302="nulová",J302,0)</f>
        <v>0</v>
      </c>
      <c r="BJ302" s="17" t="s">
        <v>87</v>
      </c>
      <c r="BK302" s="235">
        <f>ROUND(I302*H302,2)</f>
        <v>0</v>
      </c>
      <c r="BL302" s="17" t="s">
        <v>136</v>
      </c>
      <c r="BM302" s="234" t="s">
        <v>342</v>
      </c>
    </row>
    <row r="303" spans="2:47" s="1" customFormat="1" ht="12">
      <c r="B303" s="38"/>
      <c r="C303" s="39"/>
      <c r="D303" s="236" t="s">
        <v>138</v>
      </c>
      <c r="E303" s="39"/>
      <c r="F303" s="237" t="s">
        <v>343</v>
      </c>
      <c r="G303" s="39"/>
      <c r="H303" s="39"/>
      <c r="I303" s="139"/>
      <c r="J303" s="39"/>
      <c r="K303" s="39"/>
      <c r="L303" s="43"/>
      <c r="M303" s="238"/>
      <c r="N303" s="86"/>
      <c r="O303" s="86"/>
      <c r="P303" s="86"/>
      <c r="Q303" s="86"/>
      <c r="R303" s="86"/>
      <c r="S303" s="86"/>
      <c r="T303" s="87"/>
      <c r="AT303" s="17" t="s">
        <v>138</v>
      </c>
      <c r="AU303" s="17" t="s">
        <v>145</v>
      </c>
    </row>
    <row r="304" spans="2:51" s="12" customFormat="1" ht="12">
      <c r="B304" s="239"/>
      <c r="C304" s="240"/>
      <c r="D304" s="236" t="s">
        <v>140</v>
      </c>
      <c r="E304" s="241" t="s">
        <v>1</v>
      </c>
      <c r="F304" s="242" t="s">
        <v>344</v>
      </c>
      <c r="G304" s="240"/>
      <c r="H304" s="243">
        <v>291.2</v>
      </c>
      <c r="I304" s="244"/>
      <c r="J304" s="240"/>
      <c r="K304" s="240"/>
      <c r="L304" s="245"/>
      <c r="M304" s="246"/>
      <c r="N304" s="247"/>
      <c r="O304" s="247"/>
      <c r="P304" s="247"/>
      <c r="Q304" s="247"/>
      <c r="R304" s="247"/>
      <c r="S304" s="247"/>
      <c r="T304" s="248"/>
      <c r="AT304" s="249" t="s">
        <v>140</v>
      </c>
      <c r="AU304" s="249" t="s">
        <v>145</v>
      </c>
      <c r="AV304" s="12" t="s">
        <v>89</v>
      </c>
      <c r="AW304" s="12" t="s">
        <v>36</v>
      </c>
      <c r="AX304" s="12" t="s">
        <v>87</v>
      </c>
      <c r="AY304" s="249" t="s">
        <v>129</v>
      </c>
    </row>
    <row r="305" spans="2:65" s="1" customFormat="1" ht="16.5" customHeight="1">
      <c r="B305" s="38"/>
      <c r="C305" s="283" t="s">
        <v>345</v>
      </c>
      <c r="D305" s="283" t="s">
        <v>289</v>
      </c>
      <c r="E305" s="284" t="s">
        <v>346</v>
      </c>
      <c r="F305" s="285" t="s">
        <v>347</v>
      </c>
      <c r="G305" s="286" t="s">
        <v>348</v>
      </c>
      <c r="H305" s="287">
        <v>14.56</v>
      </c>
      <c r="I305" s="288"/>
      <c r="J305" s="289">
        <f>ROUND(I305*H305,2)</f>
        <v>0</v>
      </c>
      <c r="K305" s="285" t="s">
        <v>334</v>
      </c>
      <c r="L305" s="290"/>
      <c r="M305" s="291" t="s">
        <v>1</v>
      </c>
      <c r="N305" s="292" t="s">
        <v>44</v>
      </c>
      <c r="O305" s="86"/>
      <c r="P305" s="232">
        <f>O305*H305</f>
        <v>0</v>
      </c>
      <c r="Q305" s="232">
        <v>0.001</v>
      </c>
      <c r="R305" s="232">
        <f>Q305*H305</f>
        <v>0.01456</v>
      </c>
      <c r="S305" s="232">
        <v>0</v>
      </c>
      <c r="T305" s="233">
        <f>S305*H305</f>
        <v>0</v>
      </c>
      <c r="AR305" s="234" t="s">
        <v>192</v>
      </c>
      <c r="AT305" s="234" t="s">
        <v>289</v>
      </c>
      <c r="AU305" s="234" t="s">
        <v>145</v>
      </c>
      <c r="AY305" s="17" t="s">
        <v>129</v>
      </c>
      <c r="BE305" s="235">
        <f>IF(N305="základní",J305,0)</f>
        <v>0</v>
      </c>
      <c r="BF305" s="235">
        <f>IF(N305="snížená",J305,0)</f>
        <v>0</v>
      </c>
      <c r="BG305" s="235">
        <f>IF(N305="zákl. přenesená",J305,0)</f>
        <v>0</v>
      </c>
      <c r="BH305" s="235">
        <f>IF(N305="sníž. přenesená",J305,0)</f>
        <v>0</v>
      </c>
      <c r="BI305" s="235">
        <f>IF(N305="nulová",J305,0)</f>
        <v>0</v>
      </c>
      <c r="BJ305" s="17" t="s">
        <v>87</v>
      </c>
      <c r="BK305" s="235">
        <f>ROUND(I305*H305,2)</f>
        <v>0</v>
      </c>
      <c r="BL305" s="17" t="s">
        <v>136</v>
      </c>
      <c r="BM305" s="234" t="s">
        <v>349</v>
      </c>
    </row>
    <row r="306" spans="2:47" s="1" customFormat="1" ht="12">
      <c r="B306" s="38"/>
      <c r="C306" s="39"/>
      <c r="D306" s="236" t="s">
        <v>138</v>
      </c>
      <c r="E306" s="39"/>
      <c r="F306" s="237" t="s">
        <v>347</v>
      </c>
      <c r="G306" s="39"/>
      <c r="H306" s="39"/>
      <c r="I306" s="139"/>
      <c r="J306" s="39"/>
      <c r="K306" s="39"/>
      <c r="L306" s="43"/>
      <c r="M306" s="238"/>
      <c r="N306" s="86"/>
      <c r="O306" s="86"/>
      <c r="P306" s="86"/>
      <c r="Q306" s="86"/>
      <c r="R306" s="86"/>
      <c r="S306" s="86"/>
      <c r="T306" s="87"/>
      <c r="AT306" s="17" t="s">
        <v>138</v>
      </c>
      <c r="AU306" s="17" t="s">
        <v>145</v>
      </c>
    </row>
    <row r="307" spans="2:51" s="12" customFormat="1" ht="12">
      <c r="B307" s="239"/>
      <c r="C307" s="240"/>
      <c r="D307" s="236" t="s">
        <v>140</v>
      </c>
      <c r="E307" s="240"/>
      <c r="F307" s="242" t="s">
        <v>350</v>
      </c>
      <c r="G307" s="240"/>
      <c r="H307" s="243">
        <v>14.56</v>
      </c>
      <c r="I307" s="244"/>
      <c r="J307" s="240"/>
      <c r="K307" s="240"/>
      <c r="L307" s="245"/>
      <c r="M307" s="246"/>
      <c r="N307" s="247"/>
      <c r="O307" s="247"/>
      <c r="P307" s="247"/>
      <c r="Q307" s="247"/>
      <c r="R307" s="247"/>
      <c r="S307" s="247"/>
      <c r="T307" s="248"/>
      <c r="AT307" s="249" t="s">
        <v>140</v>
      </c>
      <c r="AU307" s="249" t="s">
        <v>145</v>
      </c>
      <c r="AV307" s="12" t="s">
        <v>89</v>
      </c>
      <c r="AW307" s="12" t="s">
        <v>4</v>
      </c>
      <c r="AX307" s="12" t="s">
        <v>87</v>
      </c>
      <c r="AY307" s="249" t="s">
        <v>129</v>
      </c>
    </row>
    <row r="308" spans="2:63" s="11" customFormat="1" ht="22.8" customHeight="1">
      <c r="B308" s="207"/>
      <c r="C308" s="208"/>
      <c r="D308" s="209" t="s">
        <v>78</v>
      </c>
      <c r="E308" s="221" t="s">
        <v>145</v>
      </c>
      <c r="F308" s="221" t="s">
        <v>351</v>
      </c>
      <c r="G308" s="208"/>
      <c r="H308" s="208"/>
      <c r="I308" s="211"/>
      <c r="J308" s="222">
        <f>BK308</f>
        <v>0</v>
      </c>
      <c r="K308" s="208"/>
      <c r="L308" s="213"/>
      <c r="M308" s="214"/>
      <c r="N308" s="215"/>
      <c r="O308" s="215"/>
      <c r="P308" s="216">
        <f>SUM(P309:P317)</f>
        <v>0</v>
      </c>
      <c r="Q308" s="215"/>
      <c r="R308" s="216">
        <f>SUM(R309:R317)</f>
        <v>0</v>
      </c>
      <c r="S308" s="215"/>
      <c r="T308" s="217">
        <f>SUM(T309:T317)</f>
        <v>0</v>
      </c>
      <c r="AR308" s="218" t="s">
        <v>87</v>
      </c>
      <c r="AT308" s="219" t="s">
        <v>78</v>
      </c>
      <c r="AU308" s="219" t="s">
        <v>87</v>
      </c>
      <c r="AY308" s="218" t="s">
        <v>129</v>
      </c>
      <c r="BK308" s="220">
        <f>SUM(BK309:BK317)</f>
        <v>0</v>
      </c>
    </row>
    <row r="309" spans="2:65" s="1" customFormat="1" ht="16.5" customHeight="1">
      <c r="B309" s="38"/>
      <c r="C309" s="223" t="s">
        <v>352</v>
      </c>
      <c r="D309" s="223" t="s">
        <v>131</v>
      </c>
      <c r="E309" s="224" t="s">
        <v>353</v>
      </c>
      <c r="F309" s="225" t="s">
        <v>354</v>
      </c>
      <c r="G309" s="226" t="s">
        <v>355</v>
      </c>
      <c r="H309" s="227">
        <v>564.2</v>
      </c>
      <c r="I309" s="228"/>
      <c r="J309" s="229">
        <f>ROUND(I309*H309,2)</f>
        <v>0</v>
      </c>
      <c r="K309" s="225" t="s">
        <v>135</v>
      </c>
      <c r="L309" s="43"/>
      <c r="M309" s="230" t="s">
        <v>1</v>
      </c>
      <c r="N309" s="231" t="s">
        <v>44</v>
      </c>
      <c r="O309" s="86"/>
      <c r="P309" s="232">
        <f>O309*H309</f>
        <v>0</v>
      </c>
      <c r="Q309" s="232">
        <v>0</v>
      </c>
      <c r="R309" s="232">
        <f>Q309*H309</f>
        <v>0</v>
      </c>
      <c r="S309" s="232">
        <v>0</v>
      </c>
      <c r="T309" s="233">
        <f>S309*H309</f>
        <v>0</v>
      </c>
      <c r="AR309" s="234" t="s">
        <v>136</v>
      </c>
      <c r="AT309" s="234" t="s">
        <v>131</v>
      </c>
      <c r="AU309" s="234" t="s">
        <v>89</v>
      </c>
      <c r="AY309" s="17" t="s">
        <v>129</v>
      </c>
      <c r="BE309" s="235">
        <f>IF(N309="základní",J309,0)</f>
        <v>0</v>
      </c>
      <c r="BF309" s="235">
        <f>IF(N309="snížená",J309,0)</f>
        <v>0</v>
      </c>
      <c r="BG309" s="235">
        <f>IF(N309="zákl. přenesená",J309,0)</f>
        <v>0</v>
      </c>
      <c r="BH309" s="235">
        <f>IF(N309="sníž. přenesená",J309,0)</f>
        <v>0</v>
      </c>
      <c r="BI309" s="235">
        <f>IF(N309="nulová",J309,0)</f>
        <v>0</v>
      </c>
      <c r="BJ309" s="17" t="s">
        <v>87</v>
      </c>
      <c r="BK309" s="235">
        <f>ROUND(I309*H309,2)</f>
        <v>0</v>
      </c>
      <c r="BL309" s="17" t="s">
        <v>136</v>
      </c>
      <c r="BM309" s="234" t="s">
        <v>356</v>
      </c>
    </row>
    <row r="310" spans="2:47" s="1" customFormat="1" ht="12">
      <c r="B310" s="38"/>
      <c r="C310" s="39"/>
      <c r="D310" s="236" t="s">
        <v>138</v>
      </c>
      <c r="E310" s="39"/>
      <c r="F310" s="237" t="s">
        <v>357</v>
      </c>
      <c r="G310" s="39"/>
      <c r="H310" s="39"/>
      <c r="I310" s="139"/>
      <c r="J310" s="39"/>
      <c r="K310" s="39"/>
      <c r="L310" s="43"/>
      <c r="M310" s="238"/>
      <c r="N310" s="86"/>
      <c r="O310" s="86"/>
      <c r="P310" s="86"/>
      <c r="Q310" s="86"/>
      <c r="R310" s="86"/>
      <c r="S310" s="86"/>
      <c r="T310" s="87"/>
      <c r="AT310" s="17" t="s">
        <v>138</v>
      </c>
      <c r="AU310" s="17" t="s">
        <v>89</v>
      </c>
    </row>
    <row r="311" spans="2:51" s="12" customFormat="1" ht="12">
      <c r="B311" s="239"/>
      <c r="C311" s="240"/>
      <c r="D311" s="236" t="s">
        <v>140</v>
      </c>
      <c r="E311" s="241" t="s">
        <v>1</v>
      </c>
      <c r="F311" s="242" t="s">
        <v>358</v>
      </c>
      <c r="G311" s="240"/>
      <c r="H311" s="243">
        <v>355.9</v>
      </c>
      <c r="I311" s="244"/>
      <c r="J311" s="240"/>
      <c r="K311" s="240"/>
      <c r="L311" s="245"/>
      <c r="M311" s="246"/>
      <c r="N311" s="247"/>
      <c r="O311" s="247"/>
      <c r="P311" s="247"/>
      <c r="Q311" s="247"/>
      <c r="R311" s="247"/>
      <c r="S311" s="247"/>
      <c r="T311" s="248"/>
      <c r="AT311" s="249" t="s">
        <v>140</v>
      </c>
      <c r="AU311" s="249" t="s">
        <v>89</v>
      </c>
      <c r="AV311" s="12" t="s">
        <v>89</v>
      </c>
      <c r="AW311" s="12" t="s">
        <v>36</v>
      </c>
      <c r="AX311" s="12" t="s">
        <v>79</v>
      </c>
      <c r="AY311" s="249" t="s">
        <v>129</v>
      </c>
    </row>
    <row r="312" spans="2:51" s="12" customFormat="1" ht="12">
      <c r="B312" s="239"/>
      <c r="C312" s="240"/>
      <c r="D312" s="236" t="s">
        <v>140</v>
      </c>
      <c r="E312" s="241" t="s">
        <v>1</v>
      </c>
      <c r="F312" s="242" t="s">
        <v>359</v>
      </c>
      <c r="G312" s="240"/>
      <c r="H312" s="243">
        <v>188.1</v>
      </c>
      <c r="I312" s="244"/>
      <c r="J312" s="240"/>
      <c r="K312" s="240"/>
      <c r="L312" s="245"/>
      <c r="M312" s="246"/>
      <c r="N312" s="247"/>
      <c r="O312" s="247"/>
      <c r="P312" s="247"/>
      <c r="Q312" s="247"/>
      <c r="R312" s="247"/>
      <c r="S312" s="247"/>
      <c r="T312" s="248"/>
      <c r="AT312" s="249" t="s">
        <v>140</v>
      </c>
      <c r="AU312" s="249" t="s">
        <v>89</v>
      </c>
      <c r="AV312" s="12" t="s">
        <v>89</v>
      </c>
      <c r="AW312" s="12" t="s">
        <v>36</v>
      </c>
      <c r="AX312" s="12" t="s">
        <v>79</v>
      </c>
      <c r="AY312" s="249" t="s">
        <v>129</v>
      </c>
    </row>
    <row r="313" spans="2:51" s="12" customFormat="1" ht="12">
      <c r="B313" s="239"/>
      <c r="C313" s="240"/>
      <c r="D313" s="236" t="s">
        <v>140</v>
      </c>
      <c r="E313" s="241" t="s">
        <v>1</v>
      </c>
      <c r="F313" s="242" t="s">
        <v>360</v>
      </c>
      <c r="G313" s="240"/>
      <c r="H313" s="243">
        <v>20.2</v>
      </c>
      <c r="I313" s="244"/>
      <c r="J313" s="240"/>
      <c r="K313" s="240"/>
      <c r="L313" s="245"/>
      <c r="M313" s="246"/>
      <c r="N313" s="247"/>
      <c r="O313" s="247"/>
      <c r="P313" s="247"/>
      <c r="Q313" s="247"/>
      <c r="R313" s="247"/>
      <c r="S313" s="247"/>
      <c r="T313" s="248"/>
      <c r="AT313" s="249" t="s">
        <v>140</v>
      </c>
      <c r="AU313" s="249" t="s">
        <v>89</v>
      </c>
      <c r="AV313" s="12" t="s">
        <v>89</v>
      </c>
      <c r="AW313" s="12" t="s">
        <v>36</v>
      </c>
      <c r="AX313" s="12" t="s">
        <v>79</v>
      </c>
      <c r="AY313" s="249" t="s">
        <v>129</v>
      </c>
    </row>
    <row r="314" spans="2:51" s="14" customFormat="1" ht="12">
      <c r="B314" s="261"/>
      <c r="C314" s="262"/>
      <c r="D314" s="236" t="s">
        <v>140</v>
      </c>
      <c r="E314" s="263" t="s">
        <v>1</v>
      </c>
      <c r="F314" s="264" t="s">
        <v>157</v>
      </c>
      <c r="G314" s="262"/>
      <c r="H314" s="265">
        <v>564.2</v>
      </c>
      <c r="I314" s="266"/>
      <c r="J314" s="262"/>
      <c r="K314" s="262"/>
      <c r="L314" s="267"/>
      <c r="M314" s="268"/>
      <c r="N314" s="269"/>
      <c r="O314" s="269"/>
      <c r="P314" s="269"/>
      <c r="Q314" s="269"/>
      <c r="R314" s="269"/>
      <c r="S314" s="269"/>
      <c r="T314" s="270"/>
      <c r="AT314" s="271" t="s">
        <v>140</v>
      </c>
      <c r="AU314" s="271" t="s">
        <v>89</v>
      </c>
      <c r="AV314" s="14" t="s">
        <v>136</v>
      </c>
      <c r="AW314" s="14" t="s">
        <v>36</v>
      </c>
      <c r="AX314" s="14" t="s">
        <v>87</v>
      </c>
      <c r="AY314" s="271" t="s">
        <v>129</v>
      </c>
    </row>
    <row r="315" spans="2:65" s="1" customFormat="1" ht="16.5" customHeight="1">
      <c r="B315" s="38"/>
      <c r="C315" s="223" t="s">
        <v>361</v>
      </c>
      <c r="D315" s="223" t="s">
        <v>131</v>
      </c>
      <c r="E315" s="224" t="s">
        <v>362</v>
      </c>
      <c r="F315" s="225" t="s">
        <v>363</v>
      </c>
      <c r="G315" s="226" t="s">
        <v>355</v>
      </c>
      <c r="H315" s="227">
        <v>188.1</v>
      </c>
      <c r="I315" s="228"/>
      <c r="J315" s="229">
        <f>ROUND(I315*H315,2)</f>
        <v>0</v>
      </c>
      <c r="K315" s="225" t="s">
        <v>135</v>
      </c>
      <c r="L315" s="43"/>
      <c r="M315" s="230" t="s">
        <v>1</v>
      </c>
      <c r="N315" s="231" t="s">
        <v>44</v>
      </c>
      <c r="O315" s="86"/>
      <c r="P315" s="232">
        <f>O315*H315</f>
        <v>0</v>
      </c>
      <c r="Q315" s="232">
        <v>0</v>
      </c>
      <c r="R315" s="232">
        <f>Q315*H315</f>
        <v>0</v>
      </c>
      <c r="S315" s="232">
        <v>0</v>
      </c>
      <c r="T315" s="233">
        <f>S315*H315</f>
        <v>0</v>
      </c>
      <c r="AR315" s="234" t="s">
        <v>136</v>
      </c>
      <c r="AT315" s="234" t="s">
        <v>131</v>
      </c>
      <c r="AU315" s="234" t="s">
        <v>89</v>
      </c>
      <c r="AY315" s="17" t="s">
        <v>129</v>
      </c>
      <c r="BE315" s="235">
        <f>IF(N315="základní",J315,0)</f>
        <v>0</v>
      </c>
      <c r="BF315" s="235">
        <f>IF(N315="snížená",J315,0)</f>
        <v>0</v>
      </c>
      <c r="BG315" s="235">
        <f>IF(N315="zákl. přenesená",J315,0)</f>
        <v>0</v>
      </c>
      <c r="BH315" s="235">
        <f>IF(N315="sníž. přenesená",J315,0)</f>
        <v>0</v>
      </c>
      <c r="BI315" s="235">
        <f>IF(N315="nulová",J315,0)</f>
        <v>0</v>
      </c>
      <c r="BJ315" s="17" t="s">
        <v>87</v>
      </c>
      <c r="BK315" s="235">
        <f>ROUND(I315*H315,2)</f>
        <v>0</v>
      </c>
      <c r="BL315" s="17" t="s">
        <v>136</v>
      </c>
      <c r="BM315" s="234" t="s">
        <v>364</v>
      </c>
    </row>
    <row r="316" spans="2:47" s="1" customFormat="1" ht="12">
      <c r="B316" s="38"/>
      <c r="C316" s="39"/>
      <c r="D316" s="236" t="s">
        <v>138</v>
      </c>
      <c r="E316" s="39"/>
      <c r="F316" s="237" t="s">
        <v>365</v>
      </c>
      <c r="G316" s="39"/>
      <c r="H316" s="39"/>
      <c r="I316" s="139"/>
      <c r="J316" s="39"/>
      <c r="K316" s="39"/>
      <c r="L316" s="43"/>
      <c r="M316" s="238"/>
      <c r="N316" s="86"/>
      <c r="O316" s="86"/>
      <c r="P316" s="86"/>
      <c r="Q316" s="86"/>
      <c r="R316" s="86"/>
      <c r="S316" s="86"/>
      <c r="T316" s="87"/>
      <c r="AT316" s="17" t="s">
        <v>138</v>
      </c>
      <c r="AU316" s="17" t="s">
        <v>89</v>
      </c>
    </row>
    <row r="317" spans="2:51" s="12" customFormat="1" ht="12">
      <c r="B317" s="239"/>
      <c r="C317" s="240"/>
      <c r="D317" s="236" t="s">
        <v>140</v>
      </c>
      <c r="E317" s="241" t="s">
        <v>1</v>
      </c>
      <c r="F317" s="242" t="s">
        <v>359</v>
      </c>
      <c r="G317" s="240"/>
      <c r="H317" s="243">
        <v>188.1</v>
      </c>
      <c r="I317" s="244"/>
      <c r="J317" s="240"/>
      <c r="K317" s="240"/>
      <c r="L317" s="245"/>
      <c r="M317" s="246"/>
      <c r="N317" s="247"/>
      <c r="O317" s="247"/>
      <c r="P317" s="247"/>
      <c r="Q317" s="247"/>
      <c r="R317" s="247"/>
      <c r="S317" s="247"/>
      <c r="T317" s="248"/>
      <c r="AT317" s="249" t="s">
        <v>140</v>
      </c>
      <c r="AU317" s="249" t="s">
        <v>89</v>
      </c>
      <c r="AV317" s="12" t="s">
        <v>89</v>
      </c>
      <c r="AW317" s="12" t="s">
        <v>36</v>
      </c>
      <c r="AX317" s="12" t="s">
        <v>87</v>
      </c>
      <c r="AY317" s="249" t="s">
        <v>129</v>
      </c>
    </row>
    <row r="318" spans="2:63" s="11" customFormat="1" ht="22.8" customHeight="1">
      <c r="B318" s="207"/>
      <c r="C318" s="208"/>
      <c r="D318" s="209" t="s">
        <v>78</v>
      </c>
      <c r="E318" s="221" t="s">
        <v>136</v>
      </c>
      <c r="F318" s="221" t="s">
        <v>366</v>
      </c>
      <c r="G318" s="208"/>
      <c r="H318" s="208"/>
      <c r="I318" s="211"/>
      <c r="J318" s="222">
        <f>BK318</f>
        <v>0</v>
      </c>
      <c r="K318" s="208"/>
      <c r="L318" s="213"/>
      <c r="M318" s="214"/>
      <c r="N318" s="215"/>
      <c r="O318" s="215"/>
      <c r="P318" s="216">
        <f>SUM(P319:P324)</f>
        <v>0</v>
      </c>
      <c r="Q318" s="215"/>
      <c r="R318" s="216">
        <f>SUM(R319:R324)</f>
        <v>4.58322648</v>
      </c>
      <c r="S318" s="215"/>
      <c r="T318" s="217">
        <f>SUM(T319:T324)</f>
        <v>0</v>
      </c>
      <c r="AR318" s="218" t="s">
        <v>87</v>
      </c>
      <c r="AT318" s="219" t="s">
        <v>78</v>
      </c>
      <c r="AU318" s="219" t="s">
        <v>87</v>
      </c>
      <c r="AY318" s="218" t="s">
        <v>129</v>
      </c>
      <c r="BK318" s="220">
        <f>SUM(BK319:BK324)</f>
        <v>0</v>
      </c>
    </row>
    <row r="319" spans="2:65" s="1" customFormat="1" ht="16.5" customHeight="1">
      <c r="B319" s="38"/>
      <c r="C319" s="223" t="s">
        <v>367</v>
      </c>
      <c r="D319" s="223" t="s">
        <v>131</v>
      </c>
      <c r="E319" s="224" t="s">
        <v>368</v>
      </c>
      <c r="F319" s="225" t="s">
        <v>369</v>
      </c>
      <c r="G319" s="226" t="s">
        <v>160</v>
      </c>
      <c r="H319" s="227">
        <v>1</v>
      </c>
      <c r="I319" s="228"/>
      <c r="J319" s="229">
        <f>ROUND(I319*H319,2)</f>
        <v>0</v>
      </c>
      <c r="K319" s="225" t="s">
        <v>135</v>
      </c>
      <c r="L319" s="43"/>
      <c r="M319" s="230" t="s">
        <v>1</v>
      </c>
      <c r="N319" s="231" t="s">
        <v>44</v>
      </c>
      <c r="O319" s="86"/>
      <c r="P319" s="232">
        <f>O319*H319</f>
        <v>0</v>
      </c>
      <c r="Q319" s="232">
        <v>0</v>
      </c>
      <c r="R319" s="232">
        <f>Q319*H319</f>
        <v>0</v>
      </c>
      <c r="S319" s="232">
        <v>0</v>
      </c>
      <c r="T319" s="233">
        <f>S319*H319</f>
        <v>0</v>
      </c>
      <c r="AR319" s="234" t="s">
        <v>136</v>
      </c>
      <c r="AT319" s="234" t="s">
        <v>131</v>
      </c>
      <c r="AU319" s="234" t="s">
        <v>89</v>
      </c>
      <c r="AY319" s="17" t="s">
        <v>129</v>
      </c>
      <c r="BE319" s="235">
        <f>IF(N319="základní",J319,0)</f>
        <v>0</v>
      </c>
      <c r="BF319" s="235">
        <f>IF(N319="snížená",J319,0)</f>
        <v>0</v>
      </c>
      <c r="BG319" s="235">
        <f>IF(N319="zákl. přenesená",J319,0)</f>
        <v>0</v>
      </c>
      <c r="BH319" s="235">
        <f>IF(N319="sníž. přenesená",J319,0)</f>
        <v>0</v>
      </c>
      <c r="BI319" s="235">
        <f>IF(N319="nulová",J319,0)</f>
        <v>0</v>
      </c>
      <c r="BJ319" s="17" t="s">
        <v>87</v>
      </c>
      <c r="BK319" s="235">
        <f>ROUND(I319*H319,2)</f>
        <v>0</v>
      </c>
      <c r="BL319" s="17" t="s">
        <v>136</v>
      </c>
      <c r="BM319" s="234" t="s">
        <v>370</v>
      </c>
    </row>
    <row r="320" spans="2:47" s="1" customFormat="1" ht="12">
      <c r="B320" s="38"/>
      <c r="C320" s="39"/>
      <c r="D320" s="236" t="s">
        <v>138</v>
      </c>
      <c r="E320" s="39"/>
      <c r="F320" s="237" t="s">
        <v>371</v>
      </c>
      <c r="G320" s="39"/>
      <c r="H320" s="39"/>
      <c r="I320" s="139"/>
      <c r="J320" s="39"/>
      <c r="K320" s="39"/>
      <c r="L320" s="43"/>
      <c r="M320" s="238"/>
      <c r="N320" s="86"/>
      <c r="O320" s="86"/>
      <c r="P320" s="86"/>
      <c r="Q320" s="86"/>
      <c r="R320" s="86"/>
      <c r="S320" s="86"/>
      <c r="T320" s="87"/>
      <c r="AT320" s="17" t="s">
        <v>138</v>
      </c>
      <c r="AU320" s="17" t="s">
        <v>89</v>
      </c>
    </row>
    <row r="321" spans="2:51" s="12" customFormat="1" ht="12">
      <c r="B321" s="239"/>
      <c r="C321" s="240"/>
      <c r="D321" s="236" t="s">
        <v>140</v>
      </c>
      <c r="E321" s="241" t="s">
        <v>1</v>
      </c>
      <c r="F321" s="242" t="s">
        <v>188</v>
      </c>
      <c r="G321" s="240"/>
      <c r="H321" s="243">
        <v>1</v>
      </c>
      <c r="I321" s="244"/>
      <c r="J321" s="240"/>
      <c r="K321" s="240"/>
      <c r="L321" s="245"/>
      <c r="M321" s="246"/>
      <c r="N321" s="247"/>
      <c r="O321" s="247"/>
      <c r="P321" s="247"/>
      <c r="Q321" s="247"/>
      <c r="R321" s="247"/>
      <c r="S321" s="247"/>
      <c r="T321" s="248"/>
      <c r="AT321" s="249" t="s">
        <v>140</v>
      </c>
      <c r="AU321" s="249" t="s">
        <v>89</v>
      </c>
      <c r="AV321" s="12" t="s">
        <v>89</v>
      </c>
      <c r="AW321" s="12" t="s">
        <v>36</v>
      </c>
      <c r="AX321" s="12" t="s">
        <v>87</v>
      </c>
      <c r="AY321" s="249" t="s">
        <v>129</v>
      </c>
    </row>
    <row r="322" spans="2:65" s="1" customFormat="1" ht="16.5" customHeight="1">
      <c r="B322" s="38"/>
      <c r="C322" s="223" t="s">
        <v>372</v>
      </c>
      <c r="D322" s="223" t="s">
        <v>131</v>
      </c>
      <c r="E322" s="224" t="s">
        <v>373</v>
      </c>
      <c r="F322" s="225" t="s">
        <v>374</v>
      </c>
      <c r="G322" s="226" t="s">
        <v>160</v>
      </c>
      <c r="H322" s="227">
        <v>2.424</v>
      </c>
      <c r="I322" s="228"/>
      <c r="J322" s="229">
        <f>ROUND(I322*H322,2)</f>
        <v>0</v>
      </c>
      <c r="K322" s="225" t="s">
        <v>1</v>
      </c>
      <c r="L322" s="43"/>
      <c r="M322" s="230" t="s">
        <v>1</v>
      </c>
      <c r="N322" s="231" t="s">
        <v>44</v>
      </c>
      <c r="O322" s="86"/>
      <c r="P322" s="232">
        <f>O322*H322</f>
        <v>0</v>
      </c>
      <c r="Q322" s="232">
        <v>1.89077</v>
      </c>
      <c r="R322" s="232">
        <f>Q322*H322</f>
        <v>4.58322648</v>
      </c>
      <c r="S322" s="232">
        <v>0</v>
      </c>
      <c r="T322" s="233">
        <f>S322*H322</f>
        <v>0</v>
      </c>
      <c r="AR322" s="234" t="s">
        <v>136</v>
      </c>
      <c r="AT322" s="234" t="s">
        <v>131</v>
      </c>
      <c r="AU322" s="234" t="s">
        <v>89</v>
      </c>
      <c r="AY322" s="17" t="s">
        <v>129</v>
      </c>
      <c r="BE322" s="235">
        <f>IF(N322="základní",J322,0)</f>
        <v>0</v>
      </c>
      <c r="BF322" s="235">
        <f>IF(N322="snížená",J322,0)</f>
        <v>0</v>
      </c>
      <c r="BG322" s="235">
        <f>IF(N322="zákl. přenesená",J322,0)</f>
        <v>0</v>
      </c>
      <c r="BH322" s="235">
        <f>IF(N322="sníž. přenesená",J322,0)</f>
        <v>0</v>
      </c>
      <c r="BI322" s="235">
        <f>IF(N322="nulová",J322,0)</f>
        <v>0</v>
      </c>
      <c r="BJ322" s="17" t="s">
        <v>87</v>
      </c>
      <c r="BK322" s="235">
        <f>ROUND(I322*H322,2)</f>
        <v>0</v>
      </c>
      <c r="BL322" s="17" t="s">
        <v>136</v>
      </c>
      <c r="BM322" s="234" t="s">
        <v>375</v>
      </c>
    </row>
    <row r="323" spans="2:47" s="1" customFormat="1" ht="12">
      <c r="B323" s="38"/>
      <c r="C323" s="39"/>
      <c r="D323" s="236" t="s">
        <v>138</v>
      </c>
      <c r="E323" s="39"/>
      <c r="F323" s="237" t="s">
        <v>376</v>
      </c>
      <c r="G323" s="39"/>
      <c r="H323" s="39"/>
      <c r="I323" s="139"/>
      <c r="J323" s="39"/>
      <c r="K323" s="39"/>
      <c r="L323" s="43"/>
      <c r="M323" s="238"/>
      <c r="N323" s="86"/>
      <c r="O323" s="86"/>
      <c r="P323" s="86"/>
      <c r="Q323" s="86"/>
      <c r="R323" s="86"/>
      <c r="S323" s="86"/>
      <c r="T323" s="87"/>
      <c r="AT323" s="17" t="s">
        <v>138</v>
      </c>
      <c r="AU323" s="17" t="s">
        <v>89</v>
      </c>
    </row>
    <row r="324" spans="2:51" s="12" customFormat="1" ht="12">
      <c r="B324" s="239"/>
      <c r="C324" s="240"/>
      <c r="D324" s="236" t="s">
        <v>140</v>
      </c>
      <c r="E324" s="241" t="s">
        <v>1</v>
      </c>
      <c r="F324" s="242" t="s">
        <v>377</v>
      </c>
      <c r="G324" s="240"/>
      <c r="H324" s="243">
        <v>2.424</v>
      </c>
      <c r="I324" s="244"/>
      <c r="J324" s="240"/>
      <c r="K324" s="240"/>
      <c r="L324" s="245"/>
      <c r="M324" s="246"/>
      <c r="N324" s="247"/>
      <c r="O324" s="247"/>
      <c r="P324" s="247"/>
      <c r="Q324" s="247"/>
      <c r="R324" s="247"/>
      <c r="S324" s="247"/>
      <c r="T324" s="248"/>
      <c r="AT324" s="249" t="s">
        <v>140</v>
      </c>
      <c r="AU324" s="249" t="s">
        <v>89</v>
      </c>
      <c r="AV324" s="12" t="s">
        <v>89</v>
      </c>
      <c r="AW324" s="12" t="s">
        <v>36</v>
      </c>
      <c r="AX324" s="12" t="s">
        <v>87</v>
      </c>
      <c r="AY324" s="249" t="s">
        <v>129</v>
      </c>
    </row>
    <row r="325" spans="2:63" s="11" customFormat="1" ht="22.8" customHeight="1">
      <c r="B325" s="207"/>
      <c r="C325" s="208"/>
      <c r="D325" s="209" t="s">
        <v>78</v>
      </c>
      <c r="E325" s="221" t="s">
        <v>164</v>
      </c>
      <c r="F325" s="221" t="s">
        <v>378</v>
      </c>
      <c r="G325" s="208"/>
      <c r="H325" s="208"/>
      <c r="I325" s="211"/>
      <c r="J325" s="222">
        <f>BK325</f>
        <v>0</v>
      </c>
      <c r="K325" s="208"/>
      <c r="L325" s="213"/>
      <c r="M325" s="214"/>
      <c r="N325" s="215"/>
      <c r="O325" s="215"/>
      <c r="P325" s="216">
        <f>SUM(P326:P346)</f>
        <v>0</v>
      </c>
      <c r="Q325" s="215"/>
      <c r="R325" s="216">
        <f>SUM(R326:R346)</f>
        <v>0</v>
      </c>
      <c r="S325" s="215"/>
      <c r="T325" s="217">
        <f>SUM(T326:T346)</f>
        <v>0</v>
      </c>
      <c r="AR325" s="218" t="s">
        <v>87</v>
      </c>
      <c r="AT325" s="219" t="s">
        <v>78</v>
      </c>
      <c r="AU325" s="219" t="s">
        <v>87</v>
      </c>
      <c r="AY325" s="218" t="s">
        <v>129</v>
      </c>
      <c r="BK325" s="220">
        <f>SUM(BK326:BK346)</f>
        <v>0</v>
      </c>
    </row>
    <row r="326" spans="2:65" s="1" customFormat="1" ht="16.5" customHeight="1">
      <c r="B326" s="38"/>
      <c r="C326" s="223" t="s">
        <v>379</v>
      </c>
      <c r="D326" s="223" t="s">
        <v>131</v>
      </c>
      <c r="E326" s="224" t="s">
        <v>380</v>
      </c>
      <c r="F326" s="225" t="s">
        <v>381</v>
      </c>
      <c r="G326" s="226" t="s">
        <v>134</v>
      </c>
      <c r="H326" s="227">
        <v>16.9</v>
      </c>
      <c r="I326" s="228"/>
      <c r="J326" s="229">
        <f>ROUND(I326*H326,2)</f>
        <v>0</v>
      </c>
      <c r="K326" s="225" t="s">
        <v>135</v>
      </c>
      <c r="L326" s="43"/>
      <c r="M326" s="230" t="s">
        <v>1</v>
      </c>
      <c r="N326" s="231" t="s">
        <v>44</v>
      </c>
      <c r="O326" s="86"/>
      <c r="P326" s="232">
        <f>O326*H326</f>
        <v>0</v>
      </c>
      <c r="Q326" s="232">
        <v>0</v>
      </c>
      <c r="R326" s="232">
        <f>Q326*H326</f>
        <v>0</v>
      </c>
      <c r="S326" s="232">
        <v>0</v>
      </c>
      <c r="T326" s="233">
        <f>S326*H326</f>
        <v>0</v>
      </c>
      <c r="AR326" s="234" t="s">
        <v>136</v>
      </c>
      <c r="AT326" s="234" t="s">
        <v>131</v>
      </c>
      <c r="AU326" s="234" t="s">
        <v>89</v>
      </c>
      <c r="AY326" s="17" t="s">
        <v>129</v>
      </c>
      <c r="BE326" s="235">
        <f>IF(N326="základní",J326,0)</f>
        <v>0</v>
      </c>
      <c r="BF326" s="235">
        <f>IF(N326="snížená",J326,0)</f>
        <v>0</v>
      </c>
      <c r="BG326" s="235">
        <f>IF(N326="zákl. přenesená",J326,0)</f>
        <v>0</v>
      </c>
      <c r="BH326" s="235">
        <f>IF(N326="sníž. přenesená",J326,0)</f>
        <v>0</v>
      </c>
      <c r="BI326" s="235">
        <f>IF(N326="nulová",J326,0)</f>
        <v>0</v>
      </c>
      <c r="BJ326" s="17" t="s">
        <v>87</v>
      </c>
      <c r="BK326" s="235">
        <f>ROUND(I326*H326,2)</f>
        <v>0</v>
      </c>
      <c r="BL326" s="17" t="s">
        <v>136</v>
      </c>
      <c r="BM326" s="234" t="s">
        <v>382</v>
      </c>
    </row>
    <row r="327" spans="2:47" s="1" customFormat="1" ht="12">
      <c r="B327" s="38"/>
      <c r="C327" s="39"/>
      <c r="D327" s="236" t="s">
        <v>138</v>
      </c>
      <c r="E327" s="39"/>
      <c r="F327" s="237" t="s">
        <v>383</v>
      </c>
      <c r="G327" s="39"/>
      <c r="H327" s="39"/>
      <c r="I327" s="139"/>
      <c r="J327" s="39"/>
      <c r="K327" s="39"/>
      <c r="L327" s="43"/>
      <c r="M327" s="238"/>
      <c r="N327" s="86"/>
      <c r="O327" s="86"/>
      <c r="P327" s="86"/>
      <c r="Q327" s="86"/>
      <c r="R327" s="86"/>
      <c r="S327" s="86"/>
      <c r="T327" s="87"/>
      <c r="AT327" s="17" t="s">
        <v>138</v>
      </c>
      <c r="AU327" s="17" t="s">
        <v>89</v>
      </c>
    </row>
    <row r="328" spans="2:51" s="12" customFormat="1" ht="12">
      <c r="B328" s="239"/>
      <c r="C328" s="240"/>
      <c r="D328" s="236" t="s">
        <v>140</v>
      </c>
      <c r="E328" s="241" t="s">
        <v>1</v>
      </c>
      <c r="F328" s="242" t="s">
        <v>384</v>
      </c>
      <c r="G328" s="240"/>
      <c r="H328" s="243">
        <v>16.9</v>
      </c>
      <c r="I328" s="244"/>
      <c r="J328" s="240"/>
      <c r="K328" s="240"/>
      <c r="L328" s="245"/>
      <c r="M328" s="246"/>
      <c r="N328" s="247"/>
      <c r="O328" s="247"/>
      <c r="P328" s="247"/>
      <c r="Q328" s="247"/>
      <c r="R328" s="247"/>
      <c r="S328" s="247"/>
      <c r="T328" s="248"/>
      <c r="AT328" s="249" t="s">
        <v>140</v>
      </c>
      <c r="AU328" s="249" t="s">
        <v>89</v>
      </c>
      <c r="AV328" s="12" t="s">
        <v>89</v>
      </c>
      <c r="AW328" s="12" t="s">
        <v>36</v>
      </c>
      <c r="AX328" s="12" t="s">
        <v>87</v>
      </c>
      <c r="AY328" s="249" t="s">
        <v>129</v>
      </c>
    </row>
    <row r="329" spans="2:65" s="1" customFormat="1" ht="16.5" customHeight="1">
      <c r="B329" s="38"/>
      <c r="C329" s="223" t="s">
        <v>385</v>
      </c>
      <c r="D329" s="223" t="s">
        <v>131</v>
      </c>
      <c r="E329" s="224" t="s">
        <v>386</v>
      </c>
      <c r="F329" s="225" t="s">
        <v>387</v>
      </c>
      <c r="G329" s="226" t="s">
        <v>134</v>
      </c>
      <c r="H329" s="227">
        <v>16.9</v>
      </c>
      <c r="I329" s="228"/>
      <c r="J329" s="229">
        <f>ROUND(I329*H329,2)</f>
        <v>0</v>
      </c>
      <c r="K329" s="225" t="s">
        <v>135</v>
      </c>
      <c r="L329" s="43"/>
      <c r="M329" s="230" t="s">
        <v>1</v>
      </c>
      <c r="N329" s="231" t="s">
        <v>44</v>
      </c>
      <c r="O329" s="86"/>
      <c r="P329" s="232">
        <f>O329*H329</f>
        <v>0</v>
      </c>
      <c r="Q329" s="232">
        <v>0</v>
      </c>
      <c r="R329" s="232">
        <f>Q329*H329</f>
        <v>0</v>
      </c>
      <c r="S329" s="232">
        <v>0</v>
      </c>
      <c r="T329" s="233">
        <f>S329*H329</f>
        <v>0</v>
      </c>
      <c r="AR329" s="234" t="s">
        <v>136</v>
      </c>
      <c r="AT329" s="234" t="s">
        <v>131</v>
      </c>
      <c r="AU329" s="234" t="s">
        <v>89</v>
      </c>
      <c r="AY329" s="17" t="s">
        <v>129</v>
      </c>
      <c r="BE329" s="235">
        <f>IF(N329="základní",J329,0)</f>
        <v>0</v>
      </c>
      <c r="BF329" s="235">
        <f>IF(N329="snížená",J329,0)</f>
        <v>0</v>
      </c>
      <c r="BG329" s="235">
        <f>IF(N329="zákl. přenesená",J329,0)</f>
        <v>0</v>
      </c>
      <c r="BH329" s="235">
        <f>IF(N329="sníž. přenesená",J329,0)</f>
        <v>0</v>
      </c>
      <c r="BI329" s="235">
        <f>IF(N329="nulová",J329,0)</f>
        <v>0</v>
      </c>
      <c r="BJ329" s="17" t="s">
        <v>87</v>
      </c>
      <c r="BK329" s="235">
        <f>ROUND(I329*H329,2)</f>
        <v>0</v>
      </c>
      <c r="BL329" s="17" t="s">
        <v>136</v>
      </c>
      <c r="BM329" s="234" t="s">
        <v>388</v>
      </c>
    </row>
    <row r="330" spans="2:47" s="1" customFormat="1" ht="12">
      <c r="B330" s="38"/>
      <c r="C330" s="39"/>
      <c r="D330" s="236" t="s">
        <v>138</v>
      </c>
      <c r="E330" s="39"/>
      <c r="F330" s="237" t="s">
        <v>389</v>
      </c>
      <c r="G330" s="39"/>
      <c r="H330" s="39"/>
      <c r="I330" s="139"/>
      <c r="J330" s="39"/>
      <c r="K330" s="39"/>
      <c r="L330" s="43"/>
      <c r="M330" s="238"/>
      <c r="N330" s="86"/>
      <c r="O330" s="86"/>
      <c r="P330" s="86"/>
      <c r="Q330" s="86"/>
      <c r="R330" s="86"/>
      <c r="S330" s="86"/>
      <c r="T330" s="87"/>
      <c r="AT330" s="17" t="s">
        <v>138</v>
      </c>
      <c r="AU330" s="17" t="s">
        <v>89</v>
      </c>
    </row>
    <row r="331" spans="2:51" s="12" customFormat="1" ht="12">
      <c r="B331" s="239"/>
      <c r="C331" s="240"/>
      <c r="D331" s="236" t="s">
        <v>140</v>
      </c>
      <c r="E331" s="241" t="s">
        <v>1</v>
      </c>
      <c r="F331" s="242" t="s">
        <v>384</v>
      </c>
      <c r="G331" s="240"/>
      <c r="H331" s="243">
        <v>16.9</v>
      </c>
      <c r="I331" s="244"/>
      <c r="J331" s="240"/>
      <c r="K331" s="240"/>
      <c r="L331" s="245"/>
      <c r="M331" s="246"/>
      <c r="N331" s="247"/>
      <c r="O331" s="247"/>
      <c r="P331" s="247"/>
      <c r="Q331" s="247"/>
      <c r="R331" s="247"/>
      <c r="S331" s="247"/>
      <c r="T331" s="248"/>
      <c r="AT331" s="249" t="s">
        <v>140</v>
      </c>
      <c r="AU331" s="249" t="s">
        <v>89</v>
      </c>
      <c r="AV331" s="12" t="s">
        <v>89</v>
      </c>
      <c r="AW331" s="12" t="s">
        <v>36</v>
      </c>
      <c r="AX331" s="12" t="s">
        <v>87</v>
      </c>
      <c r="AY331" s="249" t="s">
        <v>129</v>
      </c>
    </row>
    <row r="332" spans="2:65" s="1" customFormat="1" ht="16.5" customHeight="1">
      <c r="B332" s="38"/>
      <c r="C332" s="223" t="s">
        <v>390</v>
      </c>
      <c r="D332" s="223" t="s">
        <v>131</v>
      </c>
      <c r="E332" s="224" t="s">
        <v>391</v>
      </c>
      <c r="F332" s="225" t="s">
        <v>392</v>
      </c>
      <c r="G332" s="226" t="s">
        <v>134</v>
      </c>
      <c r="H332" s="227">
        <v>16.9</v>
      </c>
      <c r="I332" s="228"/>
      <c r="J332" s="229">
        <f>ROUND(I332*H332,2)</f>
        <v>0</v>
      </c>
      <c r="K332" s="225" t="s">
        <v>135</v>
      </c>
      <c r="L332" s="43"/>
      <c r="M332" s="230" t="s">
        <v>1</v>
      </c>
      <c r="N332" s="231" t="s">
        <v>44</v>
      </c>
      <c r="O332" s="86"/>
      <c r="P332" s="232">
        <f>O332*H332</f>
        <v>0</v>
      </c>
      <c r="Q332" s="232">
        <v>0</v>
      </c>
      <c r="R332" s="232">
        <f>Q332*H332</f>
        <v>0</v>
      </c>
      <c r="S332" s="232">
        <v>0</v>
      </c>
      <c r="T332" s="233">
        <f>S332*H332</f>
        <v>0</v>
      </c>
      <c r="AR332" s="234" t="s">
        <v>136</v>
      </c>
      <c r="AT332" s="234" t="s">
        <v>131</v>
      </c>
      <c r="AU332" s="234" t="s">
        <v>89</v>
      </c>
      <c r="AY332" s="17" t="s">
        <v>129</v>
      </c>
      <c r="BE332" s="235">
        <f>IF(N332="základní",J332,0)</f>
        <v>0</v>
      </c>
      <c r="BF332" s="235">
        <f>IF(N332="snížená",J332,0)</f>
        <v>0</v>
      </c>
      <c r="BG332" s="235">
        <f>IF(N332="zákl. přenesená",J332,0)</f>
        <v>0</v>
      </c>
      <c r="BH332" s="235">
        <f>IF(N332="sníž. přenesená",J332,0)</f>
        <v>0</v>
      </c>
      <c r="BI332" s="235">
        <f>IF(N332="nulová",J332,0)</f>
        <v>0</v>
      </c>
      <c r="BJ332" s="17" t="s">
        <v>87</v>
      </c>
      <c r="BK332" s="235">
        <f>ROUND(I332*H332,2)</f>
        <v>0</v>
      </c>
      <c r="BL332" s="17" t="s">
        <v>136</v>
      </c>
      <c r="BM332" s="234" t="s">
        <v>393</v>
      </c>
    </row>
    <row r="333" spans="2:47" s="1" customFormat="1" ht="12">
      <c r="B333" s="38"/>
      <c r="C333" s="39"/>
      <c r="D333" s="236" t="s">
        <v>138</v>
      </c>
      <c r="E333" s="39"/>
      <c r="F333" s="237" t="s">
        <v>394</v>
      </c>
      <c r="G333" s="39"/>
      <c r="H333" s="39"/>
      <c r="I333" s="139"/>
      <c r="J333" s="39"/>
      <c r="K333" s="39"/>
      <c r="L333" s="43"/>
      <c r="M333" s="238"/>
      <c r="N333" s="86"/>
      <c r="O333" s="86"/>
      <c r="P333" s="86"/>
      <c r="Q333" s="86"/>
      <c r="R333" s="86"/>
      <c r="S333" s="86"/>
      <c r="T333" s="87"/>
      <c r="AT333" s="17" t="s">
        <v>138</v>
      </c>
      <c r="AU333" s="17" t="s">
        <v>89</v>
      </c>
    </row>
    <row r="334" spans="2:51" s="12" customFormat="1" ht="12">
      <c r="B334" s="239"/>
      <c r="C334" s="240"/>
      <c r="D334" s="236" t="s">
        <v>140</v>
      </c>
      <c r="E334" s="241" t="s">
        <v>1</v>
      </c>
      <c r="F334" s="242" t="s">
        <v>384</v>
      </c>
      <c r="G334" s="240"/>
      <c r="H334" s="243">
        <v>16.9</v>
      </c>
      <c r="I334" s="244"/>
      <c r="J334" s="240"/>
      <c r="K334" s="240"/>
      <c r="L334" s="245"/>
      <c r="M334" s="246"/>
      <c r="N334" s="247"/>
      <c r="O334" s="247"/>
      <c r="P334" s="247"/>
      <c r="Q334" s="247"/>
      <c r="R334" s="247"/>
      <c r="S334" s="247"/>
      <c r="T334" s="248"/>
      <c r="AT334" s="249" t="s">
        <v>140</v>
      </c>
      <c r="AU334" s="249" t="s">
        <v>89</v>
      </c>
      <c r="AV334" s="12" t="s">
        <v>89</v>
      </c>
      <c r="AW334" s="12" t="s">
        <v>36</v>
      </c>
      <c r="AX334" s="12" t="s">
        <v>87</v>
      </c>
      <c r="AY334" s="249" t="s">
        <v>129</v>
      </c>
    </row>
    <row r="335" spans="2:65" s="1" customFormat="1" ht="16.5" customHeight="1">
      <c r="B335" s="38"/>
      <c r="C335" s="223" t="s">
        <v>395</v>
      </c>
      <c r="D335" s="223" t="s">
        <v>131</v>
      </c>
      <c r="E335" s="224" t="s">
        <v>396</v>
      </c>
      <c r="F335" s="225" t="s">
        <v>397</v>
      </c>
      <c r="G335" s="226" t="s">
        <v>134</v>
      </c>
      <c r="H335" s="227">
        <v>16.9</v>
      </c>
      <c r="I335" s="228"/>
      <c r="J335" s="229">
        <f>ROUND(I335*H335,2)</f>
        <v>0</v>
      </c>
      <c r="K335" s="225" t="s">
        <v>1</v>
      </c>
      <c r="L335" s="43"/>
      <c r="M335" s="230" t="s">
        <v>1</v>
      </c>
      <c r="N335" s="231" t="s">
        <v>44</v>
      </c>
      <c r="O335" s="86"/>
      <c r="P335" s="232">
        <f>O335*H335</f>
        <v>0</v>
      </c>
      <c r="Q335" s="232">
        <v>0</v>
      </c>
      <c r="R335" s="232">
        <f>Q335*H335</f>
        <v>0</v>
      </c>
      <c r="S335" s="232">
        <v>0</v>
      </c>
      <c r="T335" s="233">
        <f>S335*H335</f>
        <v>0</v>
      </c>
      <c r="AR335" s="234" t="s">
        <v>136</v>
      </c>
      <c r="AT335" s="234" t="s">
        <v>131</v>
      </c>
      <c r="AU335" s="234" t="s">
        <v>89</v>
      </c>
      <c r="AY335" s="17" t="s">
        <v>129</v>
      </c>
      <c r="BE335" s="235">
        <f>IF(N335="základní",J335,0)</f>
        <v>0</v>
      </c>
      <c r="BF335" s="235">
        <f>IF(N335="snížená",J335,0)</f>
        <v>0</v>
      </c>
      <c r="BG335" s="235">
        <f>IF(N335="zákl. přenesená",J335,0)</f>
        <v>0</v>
      </c>
      <c r="BH335" s="235">
        <f>IF(N335="sníž. přenesená",J335,0)</f>
        <v>0</v>
      </c>
      <c r="BI335" s="235">
        <f>IF(N335="nulová",J335,0)</f>
        <v>0</v>
      </c>
      <c r="BJ335" s="17" t="s">
        <v>87</v>
      </c>
      <c r="BK335" s="235">
        <f>ROUND(I335*H335,2)</f>
        <v>0</v>
      </c>
      <c r="BL335" s="17" t="s">
        <v>136</v>
      </c>
      <c r="BM335" s="234" t="s">
        <v>398</v>
      </c>
    </row>
    <row r="336" spans="2:47" s="1" customFormat="1" ht="12">
      <c r="B336" s="38"/>
      <c r="C336" s="39"/>
      <c r="D336" s="236" t="s">
        <v>138</v>
      </c>
      <c r="E336" s="39"/>
      <c r="F336" s="237" t="s">
        <v>399</v>
      </c>
      <c r="G336" s="39"/>
      <c r="H336" s="39"/>
      <c r="I336" s="139"/>
      <c r="J336" s="39"/>
      <c r="K336" s="39"/>
      <c r="L336" s="43"/>
      <c r="M336" s="238"/>
      <c r="N336" s="86"/>
      <c r="O336" s="86"/>
      <c r="P336" s="86"/>
      <c r="Q336" s="86"/>
      <c r="R336" s="86"/>
      <c r="S336" s="86"/>
      <c r="T336" s="87"/>
      <c r="AT336" s="17" t="s">
        <v>138</v>
      </c>
      <c r="AU336" s="17" t="s">
        <v>89</v>
      </c>
    </row>
    <row r="337" spans="2:51" s="12" customFormat="1" ht="12">
      <c r="B337" s="239"/>
      <c r="C337" s="240"/>
      <c r="D337" s="236" t="s">
        <v>140</v>
      </c>
      <c r="E337" s="241" t="s">
        <v>1</v>
      </c>
      <c r="F337" s="242" t="s">
        <v>384</v>
      </c>
      <c r="G337" s="240"/>
      <c r="H337" s="243">
        <v>16.9</v>
      </c>
      <c r="I337" s="244"/>
      <c r="J337" s="240"/>
      <c r="K337" s="240"/>
      <c r="L337" s="245"/>
      <c r="M337" s="246"/>
      <c r="N337" s="247"/>
      <c r="O337" s="247"/>
      <c r="P337" s="247"/>
      <c r="Q337" s="247"/>
      <c r="R337" s="247"/>
      <c r="S337" s="247"/>
      <c r="T337" s="248"/>
      <c r="AT337" s="249" t="s">
        <v>140</v>
      </c>
      <c r="AU337" s="249" t="s">
        <v>89</v>
      </c>
      <c r="AV337" s="12" t="s">
        <v>89</v>
      </c>
      <c r="AW337" s="12" t="s">
        <v>36</v>
      </c>
      <c r="AX337" s="12" t="s">
        <v>87</v>
      </c>
      <c r="AY337" s="249" t="s">
        <v>129</v>
      </c>
    </row>
    <row r="338" spans="2:65" s="1" customFormat="1" ht="16.5" customHeight="1">
      <c r="B338" s="38"/>
      <c r="C338" s="223" t="s">
        <v>400</v>
      </c>
      <c r="D338" s="223" t="s">
        <v>131</v>
      </c>
      <c r="E338" s="224" t="s">
        <v>401</v>
      </c>
      <c r="F338" s="225" t="s">
        <v>402</v>
      </c>
      <c r="G338" s="226" t="s">
        <v>134</v>
      </c>
      <c r="H338" s="227">
        <v>38.2</v>
      </c>
      <c r="I338" s="228"/>
      <c r="J338" s="229">
        <f>ROUND(I338*H338,2)</f>
        <v>0</v>
      </c>
      <c r="K338" s="225" t="s">
        <v>135</v>
      </c>
      <c r="L338" s="43"/>
      <c r="M338" s="230" t="s">
        <v>1</v>
      </c>
      <c r="N338" s="231" t="s">
        <v>44</v>
      </c>
      <c r="O338" s="86"/>
      <c r="P338" s="232">
        <f>O338*H338</f>
        <v>0</v>
      </c>
      <c r="Q338" s="232">
        <v>0</v>
      </c>
      <c r="R338" s="232">
        <f>Q338*H338</f>
        <v>0</v>
      </c>
      <c r="S338" s="232">
        <v>0</v>
      </c>
      <c r="T338" s="233">
        <f>S338*H338</f>
        <v>0</v>
      </c>
      <c r="AR338" s="234" t="s">
        <v>136</v>
      </c>
      <c r="AT338" s="234" t="s">
        <v>131</v>
      </c>
      <c r="AU338" s="234" t="s">
        <v>89</v>
      </c>
      <c r="AY338" s="17" t="s">
        <v>129</v>
      </c>
      <c r="BE338" s="235">
        <f>IF(N338="základní",J338,0)</f>
        <v>0</v>
      </c>
      <c r="BF338" s="235">
        <f>IF(N338="snížená",J338,0)</f>
        <v>0</v>
      </c>
      <c r="BG338" s="235">
        <f>IF(N338="zákl. přenesená",J338,0)</f>
        <v>0</v>
      </c>
      <c r="BH338" s="235">
        <f>IF(N338="sníž. přenesená",J338,0)</f>
        <v>0</v>
      </c>
      <c r="BI338" s="235">
        <f>IF(N338="nulová",J338,0)</f>
        <v>0</v>
      </c>
      <c r="BJ338" s="17" t="s">
        <v>87</v>
      </c>
      <c r="BK338" s="235">
        <f>ROUND(I338*H338,2)</f>
        <v>0</v>
      </c>
      <c r="BL338" s="17" t="s">
        <v>136</v>
      </c>
      <c r="BM338" s="234" t="s">
        <v>403</v>
      </c>
    </row>
    <row r="339" spans="2:47" s="1" customFormat="1" ht="12">
      <c r="B339" s="38"/>
      <c r="C339" s="39"/>
      <c r="D339" s="236" t="s">
        <v>138</v>
      </c>
      <c r="E339" s="39"/>
      <c r="F339" s="237" t="s">
        <v>404</v>
      </c>
      <c r="G339" s="39"/>
      <c r="H339" s="39"/>
      <c r="I339" s="139"/>
      <c r="J339" s="39"/>
      <c r="K339" s="39"/>
      <c r="L339" s="43"/>
      <c r="M339" s="238"/>
      <c r="N339" s="86"/>
      <c r="O339" s="86"/>
      <c r="P339" s="86"/>
      <c r="Q339" s="86"/>
      <c r="R339" s="86"/>
      <c r="S339" s="86"/>
      <c r="T339" s="87"/>
      <c r="AT339" s="17" t="s">
        <v>138</v>
      </c>
      <c r="AU339" s="17" t="s">
        <v>89</v>
      </c>
    </row>
    <row r="340" spans="2:51" s="12" customFormat="1" ht="12">
      <c r="B340" s="239"/>
      <c r="C340" s="240"/>
      <c r="D340" s="236" t="s">
        <v>140</v>
      </c>
      <c r="E340" s="241" t="s">
        <v>1</v>
      </c>
      <c r="F340" s="242" t="s">
        <v>405</v>
      </c>
      <c r="G340" s="240"/>
      <c r="H340" s="243">
        <v>38.2</v>
      </c>
      <c r="I340" s="244"/>
      <c r="J340" s="240"/>
      <c r="K340" s="240"/>
      <c r="L340" s="245"/>
      <c r="M340" s="246"/>
      <c r="N340" s="247"/>
      <c r="O340" s="247"/>
      <c r="P340" s="247"/>
      <c r="Q340" s="247"/>
      <c r="R340" s="247"/>
      <c r="S340" s="247"/>
      <c r="T340" s="248"/>
      <c r="AT340" s="249" t="s">
        <v>140</v>
      </c>
      <c r="AU340" s="249" t="s">
        <v>89</v>
      </c>
      <c r="AV340" s="12" t="s">
        <v>89</v>
      </c>
      <c r="AW340" s="12" t="s">
        <v>36</v>
      </c>
      <c r="AX340" s="12" t="s">
        <v>87</v>
      </c>
      <c r="AY340" s="249" t="s">
        <v>129</v>
      </c>
    </row>
    <row r="341" spans="2:65" s="1" customFormat="1" ht="16.5" customHeight="1">
      <c r="B341" s="38"/>
      <c r="C341" s="223" t="s">
        <v>406</v>
      </c>
      <c r="D341" s="223" t="s">
        <v>131</v>
      </c>
      <c r="E341" s="224" t="s">
        <v>407</v>
      </c>
      <c r="F341" s="225" t="s">
        <v>408</v>
      </c>
      <c r="G341" s="226" t="s">
        <v>134</v>
      </c>
      <c r="H341" s="227">
        <v>38.2</v>
      </c>
      <c r="I341" s="228"/>
      <c r="J341" s="229">
        <f>ROUND(I341*H341,2)</f>
        <v>0</v>
      </c>
      <c r="K341" s="225" t="s">
        <v>1</v>
      </c>
      <c r="L341" s="43"/>
      <c r="M341" s="230" t="s">
        <v>1</v>
      </c>
      <c r="N341" s="231" t="s">
        <v>44</v>
      </c>
      <c r="O341" s="86"/>
      <c r="P341" s="232">
        <f>O341*H341</f>
        <v>0</v>
      </c>
      <c r="Q341" s="232">
        <v>0</v>
      </c>
      <c r="R341" s="232">
        <f>Q341*H341</f>
        <v>0</v>
      </c>
      <c r="S341" s="232">
        <v>0</v>
      </c>
      <c r="T341" s="233">
        <f>S341*H341</f>
        <v>0</v>
      </c>
      <c r="AR341" s="234" t="s">
        <v>136</v>
      </c>
      <c r="AT341" s="234" t="s">
        <v>131</v>
      </c>
      <c r="AU341" s="234" t="s">
        <v>89</v>
      </c>
      <c r="AY341" s="17" t="s">
        <v>129</v>
      </c>
      <c r="BE341" s="235">
        <f>IF(N341="základní",J341,0)</f>
        <v>0</v>
      </c>
      <c r="BF341" s="235">
        <f>IF(N341="snížená",J341,0)</f>
        <v>0</v>
      </c>
      <c r="BG341" s="235">
        <f>IF(N341="zákl. přenesená",J341,0)</f>
        <v>0</v>
      </c>
      <c r="BH341" s="235">
        <f>IF(N341="sníž. přenesená",J341,0)</f>
        <v>0</v>
      </c>
      <c r="BI341" s="235">
        <f>IF(N341="nulová",J341,0)</f>
        <v>0</v>
      </c>
      <c r="BJ341" s="17" t="s">
        <v>87</v>
      </c>
      <c r="BK341" s="235">
        <f>ROUND(I341*H341,2)</f>
        <v>0</v>
      </c>
      <c r="BL341" s="17" t="s">
        <v>136</v>
      </c>
      <c r="BM341" s="234" t="s">
        <v>409</v>
      </c>
    </row>
    <row r="342" spans="2:47" s="1" customFormat="1" ht="12">
      <c r="B342" s="38"/>
      <c r="C342" s="39"/>
      <c r="D342" s="236" t="s">
        <v>138</v>
      </c>
      <c r="E342" s="39"/>
      <c r="F342" s="237" t="s">
        <v>410</v>
      </c>
      <c r="G342" s="39"/>
      <c r="H342" s="39"/>
      <c r="I342" s="139"/>
      <c r="J342" s="39"/>
      <c r="K342" s="39"/>
      <c r="L342" s="43"/>
      <c r="M342" s="238"/>
      <c r="N342" s="86"/>
      <c r="O342" s="86"/>
      <c r="P342" s="86"/>
      <c r="Q342" s="86"/>
      <c r="R342" s="86"/>
      <c r="S342" s="86"/>
      <c r="T342" s="87"/>
      <c r="AT342" s="17" t="s">
        <v>138</v>
      </c>
      <c r="AU342" s="17" t="s">
        <v>89</v>
      </c>
    </row>
    <row r="343" spans="2:51" s="12" customFormat="1" ht="12">
      <c r="B343" s="239"/>
      <c r="C343" s="240"/>
      <c r="D343" s="236" t="s">
        <v>140</v>
      </c>
      <c r="E343" s="241" t="s">
        <v>1</v>
      </c>
      <c r="F343" s="242" t="s">
        <v>405</v>
      </c>
      <c r="G343" s="240"/>
      <c r="H343" s="243">
        <v>38.2</v>
      </c>
      <c r="I343" s="244"/>
      <c r="J343" s="240"/>
      <c r="K343" s="240"/>
      <c r="L343" s="245"/>
      <c r="M343" s="246"/>
      <c r="N343" s="247"/>
      <c r="O343" s="247"/>
      <c r="P343" s="247"/>
      <c r="Q343" s="247"/>
      <c r="R343" s="247"/>
      <c r="S343" s="247"/>
      <c r="T343" s="248"/>
      <c r="AT343" s="249" t="s">
        <v>140</v>
      </c>
      <c r="AU343" s="249" t="s">
        <v>89</v>
      </c>
      <c r="AV343" s="12" t="s">
        <v>89</v>
      </c>
      <c r="AW343" s="12" t="s">
        <v>36</v>
      </c>
      <c r="AX343" s="12" t="s">
        <v>87</v>
      </c>
      <c r="AY343" s="249" t="s">
        <v>129</v>
      </c>
    </row>
    <row r="344" spans="2:65" s="1" customFormat="1" ht="16.5" customHeight="1">
      <c r="B344" s="38"/>
      <c r="C344" s="223" t="s">
        <v>411</v>
      </c>
      <c r="D344" s="223" t="s">
        <v>131</v>
      </c>
      <c r="E344" s="224" t="s">
        <v>412</v>
      </c>
      <c r="F344" s="225" t="s">
        <v>413</v>
      </c>
      <c r="G344" s="226" t="s">
        <v>134</v>
      </c>
      <c r="H344" s="227">
        <v>16.9</v>
      </c>
      <c r="I344" s="228"/>
      <c r="J344" s="229">
        <f>ROUND(I344*H344,2)</f>
        <v>0</v>
      </c>
      <c r="K344" s="225" t="s">
        <v>1</v>
      </c>
      <c r="L344" s="43"/>
      <c r="M344" s="230" t="s">
        <v>1</v>
      </c>
      <c r="N344" s="231" t="s">
        <v>44</v>
      </c>
      <c r="O344" s="86"/>
      <c r="P344" s="232">
        <f>O344*H344</f>
        <v>0</v>
      </c>
      <c r="Q344" s="232">
        <v>0</v>
      </c>
      <c r="R344" s="232">
        <f>Q344*H344</f>
        <v>0</v>
      </c>
      <c r="S344" s="232">
        <v>0</v>
      </c>
      <c r="T344" s="233">
        <f>S344*H344</f>
        <v>0</v>
      </c>
      <c r="AR344" s="234" t="s">
        <v>136</v>
      </c>
      <c r="AT344" s="234" t="s">
        <v>131</v>
      </c>
      <c r="AU344" s="234" t="s">
        <v>89</v>
      </c>
      <c r="AY344" s="17" t="s">
        <v>129</v>
      </c>
      <c r="BE344" s="235">
        <f>IF(N344="základní",J344,0)</f>
        <v>0</v>
      </c>
      <c r="BF344" s="235">
        <f>IF(N344="snížená",J344,0)</f>
        <v>0</v>
      </c>
      <c r="BG344" s="235">
        <f>IF(N344="zákl. přenesená",J344,0)</f>
        <v>0</v>
      </c>
      <c r="BH344" s="235">
        <f>IF(N344="sníž. přenesená",J344,0)</f>
        <v>0</v>
      </c>
      <c r="BI344" s="235">
        <f>IF(N344="nulová",J344,0)</f>
        <v>0</v>
      </c>
      <c r="BJ344" s="17" t="s">
        <v>87</v>
      </c>
      <c r="BK344" s="235">
        <f>ROUND(I344*H344,2)</f>
        <v>0</v>
      </c>
      <c r="BL344" s="17" t="s">
        <v>136</v>
      </c>
      <c r="BM344" s="234" t="s">
        <v>414</v>
      </c>
    </row>
    <row r="345" spans="2:47" s="1" customFormat="1" ht="12">
      <c r="B345" s="38"/>
      <c r="C345" s="39"/>
      <c r="D345" s="236" t="s">
        <v>138</v>
      </c>
      <c r="E345" s="39"/>
      <c r="F345" s="237" t="s">
        <v>415</v>
      </c>
      <c r="G345" s="39"/>
      <c r="H345" s="39"/>
      <c r="I345" s="139"/>
      <c r="J345" s="39"/>
      <c r="K345" s="39"/>
      <c r="L345" s="43"/>
      <c r="M345" s="238"/>
      <c r="N345" s="86"/>
      <c r="O345" s="86"/>
      <c r="P345" s="86"/>
      <c r="Q345" s="86"/>
      <c r="R345" s="86"/>
      <c r="S345" s="86"/>
      <c r="T345" s="87"/>
      <c r="AT345" s="17" t="s">
        <v>138</v>
      </c>
      <c r="AU345" s="17" t="s">
        <v>89</v>
      </c>
    </row>
    <row r="346" spans="2:51" s="12" customFormat="1" ht="12">
      <c r="B346" s="239"/>
      <c r="C346" s="240"/>
      <c r="D346" s="236" t="s">
        <v>140</v>
      </c>
      <c r="E346" s="241" t="s">
        <v>1</v>
      </c>
      <c r="F346" s="242" t="s">
        <v>384</v>
      </c>
      <c r="G346" s="240"/>
      <c r="H346" s="243">
        <v>16.9</v>
      </c>
      <c r="I346" s="244"/>
      <c r="J346" s="240"/>
      <c r="K346" s="240"/>
      <c r="L346" s="245"/>
      <c r="M346" s="246"/>
      <c r="N346" s="247"/>
      <c r="O346" s="247"/>
      <c r="P346" s="247"/>
      <c r="Q346" s="247"/>
      <c r="R346" s="247"/>
      <c r="S346" s="247"/>
      <c r="T346" s="248"/>
      <c r="AT346" s="249" t="s">
        <v>140</v>
      </c>
      <c r="AU346" s="249" t="s">
        <v>89</v>
      </c>
      <c r="AV346" s="12" t="s">
        <v>89</v>
      </c>
      <c r="AW346" s="12" t="s">
        <v>36</v>
      </c>
      <c r="AX346" s="12" t="s">
        <v>87</v>
      </c>
      <c r="AY346" s="249" t="s">
        <v>129</v>
      </c>
    </row>
    <row r="347" spans="2:63" s="11" customFormat="1" ht="22.8" customHeight="1">
      <c r="B347" s="207"/>
      <c r="C347" s="208"/>
      <c r="D347" s="209" t="s">
        <v>78</v>
      </c>
      <c r="E347" s="221" t="s">
        <v>192</v>
      </c>
      <c r="F347" s="221" t="s">
        <v>416</v>
      </c>
      <c r="G347" s="208"/>
      <c r="H347" s="208"/>
      <c r="I347" s="211"/>
      <c r="J347" s="222">
        <f>BK347</f>
        <v>0</v>
      </c>
      <c r="K347" s="208"/>
      <c r="L347" s="213"/>
      <c r="M347" s="214"/>
      <c r="N347" s="215"/>
      <c r="O347" s="215"/>
      <c r="P347" s="216">
        <f>SUM(P348:P403)</f>
        <v>0</v>
      </c>
      <c r="Q347" s="215"/>
      <c r="R347" s="216">
        <f>SUM(R348:R403)</f>
        <v>5.15582006</v>
      </c>
      <c r="S347" s="215"/>
      <c r="T347" s="217">
        <f>SUM(T348:T403)</f>
        <v>0</v>
      </c>
      <c r="AR347" s="218" t="s">
        <v>87</v>
      </c>
      <c r="AT347" s="219" t="s">
        <v>78</v>
      </c>
      <c r="AU347" s="219" t="s">
        <v>87</v>
      </c>
      <c r="AY347" s="218" t="s">
        <v>129</v>
      </c>
      <c r="BK347" s="220">
        <f>SUM(BK348:BK403)</f>
        <v>0</v>
      </c>
    </row>
    <row r="348" spans="2:65" s="1" customFormat="1" ht="16.5" customHeight="1">
      <c r="B348" s="38"/>
      <c r="C348" s="223" t="s">
        <v>417</v>
      </c>
      <c r="D348" s="223" t="s">
        <v>131</v>
      </c>
      <c r="E348" s="224" t="s">
        <v>418</v>
      </c>
      <c r="F348" s="225" t="s">
        <v>419</v>
      </c>
      <c r="G348" s="226" t="s">
        <v>355</v>
      </c>
      <c r="H348" s="227">
        <v>355.9</v>
      </c>
      <c r="I348" s="228"/>
      <c r="J348" s="229">
        <f>ROUND(I348*H348,2)</f>
        <v>0</v>
      </c>
      <c r="K348" s="225" t="s">
        <v>1</v>
      </c>
      <c r="L348" s="43"/>
      <c r="M348" s="230" t="s">
        <v>1</v>
      </c>
      <c r="N348" s="231" t="s">
        <v>44</v>
      </c>
      <c r="O348" s="86"/>
      <c r="P348" s="232">
        <f>O348*H348</f>
        <v>0</v>
      </c>
      <c r="Q348" s="232">
        <v>0</v>
      </c>
      <c r="R348" s="232">
        <f>Q348*H348</f>
        <v>0</v>
      </c>
      <c r="S348" s="232">
        <v>0</v>
      </c>
      <c r="T348" s="233">
        <f>S348*H348</f>
        <v>0</v>
      </c>
      <c r="AR348" s="234" t="s">
        <v>136</v>
      </c>
      <c r="AT348" s="234" t="s">
        <v>131</v>
      </c>
      <c r="AU348" s="234" t="s">
        <v>89</v>
      </c>
      <c r="AY348" s="17" t="s">
        <v>129</v>
      </c>
      <c r="BE348" s="235">
        <f>IF(N348="základní",J348,0)</f>
        <v>0</v>
      </c>
      <c r="BF348" s="235">
        <f>IF(N348="snížená",J348,0)</f>
        <v>0</v>
      </c>
      <c r="BG348" s="235">
        <f>IF(N348="zákl. přenesená",J348,0)</f>
        <v>0</v>
      </c>
      <c r="BH348" s="235">
        <f>IF(N348="sníž. přenesená",J348,0)</f>
        <v>0</v>
      </c>
      <c r="BI348" s="235">
        <f>IF(N348="nulová",J348,0)</f>
        <v>0</v>
      </c>
      <c r="BJ348" s="17" t="s">
        <v>87</v>
      </c>
      <c r="BK348" s="235">
        <f>ROUND(I348*H348,2)</f>
        <v>0</v>
      </c>
      <c r="BL348" s="17" t="s">
        <v>136</v>
      </c>
      <c r="BM348" s="234" t="s">
        <v>420</v>
      </c>
    </row>
    <row r="349" spans="2:47" s="1" customFormat="1" ht="12">
      <c r="B349" s="38"/>
      <c r="C349" s="39"/>
      <c r="D349" s="236" t="s">
        <v>138</v>
      </c>
      <c r="E349" s="39"/>
      <c r="F349" s="237" t="s">
        <v>421</v>
      </c>
      <c r="G349" s="39"/>
      <c r="H349" s="39"/>
      <c r="I349" s="139"/>
      <c r="J349" s="39"/>
      <c r="K349" s="39"/>
      <c r="L349" s="43"/>
      <c r="M349" s="238"/>
      <c r="N349" s="86"/>
      <c r="O349" s="86"/>
      <c r="P349" s="86"/>
      <c r="Q349" s="86"/>
      <c r="R349" s="86"/>
      <c r="S349" s="86"/>
      <c r="T349" s="87"/>
      <c r="AT349" s="17" t="s">
        <v>138</v>
      </c>
      <c r="AU349" s="17" t="s">
        <v>89</v>
      </c>
    </row>
    <row r="350" spans="2:65" s="1" customFormat="1" ht="16.5" customHeight="1">
      <c r="B350" s="38"/>
      <c r="C350" s="283" t="s">
        <v>422</v>
      </c>
      <c r="D350" s="283" t="s">
        <v>289</v>
      </c>
      <c r="E350" s="284" t="s">
        <v>423</v>
      </c>
      <c r="F350" s="285" t="s">
        <v>424</v>
      </c>
      <c r="G350" s="286" t="s">
        <v>355</v>
      </c>
      <c r="H350" s="287">
        <v>359.459</v>
      </c>
      <c r="I350" s="288"/>
      <c r="J350" s="289">
        <f>ROUND(I350*H350,2)</f>
        <v>0</v>
      </c>
      <c r="K350" s="285" t="s">
        <v>135</v>
      </c>
      <c r="L350" s="290"/>
      <c r="M350" s="291" t="s">
        <v>1</v>
      </c>
      <c r="N350" s="292" t="s">
        <v>44</v>
      </c>
      <c r="O350" s="86"/>
      <c r="P350" s="232">
        <f>O350*H350</f>
        <v>0</v>
      </c>
      <c r="Q350" s="232">
        <v>0.00012</v>
      </c>
      <c r="R350" s="232">
        <f>Q350*H350</f>
        <v>0.04313508</v>
      </c>
      <c r="S350" s="232">
        <v>0</v>
      </c>
      <c r="T350" s="233">
        <f>S350*H350</f>
        <v>0</v>
      </c>
      <c r="AR350" s="234" t="s">
        <v>425</v>
      </c>
      <c r="AT350" s="234" t="s">
        <v>289</v>
      </c>
      <c r="AU350" s="234" t="s">
        <v>89</v>
      </c>
      <c r="AY350" s="17" t="s">
        <v>129</v>
      </c>
      <c r="BE350" s="235">
        <f>IF(N350="základní",J350,0)</f>
        <v>0</v>
      </c>
      <c r="BF350" s="235">
        <f>IF(N350="snížená",J350,0)</f>
        <v>0</v>
      </c>
      <c r="BG350" s="235">
        <f>IF(N350="zákl. přenesená",J350,0)</f>
        <v>0</v>
      </c>
      <c r="BH350" s="235">
        <f>IF(N350="sníž. přenesená",J350,0)</f>
        <v>0</v>
      </c>
      <c r="BI350" s="235">
        <f>IF(N350="nulová",J350,0)</f>
        <v>0</v>
      </c>
      <c r="BJ350" s="17" t="s">
        <v>87</v>
      </c>
      <c r="BK350" s="235">
        <f>ROUND(I350*H350,2)</f>
        <v>0</v>
      </c>
      <c r="BL350" s="17" t="s">
        <v>425</v>
      </c>
      <c r="BM350" s="234" t="s">
        <v>426</v>
      </c>
    </row>
    <row r="351" spans="2:47" s="1" customFormat="1" ht="12">
      <c r="B351" s="38"/>
      <c r="C351" s="39"/>
      <c r="D351" s="236" t="s">
        <v>138</v>
      </c>
      <c r="E351" s="39"/>
      <c r="F351" s="237" t="s">
        <v>424</v>
      </c>
      <c r="G351" s="39"/>
      <c r="H351" s="39"/>
      <c r="I351" s="139"/>
      <c r="J351" s="39"/>
      <c r="K351" s="39"/>
      <c r="L351" s="43"/>
      <c r="M351" s="238"/>
      <c r="N351" s="86"/>
      <c r="O351" s="86"/>
      <c r="P351" s="86"/>
      <c r="Q351" s="86"/>
      <c r="R351" s="86"/>
      <c r="S351" s="86"/>
      <c r="T351" s="87"/>
      <c r="AT351" s="17" t="s">
        <v>138</v>
      </c>
      <c r="AU351" s="17" t="s">
        <v>89</v>
      </c>
    </row>
    <row r="352" spans="2:51" s="12" customFormat="1" ht="12">
      <c r="B352" s="239"/>
      <c r="C352" s="240"/>
      <c r="D352" s="236" t="s">
        <v>140</v>
      </c>
      <c r="E352" s="240"/>
      <c r="F352" s="242" t="s">
        <v>427</v>
      </c>
      <c r="G352" s="240"/>
      <c r="H352" s="243">
        <v>359.459</v>
      </c>
      <c r="I352" s="244"/>
      <c r="J352" s="240"/>
      <c r="K352" s="240"/>
      <c r="L352" s="245"/>
      <c r="M352" s="246"/>
      <c r="N352" s="247"/>
      <c r="O352" s="247"/>
      <c r="P352" s="247"/>
      <c r="Q352" s="247"/>
      <c r="R352" s="247"/>
      <c r="S352" s="247"/>
      <c r="T352" s="248"/>
      <c r="AT352" s="249" t="s">
        <v>140</v>
      </c>
      <c r="AU352" s="249" t="s">
        <v>89</v>
      </c>
      <c r="AV352" s="12" t="s">
        <v>89</v>
      </c>
      <c r="AW352" s="12" t="s">
        <v>4</v>
      </c>
      <c r="AX352" s="12" t="s">
        <v>87</v>
      </c>
      <c r="AY352" s="249" t="s">
        <v>129</v>
      </c>
    </row>
    <row r="353" spans="2:65" s="1" customFormat="1" ht="16.5" customHeight="1">
      <c r="B353" s="38"/>
      <c r="C353" s="223" t="s">
        <v>428</v>
      </c>
      <c r="D353" s="223" t="s">
        <v>131</v>
      </c>
      <c r="E353" s="224" t="s">
        <v>429</v>
      </c>
      <c r="F353" s="225" t="s">
        <v>430</v>
      </c>
      <c r="G353" s="226" t="s">
        <v>355</v>
      </c>
      <c r="H353" s="227">
        <v>188.1</v>
      </c>
      <c r="I353" s="228"/>
      <c r="J353" s="229">
        <f>ROUND(I353*H353,2)</f>
        <v>0</v>
      </c>
      <c r="K353" s="225" t="s">
        <v>1</v>
      </c>
      <c r="L353" s="43"/>
      <c r="M353" s="230" t="s">
        <v>1</v>
      </c>
      <c r="N353" s="231" t="s">
        <v>44</v>
      </c>
      <c r="O353" s="86"/>
      <c r="P353" s="232">
        <f>O353*H353</f>
        <v>0</v>
      </c>
      <c r="Q353" s="232">
        <v>0</v>
      </c>
      <c r="R353" s="232">
        <f>Q353*H353</f>
        <v>0</v>
      </c>
      <c r="S353" s="232">
        <v>0</v>
      </c>
      <c r="T353" s="233">
        <f>S353*H353</f>
        <v>0</v>
      </c>
      <c r="AR353" s="234" t="s">
        <v>136</v>
      </c>
      <c r="AT353" s="234" t="s">
        <v>131</v>
      </c>
      <c r="AU353" s="234" t="s">
        <v>89</v>
      </c>
      <c r="AY353" s="17" t="s">
        <v>129</v>
      </c>
      <c r="BE353" s="235">
        <f>IF(N353="základní",J353,0)</f>
        <v>0</v>
      </c>
      <c r="BF353" s="235">
        <f>IF(N353="snížená",J353,0)</f>
        <v>0</v>
      </c>
      <c r="BG353" s="235">
        <f>IF(N353="zákl. přenesená",J353,0)</f>
        <v>0</v>
      </c>
      <c r="BH353" s="235">
        <f>IF(N353="sníž. přenesená",J353,0)</f>
        <v>0</v>
      </c>
      <c r="BI353" s="235">
        <f>IF(N353="nulová",J353,0)</f>
        <v>0</v>
      </c>
      <c r="BJ353" s="17" t="s">
        <v>87</v>
      </c>
      <c r="BK353" s="235">
        <f>ROUND(I353*H353,2)</f>
        <v>0</v>
      </c>
      <c r="BL353" s="17" t="s">
        <v>136</v>
      </c>
      <c r="BM353" s="234" t="s">
        <v>431</v>
      </c>
    </row>
    <row r="354" spans="2:47" s="1" customFormat="1" ht="12">
      <c r="B354" s="38"/>
      <c r="C354" s="39"/>
      <c r="D354" s="236" t="s">
        <v>138</v>
      </c>
      <c r="E354" s="39"/>
      <c r="F354" s="237" t="s">
        <v>432</v>
      </c>
      <c r="G354" s="39"/>
      <c r="H354" s="39"/>
      <c r="I354" s="139"/>
      <c r="J354" s="39"/>
      <c r="K354" s="39"/>
      <c r="L354" s="43"/>
      <c r="M354" s="238"/>
      <c r="N354" s="86"/>
      <c r="O354" s="86"/>
      <c r="P354" s="86"/>
      <c r="Q354" s="86"/>
      <c r="R354" s="86"/>
      <c r="S354" s="86"/>
      <c r="T354" s="87"/>
      <c r="AT354" s="17" t="s">
        <v>138</v>
      </c>
      <c r="AU354" s="17" t="s">
        <v>89</v>
      </c>
    </row>
    <row r="355" spans="2:65" s="1" customFormat="1" ht="16.5" customHeight="1">
      <c r="B355" s="38"/>
      <c r="C355" s="283" t="s">
        <v>433</v>
      </c>
      <c r="D355" s="283" t="s">
        <v>289</v>
      </c>
      <c r="E355" s="284" t="s">
        <v>434</v>
      </c>
      <c r="F355" s="285" t="s">
        <v>435</v>
      </c>
      <c r="G355" s="286" t="s">
        <v>355</v>
      </c>
      <c r="H355" s="287">
        <v>189.981</v>
      </c>
      <c r="I355" s="288"/>
      <c r="J355" s="289">
        <f>ROUND(I355*H355,2)</f>
        <v>0</v>
      </c>
      <c r="K355" s="285" t="s">
        <v>135</v>
      </c>
      <c r="L355" s="290"/>
      <c r="M355" s="291" t="s">
        <v>1</v>
      </c>
      <c r="N355" s="292" t="s">
        <v>44</v>
      </c>
      <c r="O355" s="86"/>
      <c r="P355" s="232">
        <f>O355*H355</f>
        <v>0</v>
      </c>
      <c r="Q355" s="232">
        <v>0.00058</v>
      </c>
      <c r="R355" s="232">
        <f>Q355*H355</f>
        <v>0.11018897999999999</v>
      </c>
      <c r="S355" s="232">
        <v>0</v>
      </c>
      <c r="T355" s="233">
        <f>S355*H355</f>
        <v>0</v>
      </c>
      <c r="AR355" s="234" t="s">
        <v>425</v>
      </c>
      <c r="AT355" s="234" t="s">
        <v>289</v>
      </c>
      <c r="AU355" s="234" t="s">
        <v>89</v>
      </c>
      <c r="AY355" s="17" t="s">
        <v>129</v>
      </c>
      <c r="BE355" s="235">
        <f>IF(N355="základní",J355,0)</f>
        <v>0</v>
      </c>
      <c r="BF355" s="235">
        <f>IF(N355="snížená",J355,0)</f>
        <v>0</v>
      </c>
      <c r="BG355" s="235">
        <f>IF(N355="zákl. přenesená",J355,0)</f>
        <v>0</v>
      </c>
      <c r="BH355" s="235">
        <f>IF(N355="sníž. přenesená",J355,0)</f>
        <v>0</v>
      </c>
      <c r="BI355" s="235">
        <f>IF(N355="nulová",J355,0)</f>
        <v>0</v>
      </c>
      <c r="BJ355" s="17" t="s">
        <v>87</v>
      </c>
      <c r="BK355" s="235">
        <f>ROUND(I355*H355,2)</f>
        <v>0</v>
      </c>
      <c r="BL355" s="17" t="s">
        <v>425</v>
      </c>
      <c r="BM355" s="234" t="s">
        <v>436</v>
      </c>
    </row>
    <row r="356" spans="2:47" s="1" customFormat="1" ht="12">
      <c r="B356" s="38"/>
      <c r="C356" s="39"/>
      <c r="D356" s="236" t="s">
        <v>138</v>
      </c>
      <c r="E356" s="39"/>
      <c r="F356" s="237" t="s">
        <v>435</v>
      </c>
      <c r="G356" s="39"/>
      <c r="H356" s="39"/>
      <c r="I356" s="139"/>
      <c r="J356" s="39"/>
      <c r="K356" s="39"/>
      <c r="L356" s="43"/>
      <c r="M356" s="238"/>
      <c r="N356" s="86"/>
      <c r="O356" s="86"/>
      <c r="P356" s="86"/>
      <c r="Q356" s="86"/>
      <c r="R356" s="86"/>
      <c r="S356" s="86"/>
      <c r="T356" s="87"/>
      <c r="AT356" s="17" t="s">
        <v>138</v>
      </c>
      <c r="AU356" s="17" t="s">
        <v>89</v>
      </c>
    </row>
    <row r="357" spans="2:51" s="12" customFormat="1" ht="12">
      <c r="B357" s="239"/>
      <c r="C357" s="240"/>
      <c r="D357" s="236" t="s">
        <v>140</v>
      </c>
      <c r="E357" s="240"/>
      <c r="F357" s="242" t="s">
        <v>437</v>
      </c>
      <c r="G357" s="240"/>
      <c r="H357" s="243">
        <v>189.981</v>
      </c>
      <c r="I357" s="244"/>
      <c r="J357" s="240"/>
      <c r="K357" s="240"/>
      <c r="L357" s="245"/>
      <c r="M357" s="246"/>
      <c r="N357" s="247"/>
      <c r="O357" s="247"/>
      <c r="P357" s="247"/>
      <c r="Q357" s="247"/>
      <c r="R357" s="247"/>
      <c r="S357" s="247"/>
      <c r="T357" s="248"/>
      <c r="AT357" s="249" t="s">
        <v>140</v>
      </c>
      <c r="AU357" s="249" t="s">
        <v>89</v>
      </c>
      <c r="AV357" s="12" t="s">
        <v>89</v>
      </c>
      <c r="AW357" s="12" t="s">
        <v>4</v>
      </c>
      <c r="AX357" s="12" t="s">
        <v>87</v>
      </c>
      <c r="AY357" s="249" t="s">
        <v>129</v>
      </c>
    </row>
    <row r="358" spans="2:65" s="1" customFormat="1" ht="16.5" customHeight="1">
      <c r="B358" s="38"/>
      <c r="C358" s="223" t="s">
        <v>438</v>
      </c>
      <c r="D358" s="223" t="s">
        <v>131</v>
      </c>
      <c r="E358" s="224" t="s">
        <v>439</v>
      </c>
      <c r="F358" s="225" t="s">
        <v>440</v>
      </c>
      <c r="G358" s="226" t="s">
        <v>355</v>
      </c>
      <c r="H358" s="227">
        <v>20.2</v>
      </c>
      <c r="I358" s="228"/>
      <c r="J358" s="229">
        <f>ROUND(I358*H358,2)</f>
        <v>0</v>
      </c>
      <c r="K358" s="225" t="s">
        <v>135</v>
      </c>
      <c r="L358" s="43"/>
      <c r="M358" s="230" t="s">
        <v>1</v>
      </c>
      <c r="N358" s="231" t="s">
        <v>44</v>
      </c>
      <c r="O358" s="86"/>
      <c r="P358" s="232">
        <f>O358*H358</f>
        <v>0</v>
      </c>
      <c r="Q358" s="232">
        <v>0.00268</v>
      </c>
      <c r="R358" s="232">
        <f>Q358*H358</f>
        <v>0.054136</v>
      </c>
      <c r="S358" s="232">
        <v>0</v>
      </c>
      <c r="T358" s="233">
        <f>S358*H358</f>
        <v>0</v>
      </c>
      <c r="AR358" s="234" t="s">
        <v>136</v>
      </c>
      <c r="AT358" s="234" t="s">
        <v>131</v>
      </c>
      <c r="AU358" s="234" t="s">
        <v>89</v>
      </c>
      <c r="AY358" s="17" t="s">
        <v>129</v>
      </c>
      <c r="BE358" s="235">
        <f>IF(N358="základní",J358,0)</f>
        <v>0</v>
      </c>
      <c r="BF358" s="235">
        <f>IF(N358="snížená",J358,0)</f>
        <v>0</v>
      </c>
      <c r="BG358" s="235">
        <f>IF(N358="zákl. přenesená",J358,0)</f>
        <v>0</v>
      </c>
      <c r="BH358" s="235">
        <f>IF(N358="sníž. přenesená",J358,0)</f>
        <v>0</v>
      </c>
      <c r="BI358" s="235">
        <f>IF(N358="nulová",J358,0)</f>
        <v>0</v>
      </c>
      <c r="BJ358" s="17" t="s">
        <v>87</v>
      </c>
      <c r="BK358" s="235">
        <f>ROUND(I358*H358,2)</f>
        <v>0</v>
      </c>
      <c r="BL358" s="17" t="s">
        <v>136</v>
      </c>
      <c r="BM358" s="234" t="s">
        <v>441</v>
      </c>
    </row>
    <row r="359" spans="2:47" s="1" customFormat="1" ht="12">
      <c r="B359" s="38"/>
      <c r="C359" s="39"/>
      <c r="D359" s="236" t="s">
        <v>138</v>
      </c>
      <c r="E359" s="39"/>
      <c r="F359" s="237" t="s">
        <v>442</v>
      </c>
      <c r="G359" s="39"/>
      <c r="H359" s="39"/>
      <c r="I359" s="139"/>
      <c r="J359" s="39"/>
      <c r="K359" s="39"/>
      <c r="L359" s="43"/>
      <c r="M359" s="238"/>
      <c r="N359" s="86"/>
      <c r="O359" s="86"/>
      <c r="P359" s="86"/>
      <c r="Q359" s="86"/>
      <c r="R359" s="86"/>
      <c r="S359" s="86"/>
      <c r="T359" s="87"/>
      <c r="AT359" s="17" t="s">
        <v>138</v>
      </c>
      <c r="AU359" s="17" t="s">
        <v>89</v>
      </c>
    </row>
    <row r="360" spans="2:65" s="1" customFormat="1" ht="16.5" customHeight="1">
      <c r="B360" s="38"/>
      <c r="C360" s="223" t="s">
        <v>443</v>
      </c>
      <c r="D360" s="223" t="s">
        <v>131</v>
      </c>
      <c r="E360" s="224" t="s">
        <v>444</v>
      </c>
      <c r="F360" s="225" t="s">
        <v>445</v>
      </c>
      <c r="G360" s="226" t="s">
        <v>446</v>
      </c>
      <c r="H360" s="227">
        <v>1</v>
      </c>
      <c r="I360" s="228"/>
      <c r="J360" s="229">
        <f>ROUND(I360*H360,2)</f>
        <v>0</v>
      </c>
      <c r="K360" s="225" t="s">
        <v>1</v>
      </c>
      <c r="L360" s="43"/>
      <c r="M360" s="230" t="s">
        <v>1</v>
      </c>
      <c r="N360" s="231" t="s">
        <v>44</v>
      </c>
      <c r="O360" s="86"/>
      <c r="P360" s="232">
        <f>O360*H360</f>
        <v>0</v>
      </c>
      <c r="Q360" s="232">
        <v>8E-05</v>
      </c>
      <c r="R360" s="232">
        <f>Q360*H360</f>
        <v>8E-05</v>
      </c>
      <c r="S360" s="232">
        <v>0</v>
      </c>
      <c r="T360" s="233">
        <f>S360*H360</f>
        <v>0</v>
      </c>
      <c r="AR360" s="234" t="s">
        <v>136</v>
      </c>
      <c r="AT360" s="234" t="s">
        <v>131</v>
      </c>
      <c r="AU360" s="234" t="s">
        <v>89</v>
      </c>
      <c r="AY360" s="17" t="s">
        <v>129</v>
      </c>
      <c r="BE360" s="235">
        <f>IF(N360="základní",J360,0)</f>
        <v>0</v>
      </c>
      <c r="BF360" s="235">
        <f>IF(N360="snížená",J360,0)</f>
        <v>0</v>
      </c>
      <c r="BG360" s="235">
        <f>IF(N360="zákl. přenesená",J360,0)</f>
        <v>0</v>
      </c>
      <c r="BH360" s="235">
        <f>IF(N360="sníž. přenesená",J360,0)</f>
        <v>0</v>
      </c>
      <c r="BI360" s="235">
        <f>IF(N360="nulová",J360,0)</f>
        <v>0</v>
      </c>
      <c r="BJ360" s="17" t="s">
        <v>87</v>
      </c>
      <c r="BK360" s="235">
        <f>ROUND(I360*H360,2)</f>
        <v>0</v>
      </c>
      <c r="BL360" s="17" t="s">
        <v>136</v>
      </c>
      <c r="BM360" s="234" t="s">
        <v>447</v>
      </c>
    </row>
    <row r="361" spans="2:47" s="1" customFormat="1" ht="12">
      <c r="B361" s="38"/>
      <c r="C361" s="39"/>
      <c r="D361" s="236" t="s">
        <v>138</v>
      </c>
      <c r="E361" s="39"/>
      <c r="F361" s="237" t="s">
        <v>448</v>
      </c>
      <c r="G361" s="39"/>
      <c r="H361" s="39"/>
      <c r="I361" s="139"/>
      <c r="J361" s="39"/>
      <c r="K361" s="39"/>
      <c r="L361" s="43"/>
      <c r="M361" s="238"/>
      <c r="N361" s="86"/>
      <c r="O361" s="86"/>
      <c r="P361" s="86"/>
      <c r="Q361" s="86"/>
      <c r="R361" s="86"/>
      <c r="S361" s="86"/>
      <c r="T361" s="87"/>
      <c r="AT361" s="17" t="s">
        <v>138</v>
      </c>
      <c r="AU361" s="17" t="s">
        <v>89</v>
      </c>
    </row>
    <row r="362" spans="2:65" s="1" customFormat="1" ht="16.5" customHeight="1">
      <c r="B362" s="38"/>
      <c r="C362" s="283" t="s">
        <v>449</v>
      </c>
      <c r="D362" s="283" t="s">
        <v>289</v>
      </c>
      <c r="E362" s="284" t="s">
        <v>450</v>
      </c>
      <c r="F362" s="285" t="s">
        <v>451</v>
      </c>
      <c r="G362" s="286" t="s">
        <v>446</v>
      </c>
      <c r="H362" s="287">
        <v>1</v>
      </c>
      <c r="I362" s="288"/>
      <c r="J362" s="289">
        <f>ROUND(I362*H362,2)</f>
        <v>0</v>
      </c>
      <c r="K362" s="285" t="s">
        <v>1</v>
      </c>
      <c r="L362" s="290"/>
      <c r="M362" s="291" t="s">
        <v>1</v>
      </c>
      <c r="N362" s="292" t="s">
        <v>44</v>
      </c>
      <c r="O362" s="86"/>
      <c r="P362" s="232">
        <f>O362*H362</f>
        <v>0</v>
      </c>
      <c r="Q362" s="232">
        <v>0.0009</v>
      </c>
      <c r="R362" s="232">
        <f>Q362*H362</f>
        <v>0.0009</v>
      </c>
      <c r="S362" s="232">
        <v>0</v>
      </c>
      <c r="T362" s="233">
        <f>S362*H362</f>
        <v>0</v>
      </c>
      <c r="AR362" s="234" t="s">
        <v>192</v>
      </c>
      <c r="AT362" s="234" t="s">
        <v>289</v>
      </c>
      <c r="AU362" s="234" t="s">
        <v>89</v>
      </c>
      <c r="AY362" s="17" t="s">
        <v>129</v>
      </c>
      <c r="BE362" s="235">
        <f>IF(N362="základní",J362,0)</f>
        <v>0</v>
      </c>
      <c r="BF362" s="235">
        <f>IF(N362="snížená",J362,0)</f>
        <v>0</v>
      </c>
      <c r="BG362" s="235">
        <f>IF(N362="zákl. přenesená",J362,0)</f>
        <v>0</v>
      </c>
      <c r="BH362" s="235">
        <f>IF(N362="sníž. přenesená",J362,0)</f>
        <v>0</v>
      </c>
      <c r="BI362" s="235">
        <f>IF(N362="nulová",J362,0)</f>
        <v>0</v>
      </c>
      <c r="BJ362" s="17" t="s">
        <v>87</v>
      </c>
      <c r="BK362" s="235">
        <f>ROUND(I362*H362,2)</f>
        <v>0</v>
      </c>
      <c r="BL362" s="17" t="s">
        <v>136</v>
      </c>
      <c r="BM362" s="234" t="s">
        <v>452</v>
      </c>
    </row>
    <row r="363" spans="2:47" s="1" customFormat="1" ht="12">
      <c r="B363" s="38"/>
      <c r="C363" s="39"/>
      <c r="D363" s="236" t="s">
        <v>138</v>
      </c>
      <c r="E363" s="39"/>
      <c r="F363" s="237" t="s">
        <v>453</v>
      </c>
      <c r="G363" s="39"/>
      <c r="H363" s="39"/>
      <c r="I363" s="139"/>
      <c r="J363" s="39"/>
      <c r="K363" s="39"/>
      <c r="L363" s="43"/>
      <c r="M363" s="238"/>
      <c r="N363" s="86"/>
      <c r="O363" s="86"/>
      <c r="P363" s="86"/>
      <c r="Q363" s="86"/>
      <c r="R363" s="86"/>
      <c r="S363" s="86"/>
      <c r="T363" s="87"/>
      <c r="AT363" s="17" t="s">
        <v>138</v>
      </c>
      <c r="AU363" s="17" t="s">
        <v>89</v>
      </c>
    </row>
    <row r="364" spans="2:47" s="1" customFormat="1" ht="12">
      <c r="B364" s="38"/>
      <c r="C364" s="39"/>
      <c r="D364" s="236" t="s">
        <v>454</v>
      </c>
      <c r="E364" s="39"/>
      <c r="F364" s="272" t="s">
        <v>455</v>
      </c>
      <c r="G364" s="39"/>
      <c r="H364" s="39"/>
      <c r="I364" s="139"/>
      <c r="J364" s="39"/>
      <c r="K364" s="39"/>
      <c r="L364" s="43"/>
      <c r="M364" s="238"/>
      <c r="N364" s="86"/>
      <c r="O364" s="86"/>
      <c r="P364" s="86"/>
      <c r="Q364" s="86"/>
      <c r="R364" s="86"/>
      <c r="S364" s="86"/>
      <c r="T364" s="87"/>
      <c r="AT364" s="17" t="s">
        <v>454</v>
      </c>
      <c r="AU364" s="17" t="s">
        <v>89</v>
      </c>
    </row>
    <row r="365" spans="2:65" s="1" customFormat="1" ht="16.5" customHeight="1">
      <c r="B365" s="38"/>
      <c r="C365" s="223" t="s">
        <v>456</v>
      </c>
      <c r="D365" s="223" t="s">
        <v>131</v>
      </c>
      <c r="E365" s="224" t="s">
        <v>457</v>
      </c>
      <c r="F365" s="225" t="s">
        <v>458</v>
      </c>
      <c r="G365" s="226" t="s">
        <v>446</v>
      </c>
      <c r="H365" s="227">
        <v>12</v>
      </c>
      <c r="I365" s="228"/>
      <c r="J365" s="229">
        <f>ROUND(I365*H365,2)</f>
        <v>0</v>
      </c>
      <c r="K365" s="225" t="s">
        <v>1</v>
      </c>
      <c r="L365" s="43"/>
      <c r="M365" s="230" t="s">
        <v>1</v>
      </c>
      <c r="N365" s="231" t="s">
        <v>44</v>
      </c>
      <c r="O365" s="86"/>
      <c r="P365" s="232">
        <f>O365*H365</f>
        <v>0</v>
      </c>
      <c r="Q365" s="232">
        <v>0</v>
      </c>
      <c r="R365" s="232">
        <f>Q365*H365</f>
        <v>0</v>
      </c>
      <c r="S365" s="232">
        <v>0</v>
      </c>
      <c r="T365" s="233">
        <f>S365*H365</f>
        <v>0</v>
      </c>
      <c r="AR365" s="234" t="s">
        <v>136</v>
      </c>
      <c r="AT365" s="234" t="s">
        <v>131</v>
      </c>
      <c r="AU365" s="234" t="s">
        <v>89</v>
      </c>
      <c r="AY365" s="17" t="s">
        <v>129</v>
      </c>
      <c r="BE365" s="235">
        <f>IF(N365="základní",J365,0)</f>
        <v>0</v>
      </c>
      <c r="BF365" s="235">
        <f>IF(N365="snížená",J365,0)</f>
        <v>0</v>
      </c>
      <c r="BG365" s="235">
        <f>IF(N365="zákl. přenesená",J365,0)</f>
        <v>0</v>
      </c>
      <c r="BH365" s="235">
        <f>IF(N365="sníž. přenesená",J365,0)</f>
        <v>0</v>
      </c>
      <c r="BI365" s="235">
        <f>IF(N365="nulová",J365,0)</f>
        <v>0</v>
      </c>
      <c r="BJ365" s="17" t="s">
        <v>87</v>
      </c>
      <c r="BK365" s="235">
        <f>ROUND(I365*H365,2)</f>
        <v>0</v>
      </c>
      <c r="BL365" s="17" t="s">
        <v>136</v>
      </c>
      <c r="BM365" s="234" t="s">
        <v>459</v>
      </c>
    </row>
    <row r="366" spans="2:47" s="1" customFormat="1" ht="12">
      <c r="B366" s="38"/>
      <c r="C366" s="39"/>
      <c r="D366" s="236" t="s">
        <v>138</v>
      </c>
      <c r="E366" s="39"/>
      <c r="F366" s="237" t="s">
        <v>460</v>
      </c>
      <c r="G366" s="39"/>
      <c r="H366" s="39"/>
      <c r="I366" s="139"/>
      <c r="J366" s="39"/>
      <c r="K366" s="39"/>
      <c r="L366" s="43"/>
      <c r="M366" s="238"/>
      <c r="N366" s="86"/>
      <c r="O366" s="86"/>
      <c r="P366" s="86"/>
      <c r="Q366" s="86"/>
      <c r="R366" s="86"/>
      <c r="S366" s="86"/>
      <c r="T366" s="87"/>
      <c r="AT366" s="17" t="s">
        <v>138</v>
      </c>
      <c r="AU366" s="17" t="s">
        <v>89</v>
      </c>
    </row>
    <row r="367" spans="2:65" s="1" customFormat="1" ht="16.5" customHeight="1">
      <c r="B367" s="38"/>
      <c r="C367" s="283" t="s">
        <v>461</v>
      </c>
      <c r="D367" s="283" t="s">
        <v>289</v>
      </c>
      <c r="E367" s="284" t="s">
        <v>462</v>
      </c>
      <c r="F367" s="285" t="s">
        <v>463</v>
      </c>
      <c r="G367" s="286" t="s">
        <v>446</v>
      </c>
      <c r="H367" s="287">
        <v>3</v>
      </c>
      <c r="I367" s="288"/>
      <c r="J367" s="289">
        <f>ROUND(I367*H367,2)</f>
        <v>0</v>
      </c>
      <c r="K367" s="285" t="s">
        <v>1</v>
      </c>
      <c r="L367" s="290"/>
      <c r="M367" s="291" t="s">
        <v>1</v>
      </c>
      <c r="N367" s="292" t="s">
        <v>44</v>
      </c>
      <c r="O367" s="86"/>
      <c r="P367" s="232">
        <f>O367*H367</f>
        <v>0</v>
      </c>
      <c r="Q367" s="232">
        <v>0.00043</v>
      </c>
      <c r="R367" s="232">
        <f>Q367*H367</f>
        <v>0.00129</v>
      </c>
      <c r="S367" s="232">
        <v>0</v>
      </c>
      <c r="T367" s="233">
        <f>S367*H367</f>
        <v>0</v>
      </c>
      <c r="AR367" s="234" t="s">
        <v>192</v>
      </c>
      <c r="AT367" s="234" t="s">
        <v>289</v>
      </c>
      <c r="AU367" s="234" t="s">
        <v>89</v>
      </c>
      <c r="AY367" s="17" t="s">
        <v>129</v>
      </c>
      <c r="BE367" s="235">
        <f>IF(N367="základní",J367,0)</f>
        <v>0</v>
      </c>
      <c r="BF367" s="235">
        <f>IF(N367="snížená",J367,0)</f>
        <v>0</v>
      </c>
      <c r="BG367" s="235">
        <f>IF(N367="zákl. přenesená",J367,0)</f>
        <v>0</v>
      </c>
      <c r="BH367" s="235">
        <f>IF(N367="sníž. přenesená",J367,0)</f>
        <v>0</v>
      </c>
      <c r="BI367" s="235">
        <f>IF(N367="nulová",J367,0)</f>
        <v>0</v>
      </c>
      <c r="BJ367" s="17" t="s">
        <v>87</v>
      </c>
      <c r="BK367" s="235">
        <f>ROUND(I367*H367,2)</f>
        <v>0</v>
      </c>
      <c r="BL367" s="17" t="s">
        <v>136</v>
      </c>
      <c r="BM367" s="234" t="s">
        <v>464</v>
      </c>
    </row>
    <row r="368" spans="2:47" s="1" customFormat="1" ht="12">
      <c r="B368" s="38"/>
      <c r="C368" s="39"/>
      <c r="D368" s="236" t="s">
        <v>138</v>
      </c>
      <c r="E368" s="39"/>
      <c r="F368" s="237" t="s">
        <v>465</v>
      </c>
      <c r="G368" s="39"/>
      <c r="H368" s="39"/>
      <c r="I368" s="139"/>
      <c r="J368" s="39"/>
      <c r="K368" s="39"/>
      <c r="L368" s="43"/>
      <c r="M368" s="238"/>
      <c r="N368" s="86"/>
      <c r="O368" s="86"/>
      <c r="P368" s="86"/>
      <c r="Q368" s="86"/>
      <c r="R368" s="86"/>
      <c r="S368" s="86"/>
      <c r="T368" s="87"/>
      <c r="AT368" s="17" t="s">
        <v>138</v>
      </c>
      <c r="AU368" s="17" t="s">
        <v>89</v>
      </c>
    </row>
    <row r="369" spans="2:65" s="1" customFormat="1" ht="16.5" customHeight="1">
      <c r="B369" s="38"/>
      <c r="C369" s="283" t="s">
        <v>466</v>
      </c>
      <c r="D369" s="283" t="s">
        <v>289</v>
      </c>
      <c r="E369" s="284" t="s">
        <v>467</v>
      </c>
      <c r="F369" s="285" t="s">
        <v>468</v>
      </c>
      <c r="G369" s="286" t="s">
        <v>446</v>
      </c>
      <c r="H369" s="287">
        <v>9</v>
      </c>
      <c r="I369" s="288"/>
      <c r="J369" s="289">
        <f>ROUND(I369*H369,2)</f>
        <v>0</v>
      </c>
      <c r="K369" s="285" t="s">
        <v>1</v>
      </c>
      <c r="L369" s="290"/>
      <c r="M369" s="291" t="s">
        <v>1</v>
      </c>
      <c r="N369" s="292" t="s">
        <v>44</v>
      </c>
      <c r="O369" s="86"/>
      <c r="P369" s="232">
        <f>O369*H369</f>
        <v>0</v>
      </c>
      <c r="Q369" s="232">
        <v>0.00046</v>
      </c>
      <c r="R369" s="232">
        <f>Q369*H369</f>
        <v>0.0041400000000000005</v>
      </c>
      <c r="S369" s="232">
        <v>0</v>
      </c>
      <c r="T369" s="233">
        <f>S369*H369</f>
        <v>0</v>
      </c>
      <c r="AR369" s="234" t="s">
        <v>192</v>
      </c>
      <c r="AT369" s="234" t="s">
        <v>289</v>
      </c>
      <c r="AU369" s="234" t="s">
        <v>89</v>
      </c>
      <c r="AY369" s="17" t="s">
        <v>129</v>
      </c>
      <c r="BE369" s="235">
        <f>IF(N369="základní",J369,0)</f>
        <v>0</v>
      </c>
      <c r="BF369" s="235">
        <f>IF(N369="snížená",J369,0)</f>
        <v>0</v>
      </c>
      <c r="BG369" s="235">
        <f>IF(N369="zákl. přenesená",J369,0)</f>
        <v>0</v>
      </c>
      <c r="BH369" s="235">
        <f>IF(N369="sníž. přenesená",J369,0)</f>
        <v>0</v>
      </c>
      <c r="BI369" s="235">
        <f>IF(N369="nulová",J369,0)</f>
        <v>0</v>
      </c>
      <c r="BJ369" s="17" t="s">
        <v>87</v>
      </c>
      <c r="BK369" s="235">
        <f>ROUND(I369*H369,2)</f>
        <v>0</v>
      </c>
      <c r="BL369" s="17" t="s">
        <v>136</v>
      </c>
      <c r="BM369" s="234" t="s">
        <v>469</v>
      </c>
    </row>
    <row r="370" spans="2:47" s="1" customFormat="1" ht="12">
      <c r="B370" s="38"/>
      <c r="C370" s="39"/>
      <c r="D370" s="236" t="s">
        <v>138</v>
      </c>
      <c r="E370" s="39"/>
      <c r="F370" s="237" t="s">
        <v>470</v>
      </c>
      <c r="G370" s="39"/>
      <c r="H370" s="39"/>
      <c r="I370" s="139"/>
      <c r="J370" s="39"/>
      <c r="K370" s="39"/>
      <c r="L370" s="43"/>
      <c r="M370" s="238"/>
      <c r="N370" s="86"/>
      <c r="O370" s="86"/>
      <c r="P370" s="86"/>
      <c r="Q370" s="86"/>
      <c r="R370" s="86"/>
      <c r="S370" s="86"/>
      <c r="T370" s="87"/>
      <c r="AT370" s="17" t="s">
        <v>138</v>
      </c>
      <c r="AU370" s="17" t="s">
        <v>89</v>
      </c>
    </row>
    <row r="371" spans="2:65" s="1" customFormat="1" ht="16.5" customHeight="1">
      <c r="B371" s="38"/>
      <c r="C371" s="223" t="s">
        <v>471</v>
      </c>
      <c r="D371" s="223" t="s">
        <v>131</v>
      </c>
      <c r="E371" s="224" t="s">
        <v>472</v>
      </c>
      <c r="F371" s="225" t="s">
        <v>473</v>
      </c>
      <c r="G371" s="226" t="s">
        <v>134</v>
      </c>
      <c r="H371" s="227">
        <v>3</v>
      </c>
      <c r="I371" s="228"/>
      <c r="J371" s="229">
        <f>ROUND(I371*H371,2)</f>
        <v>0</v>
      </c>
      <c r="K371" s="225" t="s">
        <v>1</v>
      </c>
      <c r="L371" s="43"/>
      <c r="M371" s="230" t="s">
        <v>1</v>
      </c>
      <c r="N371" s="231" t="s">
        <v>44</v>
      </c>
      <c r="O371" s="86"/>
      <c r="P371" s="232">
        <f>O371*H371</f>
        <v>0</v>
      </c>
      <c r="Q371" s="232">
        <v>0</v>
      </c>
      <c r="R371" s="232">
        <f>Q371*H371</f>
        <v>0</v>
      </c>
      <c r="S371" s="232">
        <v>0</v>
      </c>
      <c r="T371" s="233">
        <f>S371*H371</f>
        <v>0</v>
      </c>
      <c r="AR371" s="234" t="s">
        <v>136</v>
      </c>
      <c r="AT371" s="234" t="s">
        <v>131</v>
      </c>
      <c r="AU371" s="234" t="s">
        <v>89</v>
      </c>
      <c r="AY371" s="17" t="s">
        <v>129</v>
      </c>
      <c r="BE371" s="235">
        <f>IF(N371="základní",J371,0)</f>
        <v>0</v>
      </c>
      <c r="BF371" s="235">
        <f>IF(N371="snížená",J371,0)</f>
        <v>0</v>
      </c>
      <c r="BG371" s="235">
        <f>IF(N371="zákl. přenesená",J371,0)</f>
        <v>0</v>
      </c>
      <c r="BH371" s="235">
        <f>IF(N371="sníž. přenesená",J371,0)</f>
        <v>0</v>
      </c>
      <c r="BI371" s="235">
        <f>IF(N371="nulová",J371,0)</f>
        <v>0</v>
      </c>
      <c r="BJ371" s="17" t="s">
        <v>87</v>
      </c>
      <c r="BK371" s="235">
        <f>ROUND(I371*H371,2)</f>
        <v>0</v>
      </c>
      <c r="BL371" s="17" t="s">
        <v>136</v>
      </c>
      <c r="BM371" s="234" t="s">
        <v>474</v>
      </c>
    </row>
    <row r="372" spans="2:47" s="1" customFormat="1" ht="12">
      <c r="B372" s="38"/>
      <c r="C372" s="39"/>
      <c r="D372" s="236" t="s">
        <v>138</v>
      </c>
      <c r="E372" s="39"/>
      <c r="F372" s="237" t="s">
        <v>475</v>
      </c>
      <c r="G372" s="39"/>
      <c r="H372" s="39"/>
      <c r="I372" s="139"/>
      <c r="J372" s="39"/>
      <c r="K372" s="39"/>
      <c r="L372" s="43"/>
      <c r="M372" s="238"/>
      <c r="N372" s="86"/>
      <c r="O372" s="86"/>
      <c r="P372" s="86"/>
      <c r="Q372" s="86"/>
      <c r="R372" s="86"/>
      <c r="S372" s="86"/>
      <c r="T372" s="87"/>
      <c r="AT372" s="17" t="s">
        <v>138</v>
      </c>
      <c r="AU372" s="17" t="s">
        <v>89</v>
      </c>
    </row>
    <row r="373" spans="2:65" s="1" customFormat="1" ht="16.5" customHeight="1">
      <c r="B373" s="38"/>
      <c r="C373" s="223" t="s">
        <v>476</v>
      </c>
      <c r="D373" s="223" t="s">
        <v>131</v>
      </c>
      <c r="E373" s="224" t="s">
        <v>477</v>
      </c>
      <c r="F373" s="225" t="s">
        <v>478</v>
      </c>
      <c r="G373" s="226" t="s">
        <v>446</v>
      </c>
      <c r="H373" s="227">
        <v>12</v>
      </c>
      <c r="I373" s="228"/>
      <c r="J373" s="229">
        <f>ROUND(I373*H373,2)</f>
        <v>0</v>
      </c>
      <c r="K373" s="225" t="s">
        <v>1</v>
      </c>
      <c r="L373" s="43"/>
      <c r="M373" s="230" t="s">
        <v>1</v>
      </c>
      <c r="N373" s="231" t="s">
        <v>44</v>
      </c>
      <c r="O373" s="86"/>
      <c r="P373" s="232">
        <f>O373*H373</f>
        <v>0</v>
      </c>
      <c r="Q373" s="232">
        <v>2E-05</v>
      </c>
      <c r="R373" s="232">
        <f>Q373*H373</f>
        <v>0.00024000000000000003</v>
      </c>
      <c r="S373" s="232">
        <v>0</v>
      </c>
      <c r="T373" s="233">
        <f>S373*H373</f>
        <v>0</v>
      </c>
      <c r="AR373" s="234" t="s">
        <v>136</v>
      </c>
      <c r="AT373" s="234" t="s">
        <v>131</v>
      </c>
      <c r="AU373" s="234" t="s">
        <v>89</v>
      </c>
      <c r="AY373" s="17" t="s">
        <v>129</v>
      </c>
      <c r="BE373" s="235">
        <f>IF(N373="základní",J373,0)</f>
        <v>0</v>
      </c>
      <c r="BF373" s="235">
        <f>IF(N373="snížená",J373,0)</f>
        <v>0</v>
      </c>
      <c r="BG373" s="235">
        <f>IF(N373="zákl. přenesená",J373,0)</f>
        <v>0</v>
      </c>
      <c r="BH373" s="235">
        <f>IF(N373="sníž. přenesená",J373,0)</f>
        <v>0</v>
      </c>
      <c r="BI373" s="235">
        <f>IF(N373="nulová",J373,0)</f>
        <v>0</v>
      </c>
      <c r="BJ373" s="17" t="s">
        <v>87</v>
      </c>
      <c r="BK373" s="235">
        <f>ROUND(I373*H373,2)</f>
        <v>0</v>
      </c>
      <c r="BL373" s="17" t="s">
        <v>136</v>
      </c>
      <c r="BM373" s="234" t="s">
        <v>479</v>
      </c>
    </row>
    <row r="374" spans="2:47" s="1" customFormat="1" ht="12">
      <c r="B374" s="38"/>
      <c r="C374" s="39"/>
      <c r="D374" s="236" t="s">
        <v>138</v>
      </c>
      <c r="E374" s="39"/>
      <c r="F374" s="237" t="s">
        <v>480</v>
      </c>
      <c r="G374" s="39"/>
      <c r="H374" s="39"/>
      <c r="I374" s="139"/>
      <c r="J374" s="39"/>
      <c r="K374" s="39"/>
      <c r="L374" s="43"/>
      <c r="M374" s="238"/>
      <c r="N374" s="86"/>
      <c r="O374" s="86"/>
      <c r="P374" s="86"/>
      <c r="Q374" s="86"/>
      <c r="R374" s="86"/>
      <c r="S374" s="86"/>
      <c r="T374" s="87"/>
      <c r="AT374" s="17" t="s">
        <v>138</v>
      </c>
      <c r="AU374" s="17" t="s">
        <v>89</v>
      </c>
    </row>
    <row r="375" spans="2:65" s="1" customFormat="1" ht="16.5" customHeight="1">
      <c r="B375" s="38"/>
      <c r="C375" s="283" t="s">
        <v>481</v>
      </c>
      <c r="D375" s="283" t="s">
        <v>289</v>
      </c>
      <c r="E375" s="284" t="s">
        <v>482</v>
      </c>
      <c r="F375" s="285" t="s">
        <v>483</v>
      </c>
      <c r="G375" s="286" t="s">
        <v>446</v>
      </c>
      <c r="H375" s="287">
        <v>12</v>
      </c>
      <c r="I375" s="288"/>
      <c r="J375" s="289">
        <f>ROUND(I375*H375,2)</f>
        <v>0</v>
      </c>
      <c r="K375" s="285" t="s">
        <v>1</v>
      </c>
      <c r="L375" s="290"/>
      <c r="M375" s="291" t="s">
        <v>1</v>
      </c>
      <c r="N375" s="292" t="s">
        <v>44</v>
      </c>
      <c r="O375" s="86"/>
      <c r="P375" s="232">
        <f>O375*H375</f>
        <v>0</v>
      </c>
      <c r="Q375" s="232">
        <v>0.00718</v>
      </c>
      <c r="R375" s="232">
        <f>Q375*H375</f>
        <v>0.08616</v>
      </c>
      <c r="S375" s="232">
        <v>0</v>
      </c>
      <c r="T375" s="233">
        <f>S375*H375</f>
        <v>0</v>
      </c>
      <c r="AR375" s="234" t="s">
        <v>192</v>
      </c>
      <c r="AT375" s="234" t="s">
        <v>289</v>
      </c>
      <c r="AU375" s="234" t="s">
        <v>89</v>
      </c>
      <c r="AY375" s="17" t="s">
        <v>129</v>
      </c>
      <c r="BE375" s="235">
        <f>IF(N375="základní",J375,0)</f>
        <v>0</v>
      </c>
      <c r="BF375" s="235">
        <f>IF(N375="snížená",J375,0)</f>
        <v>0</v>
      </c>
      <c r="BG375" s="235">
        <f>IF(N375="zákl. přenesená",J375,0)</f>
        <v>0</v>
      </c>
      <c r="BH375" s="235">
        <f>IF(N375="sníž. přenesená",J375,0)</f>
        <v>0</v>
      </c>
      <c r="BI375" s="235">
        <f>IF(N375="nulová",J375,0)</f>
        <v>0</v>
      </c>
      <c r="BJ375" s="17" t="s">
        <v>87</v>
      </c>
      <c r="BK375" s="235">
        <f>ROUND(I375*H375,2)</f>
        <v>0</v>
      </c>
      <c r="BL375" s="17" t="s">
        <v>136</v>
      </c>
      <c r="BM375" s="234" t="s">
        <v>484</v>
      </c>
    </row>
    <row r="376" spans="2:47" s="1" customFormat="1" ht="12">
      <c r="B376" s="38"/>
      <c r="C376" s="39"/>
      <c r="D376" s="236" t="s">
        <v>138</v>
      </c>
      <c r="E376" s="39"/>
      <c r="F376" s="237" t="s">
        <v>485</v>
      </c>
      <c r="G376" s="39"/>
      <c r="H376" s="39"/>
      <c r="I376" s="139"/>
      <c r="J376" s="39"/>
      <c r="K376" s="39"/>
      <c r="L376" s="43"/>
      <c r="M376" s="238"/>
      <c r="N376" s="86"/>
      <c r="O376" s="86"/>
      <c r="P376" s="86"/>
      <c r="Q376" s="86"/>
      <c r="R376" s="86"/>
      <c r="S376" s="86"/>
      <c r="T376" s="87"/>
      <c r="AT376" s="17" t="s">
        <v>138</v>
      </c>
      <c r="AU376" s="17" t="s">
        <v>89</v>
      </c>
    </row>
    <row r="377" spans="2:65" s="1" customFormat="1" ht="16.5" customHeight="1">
      <c r="B377" s="38"/>
      <c r="C377" s="223" t="s">
        <v>486</v>
      </c>
      <c r="D377" s="223" t="s">
        <v>131</v>
      </c>
      <c r="E377" s="224" t="s">
        <v>487</v>
      </c>
      <c r="F377" s="225" t="s">
        <v>488</v>
      </c>
      <c r="G377" s="226" t="s">
        <v>489</v>
      </c>
      <c r="H377" s="227">
        <v>3</v>
      </c>
      <c r="I377" s="228"/>
      <c r="J377" s="229">
        <f>ROUND(I377*H377,2)</f>
        <v>0</v>
      </c>
      <c r="K377" s="225" t="s">
        <v>135</v>
      </c>
      <c r="L377" s="43"/>
      <c r="M377" s="230" t="s">
        <v>1</v>
      </c>
      <c r="N377" s="231" t="s">
        <v>44</v>
      </c>
      <c r="O377" s="86"/>
      <c r="P377" s="232">
        <f>O377*H377</f>
        <v>0</v>
      </c>
      <c r="Q377" s="232">
        <v>0.0001</v>
      </c>
      <c r="R377" s="232">
        <f>Q377*H377</f>
        <v>0.00030000000000000003</v>
      </c>
      <c r="S377" s="232">
        <v>0</v>
      </c>
      <c r="T377" s="233">
        <f>S377*H377</f>
        <v>0</v>
      </c>
      <c r="AR377" s="234" t="s">
        <v>136</v>
      </c>
      <c r="AT377" s="234" t="s">
        <v>131</v>
      </c>
      <c r="AU377" s="234" t="s">
        <v>89</v>
      </c>
      <c r="AY377" s="17" t="s">
        <v>129</v>
      </c>
      <c r="BE377" s="235">
        <f>IF(N377="základní",J377,0)</f>
        <v>0</v>
      </c>
      <c r="BF377" s="235">
        <f>IF(N377="snížená",J377,0)</f>
        <v>0</v>
      </c>
      <c r="BG377" s="235">
        <f>IF(N377="zákl. přenesená",J377,0)</f>
        <v>0</v>
      </c>
      <c r="BH377" s="235">
        <f>IF(N377="sníž. přenesená",J377,0)</f>
        <v>0</v>
      </c>
      <c r="BI377" s="235">
        <f>IF(N377="nulová",J377,0)</f>
        <v>0</v>
      </c>
      <c r="BJ377" s="17" t="s">
        <v>87</v>
      </c>
      <c r="BK377" s="235">
        <f>ROUND(I377*H377,2)</f>
        <v>0</v>
      </c>
      <c r="BL377" s="17" t="s">
        <v>136</v>
      </c>
      <c r="BM377" s="234" t="s">
        <v>490</v>
      </c>
    </row>
    <row r="378" spans="2:47" s="1" customFormat="1" ht="12">
      <c r="B378" s="38"/>
      <c r="C378" s="39"/>
      <c r="D378" s="236" t="s">
        <v>138</v>
      </c>
      <c r="E378" s="39"/>
      <c r="F378" s="237" t="s">
        <v>491</v>
      </c>
      <c r="G378" s="39"/>
      <c r="H378" s="39"/>
      <c r="I378" s="139"/>
      <c r="J378" s="39"/>
      <c r="K378" s="39"/>
      <c r="L378" s="43"/>
      <c r="M378" s="238"/>
      <c r="N378" s="86"/>
      <c r="O378" s="86"/>
      <c r="P378" s="86"/>
      <c r="Q378" s="86"/>
      <c r="R378" s="86"/>
      <c r="S378" s="86"/>
      <c r="T378" s="87"/>
      <c r="AT378" s="17" t="s">
        <v>138</v>
      </c>
      <c r="AU378" s="17" t="s">
        <v>89</v>
      </c>
    </row>
    <row r="379" spans="2:65" s="1" customFormat="1" ht="16.5" customHeight="1">
      <c r="B379" s="38"/>
      <c r="C379" s="223" t="s">
        <v>492</v>
      </c>
      <c r="D379" s="223" t="s">
        <v>131</v>
      </c>
      <c r="E379" s="224" t="s">
        <v>493</v>
      </c>
      <c r="F379" s="225" t="s">
        <v>494</v>
      </c>
      <c r="G379" s="226" t="s">
        <v>446</v>
      </c>
      <c r="H379" s="227">
        <v>3</v>
      </c>
      <c r="I379" s="228"/>
      <c r="J379" s="229">
        <f>ROUND(I379*H379,2)</f>
        <v>0</v>
      </c>
      <c r="K379" s="225" t="s">
        <v>135</v>
      </c>
      <c r="L379" s="43"/>
      <c r="M379" s="230" t="s">
        <v>1</v>
      </c>
      <c r="N379" s="231" t="s">
        <v>44</v>
      </c>
      <c r="O379" s="86"/>
      <c r="P379" s="232">
        <f>O379*H379</f>
        <v>0</v>
      </c>
      <c r="Q379" s="232">
        <v>0.10833</v>
      </c>
      <c r="R379" s="232">
        <f>Q379*H379</f>
        <v>0.32499</v>
      </c>
      <c r="S379" s="232">
        <v>0</v>
      </c>
      <c r="T379" s="233">
        <f>S379*H379</f>
        <v>0</v>
      </c>
      <c r="AR379" s="234" t="s">
        <v>136</v>
      </c>
      <c r="AT379" s="234" t="s">
        <v>131</v>
      </c>
      <c r="AU379" s="234" t="s">
        <v>89</v>
      </c>
      <c r="AY379" s="17" t="s">
        <v>129</v>
      </c>
      <c r="BE379" s="235">
        <f>IF(N379="základní",J379,0)</f>
        <v>0</v>
      </c>
      <c r="BF379" s="235">
        <f>IF(N379="snížená",J379,0)</f>
        <v>0</v>
      </c>
      <c r="BG379" s="235">
        <f>IF(N379="zákl. přenesená",J379,0)</f>
        <v>0</v>
      </c>
      <c r="BH379" s="235">
        <f>IF(N379="sníž. přenesená",J379,0)</f>
        <v>0</v>
      </c>
      <c r="BI379" s="235">
        <f>IF(N379="nulová",J379,0)</f>
        <v>0</v>
      </c>
      <c r="BJ379" s="17" t="s">
        <v>87</v>
      </c>
      <c r="BK379" s="235">
        <f>ROUND(I379*H379,2)</f>
        <v>0</v>
      </c>
      <c r="BL379" s="17" t="s">
        <v>136</v>
      </c>
      <c r="BM379" s="234" t="s">
        <v>495</v>
      </c>
    </row>
    <row r="380" spans="2:47" s="1" customFormat="1" ht="12">
      <c r="B380" s="38"/>
      <c r="C380" s="39"/>
      <c r="D380" s="236" t="s">
        <v>138</v>
      </c>
      <c r="E380" s="39"/>
      <c r="F380" s="237" t="s">
        <v>496</v>
      </c>
      <c r="G380" s="39"/>
      <c r="H380" s="39"/>
      <c r="I380" s="139"/>
      <c r="J380" s="39"/>
      <c r="K380" s="39"/>
      <c r="L380" s="43"/>
      <c r="M380" s="238"/>
      <c r="N380" s="86"/>
      <c r="O380" s="86"/>
      <c r="P380" s="86"/>
      <c r="Q380" s="86"/>
      <c r="R380" s="86"/>
      <c r="S380" s="86"/>
      <c r="T380" s="87"/>
      <c r="AT380" s="17" t="s">
        <v>138</v>
      </c>
      <c r="AU380" s="17" t="s">
        <v>89</v>
      </c>
    </row>
    <row r="381" spans="2:65" s="1" customFormat="1" ht="16.5" customHeight="1">
      <c r="B381" s="38"/>
      <c r="C381" s="223" t="s">
        <v>497</v>
      </c>
      <c r="D381" s="223" t="s">
        <v>131</v>
      </c>
      <c r="E381" s="224" t="s">
        <v>498</v>
      </c>
      <c r="F381" s="225" t="s">
        <v>499</v>
      </c>
      <c r="G381" s="226" t="s">
        <v>446</v>
      </c>
      <c r="H381" s="227">
        <v>2</v>
      </c>
      <c r="I381" s="228"/>
      <c r="J381" s="229">
        <f>ROUND(I381*H381,2)</f>
        <v>0</v>
      </c>
      <c r="K381" s="225" t="s">
        <v>135</v>
      </c>
      <c r="L381" s="43"/>
      <c r="M381" s="230" t="s">
        <v>1</v>
      </c>
      <c r="N381" s="231" t="s">
        <v>44</v>
      </c>
      <c r="O381" s="86"/>
      <c r="P381" s="232">
        <f>O381*H381</f>
        <v>0</v>
      </c>
      <c r="Q381" s="232">
        <v>0.11217</v>
      </c>
      <c r="R381" s="232">
        <f>Q381*H381</f>
        <v>0.22434</v>
      </c>
      <c r="S381" s="232">
        <v>0</v>
      </c>
      <c r="T381" s="233">
        <f>S381*H381</f>
        <v>0</v>
      </c>
      <c r="AR381" s="234" t="s">
        <v>136</v>
      </c>
      <c r="AT381" s="234" t="s">
        <v>131</v>
      </c>
      <c r="AU381" s="234" t="s">
        <v>89</v>
      </c>
      <c r="AY381" s="17" t="s">
        <v>129</v>
      </c>
      <c r="BE381" s="235">
        <f>IF(N381="základní",J381,0)</f>
        <v>0</v>
      </c>
      <c r="BF381" s="235">
        <f>IF(N381="snížená",J381,0)</f>
        <v>0</v>
      </c>
      <c r="BG381" s="235">
        <f>IF(N381="zákl. přenesená",J381,0)</f>
        <v>0</v>
      </c>
      <c r="BH381" s="235">
        <f>IF(N381="sníž. přenesená",J381,0)</f>
        <v>0</v>
      </c>
      <c r="BI381" s="235">
        <f>IF(N381="nulová",J381,0)</f>
        <v>0</v>
      </c>
      <c r="BJ381" s="17" t="s">
        <v>87</v>
      </c>
      <c r="BK381" s="235">
        <f>ROUND(I381*H381,2)</f>
        <v>0</v>
      </c>
      <c r="BL381" s="17" t="s">
        <v>136</v>
      </c>
      <c r="BM381" s="234" t="s">
        <v>500</v>
      </c>
    </row>
    <row r="382" spans="2:47" s="1" customFormat="1" ht="12">
      <c r="B382" s="38"/>
      <c r="C382" s="39"/>
      <c r="D382" s="236" t="s">
        <v>138</v>
      </c>
      <c r="E382" s="39"/>
      <c r="F382" s="237" t="s">
        <v>501</v>
      </c>
      <c r="G382" s="39"/>
      <c r="H382" s="39"/>
      <c r="I382" s="139"/>
      <c r="J382" s="39"/>
      <c r="K382" s="39"/>
      <c r="L382" s="43"/>
      <c r="M382" s="238"/>
      <c r="N382" s="86"/>
      <c r="O382" s="86"/>
      <c r="P382" s="86"/>
      <c r="Q382" s="86"/>
      <c r="R382" s="86"/>
      <c r="S382" s="86"/>
      <c r="T382" s="87"/>
      <c r="AT382" s="17" t="s">
        <v>138</v>
      </c>
      <c r="AU382" s="17" t="s">
        <v>89</v>
      </c>
    </row>
    <row r="383" spans="2:65" s="1" customFormat="1" ht="16.5" customHeight="1">
      <c r="B383" s="38"/>
      <c r="C383" s="223" t="s">
        <v>502</v>
      </c>
      <c r="D383" s="223" t="s">
        <v>131</v>
      </c>
      <c r="E383" s="224" t="s">
        <v>503</v>
      </c>
      <c r="F383" s="225" t="s">
        <v>504</v>
      </c>
      <c r="G383" s="226" t="s">
        <v>446</v>
      </c>
      <c r="H383" s="227">
        <v>5</v>
      </c>
      <c r="I383" s="228"/>
      <c r="J383" s="229">
        <f>ROUND(I383*H383,2)</f>
        <v>0</v>
      </c>
      <c r="K383" s="225" t="s">
        <v>135</v>
      </c>
      <c r="L383" s="43"/>
      <c r="M383" s="230" t="s">
        <v>1</v>
      </c>
      <c r="N383" s="231" t="s">
        <v>44</v>
      </c>
      <c r="O383" s="86"/>
      <c r="P383" s="232">
        <f>O383*H383</f>
        <v>0</v>
      </c>
      <c r="Q383" s="232">
        <v>0.01212</v>
      </c>
      <c r="R383" s="232">
        <f>Q383*H383</f>
        <v>0.0606</v>
      </c>
      <c r="S383" s="232">
        <v>0</v>
      </c>
      <c r="T383" s="233">
        <f>S383*H383</f>
        <v>0</v>
      </c>
      <c r="AR383" s="234" t="s">
        <v>136</v>
      </c>
      <c r="AT383" s="234" t="s">
        <v>131</v>
      </c>
      <c r="AU383" s="234" t="s">
        <v>89</v>
      </c>
      <c r="AY383" s="17" t="s">
        <v>129</v>
      </c>
      <c r="BE383" s="235">
        <f>IF(N383="základní",J383,0)</f>
        <v>0</v>
      </c>
      <c r="BF383" s="235">
        <f>IF(N383="snížená",J383,0)</f>
        <v>0</v>
      </c>
      <c r="BG383" s="235">
        <f>IF(N383="zákl. přenesená",J383,0)</f>
        <v>0</v>
      </c>
      <c r="BH383" s="235">
        <f>IF(N383="sníž. přenesená",J383,0)</f>
        <v>0</v>
      </c>
      <c r="BI383" s="235">
        <f>IF(N383="nulová",J383,0)</f>
        <v>0</v>
      </c>
      <c r="BJ383" s="17" t="s">
        <v>87</v>
      </c>
      <c r="BK383" s="235">
        <f>ROUND(I383*H383,2)</f>
        <v>0</v>
      </c>
      <c r="BL383" s="17" t="s">
        <v>136</v>
      </c>
      <c r="BM383" s="234" t="s">
        <v>505</v>
      </c>
    </row>
    <row r="384" spans="2:47" s="1" customFormat="1" ht="12">
      <c r="B384" s="38"/>
      <c r="C384" s="39"/>
      <c r="D384" s="236" t="s">
        <v>138</v>
      </c>
      <c r="E384" s="39"/>
      <c r="F384" s="237" t="s">
        <v>506</v>
      </c>
      <c r="G384" s="39"/>
      <c r="H384" s="39"/>
      <c r="I384" s="139"/>
      <c r="J384" s="39"/>
      <c r="K384" s="39"/>
      <c r="L384" s="43"/>
      <c r="M384" s="238"/>
      <c r="N384" s="86"/>
      <c r="O384" s="86"/>
      <c r="P384" s="86"/>
      <c r="Q384" s="86"/>
      <c r="R384" s="86"/>
      <c r="S384" s="86"/>
      <c r="T384" s="87"/>
      <c r="AT384" s="17" t="s">
        <v>138</v>
      </c>
      <c r="AU384" s="17" t="s">
        <v>89</v>
      </c>
    </row>
    <row r="385" spans="2:65" s="1" customFormat="1" ht="16.5" customHeight="1">
      <c r="B385" s="38"/>
      <c r="C385" s="223" t="s">
        <v>507</v>
      </c>
      <c r="D385" s="223" t="s">
        <v>131</v>
      </c>
      <c r="E385" s="224" t="s">
        <v>508</v>
      </c>
      <c r="F385" s="225" t="s">
        <v>509</v>
      </c>
      <c r="G385" s="226" t="s">
        <v>446</v>
      </c>
      <c r="H385" s="227">
        <v>5</v>
      </c>
      <c r="I385" s="228"/>
      <c r="J385" s="229">
        <f>ROUND(I385*H385,2)</f>
        <v>0</v>
      </c>
      <c r="K385" s="225" t="s">
        <v>135</v>
      </c>
      <c r="L385" s="43"/>
      <c r="M385" s="230" t="s">
        <v>1</v>
      </c>
      <c r="N385" s="231" t="s">
        <v>44</v>
      </c>
      <c r="O385" s="86"/>
      <c r="P385" s="232">
        <f>O385*H385</f>
        <v>0</v>
      </c>
      <c r="Q385" s="232">
        <v>0</v>
      </c>
      <c r="R385" s="232">
        <f>Q385*H385</f>
        <v>0</v>
      </c>
      <c r="S385" s="232">
        <v>0</v>
      </c>
      <c r="T385" s="233">
        <f>S385*H385</f>
        <v>0</v>
      </c>
      <c r="AR385" s="234" t="s">
        <v>136</v>
      </c>
      <c r="AT385" s="234" t="s">
        <v>131</v>
      </c>
      <c r="AU385" s="234" t="s">
        <v>89</v>
      </c>
      <c r="AY385" s="17" t="s">
        <v>129</v>
      </c>
      <c r="BE385" s="235">
        <f>IF(N385="základní",J385,0)</f>
        <v>0</v>
      </c>
      <c r="BF385" s="235">
        <f>IF(N385="snížená",J385,0)</f>
        <v>0</v>
      </c>
      <c r="BG385" s="235">
        <f>IF(N385="zákl. přenesená",J385,0)</f>
        <v>0</v>
      </c>
      <c r="BH385" s="235">
        <f>IF(N385="sníž. přenesená",J385,0)</f>
        <v>0</v>
      </c>
      <c r="BI385" s="235">
        <f>IF(N385="nulová",J385,0)</f>
        <v>0</v>
      </c>
      <c r="BJ385" s="17" t="s">
        <v>87</v>
      </c>
      <c r="BK385" s="235">
        <f>ROUND(I385*H385,2)</f>
        <v>0</v>
      </c>
      <c r="BL385" s="17" t="s">
        <v>136</v>
      </c>
      <c r="BM385" s="234" t="s">
        <v>510</v>
      </c>
    </row>
    <row r="386" spans="2:47" s="1" customFormat="1" ht="12">
      <c r="B386" s="38"/>
      <c r="C386" s="39"/>
      <c r="D386" s="236" t="s">
        <v>138</v>
      </c>
      <c r="E386" s="39"/>
      <c r="F386" s="237" t="s">
        <v>511</v>
      </c>
      <c r="G386" s="39"/>
      <c r="H386" s="39"/>
      <c r="I386" s="139"/>
      <c r="J386" s="39"/>
      <c r="K386" s="39"/>
      <c r="L386" s="43"/>
      <c r="M386" s="238"/>
      <c r="N386" s="86"/>
      <c r="O386" s="86"/>
      <c r="P386" s="86"/>
      <c r="Q386" s="86"/>
      <c r="R386" s="86"/>
      <c r="S386" s="86"/>
      <c r="T386" s="87"/>
      <c r="AT386" s="17" t="s">
        <v>138</v>
      </c>
      <c r="AU386" s="17" t="s">
        <v>89</v>
      </c>
    </row>
    <row r="387" spans="2:65" s="1" customFormat="1" ht="16.5" customHeight="1">
      <c r="B387" s="38"/>
      <c r="C387" s="223" t="s">
        <v>512</v>
      </c>
      <c r="D387" s="223" t="s">
        <v>131</v>
      </c>
      <c r="E387" s="224" t="s">
        <v>513</v>
      </c>
      <c r="F387" s="225" t="s">
        <v>514</v>
      </c>
      <c r="G387" s="226" t="s">
        <v>446</v>
      </c>
      <c r="H387" s="227">
        <v>5</v>
      </c>
      <c r="I387" s="228"/>
      <c r="J387" s="229">
        <f>ROUND(I387*H387,2)</f>
        <v>0</v>
      </c>
      <c r="K387" s="225" t="s">
        <v>135</v>
      </c>
      <c r="L387" s="43"/>
      <c r="M387" s="230" t="s">
        <v>1</v>
      </c>
      <c r="N387" s="231" t="s">
        <v>44</v>
      </c>
      <c r="O387" s="86"/>
      <c r="P387" s="232">
        <f>O387*H387</f>
        <v>0</v>
      </c>
      <c r="Q387" s="232">
        <v>0.34036</v>
      </c>
      <c r="R387" s="232">
        <f>Q387*H387</f>
        <v>1.7018</v>
      </c>
      <c r="S387" s="232">
        <v>0</v>
      </c>
      <c r="T387" s="233">
        <f>S387*H387</f>
        <v>0</v>
      </c>
      <c r="AR387" s="234" t="s">
        <v>136</v>
      </c>
      <c r="AT387" s="234" t="s">
        <v>131</v>
      </c>
      <c r="AU387" s="234" t="s">
        <v>89</v>
      </c>
      <c r="AY387" s="17" t="s">
        <v>129</v>
      </c>
      <c r="BE387" s="235">
        <f>IF(N387="základní",J387,0)</f>
        <v>0</v>
      </c>
      <c r="BF387" s="235">
        <f>IF(N387="snížená",J387,0)</f>
        <v>0</v>
      </c>
      <c r="BG387" s="235">
        <f>IF(N387="zákl. přenesená",J387,0)</f>
        <v>0</v>
      </c>
      <c r="BH387" s="235">
        <f>IF(N387="sníž. přenesená",J387,0)</f>
        <v>0</v>
      </c>
      <c r="BI387" s="235">
        <f>IF(N387="nulová",J387,0)</f>
        <v>0</v>
      </c>
      <c r="BJ387" s="17" t="s">
        <v>87</v>
      </c>
      <c r="BK387" s="235">
        <f>ROUND(I387*H387,2)</f>
        <v>0</v>
      </c>
      <c r="BL387" s="17" t="s">
        <v>136</v>
      </c>
      <c r="BM387" s="234" t="s">
        <v>515</v>
      </c>
    </row>
    <row r="388" spans="2:47" s="1" customFormat="1" ht="12">
      <c r="B388" s="38"/>
      <c r="C388" s="39"/>
      <c r="D388" s="236" t="s">
        <v>138</v>
      </c>
      <c r="E388" s="39"/>
      <c r="F388" s="237" t="s">
        <v>516</v>
      </c>
      <c r="G388" s="39"/>
      <c r="H388" s="39"/>
      <c r="I388" s="139"/>
      <c r="J388" s="39"/>
      <c r="K388" s="39"/>
      <c r="L388" s="43"/>
      <c r="M388" s="238"/>
      <c r="N388" s="86"/>
      <c r="O388" s="86"/>
      <c r="P388" s="86"/>
      <c r="Q388" s="86"/>
      <c r="R388" s="86"/>
      <c r="S388" s="86"/>
      <c r="T388" s="87"/>
      <c r="AT388" s="17" t="s">
        <v>138</v>
      </c>
      <c r="AU388" s="17" t="s">
        <v>89</v>
      </c>
    </row>
    <row r="389" spans="2:65" s="1" customFormat="1" ht="16.5" customHeight="1">
      <c r="B389" s="38"/>
      <c r="C389" s="223" t="s">
        <v>517</v>
      </c>
      <c r="D389" s="223" t="s">
        <v>131</v>
      </c>
      <c r="E389" s="224" t="s">
        <v>518</v>
      </c>
      <c r="F389" s="225" t="s">
        <v>519</v>
      </c>
      <c r="G389" s="226" t="s">
        <v>446</v>
      </c>
      <c r="H389" s="227">
        <v>3</v>
      </c>
      <c r="I389" s="228"/>
      <c r="J389" s="229">
        <f>ROUND(I389*H389,2)</f>
        <v>0</v>
      </c>
      <c r="K389" s="225" t="s">
        <v>135</v>
      </c>
      <c r="L389" s="43"/>
      <c r="M389" s="230" t="s">
        <v>1</v>
      </c>
      <c r="N389" s="231" t="s">
        <v>44</v>
      </c>
      <c r="O389" s="86"/>
      <c r="P389" s="232">
        <f>O389*H389</f>
        <v>0</v>
      </c>
      <c r="Q389" s="232">
        <v>0.3409</v>
      </c>
      <c r="R389" s="232">
        <f>Q389*H389</f>
        <v>1.0227</v>
      </c>
      <c r="S389" s="232">
        <v>0</v>
      </c>
      <c r="T389" s="233">
        <f>S389*H389</f>
        <v>0</v>
      </c>
      <c r="AR389" s="234" t="s">
        <v>136</v>
      </c>
      <c r="AT389" s="234" t="s">
        <v>131</v>
      </c>
      <c r="AU389" s="234" t="s">
        <v>89</v>
      </c>
      <c r="AY389" s="17" t="s">
        <v>129</v>
      </c>
      <c r="BE389" s="235">
        <f>IF(N389="základní",J389,0)</f>
        <v>0</v>
      </c>
      <c r="BF389" s="235">
        <f>IF(N389="snížená",J389,0)</f>
        <v>0</v>
      </c>
      <c r="BG389" s="235">
        <f>IF(N389="zákl. přenesená",J389,0)</f>
        <v>0</v>
      </c>
      <c r="BH389" s="235">
        <f>IF(N389="sníž. přenesená",J389,0)</f>
        <v>0</v>
      </c>
      <c r="BI389" s="235">
        <f>IF(N389="nulová",J389,0)</f>
        <v>0</v>
      </c>
      <c r="BJ389" s="17" t="s">
        <v>87</v>
      </c>
      <c r="BK389" s="235">
        <f>ROUND(I389*H389,2)</f>
        <v>0</v>
      </c>
      <c r="BL389" s="17" t="s">
        <v>136</v>
      </c>
      <c r="BM389" s="234" t="s">
        <v>520</v>
      </c>
    </row>
    <row r="390" spans="2:47" s="1" customFormat="1" ht="12">
      <c r="B390" s="38"/>
      <c r="C390" s="39"/>
      <c r="D390" s="236" t="s">
        <v>138</v>
      </c>
      <c r="E390" s="39"/>
      <c r="F390" s="237" t="s">
        <v>521</v>
      </c>
      <c r="G390" s="39"/>
      <c r="H390" s="39"/>
      <c r="I390" s="139"/>
      <c r="J390" s="39"/>
      <c r="K390" s="39"/>
      <c r="L390" s="43"/>
      <c r="M390" s="238"/>
      <c r="N390" s="86"/>
      <c r="O390" s="86"/>
      <c r="P390" s="86"/>
      <c r="Q390" s="86"/>
      <c r="R390" s="86"/>
      <c r="S390" s="86"/>
      <c r="T390" s="87"/>
      <c r="AT390" s="17" t="s">
        <v>138</v>
      </c>
      <c r="AU390" s="17" t="s">
        <v>89</v>
      </c>
    </row>
    <row r="391" spans="2:47" s="1" customFormat="1" ht="12">
      <c r="B391" s="38"/>
      <c r="C391" s="39"/>
      <c r="D391" s="236" t="s">
        <v>197</v>
      </c>
      <c r="E391" s="39"/>
      <c r="F391" s="272" t="s">
        <v>522</v>
      </c>
      <c r="G391" s="39"/>
      <c r="H391" s="39"/>
      <c r="I391" s="139"/>
      <c r="J391" s="39"/>
      <c r="K391" s="39"/>
      <c r="L391" s="43"/>
      <c r="M391" s="238"/>
      <c r="N391" s="86"/>
      <c r="O391" s="86"/>
      <c r="P391" s="86"/>
      <c r="Q391" s="86"/>
      <c r="R391" s="86"/>
      <c r="S391" s="86"/>
      <c r="T391" s="87"/>
      <c r="AT391" s="17" t="s">
        <v>197</v>
      </c>
      <c r="AU391" s="17" t="s">
        <v>89</v>
      </c>
    </row>
    <row r="392" spans="2:65" s="1" customFormat="1" ht="16.5" customHeight="1">
      <c r="B392" s="38"/>
      <c r="C392" s="283" t="s">
        <v>523</v>
      </c>
      <c r="D392" s="283" t="s">
        <v>289</v>
      </c>
      <c r="E392" s="284" t="s">
        <v>524</v>
      </c>
      <c r="F392" s="285" t="s">
        <v>525</v>
      </c>
      <c r="G392" s="286" t="s">
        <v>446</v>
      </c>
      <c r="H392" s="287">
        <v>3</v>
      </c>
      <c r="I392" s="288"/>
      <c r="J392" s="289">
        <f>ROUND(I392*H392,2)</f>
        <v>0</v>
      </c>
      <c r="K392" s="285" t="s">
        <v>135</v>
      </c>
      <c r="L392" s="290"/>
      <c r="M392" s="291" t="s">
        <v>1</v>
      </c>
      <c r="N392" s="292" t="s">
        <v>44</v>
      </c>
      <c r="O392" s="86"/>
      <c r="P392" s="232">
        <f>O392*H392</f>
        <v>0</v>
      </c>
      <c r="Q392" s="232">
        <v>0.097</v>
      </c>
      <c r="R392" s="232">
        <f>Q392*H392</f>
        <v>0.29100000000000004</v>
      </c>
      <c r="S392" s="232">
        <v>0</v>
      </c>
      <c r="T392" s="233">
        <f>S392*H392</f>
        <v>0</v>
      </c>
      <c r="AR392" s="234" t="s">
        <v>192</v>
      </c>
      <c r="AT392" s="234" t="s">
        <v>289</v>
      </c>
      <c r="AU392" s="234" t="s">
        <v>89</v>
      </c>
      <c r="AY392" s="17" t="s">
        <v>129</v>
      </c>
      <c r="BE392" s="235">
        <f>IF(N392="základní",J392,0)</f>
        <v>0</v>
      </c>
      <c r="BF392" s="235">
        <f>IF(N392="snížená",J392,0)</f>
        <v>0</v>
      </c>
      <c r="BG392" s="235">
        <f>IF(N392="zákl. přenesená",J392,0)</f>
        <v>0</v>
      </c>
      <c r="BH392" s="235">
        <f>IF(N392="sníž. přenesená",J392,0)</f>
        <v>0</v>
      </c>
      <c r="BI392" s="235">
        <f>IF(N392="nulová",J392,0)</f>
        <v>0</v>
      </c>
      <c r="BJ392" s="17" t="s">
        <v>87</v>
      </c>
      <c r="BK392" s="235">
        <f>ROUND(I392*H392,2)</f>
        <v>0</v>
      </c>
      <c r="BL392" s="17" t="s">
        <v>136</v>
      </c>
      <c r="BM392" s="234" t="s">
        <v>526</v>
      </c>
    </row>
    <row r="393" spans="2:47" s="1" customFormat="1" ht="12">
      <c r="B393" s="38"/>
      <c r="C393" s="39"/>
      <c r="D393" s="236" t="s">
        <v>138</v>
      </c>
      <c r="E393" s="39"/>
      <c r="F393" s="237" t="s">
        <v>525</v>
      </c>
      <c r="G393" s="39"/>
      <c r="H393" s="39"/>
      <c r="I393" s="139"/>
      <c r="J393" s="39"/>
      <c r="K393" s="39"/>
      <c r="L393" s="43"/>
      <c r="M393" s="238"/>
      <c r="N393" s="86"/>
      <c r="O393" s="86"/>
      <c r="P393" s="86"/>
      <c r="Q393" s="86"/>
      <c r="R393" s="86"/>
      <c r="S393" s="86"/>
      <c r="T393" s="87"/>
      <c r="AT393" s="17" t="s">
        <v>138</v>
      </c>
      <c r="AU393" s="17" t="s">
        <v>89</v>
      </c>
    </row>
    <row r="394" spans="2:65" s="1" customFormat="1" ht="16.5" customHeight="1">
      <c r="B394" s="38"/>
      <c r="C394" s="283" t="s">
        <v>527</v>
      </c>
      <c r="D394" s="283" t="s">
        <v>289</v>
      </c>
      <c r="E394" s="284" t="s">
        <v>528</v>
      </c>
      <c r="F394" s="285" t="s">
        <v>529</v>
      </c>
      <c r="G394" s="286" t="s">
        <v>446</v>
      </c>
      <c r="H394" s="287">
        <v>3</v>
      </c>
      <c r="I394" s="288"/>
      <c r="J394" s="289">
        <f>ROUND(I394*H394,2)</f>
        <v>0</v>
      </c>
      <c r="K394" s="285" t="s">
        <v>135</v>
      </c>
      <c r="L394" s="290"/>
      <c r="M394" s="291" t="s">
        <v>1</v>
      </c>
      <c r="N394" s="292" t="s">
        <v>44</v>
      </c>
      <c r="O394" s="86"/>
      <c r="P394" s="232">
        <f>O394*H394</f>
        <v>0</v>
      </c>
      <c r="Q394" s="232">
        <v>0.111</v>
      </c>
      <c r="R394" s="232">
        <f>Q394*H394</f>
        <v>0.333</v>
      </c>
      <c r="S394" s="232">
        <v>0</v>
      </c>
      <c r="T394" s="233">
        <f>S394*H394</f>
        <v>0</v>
      </c>
      <c r="AR394" s="234" t="s">
        <v>192</v>
      </c>
      <c r="AT394" s="234" t="s">
        <v>289</v>
      </c>
      <c r="AU394" s="234" t="s">
        <v>89</v>
      </c>
      <c r="AY394" s="17" t="s">
        <v>129</v>
      </c>
      <c r="BE394" s="235">
        <f>IF(N394="základní",J394,0)</f>
        <v>0</v>
      </c>
      <c r="BF394" s="235">
        <f>IF(N394="snížená",J394,0)</f>
        <v>0</v>
      </c>
      <c r="BG394" s="235">
        <f>IF(N394="zákl. přenesená",J394,0)</f>
        <v>0</v>
      </c>
      <c r="BH394" s="235">
        <f>IF(N394="sníž. přenesená",J394,0)</f>
        <v>0</v>
      </c>
      <c r="BI394" s="235">
        <f>IF(N394="nulová",J394,0)</f>
        <v>0</v>
      </c>
      <c r="BJ394" s="17" t="s">
        <v>87</v>
      </c>
      <c r="BK394" s="235">
        <f>ROUND(I394*H394,2)</f>
        <v>0</v>
      </c>
      <c r="BL394" s="17" t="s">
        <v>136</v>
      </c>
      <c r="BM394" s="234" t="s">
        <v>530</v>
      </c>
    </row>
    <row r="395" spans="2:47" s="1" customFormat="1" ht="12">
      <c r="B395" s="38"/>
      <c r="C395" s="39"/>
      <c r="D395" s="236" t="s">
        <v>138</v>
      </c>
      <c r="E395" s="39"/>
      <c r="F395" s="237" t="s">
        <v>529</v>
      </c>
      <c r="G395" s="39"/>
      <c r="H395" s="39"/>
      <c r="I395" s="139"/>
      <c r="J395" s="39"/>
      <c r="K395" s="39"/>
      <c r="L395" s="43"/>
      <c r="M395" s="238"/>
      <c r="N395" s="86"/>
      <c r="O395" s="86"/>
      <c r="P395" s="86"/>
      <c r="Q395" s="86"/>
      <c r="R395" s="86"/>
      <c r="S395" s="86"/>
      <c r="T395" s="87"/>
      <c r="AT395" s="17" t="s">
        <v>138</v>
      </c>
      <c r="AU395" s="17" t="s">
        <v>89</v>
      </c>
    </row>
    <row r="396" spans="2:65" s="1" customFormat="1" ht="16.5" customHeight="1">
      <c r="B396" s="38"/>
      <c r="C396" s="283" t="s">
        <v>531</v>
      </c>
      <c r="D396" s="283" t="s">
        <v>289</v>
      </c>
      <c r="E396" s="284" t="s">
        <v>532</v>
      </c>
      <c r="F396" s="285" t="s">
        <v>533</v>
      </c>
      <c r="G396" s="286" t="s">
        <v>446</v>
      </c>
      <c r="H396" s="287">
        <v>3</v>
      </c>
      <c r="I396" s="288"/>
      <c r="J396" s="289">
        <f>ROUND(I396*H396,2)</f>
        <v>0</v>
      </c>
      <c r="K396" s="285" t="s">
        <v>135</v>
      </c>
      <c r="L396" s="290"/>
      <c r="M396" s="291" t="s">
        <v>1</v>
      </c>
      <c r="N396" s="292" t="s">
        <v>44</v>
      </c>
      <c r="O396" s="86"/>
      <c r="P396" s="232">
        <f>O396*H396</f>
        <v>0</v>
      </c>
      <c r="Q396" s="232">
        <v>0.027</v>
      </c>
      <c r="R396" s="232">
        <f>Q396*H396</f>
        <v>0.081</v>
      </c>
      <c r="S396" s="232">
        <v>0</v>
      </c>
      <c r="T396" s="233">
        <f>S396*H396</f>
        <v>0</v>
      </c>
      <c r="AR396" s="234" t="s">
        <v>192</v>
      </c>
      <c r="AT396" s="234" t="s">
        <v>289</v>
      </c>
      <c r="AU396" s="234" t="s">
        <v>89</v>
      </c>
      <c r="AY396" s="17" t="s">
        <v>129</v>
      </c>
      <c r="BE396" s="235">
        <f>IF(N396="základní",J396,0)</f>
        <v>0</v>
      </c>
      <c r="BF396" s="235">
        <f>IF(N396="snížená",J396,0)</f>
        <v>0</v>
      </c>
      <c r="BG396" s="235">
        <f>IF(N396="zákl. přenesená",J396,0)</f>
        <v>0</v>
      </c>
      <c r="BH396" s="235">
        <f>IF(N396="sníž. přenesená",J396,0)</f>
        <v>0</v>
      </c>
      <c r="BI396" s="235">
        <f>IF(N396="nulová",J396,0)</f>
        <v>0</v>
      </c>
      <c r="BJ396" s="17" t="s">
        <v>87</v>
      </c>
      <c r="BK396" s="235">
        <f>ROUND(I396*H396,2)</f>
        <v>0</v>
      </c>
      <c r="BL396" s="17" t="s">
        <v>136</v>
      </c>
      <c r="BM396" s="234" t="s">
        <v>534</v>
      </c>
    </row>
    <row r="397" spans="2:47" s="1" customFormat="1" ht="12">
      <c r="B397" s="38"/>
      <c r="C397" s="39"/>
      <c r="D397" s="236" t="s">
        <v>138</v>
      </c>
      <c r="E397" s="39"/>
      <c r="F397" s="237" t="s">
        <v>533</v>
      </c>
      <c r="G397" s="39"/>
      <c r="H397" s="39"/>
      <c r="I397" s="139"/>
      <c r="J397" s="39"/>
      <c r="K397" s="39"/>
      <c r="L397" s="43"/>
      <c r="M397" s="238"/>
      <c r="N397" s="86"/>
      <c r="O397" s="86"/>
      <c r="P397" s="86"/>
      <c r="Q397" s="86"/>
      <c r="R397" s="86"/>
      <c r="S397" s="86"/>
      <c r="T397" s="87"/>
      <c r="AT397" s="17" t="s">
        <v>138</v>
      </c>
      <c r="AU397" s="17" t="s">
        <v>89</v>
      </c>
    </row>
    <row r="398" spans="2:65" s="1" customFormat="1" ht="16.5" customHeight="1">
      <c r="B398" s="38"/>
      <c r="C398" s="283" t="s">
        <v>535</v>
      </c>
      <c r="D398" s="283" t="s">
        <v>289</v>
      </c>
      <c r="E398" s="284" t="s">
        <v>536</v>
      </c>
      <c r="F398" s="285" t="s">
        <v>537</v>
      </c>
      <c r="G398" s="286" t="s">
        <v>446</v>
      </c>
      <c r="H398" s="287">
        <v>3</v>
      </c>
      <c r="I398" s="288"/>
      <c r="J398" s="289">
        <f>ROUND(I398*H398,2)</f>
        <v>0</v>
      </c>
      <c r="K398" s="285" t="s">
        <v>135</v>
      </c>
      <c r="L398" s="290"/>
      <c r="M398" s="291" t="s">
        <v>1</v>
      </c>
      <c r="N398" s="292" t="s">
        <v>44</v>
      </c>
      <c r="O398" s="86"/>
      <c r="P398" s="232">
        <f>O398*H398</f>
        <v>0</v>
      </c>
      <c r="Q398" s="232">
        <v>0.004</v>
      </c>
      <c r="R398" s="232">
        <f>Q398*H398</f>
        <v>0.012</v>
      </c>
      <c r="S398" s="232">
        <v>0</v>
      </c>
      <c r="T398" s="233">
        <f>S398*H398</f>
        <v>0</v>
      </c>
      <c r="AR398" s="234" t="s">
        <v>192</v>
      </c>
      <c r="AT398" s="234" t="s">
        <v>289</v>
      </c>
      <c r="AU398" s="234" t="s">
        <v>89</v>
      </c>
      <c r="AY398" s="17" t="s">
        <v>129</v>
      </c>
      <c r="BE398" s="235">
        <f>IF(N398="základní",J398,0)</f>
        <v>0</v>
      </c>
      <c r="BF398" s="235">
        <f>IF(N398="snížená",J398,0)</f>
        <v>0</v>
      </c>
      <c r="BG398" s="235">
        <f>IF(N398="zákl. přenesená",J398,0)</f>
        <v>0</v>
      </c>
      <c r="BH398" s="235">
        <f>IF(N398="sníž. přenesená",J398,0)</f>
        <v>0</v>
      </c>
      <c r="BI398" s="235">
        <f>IF(N398="nulová",J398,0)</f>
        <v>0</v>
      </c>
      <c r="BJ398" s="17" t="s">
        <v>87</v>
      </c>
      <c r="BK398" s="235">
        <f>ROUND(I398*H398,2)</f>
        <v>0</v>
      </c>
      <c r="BL398" s="17" t="s">
        <v>136</v>
      </c>
      <c r="BM398" s="234" t="s">
        <v>538</v>
      </c>
    </row>
    <row r="399" spans="2:47" s="1" customFormat="1" ht="12">
      <c r="B399" s="38"/>
      <c r="C399" s="39"/>
      <c r="D399" s="236" t="s">
        <v>138</v>
      </c>
      <c r="E399" s="39"/>
      <c r="F399" s="237" t="s">
        <v>537</v>
      </c>
      <c r="G399" s="39"/>
      <c r="H399" s="39"/>
      <c r="I399" s="139"/>
      <c r="J399" s="39"/>
      <c r="K399" s="39"/>
      <c r="L399" s="43"/>
      <c r="M399" s="238"/>
      <c r="N399" s="86"/>
      <c r="O399" s="86"/>
      <c r="P399" s="86"/>
      <c r="Q399" s="86"/>
      <c r="R399" s="86"/>
      <c r="S399" s="86"/>
      <c r="T399" s="87"/>
      <c r="AT399" s="17" t="s">
        <v>138</v>
      </c>
      <c r="AU399" s="17" t="s">
        <v>89</v>
      </c>
    </row>
    <row r="400" spans="2:65" s="1" customFormat="1" ht="16.5" customHeight="1">
      <c r="B400" s="38"/>
      <c r="C400" s="223" t="s">
        <v>539</v>
      </c>
      <c r="D400" s="223" t="s">
        <v>131</v>
      </c>
      <c r="E400" s="224" t="s">
        <v>540</v>
      </c>
      <c r="F400" s="225" t="s">
        <v>541</v>
      </c>
      <c r="G400" s="226" t="s">
        <v>446</v>
      </c>
      <c r="H400" s="227">
        <v>3</v>
      </c>
      <c r="I400" s="228"/>
      <c r="J400" s="229">
        <f>ROUND(I400*H400,2)</f>
        <v>0</v>
      </c>
      <c r="K400" s="225" t="s">
        <v>135</v>
      </c>
      <c r="L400" s="43"/>
      <c r="M400" s="230" t="s">
        <v>1</v>
      </c>
      <c r="N400" s="231" t="s">
        <v>44</v>
      </c>
      <c r="O400" s="86"/>
      <c r="P400" s="232">
        <f>O400*H400</f>
        <v>0</v>
      </c>
      <c r="Q400" s="232">
        <v>0.21734</v>
      </c>
      <c r="R400" s="232">
        <f>Q400*H400</f>
        <v>0.65202</v>
      </c>
      <c r="S400" s="232">
        <v>0</v>
      </c>
      <c r="T400" s="233">
        <f>S400*H400</f>
        <v>0</v>
      </c>
      <c r="AR400" s="234" t="s">
        <v>136</v>
      </c>
      <c r="AT400" s="234" t="s">
        <v>131</v>
      </c>
      <c r="AU400" s="234" t="s">
        <v>89</v>
      </c>
      <c r="AY400" s="17" t="s">
        <v>129</v>
      </c>
      <c r="BE400" s="235">
        <f>IF(N400="základní",J400,0)</f>
        <v>0</v>
      </c>
      <c r="BF400" s="235">
        <f>IF(N400="snížená",J400,0)</f>
        <v>0</v>
      </c>
      <c r="BG400" s="235">
        <f>IF(N400="zákl. přenesená",J400,0)</f>
        <v>0</v>
      </c>
      <c r="BH400" s="235">
        <f>IF(N400="sníž. přenesená",J400,0)</f>
        <v>0</v>
      </c>
      <c r="BI400" s="235">
        <f>IF(N400="nulová",J400,0)</f>
        <v>0</v>
      </c>
      <c r="BJ400" s="17" t="s">
        <v>87</v>
      </c>
      <c r="BK400" s="235">
        <f>ROUND(I400*H400,2)</f>
        <v>0</v>
      </c>
      <c r="BL400" s="17" t="s">
        <v>136</v>
      </c>
      <c r="BM400" s="234" t="s">
        <v>542</v>
      </c>
    </row>
    <row r="401" spans="2:47" s="1" customFormat="1" ht="12">
      <c r="B401" s="38"/>
      <c r="C401" s="39"/>
      <c r="D401" s="236" t="s">
        <v>138</v>
      </c>
      <c r="E401" s="39"/>
      <c r="F401" s="237" t="s">
        <v>541</v>
      </c>
      <c r="G401" s="39"/>
      <c r="H401" s="39"/>
      <c r="I401" s="139"/>
      <c r="J401" s="39"/>
      <c r="K401" s="39"/>
      <c r="L401" s="43"/>
      <c r="M401" s="238"/>
      <c r="N401" s="86"/>
      <c r="O401" s="86"/>
      <c r="P401" s="86"/>
      <c r="Q401" s="86"/>
      <c r="R401" s="86"/>
      <c r="S401" s="86"/>
      <c r="T401" s="87"/>
      <c r="AT401" s="17" t="s">
        <v>138</v>
      </c>
      <c r="AU401" s="17" t="s">
        <v>89</v>
      </c>
    </row>
    <row r="402" spans="2:65" s="1" customFormat="1" ht="16.5" customHeight="1">
      <c r="B402" s="38"/>
      <c r="C402" s="283" t="s">
        <v>543</v>
      </c>
      <c r="D402" s="283" t="s">
        <v>289</v>
      </c>
      <c r="E402" s="284" t="s">
        <v>544</v>
      </c>
      <c r="F402" s="285" t="s">
        <v>545</v>
      </c>
      <c r="G402" s="286" t="s">
        <v>446</v>
      </c>
      <c r="H402" s="287">
        <v>3</v>
      </c>
      <c r="I402" s="288"/>
      <c r="J402" s="289">
        <f>ROUND(I402*H402,2)</f>
        <v>0</v>
      </c>
      <c r="K402" s="285" t="s">
        <v>135</v>
      </c>
      <c r="L402" s="290"/>
      <c r="M402" s="291" t="s">
        <v>1</v>
      </c>
      <c r="N402" s="292" t="s">
        <v>44</v>
      </c>
      <c r="O402" s="86"/>
      <c r="P402" s="232">
        <f>O402*H402</f>
        <v>0</v>
      </c>
      <c r="Q402" s="232">
        <v>0.0506</v>
      </c>
      <c r="R402" s="232">
        <f>Q402*H402</f>
        <v>0.1518</v>
      </c>
      <c r="S402" s="232">
        <v>0</v>
      </c>
      <c r="T402" s="233">
        <f>S402*H402</f>
        <v>0</v>
      </c>
      <c r="AR402" s="234" t="s">
        <v>192</v>
      </c>
      <c r="AT402" s="234" t="s">
        <v>289</v>
      </c>
      <c r="AU402" s="234" t="s">
        <v>89</v>
      </c>
      <c r="AY402" s="17" t="s">
        <v>129</v>
      </c>
      <c r="BE402" s="235">
        <f>IF(N402="základní",J402,0)</f>
        <v>0</v>
      </c>
      <c r="BF402" s="235">
        <f>IF(N402="snížená",J402,0)</f>
        <v>0</v>
      </c>
      <c r="BG402" s="235">
        <f>IF(N402="zákl. přenesená",J402,0)</f>
        <v>0</v>
      </c>
      <c r="BH402" s="235">
        <f>IF(N402="sníž. přenesená",J402,0)</f>
        <v>0</v>
      </c>
      <c r="BI402" s="235">
        <f>IF(N402="nulová",J402,0)</f>
        <v>0</v>
      </c>
      <c r="BJ402" s="17" t="s">
        <v>87</v>
      </c>
      <c r="BK402" s="235">
        <f>ROUND(I402*H402,2)</f>
        <v>0</v>
      </c>
      <c r="BL402" s="17" t="s">
        <v>136</v>
      </c>
      <c r="BM402" s="234" t="s">
        <v>546</v>
      </c>
    </row>
    <row r="403" spans="2:47" s="1" customFormat="1" ht="12">
      <c r="B403" s="38"/>
      <c r="C403" s="39"/>
      <c r="D403" s="236" t="s">
        <v>138</v>
      </c>
      <c r="E403" s="39"/>
      <c r="F403" s="237" t="s">
        <v>545</v>
      </c>
      <c r="G403" s="39"/>
      <c r="H403" s="39"/>
      <c r="I403" s="139"/>
      <c r="J403" s="39"/>
      <c r="K403" s="39"/>
      <c r="L403" s="43"/>
      <c r="M403" s="238"/>
      <c r="N403" s="86"/>
      <c r="O403" s="86"/>
      <c r="P403" s="86"/>
      <c r="Q403" s="86"/>
      <c r="R403" s="86"/>
      <c r="S403" s="86"/>
      <c r="T403" s="87"/>
      <c r="AT403" s="17" t="s">
        <v>138</v>
      </c>
      <c r="AU403" s="17" t="s">
        <v>89</v>
      </c>
    </row>
    <row r="404" spans="2:63" s="11" customFormat="1" ht="22.8" customHeight="1">
      <c r="B404" s="207"/>
      <c r="C404" s="208"/>
      <c r="D404" s="209" t="s">
        <v>78</v>
      </c>
      <c r="E404" s="221" t="s">
        <v>200</v>
      </c>
      <c r="F404" s="221" t="s">
        <v>547</v>
      </c>
      <c r="G404" s="208"/>
      <c r="H404" s="208"/>
      <c r="I404" s="211"/>
      <c r="J404" s="222">
        <f>BK404</f>
        <v>0</v>
      </c>
      <c r="K404" s="208"/>
      <c r="L404" s="213"/>
      <c r="M404" s="214"/>
      <c r="N404" s="215"/>
      <c r="O404" s="215"/>
      <c r="P404" s="216">
        <f>SUM(P405:P415)</f>
        <v>0</v>
      </c>
      <c r="Q404" s="215"/>
      <c r="R404" s="216">
        <f>SUM(R405:R415)</f>
        <v>0.0006255</v>
      </c>
      <c r="S404" s="215"/>
      <c r="T404" s="217">
        <f>SUM(T405:T415)</f>
        <v>14.284049999999999</v>
      </c>
      <c r="AR404" s="218" t="s">
        <v>87</v>
      </c>
      <c r="AT404" s="219" t="s">
        <v>78</v>
      </c>
      <c r="AU404" s="219" t="s">
        <v>87</v>
      </c>
      <c r="AY404" s="218" t="s">
        <v>129</v>
      </c>
      <c r="BK404" s="220">
        <f>SUM(BK405:BK415)</f>
        <v>0</v>
      </c>
    </row>
    <row r="405" spans="2:65" s="1" customFormat="1" ht="16.5" customHeight="1">
      <c r="B405" s="38"/>
      <c r="C405" s="223" t="s">
        <v>548</v>
      </c>
      <c r="D405" s="223" t="s">
        <v>131</v>
      </c>
      <c r="E405" s="224" t="s">
        <v>549</v>
      </c>
      <c r="F405" s="225" t="s">
        <v>550</v>
      </c>
      <c r="G405" s="226" t="s">
        <v>355</v>
      </c>
      <c r="H405" s="227">
        <v>84.8</v>
      </c>
      <c r="I405" s="228"/>
      <c r="J405" s="229">
        <f>ROUND(I405*H405,2)</f>
        <v>0</v>
      </c>
      <c r="K405" s="225" t="s">
        <v>135</v>
      </c>
      <c r="L405" s="43"/>
      <c r="M405" s="230" t="s">
        <v>1</v>
      </c>
      <c r="N405" s="231" t="s">
        <v>44</v>
      </c>
      <c r="O405" s="86"/>
      <c r="P405" s="232">
        <f>O405*H405</f>
        <v>0</v>
      </c>
      <c r="Q405" s="232">
        <v>0</v>
      </c>
      <c r="R405" s="232">
        <f>Q405*H405</f>
        <v>0</v>
      </c>
      <c r="S405" s="232">
        <v>0</v>
      </c>
      <c r="T405" s="233">
        <f>S405*H405</f>
        <v>0</v>
      </c>
      <c r="AR405" s="234" t="s">
        <v>136</v>
      </c>
      <c r="AT405" s="234" t="s">
        <v>131</v>
      </c>
      <c r="AU405" s="234" t="s">
        <v>89</v>
      </c>
      <c r="AY405" s="17" t="s">
        <v>129</v>
      </c>
      <c r="BE405" s="235">
        <f>IF(N405="základní",J405,0)</f>
        <v>0</v>
      </c>
      <c r="BF405" s="235">
        <f>IF(N405="snížená",J405,0)</f>
        <v>0</v>
      </c>
      <c r="BG405" s="235">
        <f>IF(N405="zákl. přenesená",J405,0)</f>
        <v>0</v>
      </c>
      <c r="BH405" s="235">
        <f>IF(N405="sníž. přenesená",J405,0)</f>
        <v>0</v>
      </c>
      <c r="BI405" s="235">
        <f>IF(N405="nulová",J405,0)</f>
        <v>0</v>
      </c>
      <c r="BJ405" s="17" t="s">
        <v>87</v>
      </c>
      <c r="BK405" s="235">
        <f>ROUND(I405*H405,2)</f>
        <v>0</v>
      </c>
      <c r="BL405" s="17" t="s">
        <v>136</v>
      </c>
      <c r="BM405" s="234" t="s">
        <v>551</v>
      </c>
    </row>
    <row r="406" spans="2:47" s="1" customFormat="1" ht="12">
      <c r="B406" s="38"/>
      <c r="C406" s="39"/>
      <c r="D406" s="236" t="s">
        <v>138</v>
      </c>
      <c r="E406" s="39"/>
      <c r="F406" s="237" t="s">
        <v>552</v>
      </c>
      <c r="G406" s="39"/>
      <c r="H406" s="39"/>
      <c r="I406" s="139"/>
      <c r="J406" s="39"/>
      <c r="K406" s="39"/>
      <c r="L406" s="43"/>
      <c r="M406" s="238"/>
      <c r="N406" s="86"/>
      <c r="O406" s="86"/>
      <c r="P406" s="86"/>
      <c r="Q406" s="86"/>
      <c r="R406" s="86"/>
      <c r="S406" s="86"/>
      <c r="T406" s="87"/>
      <c r="AT406" s="17" t="s">
        <v>138</v>
      </c>
      <c r="AU406" s="17" t="s">
        <v>89</v>
      </c>
    </row>
    <row r="407" spans="2:51" s="12" customFormat="1" ht="12">
      <c r="B407" s="239"/>
      <c r="C407" s="240"/>
      <c r="D407" s="236" t="s">
        <v>140</v>
      </c>
      <c r="E407" s="241" t="s">
        <v>1</v>
      </c>
      <c r="F407" s="242" t="s">
        <v>553</v>
      </c>
      <c r="G407" s="240"/>
      <c r="H407" s="243">
        <v>42.4</v>
      </c>
      <c r="I407" s="244"/>
      <c r="J407" s="240"/>
      <c r="K407" s="240"/>
      <c r="L407" s="245"/>
      <c r="M407" s="246"/>
      <c r="N407" s="247"/>
      <c r="O407" s="247"/>
      <c r="P407" s="247"/>
      <c r="Q407" s="247"/>
      <c r="R407" s="247"/>
      <c r="S407" s="247"/>
      <c r="T407" s="248"/>
      <c r="AT407" s="249" t="s">
        <v>140</v>
      </c>
      <c r="AU407" s="249" t="s">
        <v>89</v>
      </c>
      <c r="AV407" s="12" t="s">
        <v>89</v>
      </c>
      <c r="AW407" s="12" t="s">
        <v>36</v>
      </c>
      <c r="AX407" s="12" t="s">
        <v>79</v>
      </c>
      <c r="AY407" s="249" t="s">
        <v>129</v>
      </c>
    </row>
    <row r="408" spans="2:51" s="12" customFormat="1" ht="12">
      <c r="B408" s="239"/>
      <c r="C408" s="240"/>
      <c r="D408" s="236" t="s">
        <v>140</v>
      </c>
      <c r="E408" s="241" t="s">
        <v>1</v>
      </c>
      <c r="F408" s="242" t="s">
        <v>554</v>
      </c>
      <c r="G408" s="240"/>
      <c r="H408" s="243">
        <v>42.4</v>
      </c>
      <c r="I408" s="244"/>
      <c r="J408" s="240"/>
      <c r="K408" s="240"/>
      <c r="L408" s="245"/>
      <c r="M408" s="246"/>
      <c r="N408" s="247"/>
      <c r="O408" s="247"/>
      <c r="P408" s="247"/>
      <c r="Q408" s="247"/>
      <c r="R408" s="247"/>
      <c r="S408" s="247"/>
      <c r="T408" s="248"/>
      <c r="AT408" s="249" t="s">
        <v>140</v>
      </c>
      <c r="AU408" s="249" t="s">
        <v>89</v>
      </c>
      <c r="AV408" s="12" t="s">
        <v>89</v>
      </c>
      <c r="AW408" s="12" t="s">
        <v>36</v>
      </c>
      <c r="AX408" s="12" t="s">
        <v>79</v>
      </c>
      <c r="AY408" s="249" t="s">
        <v>129</v>
      </c>
    </row>
    <row r="409" spans="2:51" s="14" customFormat="1" ht="12">
      <c r="B409" s="261"/>
      <c r="C409" s="262"/>
      <c r="D409" s="236" t="s">
        <v>140</v>
      </c>
      <c r="E409" s="263" t="s">
        <v>1</v>
      </c>
      <c r="F409" s="264" t="s">
        <v>157</v>
      </c>
      <c r="G409" s="262"/>
      <c r="H409" s="265">
        <v>84.8</v>
      </c>
      <c r="I409" s="266"/>
      <c r="J409" s="262"/>
      <c r="K409" s="262"/>
      <c r="L409" s="267"/>
      <c r="M409" s="268"/>
      <c r="N409" s="269"/>
      <c r="O409" s="269"/>
      <c r="P409" s="269"/>
      <c r="Q409" s="269"/>
      <c r="R409" s="269"/>
      <c r="S409" s="269"/>
      <c r="T409" s="270"/>
      <c r="AT409" s="271" t="s">
        <v>140</v>
      </c>
      <c r="AU409" s="271" t="s">
        <v>89</v>
      </c>
      <c r="AV409" s="14" t="s">
        <v>136</v>
      </c>
      <c r="AW409" s="14" t="s">
        <v>36</v>
      </c>
      <c r="AX409" s="14" t="s">
        <v>87</v>
      </c>
      <c r="AY409" s="271" t="s">
        <v>129</v>
      </c>
    </row>
    <row r="410" spans="2:65" s="1" customFormat="1" ht="16.5" customHeight="1">
      <c r="B410" s="38"/>
      <c r="C410" s="223" t="s">
        <v>555</v>
      </c>
      <c r="D410" s="223" t="s">
        <v>131</v>
      </c>
      <c r="E410" s="224" t="s">
        <v>556</v>
      </c>
      <c r="F410" s="225" t="s">
        <v>557</v>
      </c>
      <c r="G410" s="226" t="s">
        <v>355</v>
      </c>
      <c r="H410" s="227">
        <v>165.6</v>
      </c>
      <c r="I410" s="228"/>
      <c r="J410" s="229">
        <f>ROUND(I410*H410,2)</f>
        <v>0</v>
      </c>
      <c r="K410" s="225" t="s">
        <v>135</v>
      </c>
      <c r="L410" s="43"/>
      <c r="M410" s="230" t="s">
        <v>1</v>
      </c>
      <c r="N410" s="231" t="s">
        <v>44</v>
      </c>
      <c r="O410" s="86"/>
      <c r="P410" s="232">
        <f>O410*H410</f>
        <v>0</v>
      </c>
      <c r="Q410" s="232">
        <v>0</v>
      </c>
      <c r="R410" s="232">
        <f>Q410*H410</f>
        <v>0</v>
      </c>
      <c r="S410" s="232">
        <v>0.086</v>
      </c>
      <c r="T410" s="233">
        <f>S410*H410</f>
        <v>14.241599999999998</v>
      </c>
      <c r="AR410" s="234" t="s">
        <v>136</v>
      </c>
      <c r="AT410" s="234" t="s">
        <v>131</v>
      </c>
      <c r="AU410" s="234" t="s">
        <v>89</v>
      </c>
      <c r="AY410" s="17" t="s">
        <v>129</v>
      </c>
      <c r="BE410" s="235">
        <f>IF(N410="základní",J410,0)</f>
        <v>0</v>
      </c>
      <c r="BF410" s="235">
        <f>IF(N410="snížená",J410,0)</f>
        <v>0</v>
      </c>
      <c r="BG410" s="235">
        <f>IF(N410="zákl. přenesená",J410,0)</f>
        <v>0</v>
      </c>
      <c r="BH410" s="235">
        <f>IF(N410="sníž. přenesená",J410,0)</f>
        <v>0</v>
      </c>
      <c r="BI410" s="235">
        <f>IF(N410="nulová",J410,0)</f>
        <v>0</v>
      </c>
      <c r="BJ410" s="17" t="s">
        <v>87</v>
      </c>
      <c r="BK410" s="235">
        <f>ROUND(I410*H410,2)</f>
        <v>0</v>
      </c>
      <c r="BL410" s="17" t="s">
        <v>136</v>
      </c>
      <c r="BM410" s="234" t="s">
        <v>558</v>
      </c>
    </row>
    <row r="411" spans="2:47" s="1" customFormat="1" ht="12">
      <c r="B411" s="38"/>
      <c r="C411" s="39"/>
      <c r="D411" s="236" t="s">
        <v>138</v>
      </c>
      <c r="E411" s="39"/>
      <c r="F411" s="237" t="s">
        <v>559</v>
      </c>
      <c r="G411" s="39"/>
      <c r="H411" s="39"/>
      <c r="I411" s="139"/>
      <c r="J411" s="39"/>
      <c r="K411" s="39"/>
      <c r="L411" s="43"/>
      <c r="M411" s="238"/>
      <c r="N411" s="86"/>
      <c r="O411" s="86"/>
      <c r="P411" s="86"/>
      <c r="Q411" s="86"/>
      <c r="R411" s="86"/>
      <c r="S411" s="86"/>
      <c r="T411" s="87"/>
      <c r="AT411" s="17" t="s">
        <v>138</v>
      </c>
      <c r="AU411" s="17" t="s">
        <v>89</v>
      </c>
    </row>
    <row r="412" spans="2:51" s="12" customFormat="1" ht="12">
      <c r="B412" s="239"/>
      <c r="C412" s="240"/>
      <c r="D412" s="236" t="s">
        <v>140</v>
      </c>
      <c r="E412" s="241" t="s">
        <v>1</v>
      </c>
      <c r="F412" s="242" t="s">
        <v>560</v>
      </c>
      <c r="G412" s="240"/>
      <c r="H412" s="243">
        <v>165.6</v>
      </c>
      <c r="I412" s="244"/>
      <c r="J412" s="240"/>
      <c r="K412" s="240"/>
      <c r="L412" s="245"/>
      <c r="M412" s="246"/>
      <c r="N412" s="247"/>
      <c r="O412" s="247"/>
      <c r="P412" s="247"/>
      <c r="Q412" s="247"/>
      <c r="R412" s="247"/>
      <c r="S412" s="247"/>
      <c r="T412" s="248"/>
      <c r="AT412" s="249" t="s">
        <v>140</v>
      </c>
      <c r="AU412" s="249" t="s">
        <v>89</v>
      </c>
      <c r="AV412" s="12" t="s">
        <v>89</v>
      </c>
      <c r="AW412" s="12" t="s">
        <v>36</v>
      </c>
      <c r="AX412" s="12" t="s">
        <v>87</v>
      </c>
      <c r="AY412" s="249" t="s">
        <v>129</v>
      </c>
    </row>
    <row r="413" spans="2:65" s="1" customFormat="1" ht="16.5" customHeight="1">
      <c r="B413" s="38"/>
      <c r="C413" s="223" t="s">
        <v>561</v>
      </c>
      <c r="D413" s="223" t="s">
        <v>131</v>
      </c>
      <c r="E413" s="224" t="s">
        <v>562</v>
      </c>
      <c r="F413" s="225" t="s">
        <v>563</v>
      </c>
      <c r="G413" s="226" t="s">
        <v>355</v>
      </c>
      <c r="H413" s="227">
        <v>0.15</v>
      </c>
      <c r="I413" s="228"/>
      <c r="J413" s="229">
        <f>ROUND(I413*H413,2)</f>
        <v>0</v>
      </c>
      <c r="K413" s="225" t="s">
        <v>135</v>
      </c>
      <c r="L413" s="43"/>
      <c r="M413" s="230" t="s">
        <v>1</v>
      </c>
      <c r="N413" s="231" t="s">
        <v>44</v>
      </c>
      <c r="O413" s="86"/>
      <c r="P413" s="232">
        <f>O413*H413</f>
        <v>0</v>
      </c>
      <c r="Q413" s="232">
        <v>0.00417</v>
      </c>
      <c r="R413" s="232">
        <f>Q413*H413</f>
        <v>0.0006255</v>
      </c>
      <c r="S413" s="232">
        <v>0.283</v>
      </c>
      <c r="T413" s="233">
        <f>S413*H413</f>
        <v>0.042449999999999995</v>
      </c>
      <c r="AR413" s="234" t="s">
        <v>136</v>
      </c>
      <c r="AT413" s="234" t="s">
        <v>131</v>
      </c>
      <c r="AU413" s="234" t="s">
        <v>89</v>
      </c>
      <c r="AY413" s="17" t="s">
        <v>129</v>
      </c>
      <c r="BE413" s="235">
        <f>IF(N413="základní",J413,0)</f>
        <v>0</v>
      </c>
      <c r="BF413" s="235">
        <f>IF(N413="snížená",J413,0)</f>
        <v>0</v>
      </c>
      <c r="BG413" s="235">
        <f>IF(N413="zákl. přenesená",J413,0)</f>
        <v>0</v>
      </c>
      <c r="BH413" s="235">
        <f>IF(N413="sníž. přenesená",J413,0)</f>
        <v>0</v>
      </c>
      <c r="BI413" s="235">
        <f>IF(N413="nulová",J413,0)</f>
        <v>0</v>
      </c>
      <c r="BJ413" s="17" t="s">
        <v>87</v>
      </c>
      <c r="BK413" s="235">
        <f>ROUND(I413*H413,2)</f>
        <v>0</v>
      </c>
      <c r="BL413" s="17" t="s">
        <v>136</v>
      </c>
      <c r="BM413" s="234" t="s">
        <v>564</v>
      </c>
    </row>
    <row r="414" spans="2:47" s="1" customFormat="1" ht="12">
      <c r="B414" s="38"/>
      <c r="C414" s="39"/>
      <c r="D414" s="236" t="s">
        <v>138</v>
      </c>
      <c r="E414" s="39"/>
      <c r="F414" s="237" t="s">
        <v>565</v>
      </c>
      <c r="G414" s="39"/>
      <c r="H414" s="39"/>
      <c r="I414" s="139"/>
      <c r="J414" s="39"/>
      <c r="K414" s="39"/>
      <c r="L414" s="43"/>
      <c r="M414" s="238"/>
      <c r="N414" s="86"/>
      <c r="O414" s="86"/>
      <c r="P414" s="86"/>
      <c r="Q414" s="86"/>
      <c r="R414" s="86"/>
      <c r="S414" s="86"/>
      <c r="T414" s="87"/>
      <c r="AT414" s="17" t="s">
        <v>138</v>
      </c>
      <c r="AU414" s="17" t="s">
        <v>89</v>
      </c>
    </row>
    <row r="415" spans="2:51" s="12" customFormat="1" ht="12">
      <c r="B415" s="239"/>
      <c r="C415" s="240"/>
      <c r="D415" s="236" t="s">
        <v>140</v>
      </c>
      <c r="E415" s="241" t="s">
        <v>1</v>
      </c>
      <c r="F415" s="242" t="s">
        <v>566</v>
      </c>
      <c r="G415" s="240"/>
      <c r="H415" s="243">
        <v>0.15</v>
      </c>
      <c r="I415" s="244"/>
      <c r="J415" s="240"/>
      <c r="K415" s="240"/>
      <c r="L415" s="245"/>
      <c r="M415" s="246"/>
      <c r="N415" s="247"/>
      <c r="O415" s="247"/>
      <c r="P415" s="247"/>
      <c r="Q415" s="247"/>
      <c r="R415" s="247"/>
      <c r="S415" s="247"/>
      <c r="T415" s="248"/>
      <c r="AT415" s="249" t="s">
        <v>140</v>
      </c>
      <c r="AU415" s="249" t="s">
        <v>89</v>
      </c>
      <c r="AV415" s="12" t="s">
        <v>89</v>
      </c>
      <c r="AW415" s="12" t="s">
        <v>36</v>
      </c>
      <c r="AX415" s="12" t="s">
        <v>87</v>
      </c>
      <c r="AY415" s="249" t="s">
        <v>129</v>
      </c>
    </row>
    <row r="416" spans="2:63" s="11" customFormat="1" ht="22.8" customHeight="1">
      <c r="B416" s="207"/>
      <c r="C416" s="208"/>
      <c r="D416" s="209" t="s">
        <v>78</v>
      </c>
      <c r="E416" s="221" t="s">
        <v>567</v>
      </c>
      <c r="F416" s="221" t="s">
        <v>568</v>
      </c>
      <c r="G416" s="208"/>
      <c r="H416" s="208"/>
      <c r="I416" s="211"/>
      <c r="J416" s="222">
        <f>BK416</f>
        <v>0</v>
      </c>
      <c r="K416" s="208"/>
      <c r="L416" s="213"/>
      <c r="M416" s="214"/>
      <c r="N416" s="215"/>
      <c r="O416" s="215"/>
      <c r="P416" s="216">
        <f>SUM(P417:P456)</f>
        <v>0</v>
      </c>
      <c r="Q416" s="215"/>
      <c r="R416" s="216">
        <f>SUM(R417:R456)</f>
        <v>0</v>
      </c>
      <c r="S416" s="215"/>
      <c r="T416" s="217">
        <f>SUM(T417:T456)</f>
        <v>0</v>
      </c>
      <c r="AR416" s="218" t="s">
        <v>87</v>
      </c>
      <c r="AT416" s="219" t="s">
        <v>78</v>
      </c>
      <c r="AU416" s="219" t="s">
        <v>87</v>
      </c>
      <c r="AY416" s="218" t="s">
        <v>129</v>
      </c>
      <c r="BK416" s="220">
        <f>SUM(BK417:BK456)</f>
        <v>0</v>
      </c>
    </row>
    <row r="417" spans="2:65" s="1" customFormat="1" ht="16.5" customHeight="1">
      <c r="B417" s="38"/>
      <c r="C417" s="223" t="s">
        <v>569</v>
      </c>
      <c r="D417" s="223" t="s">
        <v>131</v>
      </c>
      <c r="E417" s="224" t="s">
        <v>570</v>
      </c>
      <c r="F417" s="225" t="s">
        <v>571</v>
      </c>
      <c r="G417" s="226" t="s">
        <v>275</v>
      </c>
      <c r="H417" s="227">
        <v>0.042</v>
      </c>
      <c r="I417" s="228"/>
      <c r="J417" s="229">
        <f>ROUND(I417*H417,2)</f>
        <v>0</v>
      </c>
      <c r="K417" s="225" t="s">
        <v>334</v>
      </c>
      <c r="L417" s="43"/>
      <c r="M417" s="230" t="s">
        <v>1</v>
      </c>
      <c r="N417" s="231" t="s">
        <v>44</v>
      </c>
      <c r="O417" s="86"/>
      <c r="P417" s="232">
        <f>O417*H417</f>
        <v>0</v>
      </c>
      <c r="Q417" s="232">
        <v>0</v>
      </c>
      <c r="R417" s="232">
        <f>Q417*H417</f>
        <v>0</v>
      </c>
      <c r="S417" s="232">
        <v>0</v>
      </c>
      <c r="T417" s="233">
        <f>S417*H417</f>
        <v>0</v>
      </c>
      <c r="AR417" s="234" t="s">
        <v>136</v>
      </c>
      <c r="AT417" s="234" t="s">
        <v>131</v>
      </c>
      <c r="AU417" s="234" t="s">
        <v>89</v>
      </c>
      <c r="AY417" s="17" t="s">
        <v>129</v>
      </c>
      <c r="BE417" s="235">
        <f>IF(N417="základní",J417,0)</f>
        <v>0</v>
      </c>
      <c r="BF417" s="235">
        <f>IF(N417="snížená",J417,0)</f>
        <v>0</v>
      </c>
      <c r="BG417" s="235">
        <f>IF(N417="zákl. přenesená",J417,0)</f>
        <v>0</v>
      </c>
      <c r="BH417" s="235">
        <f>IF(N417="sníž. přenesená",J417,0)</f>
        <v>0</v>
      </c>
      <c r="BI417" s="235">
        <f>IF(N417="nulová",J417,0)</f>
        <v>0</v>
      </c>
      <c r="BJ417" s="17" t="s">
        <v>87</v>
      </c>
      <c r="BK417" s="235">
        <f>ROUND(I417*H417,2)</f>
        <v>0</v>
      </c>
      <c r="BL417" s="17" t="s">
        <v>136</v>
      </c>
      <c r="BM417" s="234" t="s">
        <v>572</v>
      </c>
    </row>
    <row r="418" spans="2:47" s="1" customFormat="1" ht="12">
      <c r="B418" s="38"/>
      <c r="C418" s="39"/>
      <c r="D418" s="236" t="s">
        <v>138</v>
      </c>
      <c r="E418" s="39"/>
      <c r="F418" s="237" t="s">
        <v>573</v>
      </c>
      <c r="G418" s="39"/>
      <c r="H418" s="39"/>
      <c r="I418" s="139"/>
      <c r="J418" s="39"/>
      <c r="K418" s="39"/>
      <c r="L418" s="43"/>
      <c r="M418" s="238"/>
      <c r="N418" s="86"/>
      <c r="O418" s="86"/>
      <c r="P418" s="86"/>
      <c r="Q418" s="86"/>
      <c r="R418" s="86"/>
      <c r="S418" s="86"/>
      <c r="T418" s="87"/>
      <c r="AT418" s="17" t="s">
        <v>138</v>
      </c>
      <c r="AU418" s="17" t="s">
        <v>89</v>
      </c>
    </row>
    <row r="419" spans="2:51" s="12" customFormat="1" ht="12">
      <c r="B419" s="239"/>
      <c r="C419" s="240"/>
      <c r="D419" s="236" t="s">
        <v>140</v>
      </c>
      <c r="E419" s="241" t="s">
        <v>1</v>
      </c>
      <c r="F419" s="242" t="s">
        <v>574</v>
      </c>
      <c r="G419" s="240"/>
      <c r="H419" s="243">
        <v>0.042</v>
      </c>
      <c r="I419" s="244"/>
      <c r="J419" s="240"/>
      <c r="K419" s="240"/>
      <c r="L419" s="245"/>
      <c r="M419" s="246"/>
      <c r="N419" s="247"/>
      <c r="O419" s="247"/>
      <c r="P419" s="247"/>
      <c r="Q419" s="247"/>
      <c r="R419" s="247"/>
      <c r="S419" s="247"/>
      <c r="T419" s="248"/>
      <c r="AT419" s="249" t="s">
        <v>140</v>
      </c>
      <c r="AU419" s="249" t="s">
        <v>89</v>
      </c>
      <c r="AV419" s="12" t="s">
        <v>89</v>
      </c>
      <c r="AW419" s="12" t="s">
        <v>36</v>
      </c>
      <c r="AX419" s="12" t="s">
        <v>79</v>
      </c>
      <c r="AY419" s="249" t="s">
        <v>129</v>
      </c>
    </row>
    <row r="420" spans="2:51" s="14" customFormat="1" ht="12">
      <c r="B420" s="261"/>
      <c r="C420" s="262"/>
      <c r="D420" s="236" t="s">
        <v>140</v>
      </c>
      <c r="E420" s="263" t="s">
        <v>1</v>
      </c>
      <c r="F420" s="264" t="s">
        <v>157</v>
      </c>
      <c r="G420" s="262"/>
      <c r="H420" s="265">
        <v>0.042</v>
      </c>
      <c r="I420" s="266"/>
      <c r="J420" s="262"/>
      <c r="K420" s="262"/>
      <c r="L420" s="267"/>
      <c r="M420" s="268"/>
      <c r="N420" s="269"/>
      <c r="O420" s="269"/>
      <c r="P420" s="269"/>
      <c r="Q420" s="269"/>
      <c r="R420" s="269"/>
      <c r="S420" s="269"/>
      <c r="T420" s="270"/>
      <c r="AT420" s="271" t="s">
        <v>140</v>
      </c>
      <c r="AU420" s="271" t="s">
        <v>89</v>
      </c>
      <c r="AV420" s="14" t="s">
        <v>136</v>
      </c>
      <c r="AW420" s="14" t="s">
        <v>36</v>
      </c>
      <c r="AX420" s="14" t="s">
        <v>87</v>
      </c>
      <c r="AY420" s="271" t="s">
        <v>129</v>
      </c>
    </row>
    <row r="421" spans="2:51" s="15" customFormat="1" ht="12">
      <c r="B421" s="273"/>
      <c r="C421" s="274"/>
      <c r="D421" s="236" t="s">
        <v>140</v>
      </c>
      <c r="E421" s="275" t="s">
        <v>1</v>
      </c>
      <c r="F421" s="276" t="s">
        <v>254</v>
      </c>
      <c r="G421" s="274"/>
      <c r="H421" s="275" t="s">
        <v>1</v>
      </c>
      <c r="I421" s="277"/>
      <c r="J421" s="274"/>
      <c r="K421" s="274"/>
      <c r="L421" s="278"/>
      <c r="M421" s="279"/>
      <c r="N421" s="280"/>
      <c r="O421" s="280"/>
      <c r="P421" s="280"/>
      <c r="Q421" s="280"/>
      <c r="R421" s="280"/>
      <c r="S421" s="280"/>
      <c r="T421" s="281"/>
      <c r="AT421" s="282" t="s">
        <v>140</v>
      </c>
      <c r="AU421" s="282" t="s">
        <v>89</v>
      </c>
      <c r="AV421" s="15" t="s">
        <v>87</v>
      </c>
      <c r="AW421" s="15" t="s">
        <v>36</v>
      </c>
      <c r="AX421" s="15" t="s">
        <v>79</v>
      </c>
      <c r="AY421" s="282" t="s">
        <v>129</v>
      </c>
    </row>
    <row r="422" spans="2:65" s="1" customFormat="1" ht="16.5" customHeight="1">
      <c r="B422" s="38"/>
      <c r="C422" s="223" t="s">
        <v>575</v>
      </c>
      <c r="D422" s="223" t="s">
        <v>131</v>
      </c>
      <c r="E422" s="224" t="s">
        <v>576</v>
      </c>
      <c r="F422" s="225" t="s">
        <v>577</v>
      </c>
      <c r="G422" s="226" t="s">
        <v>275</v>
      </c>
      <c r="H422" s="227">
        <v>0.42</v>
      </c>
      <c r="I422" s="228"/>
      <c r="J422" s="229">
        <f>ROUND(I422*H422,2)</f>
        <v>0</v>
      </c>
      <c r="K422" s="225" t="s">
        <v>334</v>
      </c>
      <c r="L422" s="43"/>
      <c r="M422" s="230" t="s">
        <v>1</v>
      </c>
      <c r="N422" s="231" t="s">
        <v>44</v>
      </c>
      <c r="O422" s="86"/>
      <c r="P422" s="232">
        <f>O422*H422</f>
        <v>0</v>
      </c>
      <c r="Q422" s="232">
        <v>0</v>
      </c>
      <c r="R422" s="232">
        <f>Q422*H422</f>
        <v>0</v>
      </c>
      <c r="S422" s="232">
        <v>0</v>
      </c>
      <c r="T422" s="233">
        <f>S422*H422</f>
        <v>0</v>
      </c>
      <c r="AR422" s="234" t="s">
        <v>136</v>
      </c>
      <c r="AT422" s="234" t="s">
        <v>131</v>
      </c>
      <c r="AU422" s="234" t="s">
        <v>89</v>
      </c>
      <c r="AY422" s="17" t="s">
        <v>129</v>
      </c>
      <c r="BE422" s="235">
        <f>IF(N422="základní",J422,0)</f>
        <v>0</v>
      </c>
      <c r="BF422" s="235">
        <f>IF(N422="snížená",J422,0)</f>
        <v>0</v>
      </c>
      <c r="BG422" s="235">
        <f>IF(N422="zákl. přenesená",J422,0)</f>
        <v>0</v>
      </c>
      <c r="BH422" s="235">
        <f>IF(N422="sníž. přenesená",J422,0)</f>
        <v>0</v>
      </c>
      <c r="BI422" s="235">
        <f>IF(N422="nulová",J422,0)</f>
        <v>0</v>
      </c>
      <c r="BJ422" s="17" t="s">
        <v>87</v>
      </c>
      <c r="BK422" s="235">
        <f>ROUND(I422*H422,2)</f>
        <v>0</v>
      </c>
      <c r="BL422" s="17" t="s">
        <v>136</v>
      </c>
      <c r="BM422" s="234" t="s">
        <v>578</v>
      </c>
    </row>
    <row r="423" spans="2:47" s="1" customFormat="1" ht="12">
      <c r="B423" s="38"/>
      <c r="C423" s="39"/>
      <c r="D423" s="236" t="s">
        <v>138</v>
      </c>
      <c r="E423" s="39"/>
      <c r="F423" s="237" t="s">
        <v>579</v>
      </c>
      <c r="G423" s="39"/>
      <c r="H423" s="39"/>
      <c r="I423" s="139"/>
      <c r="J423" s="39"/>
      <c r="K423" s="39"/>
      <c r="L423" s="43"/>
      <c r="M423" s="238"/>
      <c r="N423" s="86"/>
      <c r="O423" s="86"/>
      <c r="P423" s="86"/>
      <c r="Q423" s="86"/>
      <c r="R423" s="86"/>
      <c r="S423" s="86"/>
      <c r="T423" s="87"/>
      <c r="AT423" s="17" t="s">
        <v>138</v>
      </c>
      <c r="AU423" s="17" t="s">
        <v>89</v>
      </c>
    </row>
    <row r="424" spans="2:51" s="12" customFormat="1" ht="12">
      <c r="B424" s="239"/>
      <c r="C424" s="240"/>
      <c r="D424" s="236" t="s">
        <v>140</v>
      </c>
      <c r="E424" s="241" t="s">
        <v>1</v>
      </c>
      <c r="F424" s="242" t="s">
        <v>580</v>
      </c>
      <c r="G424" s="240"/>
      <c r="H424" s="243">
        <v>0.42</v>
      </c>
      <c r="I424" s="244"/>
      <c r="J424" s="240"/>
      <c r="K424" s="240"/>
      <c r="L424" s="245"/>
      <c r="M424" s="246"/>
      <c r="N424" s="247"/>
      <c r="O424" s="247"/>
      <c r="P424" s="247"/>
      <c r="Q424" s="247"/>
      <c r="R424" s="247"/>
      <c r="S424" s="247"/>
      <c r="T424" s="248"/>
      <c r="AT424" s="249" t="s">
        <v>140</v>
      </c>
      <c r="AU424" s="249" t="s">
        <v>89</v>
      </c>
      <c r="AV424" s="12" t="s">
        <v>89</v>
      </c>
      <c r="AW424" s="12" t="s">
        <v>36</v>
      </c>
      <c r="AX424" s="12" t="s">
        <v>87</v>
      </c>
      <c r="AY424" s="249" t="s">
        <v>129</v>
      </c>
    </row>
    <row r="425" spans="2:65" s="1" customFormat="1" ht="16.5" customHeight="1">
      <c r="B425" s="38"/>
      <c r="C425" s="223" t="s">
        <v>581</v>
      </c>
      <c r="D425" s="223" t="s">
        <v>131</v>
      </c>
      <c r="E425" s="224" t="s">
        <v>582</v>
      </c>
      <c r="F425" s="225" t="s">
        <v>583</v>
      </c>
      <c r="G425" s="226" t="s">
        <v>275</v>
      </c>
      <c r="H425" s="227">
        <v>27.762</v>
      </c>
      <c r="I425" s="228"/>
      <c r="J425" s="229">
        <f>ROUND(I425*H425,2)</f>
        <v>0</v>
      </c>
      <c r="K425" s="225" t="s">
        <v>334</v>
      </c>
      <c r="L425" s="43"/>
      <c r="M425" s="230" t="s">
        <v>1</v>
      </c>
      <c r="N425" s="231" t="s">
        <v>44</v>
      </c>
      <c r="O425" s="86"/>
      <c r="P425" s="232">
        <f>O425*H425</f>
        <v>0</v>
      </c>
      <c r="Q425" s="232">
        <v>0</v>
      </c>
      <c r="R425" s="232">
        <f>Q425*H425</f>
        <v>0</v>
      </c>
      <c r="S425" s="232">
        <v>0</v>
      </c>
      <c r="T425" s="233">
        <f>S425*H425</f>
        <v>0</v>
      </c>
      <c r="AR425" s="234" t="s">
        <v>136</v>
      </c>
      <c r="AT425" s="234" t="s">
        <v>131</v>
      </c>
      <c r="AU425" s="234" t="s">
        <v>89</v>
      </c>
      <c r="AY425" s="17" t="s">
        <v>129</v>
      </c>
      <c r="BE425" s="235">
        <f>IF(N425="základní",J425,0)</f>
        <v>0</v>
      </c>
      <c r="BF425" s="235">
        <f>IF(N425="snížená",J425,0)</f>
        <v>0</v>
      </c>
      <c r="BG425" s="235">
        <f>IF(N425="zákl. přenesená",J425,0)</f>
        <v>0</v>
      </c>
      <c r="BH425" s="235">
        <f>IF(N425="sníž. přenesená",J425,0)</f>
        <v>0</v>
      </c>
      <c r="BI425" s="235">
        <f>IF(N425="nulová",J425,0)</f>
        <v>0</v>
      </c>
      <c r="BJ425" s="17" t="s">
        <v>87</v>
      </c>
      <c r="BK425" s="235">
        <f>ROUND(I425*H425,2)</f>
        <v>0</v>
      </c>
      <c r="BL425" s="17" t="s">
        <v>136</v>
      </c>
      <c r="BM425" s="234" t="s">
        <v>584</v>
      </c>
    </row>
    <row r="426" spans="2:47" s="1" customFormat="1" ht="12">
      <c r="B426" s="38"/>
      <c r="C426" s="39"/>
      <c r="D426" s="236" t="s">
        <v>138</v>
      </c>
      <c r="E426" s="39"/>
      <c r="F426" s="237" t="s">
        <v>585</v>
      </c>
      <c r="G426" s="39"/>
      <c r="H426" s="39"/>
      <c r="I426" s="139"/>
      <c r="J426" s="39"/>
      <c r="K426" s="39"/>
      <c r="L426" s="43"/>
      <c r="M426" s="238"/>
      <c r="N426" s="86"/>
      <c r="O426" s="86"/>
      <c r="P426" s="86"/>
      <c r="Q426" s="86"/>
      <c r="R426" s="86"/>
      <c r="S426" s="86"/>
      <c r="T426" s="87"/>
      <c r="AT426" s="17" t="s">
        <v>138</v>
      </c>
      <c r="AU426" s="17" t="s">
        <v>89</v>
      </c>
    </row>
    <row r="427" spans="2:51" s="15" customFormat="1" ht="12">
      <c r="B427" s="273"/>
      <c r="C427" s="274"/>
      <c r="D427" s="236" t="s">
        <v>140</v>
      </c>
      <c r="E427" s="275" t="s">
        <v>1</v>
      </c>
      <c r="F427" s="276" t="s">
        <v>254</v>
      </c>
      <c r="G427" s="274"/>
      <c r="H427" s="275" t="s">
        <v>1</v>
      </c>
      <c r="I427" s="277"/>
      <c r="J427" s="274"/>
      <c r="K427" s="274"/>
      <c r="L427" s="278"/>
      <c r="M427" s="279"/>
      <c r="N427" s="280"/>
      <c r="O427" s="280"/>
      <c r="P427" s="280"/>
      <c r="Q427" s="280"/>
      <c r="R427" s="280"/>
      <c r="S427" s="280"/>
      <c r="T427" s="281"/>
      <c r="AT427" s="282" t="s">
        <v>140</v>
      </c>
      <c r="AU427" s="282" t="s">
        <v>89</v>
      </c>
      <c r="AV427" s="15" t="s">
        <v>87</v>
      </c>
      <c r="AW427" s="15" t="s">
        <v>36</v>
      </c>
      <c r="AX427" s="15" t="s">
        <v>79</v>
      </c>
      <c r="AY427" s="282" t="s">
        <v>129</v>
      </c>
    </row>
    <row r="428" spans="2:51" s="12" customFormat="1" ht="12">
      <c r="B428" s="239"/>
      <c r="C428" s="240"/>
      <c r="D428" s="236" t="s">
        <v>140</v>
      </c>
      <c r="E428" s="241" t="s">
        <v>1</v>
      </c>
      <c r="F428" s="242" t="s">
        <v>586</v>
      </c>
      <c r="G428" s="240"/>
      <c r="H428" s="243">
        <v>13.52</v>
      </c>
      <c r="I428" s="244"/>
      <c r="J428" s="240"/>
      <c r="K428" s="240"/>
      <c r="L428" s="245"/>
      <c r="M428" s="246"/>
      <c r="N428" s="247"/>
      <c r="O428" s="247"/>
      <c r="P428" s="247"/>
      <c r="Q428" s="247"/>
      <c r="R428" s="247"/>
      <c r="S428" s="247"/>
      <c r="T428" s="248"/>
      <c r="AT428" s="249" t="s">
        <v>140</v>
      </c>
      <c r="AU428" s="249" t="s">
        <v>89</v>
      </c>
      <c r="AV428" s="12" t="s">
        <v>89</v>
      </c>
      <c r="AW428" s="12" t="s">
        <v>36</v>
      </c>
      <c r="AX428" s="12" t="s">
        <v>79</v>
      </c>
      <c r="AY428" s="249" t="s">
        <v>129</v>
      </c>
    </row>
    <row r="429" spans="2:51" s="12" customFormat="1" ht="12">
      <c r="B429" s="239"/>
      <c r="C429" s="240"/>
      <c r="D429" s="236" t="s">
        <v>140</v>
      </c>
      <c r="E429" s="241" t="s">
        <v>1</v>
      </c>
      <c r="F429" s="242" t="s">
        <v>587</v>
      </c>
      <c r="G429" s="240"/>
      <c r="H429" s="243">
        <v>14.242</v>
      </c>
      <c r="I429" s="244"/>
      <c r="J429" s="240"/>
      <c r="K429" s="240"/>
      <c r="L429" s="245"/>
      <c r="M429" s="246"/>
      <c r="N429" s="247"/>
      <c r="O429" s="247"/>
      <c r="P429" s="247"/>
      <c r="Q429" s="247"/>
      <c r="R429" s="247"/>
      <c r="S429" s="247"/>
      <c r="T429" s="248"/>
      <c r="AT429" s="249" t="s">
        <v>140</v>
      </c>
      <c r="AU429" s="249" t="s">
        <v>89</v>
      </c>
      <c r="AV429" s="12" t="s">
        <v>89</v>
      </c>
      <c r="AW429" s="12" t="s">
        <v>36</v>
      </c>
      <c r="AX429" s="12" t="s">
        <v>79</v>
      </c>
      <c r="AY429" s="249" t="s">
        <v>129</v>
      </c>
    </row>
    <row r="430" spans="2:51" s="14" customFormat="1" ht="12">
      <c r="B430" s="261"/>
      <c r="C430" s="262"/>
      <c r="D430" s="236" t="s">
        <v>140</v>
      </c>
      <c r="E430" s="263" t="s">
        <v>1</v>
      </c>
      <c r="F430" s="264" t="s">
        <v>157</v>
      </c>
      <c r="G430" s="262"/>
      <c r="H430" s="265">
        <v>27.762</v>
      </c>
      <c r="I430" s="266"/>
      <c r="J430" s="262"/>
      <c r="K430" s="262"/>
      <c r="L430" s="267"/>
      <c r="M430" s="268"/>
      <c r="N430" s="269"/>
      <c r="O430" s="269"/>
      <c r="P430" s="269"/>
      <c r="Q430" s="269"/>
      <c r="R430" s="269"/>
      <c r="S430" s="269"/>
      <c r="T430" s="270"/>
      <c r="AT430" s="271" t="s">
        <v>140</v>
      </c>
      <c r="AU430" s="271" t="s">
        <v>89</v>
      </c>
      <c r="AV430" s="14" t="s">
        <v>136</v>
      </c>
      <c r="AW430" s="14" t="s">
        <v>36</v>
      </c>
      <c r="AX430" s="14" t="s">
        <v>87</v>
      </c>
      <c r="AY430" s="271" t="s">
        <v>129</v>
      </c>
    </row>
    <row r="431" spans="2:65" s="1" customFormat="1" ht="16.5" customHeight="1">
      <c r="B431" s="38"/>
      <c r="C431" s="223" t="s">
        <v>588</v>
      </c>
      <c r="D431" s="223" t="s">
        <v>131</v>
      </c>
      <c r="E431" s="224" t="s">
        <v>589</v>
      </c>
      <c r="F431" s="225" t="s">
        <v>590</v>
      </c>
      <c r="G431" s="226" t="s">
        <v>275</v>
      </c>
      <c r="H431" s="227">
        <v>277.62</v>
      </c>
      <c r="I431" s="228"/>
      <c r="J431" s="229">
        <f>ROUND(I431*H431,2)</f>
        <v>0</v>
      </c>
      <c r="K431" s="225" t="s">
        <v>334</v>
      </c>
      <c r="L431" s="43"/>
      <c r="M431" s="230" t="s">
        <v>1</v>
      </c>
      <c r="N431" s="231" t="s">
        <v>44</v>
      </c>
      <c r="O431" s="86"/>
      <c r="P431" s="232">
        <f>O431*H431</f>
        <v>0</v>
      </c>
      <c r="Q431" s="232">
        <v>0</v>
      </c>
      <c r="R431" s="232">
        <f>Q431*H431</f>
        <v>0</v>
      </c>
      <c r="S431" s="232">
        <v>0</v>
      </c>
      <c r="T431" s="233">
        <f>S431*H431</f>
        <v>0</v>
      </c>
      <c r="AR431" s="234" t="s">
        <v>136</v>
      </c>
      <c r="AT431" s="234" t="s">
        <v>131</v>
      </c>
      <c r="AU431" s="234" t="s">
        <v>89</v>
      </c>
      <c r="AY431" s="17" t="s">
        <v>129</v>
      </c>
      <c r="BE431" s="235">
        <f>IF(N431="základní",J431,0)</f>
        <v>0</v>
      </c>
      <c r="BF431" s="235">
        <f>IF(N431="snížená",J431,0)</f>
        <v>0</v>
      </c>
      <c r="BG431" s="235">
        <f>IF(N431="zákl. přenesená",J431,0)</f>
        <v>0</v>
      </c>
      <c r="BH431" s="235">
        <f>IF(N431="sníž. přenesená",J431,0)</f>
        <v>0</v>
      </c>
      <c r="BI431" s="235">
        <f>IF(N431="nulová",J431,0)</f>
        <v>0</v>
      </c>
      <c r="BJ431" s="17" t="s">
        <v>87</v>
      </c>
      <c r="BK431" s="235">
        <f>ROUND(I431*H431,2)</f>
        <v>0</v>
      </c>
      <c r="BL431" s="17" t="s">
        <v>136</v>
      </c>
      <c r="BM431" s="234" t="s">
        <v>591</v>
      </c>
    </row>
    <row r="432" spans="2:47" s="1" customFormat="1" ht="12">
      <c r="B432" s="38"/>
      <c r="C432" s="39"/>
      <c r="D432" s="236" t="s">
        <v>138</v>
      </c>
      <c r="E432" s="39"/>
      <c r="F432" s="237" t="s">
        <v>592</v>
      </c>
      <c r="G432" s="39"/>
      <c r="H432" s="39"/>
      <c r="I432" s="139"/>
      <c r="J432" s="39"/>
      <c r="K432" s="39"/>
      <c r="L432" s="43"/>
      <c r="M432" s="238"/>
      <c r="N432" s="86"/>
      <c r="O432" s="86"/>
      <c r="P432" s="86"/>
      <c r="Q432" s="86"/>
      <c r="R432" s="86"/>
      <c r="S432" s="86"/>
      <c r="T432" s="87"/>
      <c r="AT432" s="17" t="s">
        <v>138</v>
      </c>
      <c r="AU432" s="17" t="s">
        <v>89</v>
      </c>
    </row>
    <row r="433" spans="2:51" s="15" customFormat="1" ht="12">
      <c r="B433" s="273"/>
      <c r="C433" s="274"/>
      <c r="D433" s="236" t="s">
        <v>140</v>
      </c>
      <c r="E433" s="275" t="s">
        <v>1</v>
      </c>
      <c r="F433" s="276" t="s">
        <v>254</v>
      </c>
      <c r="G433" s="274"/>
      <c r="H433" s="275" t="s">
        <v>1</v>
      </c>
      <c r="I433" s="277"/>
      <c r="J433" s="274"/>
      <c r="K433" s="274"/>
      <c r="L433" s="278"/>
      <c r="M433" s="279"/>
      <c r="N433" s="280"/>
      <c r="O433" s="280"/>
      <c r="P433" s="280"/>
      <c r="Q433" s="280"/>
      <c r="R433" s="280"/>
      <c r="S433" s="280"/>
      <c r="T433" s="281"/>
      <c r="AT433" s="282" t="s">
        <v>140</v>
      </c>
      <c r="AU433" s="282" t="s">
        <v>89</v>
      </c>
      <c r="AV433" s="15" t="s">
        <v>87</v>
      </c>
      <c r="AW433" s="15" t="s">
        <v>36</v>
      </c>
      <c r="AX433" s="15" t="s">
        <v>79</v>
      </c>
      <c r="AY433" s="282" t="s">
        <v>129</v>
      </c>
    </row>
    <row r="434" spans="2:51" s="12" customFormat="1" ht="12">
      <c r="B434" s="239"/>
      <c r="C434" s="240"/>
      <c r="D434" s="236" t="s">
        <v>140</v>
      </c>
      <c r="E434" s="241" t="s">
        <v>1</v>
      </c>
      <c r="F434" s="242" t="s">
        <v>593</v>
      </c>
      <c r="G434" s="240"/>
      <c r="H434" s="243">
        <v>277.62</v>
      </c>
      <c r="I434" s="244"/>
      <c r="J434" s="240"/>
      <c r="K434" s="240"/>
      <c r="L434" s="245"/>
      <c r="M434" s="246"/>
      <c r="N434" s="247"/>
      <c r="O434" s="247"/>
      <c r="P434" s="247"/>
      <c r="Q434" s="247"/>
      <c r="R434" s="247"/>
      <c r="S434" s="247"/>
      <c r="T434" s="248"/>
      <c r="AT434" s="249" t="s">
        <v>140</v>
      </c>
      <c r="AU434" s="249" t="s">
        <v>89</v>
      </c>
      <c r="AV434" s="12" t="s">
        <v>89</v>
      </c>
      <c r="AW434" s="12" t="s">
        <v>36</v>
      </c>
      <c r="AX434" s="12" t="s">
        <v>87</v>
      </c>
      <c r="AY434" s="249" t="s">
        <v>129</v>
      </c>
    </row>
    <row r="435" spans="2:65" s="1" customFormat="1" ht="16.5" customHeight="1">
      <c r="B435" s="38"/>
      <c r="C435" s="223" t="s">
        <v>594</v>
      </c>
      <c r="D435" s="223" t="s">
        <v>131</v>
      </c>
      <c r="E435" s="224" t="s">
        <v>595</v>
      </c>
      <c r="F435" s="225" t="s">
        <v>596</v>
      </c>
      <c r="G435" s="226" t="s">
        <v>275</v>
      </c>
      <c r="H435" s="227">
        <v>5.4</v>
      </c>
      <c r="I435" s="228"/>
      <c r="J435" s="229">
        <f>ROUND(I435*H435,2)</f>
        <v>0</v>
      </c>
      <c r="K435" s="225" t="s">
        <v>135</v>
      </c>
      <c r="L435" s="43"/>
      <c r="M435" s="230" t="s">
        <v>1</v>
      </c>
      <c r="N435" s="231" t="s">
        <v>44</v>
      </c>
      <c r="O435" s="86"/>
      <c r="P435" s="232">
        <f>O435*H435</f>
        <v>0</v>
      </c>
      <c r="Q435" s="232">
        <v>0</v>
      </c>
      <c r="R435" s="232">
        <f>Q435*H435</f>
        <v>0</v>
      </c>
      <c r="S435" s="232">
        <v>0</v>
      </c>
      <c r="T435" s="233">
        <f>S435*H435</f>
        <v>0</v>
      </c>
      <c r="AR435" s="234" t="s">
        <v>136</v>
      </c>
      <c r="AT435" s="234" t="s">
        <v>131</v>
      </c>
      <c r="AU435" s="234" t="s">
        <v>89</v>
      </c>
      <c r="AY435" s="17" t="s">
        <v>129</v>
      </c>
      <c r="BE435" s="235">
        <f>IF(N435="základní",J435,0)</f>
        <v>0</v>
      </c>
      <c r="BF435" s="235">
        <f>IF(N435="snížená",J435,0)</f>
        <v>0</v>
      </c>
      <c r="BG435" s="235">
        <f>IF(N435="zákl. přenesená",J435,0)</f>
        <v>0</v>
      </c>
      <c r="BH435" s="235">
        <f>IF(N435="sníž. přenesená",J435,0)</f>
        <v>0</v>
      </c>
      <c r="BI435" s="235">
        <f>IF(N435="nulová",J435,0)</f>
        <v>0</v>
      </c>
      <c r="BJ435" s="17" t="s">
        <v>87</v>
      </c>
      <c r="BK435" s="235">
        <f>ROUND(I435*H435,2)</f>
        <v>0</v>
      </c>
      <c r="BL435" s="17" t="s">
        <v>136</v>
      </c>
      <c r="BM435" s="234" t="s">
        <v>597</v>
      </c>
    </row>
    <row r="436" spans="2:47" s="1" customFormat="1" ht="12">
      <c r="B436" s="38"/>
      <c r="C436" s="39"/>
      <c r="D436" s="236" t="s">
        <v>138</v>
      </c>
      <c r="E436" s="39"/>
      <c r="F436" s="237" t="s">
        <v>598</v>
      </c>
      <c r="G436" s="39"/>
      <c r="H436" s="39"/>
      <c r="I436" s="139"/>
      <c r="J436" s="39"/>
      <c r="K436" s="39"/>
      <c r="L436" s="43"/>
      <c r="M436" s="238"/>
      <c r="N436" s="86"/>
      <c r="O436" s="86"/>
      <c r="P436" s="86"/>
      <c r="Q436" s="86"/>
      <c r="R436" s="86"/>
      <c r="S436" s="86"/>
      <c r="T436" s="87"/>
      <c r="AT436" s="17" t="s">
        <v>138</v>
      </c>
      <c r="AU436" s="17" t="s">
        <v>89</v>
      </c>
    </row>
    <row r="437" spans="2:51" s="15" customFormat="1" ht="12">
      <c r="B437" s="273"/>
      <c r="C437" s="274"/>
      <c r="D437" s="236" t="s">
        <v>140</v>
      </c>
      <c r="E437" s="275" t="s">
        <v>1</v>
      </c>
      <c r="F437" s="276" t="s">
        <v>254</v>
      </c>
      <c r="G437" s="274"/>
      <c r="H437" s="275" t="s">
        <v>1</v>
      </c>
      <c r="I437" s="277"/>
      <c r="J437" s="274"/>
      <c r="K437" s="274"/>
      <c r="L437" s="278"/>
      <c r="M437" s="279"/>
      <c r="N437" s="280"/>
      <c r="O437" s="280"/>
      <c r="P437" s="280"/>
      <c r="Q437" s="280"/>
      <c r="R437" s="280"/>
      <c r="S437" s="280"/>
      <c r="T437" s="281"/>
      <c r="AT437" s="282" t="s">
        <v>140</v>
      </c>
      <c r="AU437" s="282" t="s">
        <v>89</v>
      </c>
      <c r="AV437" s="15" t="s">
        <v>87</v>
      </c>
      <c r="AW437" s="15" t="s">
        <v>36</v>
      </c>
      <c r="AX437" s="15" t="s">
        <v>79</v>
      </c>
      <c r="AY437" s="282" t="s">
        <v>129</v>
      </c>
    </row>
    <row r="438" spans="2:51" s="12" customFormat="1" ht="12">
      <c r="B438" s="239"/>
      <c r="C438" s="240"/>
      <c r="D438" s="236" t="s">
        <v>140</v>
      </c>
      <c r="E438" s="241" t="s">
        <v>1</v>
      </c>
      <c r="F438" s="242" t="s">
        <v>599</v>
      </c>
      <c r="G438" s="240"/>
      <c r="H438" s="243">
        <v>5.4</v>
      </c>
      <c r="I438" s="244"/>
      <c r="J438" s="240"/>
      <c r="K438" s="240"/>
      <c r="L438" s="245"/>
      <c r="M438" s="246"/>
      <c r="N438" s="247"/>
      <c r="O438" s="247"/>
      <c r="P438" s="247"/>
      <c r="Q438" s="247"/>
      <c r="R438" s="247"/>
      <c r="S438" s="247"/>
      <c r="T438" s="248"/>
      <c r="AT438" s="249" t="s">
        <v>140</v>
      </c>
      <c r="AU438" s="249" t="s">
        <v>89</v>
      </c>
      <c r="AV438" s="12" t="s">
        <v>89</v>
      </c>
      <c r="AW438" s="12" t="s">
        <v>36</v>
      </c>
      <c r="AX438" s="12" t="s">
        <v>87</v>
      </c>
      <c r="AY438" s="249" t="s">
        <v>129</v>
      </c>
    </row>
    <row r="439" spans="2:65" s="1" customFormat="1" ht="16.5" customHeight="1">
      <c r="B439" s="38"/>
      <c r="C439" s="223" t="s">
        <v>600</v>
      </c>
      <c r="D439" s="223" t="s">
        <v>131</v>
      </c>
      <c r="E439" s="224" t="s">
        <v>601</v>
      </c>
      <c r="F439" s="225" t="s">
        <v>602</v>
      </c>
      <c r="G439" s="226" t="s">
        <v>275</v>
      </c>
      <c r="H439" s="227">
        <v>54</v>
      </c>
      <c r="I439" s="228"/>
      <c r="J439" s="229">
        <f>ROUND(I439*H439,2)</f>
        <v>0</v>
      </c>
      <c r="K439" s="225" t="s">
        <v>135</v>
      </c>
      <c r="L439" s="43"/>
      <c r="M439" s="230" t="s">
        <v>1</v>
      </c>
      <c r="N439" s="231" t="s">
        <v>44</v>
      </c>
      <c r="O439" s="86"/>
      <c r="P439" s="232">
        <f>O439*H439</f>
        <v>0</v>
      </c>
      <c r="Q439" s="232">
        <v>0</v>
      </c>
      <c r="R439" s="232">
        <f>Q439*H439</f>
        <v>0</v>
      </c>
      <c r="S439" s="232">
        <v>0</v>
      </c>
      <c r="T439" s="233">
        <f>S439*H439</f>
        <v>0</v>
      </c>
      <c r="AR439" s="234" t="s">
        <v>136</v>
      </c>
      <c r="AT439" s="234" t="s">
        <v>131</v>
      </c>
      <c r="AU439" s="234" t="s">
        <v>89</v>
      </c>
      <c r="AY439" s="17" t="s">
        <v>129</v>
      </c>
      <c r="BE439" s="235">
        <f>IF(N439="základní",J439,0)</f>
        <v>0</v>
      </c>
      <c r="BF439" s="235">
        <f>IF(N439="snížená",J439,0)</f>
        <v>0</v>
      </c>
      <c r="BG439" s="235">
        <f>IF(N439="zákl. přenesená",J439,0)</f>
        <v>0</v>
      </c>
      <c r="BH439" s="235">
        <f>IF(N439="sníž. přenesená",J439,0)</f>
        <v>0</v>
      </c>
      <c r="BI439" s="235">
        <f>IF(N439="nulová",J439,0)</f>
        <v>0</v>
      </c>
      <c r="BJ439" s="17" t="s">
        <v>87</v>
      </c>
      <c r="BK439" s="235">
        <f>ROUND(I439*H439,2)</f>
        <v>0</v>
      </c>
      <c r="BL439" s="17" t="s">
        <v>136</v>
      </c>
      <c r="BM439" s="234" t="s">
        <v>603</v>
      </c>
    </row>
    <row r="440" spans="2:47" s="1" customFormat="1" ht="12">
      <c r="B440" s="38"/>
      <c r="C440" s="39"/>
      <c r="D440" s="236" t="s">
        <v>138</v>
      </c>
      <c r="E440" s="39"/>
      <c r="F440" s="237" t="s">
        <v>604</v>
      </c>
      <c r="G440" s="39"/>
      <c r="H440" s="39"/>
      <c r="I440" s="139"/>
      <c r="J440" s="39"/>
      <c r="K440" s="39"/>
      <c r="L440" s="43"/>
      <c r="M440" s="238"/>
      <c r="N440" s="86"/>
      <c r="O440" s="86"/>
      <c r="P440" s="86"/>
      <c r="Q440" s="86"/>
      <c r="R440" s="86"/>
      <c r="S440" s="86"/>
      <c r="T440" s="87"/>
      <c r="AT440" s="17" t="s">
        <v>138</v>
      </c>
      <c r="AU440" s="17" t="s">
        <v>89</v>
      </c>
    </row>
    <row r="441" spans="2:51" s="15" customFormat="1" ht="12">
      <c r="B441" s="273"/>
      <c r="C441" s="274"/>
      <c r="D441" s="236" t="s">
        <v>140</v>
      </c>
      <c r="E441" s="275" t="s">
        <v>1</v>
      </c>
      <c r="F441" s="276" t="s">
        <v>254</v>
      </c>
      <c r="G441" s="274"/>
      <c r="H441" s="275" t="s">
        <v>1</v>
      </c>
      <c r="I441" s="277"/>
      <c r="J441" s="274"/>
      <c r="K441" s="274"/>
      <c r="L441" s="278"/>
      <c r="M441" s="279"/>
      <c r="N441" s="280"/>
      <c r="O441" s="280"/>
      <c r="P441" s="280"/>
      <c r="Q441" s="280"/>
      <c r="R441" s="280"/>
      <c r="S441" s="280"/>
      <c r="T441" s="281"/>
      <c r="AT441" s="282" t="s">
        <v>140</v>
      </c>
      <c r="AU441" s="282" t="s">
        <v>89</v>
      </c>
      <c r="AV441" s="15" t="s">
        <v>87</v>
      </c>
      <c r="AW441" s="15" t="s">
        <v>36</v>
      </c>
      <c r="AX441" s="15" t="s">
        <v>79</v>
      </c>
      <c r="AY441" s="282" t="s">
        <v>129</v>
      </c>
    </row>
    <row r="442" spans="2:51" s="12" customFormat="1" ht="12">
      <c r="B442" s="239"/>
      <c r="C442" s="240"/>
      <c r="D442" s="236" t="s">
        <v>140</v>
      </c>
      <c r="E442" s="241" t="s">
        <v>1</v>
      </c>
      <c r="F442" s="242" t="s">
        <v>605</v>
      </c>
      <c r="G442" s="240"/>
      <c r="H442" s="243">
        <v>54</v>
      </c>
      <c r="I442" s="244"/>
      <c r="J442" s="240"/>
      <c r="K442" s="240"/>
      <c r="L442" s="245"/>
      <c r="M442" s="246"/>
      <c r="N442" s="247"/>
      <c r="O442" s="247"/>
      <c r="P442" s="247"/>
      <c r="Q442" s="247"/>
      <c r="R442" s="247"/>
      <c r="S442" s="247"/>
      <c r="T442" s="248"/>
      <c r="AT442" s="249" t="s">
        <v>140</v>
      </c>
      <c r="AU442" s="249" t="s">
        <v>89</v>
      </c>
      <c r="AV442" s="12" t="s">
        <v>89</v>
      </c>
      <c r="AW442" s="12" t="s">
        <v>36</v>
      </c>
      <c r="AX442" s="12" t="s">
        <v>87</v>
      </c>
      <c r="AY442" s="249" t="s">
        <v>129</v>
      </c>
    </row>
    <row r="443" spans="2:65" s="1" customFormat="1" ht="16.5" customHeight="1">
      <c r="B443" s="38"/>
      <c r="C443" s="223" t="s">
        <v>606</v>
      </c>
      <c r="D443" s="223" t="s">
        <v>131</v>
      </c>
      <c r="E443" s="224" t="s">
        <v>607</v>
      </c>
      <c r="F443" s="225" t="s">
        <v>608</v>
      </c>
      <c r="G443" s="226" t="s">
        <v>275</v>
      </c>
      <c r="H443" s="227">
        <v>0.042</v>
      </c>
      <c r="I443" s="228"/>
      <c r="J443" s="229">
        <f>ROUND(I443*H443,2)</f>
        <v>0</v>
      </c>
      <c r="K443" s="225" t="s">
        <v>334</v>
      </c>
      <c r="L443" s="43"/>
      <c r="M443" s="230" t="s">
        <v>1</v>
      </c>
      <c r="N443" s="231" t="s">
        <v>44</v>
      </c>
      <c r="O443" s="86"/>
      <c r="P443" s="232">
        <f>O443*H443</f>
        <v>0</v>
      </c>
      <c r="Q443" s="232">
        <v>0</v>
      </c>
      <c r="R443" s="232">
        <f>Q443*H443</f>
        <v>0</v>
      </c>
      <c r="S443" s="232">
        <v>0</v>
      </c>
      <c r="T443" s="233">
        <f>S443*H443</f>
        <v>0</v>
      </c>
      <c r="AR443" s="234" t="s">
        <v>136</v>
      </c>
      <c r="AT443" s="234" t="s">
        <v>131</v>
      </c>
      <c r="AU443" s="234" t="s">
        <v>89</v>
      </c>
      <c r="AY443" s="17" t="s">
        <v>129</v>
      </c>
      <c r="BE443" s="235">
        <f>IF(N443="základní",J443,0)</f>
        <v>0</v>
      </c>
      <c r="BF443" s="235">
        <f>IF(N443="snížená",J443,0)</f>
        <v>0</v>
      </c>
      <c r="BG443" s="235">
        <f>IF(N443="zákl. přenesená",J443,0)</f>
        <v>0</v>
      </c>
      <c r="BH443" s="235">
        <f>IF(N443="sníž. přenesená",J443,0)</f>
        <v>0</v>
      </c>
      <c r="BI443" s="235">
        <f>IF(N443="nulová",J443,0)</f>
        <v>0</v>
      </c>
      <c r="BJ443" s="17" t="s">
        <v>87</v>
      </c>
      <c r="BK443" s="235">
        <f>ROUND(I443*H443,2)</f>
        <v>0</v>
      </c>
      <c r="BL443" s="17" t="s">
        <v>136</v>
      </c>
      <c r="BM443" s="234" t="s">
        <v>609</v>
      </c>
    </row>
    <row r="444" spans="2:47" s="1" customFormat="1" ht="12">
      <c r="B444" s="38"/>
      <c r="C444" s="39"/>
      <c r="D444" s="236" t="s">
        <v>138</v>
      </c>
      <c r="E444" s="39"/>
      <c r="F444" s="237" t="s">
        <v>610</v>
      </c>
      <c r="G444" s="39"/>
      <c r="H444" s="39"/>
      <c r="I444" s="139"/>
      <c r="J444" s="39"/>
      <c r="K444" s="39"/>
      <c r="L444" s="43"/>
      <c r="M444" s="238"/>
      <c r="N444" s="86"/>
      <c r="O444" s="86"/>
      <c r="P444" s="86"/>
      <c r="Q444" s="86"/>
      <c r="R444" s="86"/>
      <c r="S444" s="86"/>
      <c r="T444" s="87"/>
      <c r="AT444" s="17" t="s">
        <v>138</v>
      </c>
      <c r="AU444" s="17" t="s">
        <v>89</v>
      </c>
    </row>
    <row r="445" spans="2:51" s="12" customFormat="1" ht="12">
      <c r="B445" s="239"/>
      <c r="C445" s="240"/>
      <c r="D445" s="236" t="s">
        <v>140</v>
      </c>
      <c r="E445" s="241" t="s">
        <v>1</v>
      </c>
      <c r="F445" s="242" t="s">
        <v>611</v>
      </c>
      <c r="G445" s="240"/>
      <c r="H445" s="243">
        <v>0.042</v>
      </c>
      <c r="I445" s="244"/>
      <c r="J445" s="240"/>
      <c r="K445" s="240"/>
      <c r="L445" s="245"/>
      <c r="M445" s="246"/>
      <c r="N445" s="247"/>
      <c r="O445" s="247"/>
      <c r="P445" s="247"/>
      <c r="Q445" s="247"/>
      <c r="R445" s="247"/>
      <c r="S445" s="247"/>
      <c r="T445" s="248"/>
      <c r="AT445" s="249" t="s">
        <v>140</v>
      </c>
      <c r="AU445" s="249" t="s">
        <v>89</v>
      </c>
      <c r="AV445" s="12" t="s">
        <v>89</v>
      </c>
      <c r="AW445" s="12" t="s">
        <v>36</v>
      </c>
      <c r="AX445" s="12" t="s">
        <v>87</v>
      </c>
      <c r="AY445" s="249" t="s">
        <v>129</v>
      </c>
    </row>
    <row r="446" spans="2:65" s="1" customFormat="1" ht="16.5" customHeight="1">
      <c r="B446" s="38"/>
      <c r="C446" s="223" t="s">
        <v>612</v>
      </c>
      <c r="D446" s="223" t="s">
        <v>131</v>
      </c>
      <c r="E446" s="224" t="s">
        <v>613</v>
      </c>
      <c r="F446" s="225" t="s">
        <v>614</v>
      </c>
      <c r="G446" s="226" t="s">
        <v>275</v>
      </c>
      <c r="H446" s="227">
        <v>5.4</v>
      </c>
      <c r="I446" s="228"/>
      <c r="J446" s="229">
        <f>ROUND(I446*H446,2)</f>
        <v>0</v>
      </c>
      <c r="K446" s="225" t="s">
        <v>334</v>
      </c>
      <c r="L446" s="43"/>
      <c r="M446" s="230" t="s">
        <v>1</v>
      </c>
      <c r="N446" s="231" t="s">
        <v>44</v>
      </c>
      <c r="O446" s="86"/>
      <c r="P446" s="232">
        <f>O446*H446</f>
        <v>0</v>
      </c>
      <c r="Q446" s="232">
        <v>0</v>
      </c>
      <c r="R446" s="232">
        <f>Q446*H446</f>
        <v>0</v>
      </c>
      <c r="S446" s="232">
        <v>0</v>
      </c>
      <c r="T446" s="233">
        <f>S446*H446</f>
        <v>0</v>
      </c>
      <c r="AR446" s="234" t="s">
        <v>136</v>
      </c>
      <c r="AT446" s="234" t="s">
        <v>131</v>
      </c>
      <c r="AU446" s="234" t="s">
        <v>89</v>
      </c>
      <c r="AY446" s="17" t="s">
        <v>129</v>
      </c>
      <c r="BE446" s="235">
        <f>IF(N446="základní",J446,0)</f>
        <v>0</v>
      </c>
      <c r="BF446" s="235">
        <f>IF(N446="snížená",J446,0)</f>
        <v>0</v>
      </c>
      <c r="BG446" s="235">
        <f>IF(N446="zákl. přenesená",J446,0)</f>
        <v>0</v>
      </c>
      <c r="BH446" s="235">
        <f>IF(N446="sníž. přenesená",J446,0)</f>
        <v>0</v>
      </c>
      <c r="BI446" s="235">
        <f>IF(N446="nulová",J446,0)</f>
        <v>0</v>
      </c>
      <c r="BJ446" s="17" t="s">
        <v>87</v>
      </c>
      <c r="BK446" s="235">
        <f>ROUND(I446*H446,2)</f>
        <v>0</v>
      </c>
      <c r="BL446" s="17" t="s">
        <v>136</v>
      </c>
      <c r="BM446" s="234" t="s">
        <v>615</v>
      </c>
    </row>
    <row r="447" spans="2:47" s="1" customFormat="1" ht="12">
      <c r="B447" s="38"/>
      <c r="C447" s="39"/>
      <c r="D447" s="236" t="s">
        <v>138</v>
      </c>
      <c r="E447" s="39"/>
      <c r="F447" s="237" t="s">
        <v>616</v>
      </c>
      <c r="G447" s="39"/>
      <c r="H447" s="39"/>
      <c r="I447" s="139"/>
      <c r="J447" s="39"/>
      <c r="K447" s="39"/>
      <c r="L447" s="43"/>
      <c r="M447" s="238"/>
      <c r="N447" s="86"/>
      <c r="O447" s="86"/>
      <c r="P447" s="86"/>
      <c r="Q447" s="86"/>
      <c r="R447" s="86"/>
      <c r="S447" s="86"/>
      <c r="T447" s="87"/>
      <c r="AT447" s="17" t="s">
        <v>138</v>
      </c>
      <c r="AU447" s="17" t="s">
        <v>89</v>
      </c>
    </row>
    <row r="448" spans="2:51" s="12" customFormat="1" ht="12">
      <c r="B448" s="239"/>
      <c r="C448" s="240"/>
      <c r="D448" s="236" t="s">
        <v>140</v>
      </c>
      <c r="E448" s="241" t="s">
        <v>1</v>
      </c>
      <c r="F448" s="242" t="s">
        <v>599</v>
      </c>
      <c r="G448" s="240"/>
      <c r="H448" s="243">
        <v>5.4</v>
      </c>
      <c r="I448" s="244"/>
      <c r="J448" s="240"/>
      <c r="K448" s="240"/>
      <c r="L448" s="245"/>
      <c r="M448" s="246"/>
      <c r="N448" s="247"/>
      <c r="O448" s="247"/>
      <c r="P448" s="247"/>
      <c r="Q448" s="247"/>
      <c r="R448" s="247"/>
      <c r="S448" s="247"/>
      <c r="T448" s="248"/>
      <c r="AT448" s="249" t="s">
        <v>140</v>
      </c>
      <c r="AU448" s="249" t="s">
        <v>89</v>
      </c>
      <c r="AV448" s="12" t="s">
        <v>89</v>
      </c>
      <c r="AW448" s="12" t="s">
        <v>36</v>
      </c>
      <c r="AX448" s="12" t="s">
        <v>87</v>
      </c>
      <c r="AY448" s="249" t="s">
        <v>129</v>
      </c>
    </row>
    <row r="449" spans="2:65" s="1" customFormat="1" ht="16.5" customHeight="1">
      <c r="B449" s="38"/>
      <c r="C449" s="223" t="s">
        <v>617</v>
      </c>
      <c r="D449" s="223" t="s">
        <v>131</v>
      </c>
      <c r="E449" s="224" t="s">
        <v>618</v>
      </c>
      <c r="F449" s="225" t="s">
        <v>619</v>
      </c>
      <c r="G449" s="226" t="s">
        <v>275</v>
      </c>
      <c r="H449" s="227">
        <v>27.762</v>
      </c>
      <c r="I449" s="228"/>
      <c r="J449" s="229">
        <f>ROUND(I449*H449,2)</f>
        <v>0</v>
      </c>
      <c r="K449" s="225" t="s">
        <v>334</v>
      </c>
      <c r="L449" s="43"/>
      <c r="M449" s="230" t="s">
        <v>1</v>
      </c>
      <c r="N449" s="231" t="s">
        <v>44</v>
      </c>
      <c r="O449" s="86"/>
      <c r="P449" s="232">
        <f>O449*H449</f>
        <v>0</v>
      </c>
      <c r="Q449" s="232">
        <v>0</v>
      </c>
      <c r="R449" s="232">
        <f>Q449*H449</f>
        <v>0</v>
      </c>
      <c r="S449" s="232">
        <v>0</v>
      </c>
      <c r="T449" s="233">
        <f>S449*H449</f>
        <v>0</v>
      </c>
      <c r="AR449" s="234" t="s">
        <v>136</v>
      </c>
      <c r="AT449" s="234" t="s">
        <v>131</v>
      </c>
      <c r="AU449" s="234" t="s">
        <v>89</v>
      </c>
      <c r="AY449" s="17" t="s">
        <v>129</v>
      </c>
      <c r="BE449" s="235">
        <f>IF(N449="základní",J449,0)</f>
        <v>0</v>
      </c>
      <c r="BF449" s="235">
        <f>IF(N449="snížená",J449,0)</f>
        <v>0</v>
      </c>
      <c r="BG449" s="235">
        <f>IF(N449="zákl. přenesená",J449,0)</f>
        <v>0</v>
      </c>
      <c r="BH449" s="235">
        <f>IF(N449="sníž. přenesená",J449,0)</f>
        <v>0</v>
      </c>
      <c r="BI449" s="235">
        <f>IF(N449="nulová",J449,0)</f>
        <v>0</v>
      </c>
      <c r="BJ449" s="17" t="s">
        <v>87</v>
      </c>
      <c r="BK449" s="235">
        <f>ROUND(I449*H449,2)</f>
        <v>0</v>
      </c>
      <c r="BL449" s="17" t="s">
        <v>136</v>
      </c>
      <c r="BM449" s="234" t="s">
        <v>620</v>
      </c>
    </row>
    <row r="450" spans="2:47" s="1" customFormat="1" ht="12">
      <c r="B450" s="38"/>
      <c r="C450" s="39"/>
      <c r="D450" s="236" t="s">
        <v>138</v>
      </c>
      <c r="E450" s="39"/>
      <c r="F450" s="237" t="s">
        <v>621</v>
      </c>
      <c r="G450" s="39"/>
      <c r="H450" s="39"/>
      <c r="I450" s="139"/>
      <c r="J450" s="39"/>
      <c r="K450" s="39"/>
      <c r="L450" s="43"/>
      <c r="M450" s="238"/>
      <c r="N450" s="86"/>
      <c r="O450" s="86"/>
      <c r="P450" s="86"/>
      <c r="Q450" s="86"/>
      <c r="R450" s="86"/>
      <c r="S450" s="86"/>
      <c r="T450" s="87"/>
      <c r="AT450" s="17" t="s">
        <v>138</v>
      </c>
      <c r="AU450" s="17" t="s">
        <v>89</v>
      </c>
    </row>
    <row r="451" spans="2:51" s="12" customFormat="1" ht="12">
      <c r="B451" s="239"/>
      <c r="C451" s="240"/>
      <c r="D451" s="236" t="s">
        <v>140</v>
      </c>
      <c r="E451" s="241" t="s">
        <v>1</v>
      </c>
      <c r="F451" s="242" t="s">
        <v>622</v>
      </c>
      <c r="G451" s="240"/>
      <c r="H451" s="243">
        <v>13.52</v>
      </c>
      <c r="I451" s="244"/>
      <c r="J451" s="240"/>
      <c r="K451" s="240"/>
      <c r="L451" s="245"/>
      <c r="M451" s="246"/>
      <c r="N451" s="247"/>
      <c r="O451" s="247"/>
      <c r="P451" s="247"/>
      <c r="Q451" s="247"/>
      <c r="R451" s="247"/>
      <c r="S451" s="247"/>
      <c r="T451" s="248"/>
      <c r="AT451" s="249" t="s">
        <v>140</v>
      </c>
      <c r="AU451" s="249" t="s">
        <v>89</v>
      </c>
      <c r="AV451" s="12" t="s">
        <v>89</v>
      </c>
      <c r="AW451" s="12" t="s">
        <v>36</v>
      </c>
      <c r="AX451" s="12" t="s">
        <v>79</v>
      </c>
      <c r="AY451" s="249" t="s">
        <v>129</v>
      </c>
    </row>
    <row r="452" spans="2:51" s="12" customFormat="1" ht="12">
      <c r="B452" s="239"/>
      <c r="C452" s="240"/>
      <c r="D452" s="236" t="s">
        <v>140</v>
      </c>
      <c r="E452" s="241" t="s">
        <v>1</v>
      </c>
      <c r="F452" s="242" t="s">
        <v>587</v>
      </c>
      <c r="G452" s="240"/>
      <c r="H452" s="243">
        <v>14.242</v>
      </c>
      <c r="I452" s="244"/>
      <c r="J452" s="240"/>
      <c r="K452" s="240"/>
      <c r="L452" s="245"/>
      <c r="M452" s="246"/>
      <c r="N452" s="247"/>
      <c r="O452" s="247"/>
      <c r="P452" s="247"/>
      <c r="Q452" s="247"/>
      <c r="R452" s="247"/>
      <c r="S452" s="247"/>
      <c r="T452" s="248"/>
      <c r="AT452" s="249" t="s">
        <v>140</v>
      </c>
      <c r="AU452" s="249" t="s">
        <v>89</v>
      </c>
      <c r="AV452" s="12" t="s">
        <v>89</v>
      </c>
      <c r="AW452" s="12" t="s">
        <v>36</v>
      </c>
      <c r="AX452" s="12" t="s">
        <v>79</v>
      </c>
      <c r="AY452" s="249" t="s">
        <v>129</v>
      </c>
    </row>
    <row r="453" spans="2:51" s="14" customFormat="1" ht="12">
      <c r="B453" s="261"/>
      <c r="C453" s="262"/>
      <c r="D453" s="236" t="s">
        <v>140</v>
      </c>
      <c r="E453" s="263" t="s">
        <v>1</v>
      </c>
      <c r="F453" s="264" t="s">
        <v>157</v>
      </c>
      <c r="G453" s="262"/>
      <c r="H453" s="265">
        <v>27.762</v>
      </c>
      <c r="I453" s="266"/>
      <c r="J453" s="262"/>
      <c r="K453" s="262"/>
      <c r="L453" s="267"/>
      <c r="M453" s="268"/>
      <c r="N453" s="269"/>
      <c r="O453" s="269"/>
      <c r="P453" s="269"/>
      <c r="Q453" s="269"/>
      <c r="R453" s="269"/>
      <c r="S453" s="269"/>
      <c r="T453" s="270"/>
      <c r="AT453" s="271" t="s">
        <v>140</v>
      </c>
      <c r="AU453" s="271" t="s">
        <v>89</v>
      </c>
      <c r="AV453" s="14" t="s">
        <v>136</v>
      </c>
      <c r="AW453" s="14" t="s">
        <v>36</v>
      </c>
      <c r="AX453" s="14" t="s">
        <v>87</v>
      </c>
      <c r="AY453" s="271" t="s">
        <v>129</v>
      </c>
    </row>
    <row r="454" spans="2:65" s="1" customFormat="1" ht="16.5" customHeight="1">
      <c r="B454" s="38"/>
      <c r="C454" s="223" t="s">
        <v>623</v>
      </c>
      <c r="D454" s="223" t="s">
        <v>131</v>
      </c>
      <c r="E454" s="224" t="s">
        <v>624</v>
      </c>
      <c r="F454" s="225" t="s">
        <v>625</v>
      </c>
      <c r="G454" s="226" t="s">
        <v>275</v>
      </c>
      <c r="H454" s="227">
        <v>0.042</v>
      </c>
      <c r="I454" s="228"/>
      <c r="J454" s="229">
        <f>ROUND(I454*H454,2)</f>
        <v>0</v>
      </c>
      <c r="K454" s="225" t="s">
        <v>1</v>
      </c>
      <c r="L454" s="43"/>
      <c r="M454" s="230" t="s">
        <v>1</v>
      </c>
      <c r="N454" s="231" t="s">
        <v>44</v>
      </c>
      <c r="O454" s="86"/>
      <c r="P454" s="232">
        <f>O454*H454</f>
        <v>0</v>
      </c>
      <c r="Q454" s="232">
        <v>0</v>
      </c>
      <c r="R454" s="232">
        <f>Q454*H454</f>
        <v>0</v>
      </c>
      <c r="S454" s="232">
        <v>0</v>
      </c>
      <c r="T454" s="233">
        <f>S454*H454</f>
        <v>0</v>
      </c>
      <c r="AR454" s="234" t="s">
        <v>136</v>
      </c>
      <c r="AT454" s="234" t="s">
        <v>131</v>
      </c>
      <c r="AU454" s="234" t="s">
        <v>89</v>
      </c>
      <c r="AY454" s="17" t="s">
        <v>129</v>
      </c>
      <c r="BE454" s="235">
        <f>IF(N454="základní",J454,0)</f>
        <v>0</v>
      </c>
      <c r="BF454" s="235">
        <f>IF(N454="snížená",J454,0)</f>
        <v>0</v>
      </c>
      <c r="BG454" s="235">
        <f>IF(N454="zákl. přenesená",J454,0)</f>
        <v>0</v>
      </c>
      <c r="BH454" s="235">
        <f>IF(N454="sníž. přenesená",J454,0)</f>
        <v>0</v>
      </c>
      <c r="BI454" s="235">
        <f>IF(N454="nulová",J454,0)</f>
        <v>0</v>
      </c>
      <c r="BJ454" s="17" t="s">
        <v>87</v>
      </c>
      <c r="BK454" s="235">
        <f>ROUND(I454*H454,2)</f>
        <v>0</v>
      </c>
      <c r="BL454" s="17" t="s">
        <v>136</v>
      </c>
      <c r="BM454" s="234" t="s">
        <v>626</v>
      </c>
    </row>
    <row r="455" spans="2:47" s="1" customFormat="1" ht="12">
      <c r="B455" s="38"/>
      <c r="C455" s="39"/>
      <c r="D455" s="236" t="s">
        <v>138</v>
      </c>
      <c r="E455" s="39"/>
      <c r="F455" s="237" t="s">
        <v>627</v>
      </c>
      <c r="G455" s="39"/>
      <c r="H455" s="39"/>
      <c r="I455" s="139"/>
      <c r="J455" s="39"/>
      <c r="K455" s="39"/>
      <c r="L455" s="43"/>
      <c r="M455" s="238"/>
      <c r="N455" s="86"/>
      <c r="O455" s="86"/>
      <c r="P455" s="86"/>
      <c r="Q455" s="86"/>
      <c r="R455" s="86"/>
      <c r="S455" s="86"/>
      <c r="T455" s="87"/>
      <c r="AT455" s="17" t="s">
        <v>138</v>
      </c>
      <c r="AU455" s="17" t="s">
        <v>89</v>
      </c>
    </row>
    <row r="456" spans="2:51" s="12" customFormat="1" ht="12">
      <c r="B456" s="239"/>
      <c r="C456" s="240"/>
      <c r="D456" s="236" t="s">
        <v>140</v>
      </c>
      <c r="E456" s="241" t="s">
        <v>1</v>
      </c>
      <c r="F456" s="242" t="s">
        <v>574</v>
      </c>
      <c r="G456" s="240"/>
      <c r="H456" s="243">
        <v>0.042</v>
      </c>
      <c r="I456" s="244"/>
      <c r="J456" s="240"/>
      <c r="K456" s="240"/>
      <c r="L456" s="245"/>
      <c r="M456" s="246"/>
      <c r="N456" s="247"/>
      <c r="O456" s="247"/>
      <c r="P456" s="247"/>
      <c r="Q456" s="247"/>
      <c r="R456" s="247"/>
      <c r="S456" s="247"/>
      <c r="T456" s="248"/>
      <c r="AT456" s="249" t="s">
        <v>140</v>
      </c>
      <c r="AU456" s="249" t="s">
        <v>89</v>
      </c>
      <c r="AV456" s="12" t="s">
        <v>89</v>
      </c>
      <c r="AW456" s="12" t="s">
        <v>36</v>
      </c>
      <c r="AX456" s="12" t="s">
        <v>87</v>
      </c>
      <c r="AY456" s="249" t="s">
        <v>129</v>
      </c>
    </row>
    <row r="457" spans="2:63" s="11" customFormat="1" ht="22.8" customHeight="1">
      <c r="B457" s="207"/>
      <c r="C457" s="208"/>
      <c r="D457" s="209" t="s">
        <v>78</v>
      </c>
      <c r="E457" s="221" t="s">
        <v>628</v>
      </c>
      <c r="F457" s="221" t="s">
        <v>629</v>
      </c>
      <c r="G457" s="208"/>
      <c r="H457" s="208"/>
      <c r="I457" s="211"/>
      <c r="J457" s="222">
        <f>BK457</f>
        <v>0</v>
      </c>
      <c r="K457" s="208"/>
      <c r="L457" s="213"/>
      <c r="M457" s="214"/>
      <c r="N457" s="215"/>
      <c r="O457" s="215"/>
      <c r="P457" s="216">
        <f>SUM(P458:P460)</f>
        <v>0</v>
      </c>
      <c r="Q457" s="215"/>
      <c r="R457" s="216">
        <f>SUM(R458:R460)</f>
        <v>0</v>
      </c>
      <c r="S457" s="215"/>
      <c r="T457" s="217">
        <f>SUM(T458:T460)</f>
        <v>0</v>
      </c>
      <c r="AR457" s="218" t="s">
        <v>87</v>
      </c>
      <c r="AT457" s="219" t="s">
        <v>78</v>
      </c>
      <c r="AU457" s="219" t="s">
        <v>87</v>
      </c>
      <c r="AY457" s="218" t="s">
        <v>129</v>
      </c>
      <c r="BK457" s="220">
        <f>SUM(BK458:BK460)</f>
        <v>0</v>
      </c>
    </row>
    <row r="458" spans="2:65" s="1" customFormat="1" ht="16.5" customHeight="1">
      <c r="B458" s="38"/>
      <c r="C458" s="223" t="s">
        <v>630</v>
      </c>
      <c r="D458" s="223" t="s">
        <v>131</v>
      </c>
      <c r="E458" s="224" t="s">
        <v>631</v>
      </c>
      <c r="F458" s="225" t="s">
        <v>632</v>
      </c>
      <c r="G458" s="226" t="s">
        <v>275</v>
      </c>
      <c r="H458" s="227">
        <v>93.053</v>
      </c>
      <c r="I458" s="228"/>
      <c r="J458" s="229">
        <f>ROUND(I458*H458,2)</f>
        <v>0</v>
      </c>
      <c r="K458" s="225" t="s">
        <v>135</v>
      </c>
      <c r="L458" s="43"/>
      <c r="M458" s="230" t="s">
        <v>1</v>
      </c>
      <c r="N458" s="231" t="s">
        <v>44</v>
      </c>
      <c r="O458" s="86"/>
      <c r="P458" s="232">
        <f>O458*H458</f>
        <v>0</v>
      </c>
      <c r="Q458" s="232">
        <v>0</v>
      </c>
      <c r="R458" s="232">
        <f>Q458*H458</f>
        <v>0</v>
      </c>
      <c r="S458" s="232">
        <v>0</v>
      </c>
      <c r="T458" s="233">
        <f>S458*H458</f>
        <v>0</v>
      </c>
      <c r="AR458" s="234" t="s">
        <v>136</v>
      </c>
      <c r="AT458" s="234" t="s">
        <v>131</v>
      </c>
      <c r="AU458" s="234" t="s">
        <v>89</v>
      </c>
      <c r="AY458" s="17" t="s">
        <v>129</v>
      </c>
      <c r="BE458" s="235">
        <f>IF(N458="základní",J458,0)</f>
        <v>0</v>
      </c>
      <c r="BF458" s="235">
        <f>IF(N458="snížená",J458,0)</f>
        <v>0</v>
      </c>
      <c r="BG458" s="235">
        <f>IF(N458="zákl. přenesená",J458,0)</f>
        <v>0</v>
      </c>
      <c r="BH458" s="235">
        <f>IF(N458="sníž. přenesená",J458,0)</f>
        <v>0</v>
      </c>
      <c r="BI458" s="235">
        <f>IF(N458="nulová",J458,0)</f>
        <v>0</v>
      </c>
      <c r="BJ458" s="17" t="s">
        <v>87</v>
      </c>
      <c r="BK458" s="235">
        <f>ROUND(I458*H458,2)</f>
        <v>0</v>
      </c>
      <c r="BL458" s="17" t="s">
        <v>136</v>
      </c>
      <c r="BM458" s="234" t="s">
        <v>633</v>
      </c>
    </row>
    <row r="459" spans="2:47" s="1" customFormat="1" ht="12">
      <c r="B459" s="38"/>
      <c r="C459" s="39"/>
      <c r="D459" s="236" t="s">
        <v>138</v>
      </c>
      <c r="E459" s="39"/>
      <c r="F459" s="237" t="s">
        <v>634</v>
      </c>
      <c r="G459" s="39"/>
      <c r="H459" s="39"/>
      <c r="I459" s="139"/>
      <c r="J459" s="39"/>
      <c r="K459" s="39"/>
      <c r="L459" s="43"/>
      <c r="M459" s="238"/>
      <c r="N459" s="86"/>
      <c r="O459" s="86"/>
      <c r="P459" s="86"/>
      <c r="Q459" s="86"/>
      <c r="R459" s="86"/>
      <c r="S459" s="86"/>
      <c r="T459" s="87"/>
      <c r="AT459" s="17" t="s">
        <v>138</v>
      </c>
      <c r="AU459" s="17" t="s">
        <v>89</v>
      </c>
    </row>
    <row r="460" spans="2:47" s="1" customFormat="1" ht="12">
      <c r="B460" s="38"/>
      <c r="C460" s="39"/>
      <c r="D460" s="236" t="s">
        <v>197</v>
      </c>
      <c r="E460" s="39"/>
      <c r="F460" s="272" t="s">
        <v>635</v>
      </c>
      <c r="G460" s="39"/>
      <c r="H460" s="39"/>
      <c r="I460" s="139"/>
      <c r="J460" s="39"/>
      <c r="K460" s="39"/>
      <c r="L460" s="43"/>
      <c r="M460" s="293"/>
      <c r="N460" s="294"/>
      <c r="O460" s="294"/>
      <c r="P460" s="294"/>
      <c r="Q460" s="294"/>
      <c r="R460" s="294"/>
      <c r="S460" s="294"/>
      <c r="T460" s="295"/>
      <c r="AT460" s="17" t="s">
        <v>197</v>
      </c>
      <c r="AU460" s="17" t="s">
        <v>89</v>
      </c>
    </row>
    <row r="461" spans="2:12" s="1" customFormat="1" ht="6.95" customHeight="1">
      <c r="B461" s="61"/>
      <c r="C461" s="62"/>
      <c r="D461" s="62"/>
      <c r="E461" s="62"/>
      <c r="F461" s="62"/>
      <c r="G461" s="62"/>
      <c r="H461" s="62"/>
      <c r="I461" s="173"/>
      <c r="J461" s="62"/>
      <c r="K461" s="62"/>
      <c r="L461" s="43"/>
    </row>
  </sheetData>
  <sheetProtection password="CC35" sheet="1" objects="1" scenarios="1" formatColumns="0" formatRows="0" autoFilter="0"/>
  <autoFilter ref="C125:K460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51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92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89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Rekreační a sportovní areál Vesec - Odvodnění areálu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636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21</v>
      </c>
      <c r="I12" s="142" t="s">
        <v>22</v>
      </c>
      <c r="J12" s="143" t="str">
        <f>'Rekapitulace stavby'!AN8</f>
        <v>8. 4. 2019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26</v>
      </c>
      <c r="L14" s="43"/>
    </row>
    <row r="15" spans="2:12" s="1" customFormat="1" ht="18" customHeight="1">
      <c r="B15" s="43"/>
      <c r="E15" s="141" t="s">
        <v>27</v>
      </c>
      <c r="I15" s="142" t="s">
        <v>28</v>
      </c>
      <c r="J15" s="141" t="s">
        <v>29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30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28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32</v>
      </c>
      <c r="I20" s="142" t="s">
        <v>25</v>
      </c>
      <c r="J20" s="141" t="s">
        <v>33</v>
      </c>
      <c r="L20" s="43"/>
    </row>
    <row r="21" spans="2:12" s="1" customFormat="1" ht="18" customHeight="1">
      <c r="B21" s="43"/>
      <c r="E21" s="141" t="s">
        <v>34</v>
      </c>
      <c r="I21" s="142" t="s">
        <v>28</v>
      </c>
      <c r="J21" s="141" t="s">
        <v>35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37</v>
      </c>
      <c r="I23" s="142" t="s">
        <v>25</v>
      </c>
      <c r="J23" s="141" t="s">
        <v>33</v>
      </c>
      <c r="L23" s="43"/>
    </row>
    <row r="24" spans="2:12" s="1" customFormat="1" ht="18" customHeight="1">
      <c r="B24" s="43"/>
      <c r="E24" s="141" t="s">
        <v>34</v>
      </c>
      <c r="I24" s="142" t="s">
        <v>28</v>
      </c>
      <c r="J24" s="141" t="s">
        <v>35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38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39</v>
      </c>
      <c r="I30" s="139"/>
      <c r="J30" s="149">
        <f>ROUND(J129,2)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41</v>
      </c>
      <c r="I32" s="151" t="s">
        <v>40</v>
      </c>
      <c r="J32" s="150" t="s">
        <v>42</v>
      </c>
      <c r="L32" s="43"/>
    </row>
    <row r="33" spans="2:12" s="1" customFormat="1" ht="14.4" customHeight="1">
      <c r="B33" s="43"/>
      <c r="D33" s="152" t="s">
        <v>43</v>
      </c>
      <c r="E33" s="137" t="s">
        <v>44</v>
      </c>
      <c r="F33" s="153">
        <f>ROUND((SUM(BE129:BE518)),2)</f>
        <v>0</v>
      </c>
      <c r="I33" s="154">
        <v>0.21</v>
      </c>
      <c r="J33" s="153">
        <f>ROUND(((SUM(BE129:BE518))*I33),2)</f>
        <v>0</v>
      </c>
      <c r="L33" s="43"/>
    </row>
    <row r="34" spans="2:12" s="1" customFormat="1" ht="14.4" customHeight="1">
      <c r="B34" s="43"/>
      <c r="E34" s="137" t="s">
        <v>45</v>
      </c>
      <c r="F34" s="153">
        <f>ROUND((SUM(BF129:BF518)),2)</f>
        <v>0</v>
      </c>
      <c r="I34" s="154">
        <v>0.15</v>
      </c>
      <c r="J34" s="153">
        <f>ROUND(((SUM(BF129:BF518))*I34),2)</f>
        <v>0</v>
      </c>
      <c r="L34" s="43"/>
    </row>
    <row r="35" spans="2:12" s="1" customFormat="1" ht="14.4" customHeight="1" hidden="1">
      <c r="B35" s="43"/>
      <c r="E35" s="137" t="s">
        <v>46</v>
      </c>
      <c r="F35" s="153">
        <f>ROUND((SUM(BG129:BG518)),2)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47</v>
      </c>
      <c r="F36" s="153">
        <f>ROUND((SUM(BH129:BH518)),2)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48</v>
      </c>
      <c r="F37" s="153">
        <f>ROUND((SUM(BI129:BI518)),2)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52</v>
      </c>
      <c r="E50" s="164"/>
      <c r="F50" s="164"/>
      <c r="G50" s="163" t="s">
        <v>53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54</v>
      </c>
      <c r="E61" s="167"/>
      <c r="F61" s="168" t="s">
        <v>55</v>
      </c>
      <c r="G61" s="166" t="s">
        <v>54</v>
      </c>
      <c r="H61" s="167"/>
      <c r="I61" s="169"/>
      <c r="J61" s="170" t="s">
        <v>55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56</v>
      </c>
      <c r="E65" s="164"/>
      <c r="F65" s="164"/>
      <c r="G65" s="163" t="s">
        <v>57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54</v>
      </c>
      <c r="E76" s="167"/>
      <c r="F76" s="168" t="s">
        <v>55</v>
      </c>
      <c r="G76" s="166" t="s">
        <v>54</v>
      </c>
      <c r="H76" s="167"/>
      <c r="I76" s="169"/>
      <c r="J76" s="170" t="s">
        <v>55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99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Rekreační a sportovní areál Vesec - Odvodnění areálu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02 - SO 302 - Odvodnění u trafostanice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Liberec</v>
      </c>
      <c r="G89" s="39"/>
      <c r="H89" s="39"/>
      <c r="I89" s="142" t="s">
        <v>22</v>
      </c>
      <c r="J89" s="74" t="str">
        <f>IF(J12="","",J12)</f>
        <v>8. 4. 2019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27.9" customHeight="1">
      <c r="B91" s="38"/>
      <c r="C91" s="32" t="s">
        <v>24</v>
      </c>
      <c r="D91" s="39"/>
      <c r="E91" s="39"/>
      <c r="F91" s="27" t="str">
        <f>E15</f>
        <v>Statutární město Liberec</v>
      </c>
      <c r="G91" s="39"/>
      <c r="H91" s="39"/>
      <c r="I91" s="142" t="s">
        <v>32</v>
      </c>
      <c r="J91" s="36" t="str">
        <f>E21</f>
        <v>SNOWPLAN, spol. s r.o.</v>
      </c>
      <c r="K91" s="39"/>
      <c r="L91" s="43"/>
    </row>
    <row r="92" spans="2:12" s="1" customFormat="1" ht="27.9" customHeight="1">
      <c r="B92" s="38"/>
      <c r="C92" s="32" t="s">
        <v>30</v>
      </c>
      <c r="D92" s="39"/>
      <c r="E92" s="39"/>
      <c r="F92" s="27" t="str">
        <f>IF(E18="","",E18)</f>
        <v>Vyplň údaj</v>
      </c>
      <c r="G92" s="39"/>
      <c r="H92" s="39"/>
      <c r="I92" s="142" t="s">
        <v>37</v>
      </c>
      <c r="J92" s="36" t="str">
        <f>E24</f>
        <v>SNOWPLAN, spol. s r.o.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100</v>
      </c>
      <c r="D94" s="179"/>
      <c r="E94" s="179"/>
      <c r="F94" s="179"/>
      <c r="G94" s="179"/>
      <c r="H94" s="179"/>
      <c r="I94" s="180"/>
      <c r="J94" s="181" t="s">
        <v>101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102</v>
      </c>
      <c r="D96" s="39"/>
      <c r="E96" s="39"/>
      <c r="F96" s="39"/>
      <c r="G96" s="39"/>
      <c r="H96" s="39"/>
      <c r="I96" s="139"/>
      <c r="J96" s="105">
        <f>J129</f>
        <v>0</v>
      </c>
      <c r="K96" s="39"/>
      <c r="L96" s="43"/>
      <c r="AU96" s="17" t="s">
        <v>103</v>
      </c>
    </row>
    <row r="97" spans="2:12" s="8" customFormat="1" ht="24.95" customHeight="1">
      <c r="B97" s="183"/>
      <c r="C97" s="184"/>
      <c r="D97" s="185" t="s">
        <v>104</v>
      </c>
      <c r="E97" s="186"/>
      <c r="F97" s="186"/>
      <c r="G97" s="186"/>
      <c r="H97" s="186"/>
      <c r="I97" s="187"/>
      <c r="J97" s="188">
        <f>J130</f>
        <v>0</v>
      </c>
      <c r="K97" s="184"/>
      <c r="L97" s="189"/>
    </row>
    <row r="98" spans="2:12" s="9" customFormat="1" ht="19.9" customHeight="1">
      <c r="B98" s="190"/>
      <c r="C98" s="191"/>
      <c r="D98" s="192" t="s">
        <v>105</v>
      </c>
      <c r="E98" s="193"/>
      <c r="F98" s="193"/>
      <c r="G98" s="193"/>
      <c r="H98" s="193"/>
      <c r="I98" s="194"/>
      <c r="J98" s="195">
        <f>J131</f>
        <v>0</v>
      </c>
      <c r="K98" s="191"/>
      <c r="L98" s="196"/>
    </row>
    <row r="99" spans="2:12" s="9" customFormat="1" ht="14.85" customHeight="1">
      <c r="B99" s="190"/>
      <c r="C99" s="191"/>
      <c r="D99" s="192" t="s">
        <v>106</v>
      </c>
      <c r="E99" s="193"/>
      <c r="F99" s="193"/>
      <c r="G99" s="193"/>
      <c r="H99" s="193"/>
      <c r="I99" s="194"/>
      <c r="J99" s="195">
        <f>J310</f>
        <v>0</v>
      </c>
      <c r="K99" s="191"/>
      <c r="L99" s="196"/>
    </row>
    <row r="100" spans="2:12" s="9" customFormat="1" ht="19.9" customHeight="1">
      <c r="B100" s="190"/>
      <c r="C100" s="191"/>
      <c r="D100" s="192" t="s">
        <v>637</v>
      </c>
      <c r="E100" s="193"/>
      <c r="F100" s="193"/>
      <c r="G100" s="193"/>
      <c r="H100" s="193"/>
      <c r="I100" s="194"/>
      <c r="J100" s="195">
        <f>J320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107</v>
      </c>
      <c r="E101" s="193"/>
      <c r="F101" s="193"/>
      <c r="G101" s="193"/>
      <c r="H101" s="193"/>
      <c r="I101" s="194"/>
      <c r="J101" s="195">
        <f>J350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108</v>
      </c>
      <c r="E102" s="193"/>
      <c r="F102" s="193"/>
      <c r="G102" s="193"/>
      <c r="H102" s="193"/>
      <c r="I102" s="194"/>
      <c r="J102" s="195">
        <f>J390</f>
        <v>0</v>
      </c>
      <c r="K102" s="191"/>
      <c r="L102" s="196"/>
    </row>
    <row r="103" spans="2:12" s="9" customFormat="1" ht="19.9" customHeight="1">
      <c r="B103" s="190"/>
      <c r="C103" s="191"/>
      <c r="D103" s="192" t="s">
        <v>109</v>
      </c>
      <c r="E103" s="193"/>
      <c r="F103" s="193"/>
      <c r="G103" s="193"/>
      <c r="H103" s="193"/>
      <c r="I103" s="194"/>
      <c r="J103" s="195">
        <f>J403</f>
        <v>0</v>
      </c>
      <c r="K103" s="191"/>
      <c r="L103" s="196"/>
    </row>
    <row r="104" spans="2:12" s="9" customFormat="1" ht="19.9" customHeight="1">
      <c r="B104" s="190"/>
      <c r="C104" s="191"/>
      <c r="D104" s="192" t="s">
        <v>110</v>
      </c>
      <c r="E104" s="193"/>
      <c r="F104" s="193"/>
      <c r="G104" s="193"/>
      <c r="H104" s="193"/>
      <c r="I104" s="194"/>
      <c r="J104" s="195">
        <f>J425</f>
        <v>0</v>
      </c>
      <c r="K104" s="191"/>
      <c r="L104" s="196"/>
    </row>
    <row r="105" spans="2:12" s="9" customFormat="1" ht="19.9" customHeight="1">
      <c r="B105" s="190"/>
      <c r="C105" s="191"/>
      <c r="D105" s="192" t="s">
        <v>111</v>
      </c>
      <c r="E105" s="193"/>
      <c r="F105" s="193"/>
      <c r="G105" s="193"/>
      <c r="H105" s="193"/>
      <c r="I105" s="194"/>
      <c r="J105" s="195">
        <f>J460</f>
        <v>0</v>
      </c>
      <c r="K105" s="191"/>
      <c r="L105" s="196"/>
    </row>
    <row r="106" spans="2:12" s="9" customFormat="1" ht="19.9" customHeight="1">
      <c r="B106" s="190"/>
      <c r="C106" s="191"/>
      <c r="D106" s="192" t="s">
        <v>112</v>
      </c>
      <c r="E106" s="193"/>
      <c r="F106" s="193"/>
      <c r="G106" s="193"/>
      <c r="H106" s="193"/>
      <c r="I106" s="194"/>
      <c r="J106" s="195">
        <f>J477</f>
        <v>0</v>
      </c>
      <c r="K106" s="191"/>
      <c r="L106" s="196"/>
    </row>
    <row r="107" spans="2:12" s="9" customFormat="1" ht="19.9" customHeight="1">
      <c r="B107" s="190"/>
      <c r="C107" s="191"/>
      <c r="D107" s="192" t="s">
        <v>113</v>
      </c>
      <c r="E107" s="193"/>
      <c r="F107" s="193"/>
      <c r="G107" s="193"/>
      <c r="H107" s="193"/>
      <c r="I107" s="194"/>
      <c r="J107" s="195">
        <f>J504</f>
        <v>0</v>
      </c>
      <c r="K107" s="191"/>
      <c r="L107" s="196"/>
    </row>
    <row r="108" spans="2:12" s="8" customFormat="1" ht="24.95" customHeight="1">
      <c r="B108" s="183"/>
      <c r="C108" s="184"/>
      <c r="D108" s="185" t="s">
        <v>638</v>
      </c>
      <c r="E108" s="186"/>
      <c r="F108" s="186"/>
      <c r="G108" s="186"/>
      <c r="H108" s="186"/>
      <c r="I108" s="187"/>
      <c r="J108" s="188">
        <f>J507</f>
        <v>0</v>
      </c>
      <c r="K108" s="184"/>
      <c r="L108" s="189"/>
    </row>
    <row r="109" spans="2:12" s="9" customFormat="1" ht="19.9" customHeight="1">
      <c r="B109" s="190"/>
      <c r="C109" s="191"/>
      <c r="D109" s="192" t="s">
        <v>639</v>
      </c>
      <c r="E109" s="193"/>
      <c r="F109" s="193"/>
      <c r="G109" s="193"/>
      <c r="H109" s="193"/>
      <c r="I109" s="194"/>
      <c r="J109" s="195">
        <f>J508</f>
        <v>0</v>
      </c>
      <c r="K109" s="191"/>
      <c r="L109" s="196"/>
    </row>
    <row r="110" spans="2:12" s="1" customFormat="1" ht="21.8" customHeight="1">
      <c r="B110" s="38"/>
      <c r="C110" s="39"/>
      <c r="D110" s="39"/>
      <c r="E110" s="39"/>
      <c r="F110" s="39"/>
      <c r="G110" s="39"/>
      <c r="H110" s="39"/>
      <c r="I110" s="139"/>
      <c r="J110" s="39"/>
      <c r="K110" s="39"/>
      <c r="L110" s="43"/>
    </row>
    <row r="111" spans="2:12" s="1" customFormat="1" ht="6.95" customHeight="1">
      <c r="B111" s="61"/>
      <c r="C111" s="62"/>
      <c r="D111" s="62"/>
      <c r="E111" s="62"/>
      <c r="F111" s="62"/>
      <c r="G111" s="62"/>
      <c r="H111" s="62"/>
      <c r="I111" s="173"/>
      <c r="J111" s="62"/>
      <c r="K111" s="62"/>
      <c r="L111" s="43"/>
    </row>
    <row r="115" spans="2:12" s="1" customFormat="1" ht="6.95" customHeight="1">
      <c r="B115" s="63"/>
      <c r="C115" s="64"/>
      <c r="D115" s="64"/>
      <c r="E115" s="64"/>
      <c r="F115" s="64"/>
      <c r="G115" s="64"/>
      <c r="H115" s="64"/>
      <c r="I115" s="176"/>
      <c r="J115" s="64"/>
      <c r="K115" s="64"/>
      <c r="L115" s="43"/>
    </row>
    <row r="116" spans="2:12" s="1" customFormat="1" ht="24.95" customHeight="1">
      <c r="B116" s="38"/>
      <c r="C116" s="23" t="s">
        <v>114</v>
      </c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39"/>
      <c r="J117" s="39"/>
      <c r="K117" s="39"/>
      <c r="L117" s="43"/>
    </row>
    <row r="118" spans="2:12" s="1" customFormat="1" ht="12" customHeight="1">
      <c r="B118" s="38"/>
      <c r="C118" s="32" t="s">
        <v>16</v>
      </c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16.5" customHeight="1">
      <c r="B119" s="38"/>
      <c r="C119" s="39"/>
      <c r="D119" s="39"/>
      <c r="E119" s="177" t="str">
        <f>E7</f>
        <v>Rekreační a sportovní areál Vesec - Odvodnění areálu</v>
      </c>
      <c r="F119" s="32"/>
      <c r="G119" s="32"/>
      <c r="H119" s="32"/>
      <c r="I119" s="139"/>
      <c r="J119" s="39"/>
      <c r="K119" s="39"/>
      <c r="L119" s="43"/>
    </row>
    <row r="120" spans="2:12" s="1" customFormat="1" ht="12" customHeight="1">
      <c r="B120" s="38"/>
      <c r="C120" s="32" t="s">
        <v>97</v>
      </c>
      <c r="D120" s="39"/>
      <c r="E120" s="39"/>
      <c r="F120" s="39"/>
      <c r="G120" s="39"/>
      <c r="H120" s="39"/>
      <c r="I120" s="139"/>
      <c r="J120" s="39"/>
      <c r="K120" s="39"/>
      <c r="L120" s="43"/>
    </row>
    <row r="121" spans="2:12" s="1" customFormat="1" ht="16.5" customHeight="1">
      <c r="B121" s="38"/>
      <c r="C121" s="39"/>
      <c r="D121" s="39"/>
      <c r="E121" s="71" t="str">
        <f>E9</f>
        <v>02 - SO 302 - Odvodnění u trafostanice</v>
      </c>
      <c r="F121" s="39"/>
      <c r="G121" s="39"/>
      <c r="H121" s="39"/>
      <c r="I121" s="139"/>
      <c r="J121" s="39"/>
      <c r="K121" s="39"/>
      <c r="L121" s="43"/>
    </row>
    <row r="122" spans="2:12" s="1" customFormat="1" ht="6.95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12" s="1" customFormat="1" ht="12" customHeight="1">
      <c r="B123" s="38"/>
      <c r="C123" s="32" t="s">
        <v>20</v>
      </c>
      <c r="D123" s="39"/>
      <c r="E123" s="39"/>
      <c r="F123" s="27" t="str">
        <f>F12</f>
        <v>Liberec</v>
      </c>
      <c r="G123" s="39"/>
      <c r="H123" s="39"/>
      <c r="I123" s="142" t="s">
        <v>22</v>
      </c>
      <c r="J123" s="74" t="str">
        <f>IF(J12="","",J12)</f>
        <v>8. 4. 2019</v>
      </c>
      <c r="K123" s="39"/>
      <c r="L123" s="43"/>
    </row>
    <row r="124" spans="2:12" s="1" customFormat="1" ht="6.95" customHeight="1">
      <c r="B124" s="38"/>
      <c r="C124" s="39"/>
      <c r="D124" s="39"/>
      <c r="E124" s="39"/>
      <c r="F124" s="39"/>
      <c r="G124" s="39"/>
      <c r="H124" s="39"/>
      <c r="I124" s="139"/>
      <c r="J124" s="39"/>
      <c r="K124" s="39"/>
      <c r="L124" s="43"/>
    </row>
    <row r="125" spans="2:12" s="1" customFormat="1" ht="27.9" customHeight="1">
      <c r="B125" s="38"/>
      <c r="C125" s="32" t="s">
        <v>24</v>
      </c>
      <c r="D125" s="39"/>
      <c r="E125" s="39"/>
      <c r="F125" s="27" t="str">
        <f>E15</f>
        <v>Statutární město Liberec</v>
      </c>
      <c r="G125" s="39"/>
      <c r="H125" s="39"/>
      <c r="I125" s="142" t="s">
        <v>32</v>
      </c>
      <c r="J125" s="36" t="str">
        <f>E21</f>
        <v>SNOWPLAN, spol. s r.o.</v>
      </c>
      <c r="K125" s="39"/>
      <c r="L125" s="43"/>
    </row>
    <row r="126" spans="2:12" s="1" customFormat="1" ht="27.9" customHeight="1">
      <c r="B126" s="38"/>
      <c r="C126" s="32" t="s">
        <v>30</v>
      </c>
      <c r="D126" s="39"/>
      <c r="E126" s="39"/>
      <c r="F126" s="27" t="str">
        <f>IF(E18="","",E18)</f>
        <v>Vyplň údaj</v>
      </c>
      <c r="G126" s="39"/>
      <c r="H126" s="39"/>
      <c r="I126" s="142" t="s">
        <v>37</v>
      </c>
      <c r="J126" s="36" t="str">
        <f>E24</f>
        <v>SNOWPLAN, spol. s r.o.</v>
      </c>
      <c r="K126" s="39"/>
      <c r="L126" s="43"/>
    </row>
    <row r="127" spans="2:12" s="1" customFormat="1" ht="10.3" customHeight="1">
      <c r="B127" s="38"/>
      <c r="C127" s="39"/>
      <c r="D127" s="39"/>
      <c r="E127" s="39"/>
      <c r="F127" s="39"/>
      <c r="G127" s="39"/>
      <c r="H127" s="39"/>
      <c r="I127" s="139"/>
      <c r="J127" s="39"/>
      <c r="K127" s="39"/>
      <c r="L127" s="43"/>
    </row>
    <row r="128" spans="2:20" s="10" customFormat="1" ht="29.25" customHeight="1">
      <c r="B128" s="197"/>
      <c r="C128" s="198" t="s">
        <v>115</v>
      </c>
      <c r="D128" s="199" t="s">
        <v>64</v>
      </c>
      <c r="E128" s="199" t="s">
        <v>60</v>
      </c>
      <c r="F128" s="199" t="s">
        <v>61</v>
      </c>
      <c r="G128" s="199" t="s">
        <v>116</v>
      </c>
      <c r="H128" s="199" t="s">
        <v>117</v>
      </c>
      <c r="I128" s="200" t="s">
        <v>118</v>
      </c>
      <c r="J128" s="199" t="s">
        <v>101</v>
      </c>
      <c r="K128" s="201" t="s">
        <v>119</v>
      </c>
      <c r="L128" s="202"/>
      <c r="M128" s="95" t="s">
        <v>1</v>
      </c>
      <c r="N128" s="96" t="s">
        <v>43</v>
      </c>
      <c r="O128" s="96" t="s">
        <v>120</v>
      </c>
      <c r="P128" s="96" t="s">
        <v>121</v>
      </c>
      <c r="Q128" s="96" t="s">
        <v>122</v>
      </c>
      <c r="R128" s="96" t="s">
        <v>123</v>
      </c>
      <c r="S128" s="96" t="s">
        <v>124</v>
      </c>
      <c r="T128" s="97" t="s">
        <v>125</v>
      </c>
    </row>
    <row r="129" spans="2:63" s="1" customFormat="1" ht="22.8" customHeight="1">
      <c r="B129" s="38"/>
      <c r="C129" s="102" t="s">
        <v>126</v>
      </c>
      <c r="D129" s="39"/>
      <c r="E129" s="39"/>
      <c r="F129" s="39"/>
      <c r="G129" s="39"/>
      <c r="H129" s="39"/>
      <c r="I129" s="139"/>
      <c r="J129" s="203">
        <f>BK129</f>
        <v>0</v>
      </c>
      <c r="K129" s="39"/>
      <c r="L129" s="43"/>
      <c r="M129" s="98"/>
      <c r="N129" s="99"/>
      <c r="O129" s="99"/>
      <c r="P129" s="204">
        <f>P130+P507</f>
        <v>0</v>
      </c>
      <c r="Q129" s="99"/>
      <c r="R129" s="204">
        <f>R130+R507</f>
        <v>38.84594071000001</v>
      </c>
      <c r="S129" s="99"/>
      <c r="T129" s="205">
        <f>T130+T507</f>
        <v>9.3214</v>
      </c>
      <c r="AT129" s="17" t="s">
        <v>78</v>
      </c>
      <c r="AU129" s="17" t="s">
        <v>103</v>
      </c>
      <c r="BK129" s="206">
        <f>BK130+BK507</f>
        <v>0</v>
      </c>
    </row>
    <row r="130" spans="2:63" s="11" customFormat="1" ht="25.9" customHeight="1">
      <c r="B130" s="207"/>
      <c r="C130" s="208"/>
      <c r="D130" s="209" t="s">
        <v>78</v>
      </c>
      <c r="E130" s="210" t="s">
        <v>127</v>
      </c>
      <c r="F130" s="210" t="s">
        <v>128</v>
      </c>
      <c r="G130" s="208"/>
      <c r="H130" s="208"/>
      <c r="I130" s="211"/>
      <c r="J130" s="212">
        <f>BK130</f>
        <v>0</v>
      </c>
      <c r="K130" s="208"/>
      <c r="L130" s="213"/>
      <c r="M130" s="214"/>
      <c r="N130" s="215"/>
      <c r="O130" s="215"/>
      <c r="P130" s="216">
        <f>P131+P320+P350+P390+P403+P425+P460+P477+P504</f>
        <v>0</v>
      </c>
      <c r="Q130" s="215"/>
      <c r="R130" s="216">
        <f>R131+R320+R350+R390+R403+R425+R460+R477+R504</f>
        <v>38.82994071000001</v>
      </c>
      <c r="S130" s="215"/>
      <c r="T130" s="217">
        <f>T131+T320+T350+T390+T403+T425+T460+T477+T504</f>
        <v>9.3214</v>
      </c>
      <c r="AR130" s="218" t="s">
        <v>87</v>
      </c>
      <c r="AT130" s="219" t="s">
        <v>78</v>
      </c>
      <c r="AU130" s="219" t="s">
        <v>79</v>
      </c>
      <c r="AY130" s="218" t="s">
        <v>129</v>
      </c>
      <c r="BK130" s="220">
        <f>BK131+BK320+BK350+BK390+BK403+BK425+BK460+BK477+BK504</f>
        <v>0</v>
      </c>
    </row>
    <row r="131" spans="2:63" s="11" customFormat="1" ht="22.8" customHeight="1">
      <c r="B131" s="207"/>
      <c r="C131" s="208"/>
      <c r="D131" s="209" t="s">
        <v>78</v>
      </c>
      <c r="E131" s="221" t="s">
        <v>87</v>
      </c>
      <c r="F131" s="221" t="s">
        <v>130</v>
      </c>
      <c r="G131" s="208"/>
      <c r="H131" s="208"/>
      <c r="I131" s="211"/>
      <c r="J131" s="222">
        <f>BK131</f>
        <v>0</v>
      </c>
      <c r="K131" s="208"/>
      <c r="L131" s="213"/>
      <c r="M131" s="214"/>
      <c r="N131" s="215"/>
      <c r="O131" s="215"/>
      <c r="P131" s="216">
        <f>P132+SUM(P133:P310)</f>
        <v>0</v>
      </c>
      <c r="Q131" s="215"/>
      <c r="R131" s="216">
        <f>R132+SUM(R133:R310)</f>
        <v>0.15907214</v>
      </c>
      <c r="S131" s="215"/>
      <c r="T131" s="217">
        <f>T132+SUM(T133:T310)</f>
        <v>6.1394</v>
      </c>
      <c r="AR131" s="218" t="s">
        <v>87</v>
      </c>
      <c r="AT131" s="219" t="s">
        <v>78</v>
      </c>
      <c r="AU131" s="219" t="s">
        <v>87</v>
      </c>
      <c r="AY131" s="218" t="s">
        <v>129</v>
      </c>
      <c r="BK131" s="220">
        <f>BK132+SUM(BK133:BK310)</f>
        <v>0</v>
      </c>
    </row>
    <row r="132" spans="2:65" s="1" customFormat="1" ht="16.5" customHeight="1">
      <c r="B132" s="38"/>
      <c r="C132" s="223" t="s">
        <v>87</v>
      </c>
      <c r="D132" s="223" t="s">
        <v>131</v>
      </c>
      <c r="E132" s="224" t="s">
        <v>132</v>
      </c>
      <c r="F132" s="225" t="s">
        <v>133</v>
      </c>
      <c r="G132" s="226" t="s">
        <v>134</v>
      </c>
      <c r="H132" s="227">
        <v>17.4</v>
      </c>
      <c r="I132" s="228"/>
      <c r="J132" s="229">
        <f>ROUND(I132*H132,2)</f>
        <v>0</v>
      </c>
      <c r="K132" s="225" t="s">
        <v>135</v>
      </c>
      <c r="L132" s="43"/>
      <c r="M132" s="230" t="s">
        <v>1</v>
      </c>
      <c r="N132" s="231" t="s">
        <v>44</v>
      </c>
      <c r="O132" s="86"/>
      <c r="P132" s="232">
        <f>O132*H132</f>
        <v>0</v>
      </c>
      <c r="Q132" s="232">
        <v>0</v>
      </c>
      <c r="R132" s="232">
        <f>Q132*H132</f>
        <v>0</v>
      </c>
      <c r="S132" s="232">
        <v>0.17</v>
      </c>
      <c r="T132" s="233">
        <f>S132*H132</f>
        <v>2.958</v>
      </c>
      <c r="AR132" s="234" t="s">
        <v>136</v>
      </c>
      <c r="AT132" s="234" t="s">
        <v>131</v>
      </c>
      <c r="AU132" s="234" t="s">
        <v>89</v>
      </c>
      <c r="AY132" s="17" t="s">
        <v>129</v>
      </c>
      <c r="BE132" s="235">
        <f>IF(N132="základní",J132,0)</f>
        <v>0</v>
      </c>
      <c r="BF132" s="235">
        <f>IF(N132="snížená",J132,0)</f>
        <v>0</v>
      </c>
      <c r="BG132" s="235">
        <f>IF(N132="zákl. přenesená",J132,0)</f>
        <v>0</v>
      </c>
      <c r="BH132" s="235">
        <f>IF(N132="sníž. přenesená",J132,0)</f>
        <v>0</v>
      </c>
      <c r="BI132" s="235">
        <f>IF(N132="nulová",J132,0)</f>
        <v>0</v>
      </c>
      <c r="BJ132" s="17" t="s">
        <v>87</v>
      </c>
      <c r="BK132" s="235">
        <f>ROUND(I132*H132,2)</f>
        <v>0</v>
      </c>
      <c r="BL132" s="17" t="s">
        <v>136</v>
      </c>
      <c r="BM132" s="234" t="s">
        <v>640</v>
      </c>
    </row>
    <row r="133" spans="2:47" s="1" customFormat="1" ht="12">
      <c r="B133" s="38"/>
      <c r="C133" s="39"/>
      <c r="D133" s="236" t="s">
        <v>138</v>
      </c>
      <c r="E133" s="39"/>
      <c r="F133" s="237" t="s">
        <v>139</v>
      </c>
      <c r="G133" s="39"/>
      <c r="H133" s="39"/>
      <c r="I133" s="139"/>
      <c r="J133" s="39"/>
      <c r="K133" s="39"/>
      <c r="L133" s="43"/>
      <c r="M133" s="238"/>
      <c r="N133" s="86"/>
      <c r="O133" s="86"/>
      <c r="P133" s="86"/>
      <c r="Q133" s="86"/>
      <c r="R133" s="86"/>
      <c r="S133" s="86"/>
      <c r="T133" s="87"/>
      <c r="AT133" s="17" t="s">
        <v>138</v>
      </c>
      <c r="AU133" s="17" t="s">
        <v>89</v>
      </c>
    </row>
    <row r="134" spans="2:51" s="12" customFormat="1" ht="12">
      <c r="B134" s="239"/>
      <c r="C134" s="240"/>
      <c r="D134" s="236" t="s">
        <v>140</v>
      </c>
      <c r="E134" s="241" t="s">
        <v>1</v>
      </c>
      <c r="F134" s="242" t="s">
        <v>641</v>
      </c>
      <c r="G134" s="240"/>
      <c r="H134" s="243">
        <v>5.8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AT134" s="249" t="s">
        <v>140</v>
      </c>
      <c r="AU134" s="249" t="s">
        <v>89</v>
      </c>
      <c r="AV134" s="12" t="s">
        <v>89</v>
      </c>
      <c r="AW134" s="12" t="s">
        <v>36</v>
      </c>
      <c r="AX134" s="12" t="s">
        <v>79</v>
      </c>
      <c r="AY134" s="249" t="s">
        <v>129</v>
      </c>
    </row>
    <row r="135" spans="2:51" s="12" customFormat="1" ht="12">
      <c r="B135" s="239"/>
      <c r="C135" s="240"/>
      <c r="D135" s="236" t="s">
        <v>140</v>
      </c>
      <c r="E135" s="241" t="s">
        <v>1</v>
      </c>
      <c r="F135" s="242" t="s">
        <v>642</v>
      </c>
      <c r="G135" s="240"/>
      <c r="H135" s="243">
        <v>5.8</v>
      </c>
      <c r="I135" s="244"/>
      <c r="J135" s="240"/>
      <c r="K135" s="240"/>
      <c r="L135" s="245"/>
      <c r="M135" s="246"/>
      <c r="N135" s="247"/>
      <c r="O135" s="247"/>
      <c r="P135" s="247"/>
      <c r="Q135" s="247"/>
      <c r="R135" s="247"/>
      <c r="S135" s="247"/>
      <c r="T135" s="248"/>
      <c r="AT135" s="249" t="s">
        <v>140</v>
      </c>
      <c r="AU135" s="249" t="s">
        <v>89</v>
      </c>
      <c r="AV135" s="12" t="s">
        <v>89</v>
      </c>
      <c r="AW135" s="12" t="s">
        <v>36</v>
      </c>
      <c r="AX135" s="12" t="s">
        <v>79</v>
      </c>
      <c r="AY135" s="249" t="s">
        <v>129</v>
      </c>
    </row>
    <row r="136" spans="2:51" s="12" customFormat="1" ht="12">
      <c r="B136" s="239"/>
      <c r="C136" s="240"/>
      <c r="D136" s="236" t="s">
        <v>140</v>
      </c>
      <c r="E136" s="241" t="s">
        <v>1</v>
      </c>
      <c r="F136" s="242" t="s">
        <v>643</v>
      </c>
      <c r="G136" s="240"/>
      <c r="H136" s="243">
        <v>5.8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AT136" s="249" t="s">
        <v>140</v>
      </c>
      <c r="AU136" s="249" t="s">
        <v>89</v>
      </c>
      <c r="AV136" s="12" t="s">
        <v>89</v>
      </c>
      <c r="AW136" s="12" t="s">
        <v>36</v>
      </c>
      <c r="AX136" s="12" t="s">
        <v>79</v>
      </c>
      <c r="AY136" s="249" t="s">
        <v>129</v>
      </c>
    </row>
    <row r="137" spans="2:51" s="13" customFormat="1" ht="12">
      <c r="B137" s="250"/>
      <c r="C137" s="251"/>
      <c r="D137" s="236" t="s">
        <v>140</v>
      </c>
      <c r="E137" s="252" t="s">
        <v>1</v>
      </c>
      <c r="F137" s="253" t="s">
        <v>144</v>
      </c>
      <c r="G137" s="251"/>
      <c r="H137" s="254">
        <v>17.4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AT137" s="260" t="s">
        <v>140</v>
      </c>
      <c r="AU137" s="260" t="s">
        <v>89</v>
      </c>
      <c r="AV137" s="13" t="s">
        <v>145</v>
      </c>
      <c r="AW137" s="13" t="s">
        <v>36</v>
      </c>
      <c r="AX137" s="13" t="s">
        <v>87</v>
      </c>
      <c r="AY137" s="260" t="s">
        <v>129</v>
      </c>
    </row>
    <row r="138" spans="2:65" s="1" customFormat="1" ht="16.5" customHeight="1">
      <c r="B138" s="38"/>
      <c r="C138" s="223" t="s">
        <v>89</v>
      </c>
      <c r="D138" s="223" t="s">
        <v>131</v>
      </c>
      <c r="E138" s="224" t="s">
        <v>146</v>
      </c>
      <c r="F138" s="225" t="s">
        <v>147</v>
      </c>
      <c r="G138" s="226" t="s">
        <v>134</v>
      </c>
      <c r="H138" s="227">
        <v>5.8</v>
      </c>
      <c r="I138" s="228"/>
      <c r="J138" s="229">
        <f>ROUND(I138*H138,2)</f>
        <v>0</v>
      </c>
      <c r="K138" s="225" t="s">
        <v>135</v>
      </c>
      <c r="L138" s="43"/>
      <c r="M138" s="230" t="s">
        <v>1</v>
      </c>
      <c r="N138" s="231" t="s">
        <v>44</v>
      </c>
      <c r="O138" s="86"/>
      <c r="P138" s="232">
        <f>O138*H138</f>
        <v>0</v>
      </c>
      <c r="Q138" s="232">
        <v>0</v>
      </c>
      <c r="R138" s="232">
        <f>Q138*H138</f>
        <v>0</v>
      </c>
      <c r="S138" s="232">
        <v>0.29</v>
      </c>
      <c r="T138" s="233">
        <f>S138*H138</f>
        <v>1.682</v>
      </c>
      <c r="AR138" s="234" t="s">
        <v>136</v>
      </c>
      <c r="AT138" s="234" t="s">
        <v>131</v>
      </c>
      <c r="AU138" s="234" t="s">
        <v>89</v>
      </c>
      <c r="AY138" s="17" t="s">
        <v>129</v>
      </c>
      <c r="BE138" s="235">
        <f>IF(N138="základní",J138,0)</f>
        <v>0</v>
      </c>
      <c r="BF138" s="235">
        <f>IF(N138="snížená",J138,0)</f>
        <v>0</v>
      </c>
      <c r="BG138" s="235">
        <f>IF(N138="zákl. přenesená",J138,0)</f>
        <v>0</v>
      </c>
      <c r="BH138" s="235">
        <f>IF(N138="sníž. přenesená",J138,0)</f>
        <v>0</v>
      </c>
      <c r="BI138" s="235">
        <f>IF(N138="nulová",J138,0)</f>
        <v>0</v>
      </c>
      <c r="BJ138" s="17" t="s">
        <v>87</v>
      </c>
      <c r="BK138" s="235">
        <f>ROUND(I138*H138,2)</f>
        <v>0</v>
      </c>
      <c r="BL138" s="17" t="s">
        <v>136</v>
      </c>
      <c r="BM138" s="234" t="s">
        <v>644</v>
      </c>
    </row>
    <row r="139" spans="2:47" s="1" customFormat="1" ht="12">
      <c r="B139" s="38"/>
      <c r="C139" s="39"/>
      <c r="D139" s="236" t="s">
        <v>138</v>
      </c>
      <c r="E139" s="39"/>
      <c r="F139" s="237" t="s">
        <v>149</v>
      </c>
      <c r="G139" s="39"/>
      <c r="H139" s="39"/>
      <c r="I139" s="139"/>
      <c r="J139" s="39"/>
      <c r="K139" s="39"/>
      <c r="L139" s="43"/>
      <c r="M139" s="238"/>
      <c r="N139" s="86"/>
      <c r="O139" s="86"/>
      <c r="P139" s="86"/>
      <c r="Q139" s="86"/>
      <c r="R139" s="86"/>
      <c r="S139" s="86"/>
      <c r="T139" s="87"/>
      <c r="AT139" s="17" t="s">
        <v>138</v>
      </c>
      <c r="AU139" s="17" t="s">
        <v>89</v>
      </c>
    </row>
    <row r="140" spans="2:51" s="12" customFormat="1" ht="12">
      <c r="B140" s="239"/>
      <c r="C140" s="240"/>
      <c r="D140" s="236" t="s">
        <v>140</v>
      </c>
      <c r="E140" s="241" t="s">
        <v>1</v>
      </c>
      <c r="F140" s="242" t="s">
        <v>645</v>
      </c>
      <c r="G140" s="240"/>
      <c r="H140" s="243">
        <v>5.8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AT140" s="249" t="s">
        <v>140</v>
      </c>
      <c r="AU140" s="249" t="s">
        <v>89</v>
      </c>
      <c r="AV140" s="12" t="s">
        <v>89</v>
      </c>
      <c r="AW140" s="12" t="s">
        <v>36</v>
      </c>
      <c r="AX140" s="12" t="s">
        <v>87</v>
      </c>
      <c r="AY140" s="249" t="s">
        <v>129</v>
      </c>
    </row>
    <row r="141" spans="2:65" s="1" customFormat="1" ht="16.5" customHeight="1">
      <c r="B141" s="38"/>
      <c r="C141" s="223" t="s">
        <v>145</v>
      </c>
      <c r="D141" s="223" t="s">
        <v>131</v>
      </c>
      <c r="E141" s="224" t="s">
        <v>151</v>
      </c>
      <c r="F141" s="225" t="s">
        <v>152</v>
      </c>
      <c r="G141" s="226" t="s">
        <v>134</v>
      </c>
      <c r="H141" s="227">
        <v>15.3</v>
      </c>
      <c r="I141" s="228"/>
      <c r="J141" s="229">
        <f>ROUND(I141*H141,2)</f>
        <v>0</v>
      </c>
      <c r="K141" s="225" t="s">
        <v>135</v>
      </c>
      <c r="L141" s="43"/>
      <c r="M141" s="230" t="s">
        <v>1</v>
      </c>
      <c r="N141" s="231" t="s">
        <v>44</v>
      </c>
      <c r="O141" s="86"/>
      <c r="P141" s="232">
        <f>O141*H141</f>
        <v>0</v>
      </c>
      <c r="Q141" s="232">
        <v>0</v>
      </c>
      <c r="R141" s="232">
        <f>Q141*H141</f>
        <v>0</v>
      </c>
      <c r="S141" s="232">
        <v>0.098</v>
      </c>
      <c r="T141" s="233">
        <f>S141*H141</f>
        <v>1.4994</v>
      </c>
      <c r="AR141" s="234" t="s">
        <v>136</v>
      </c>
      <c r="AT141" s="234" t="s">
        <v>131</v>
      </c>
      <c r="AU141" s="234" t="s">
        <v>89</v>
      </c>
      <c r="AY141" s="17" t="s">
        <v>129</v>
      </c>
      <c r="BE141" s="235">
        <f>IF(N141="základní",J141,0)</f>
        <v>0</v>
      </c>
      <c r="BF141" s="235">
        <f>IF(N141="snížená",J141,0)</f>
        <v>0</v>
      </c>
      <c r="BG141" s="235">
        <f>IF(N141="zákl. přenesená",J141,0)</f>
        <v>0</v>
      </c>
      <c r="BH141" s="235">
        <f>IF(N141="sníž. přenesená",J141,0)</f>
        <v>0</v>
      </c>
      <c r="BI141" s="235">
        <f>IF(N141="nulová",J141,0)</f>
        <v>0</v>
      </c>
      <c r="BJ141" s="17" t="s">
        <v>87</v>
      </c>
      <c r="BK141" s="235">
        <f>ROUND(I141*H141,2)</f>
        <v>0</v>
      </c>
      <c r="BL141" s="17" t="s">
        <v>136</v>
      </c>
      <c r="BM141" s="234" t="s">
        <v>646</v>
      </c>
    </row>
    <row r="142" spans="2:47" s="1" customFormat="1" ht="12">
      <c r="B142" s="38"/>
      <c r="C142" s="39"/>
      <c r="D142" s="236" t="s">
        <v>138</v>
      </c>
      <c r="E142" s="39"/>
      <c r="F142" s="237" t="s">
        <v>154</v>
      </c>
      <c r="G142" s="39"/>
      <c r="H142" s="39"/>
      <c r="I142" s="139"/>
      <c r="J142" s="39"/>
      <c r="K142" s="39"/>
      <c r="L142" s="43"/>
      <c r="M142" s="238"/>
      <c r="N142" s="86"/>
      <c r="O142" s="86"/>
      <c r="P142" s="86"/>
      <c r="Q142" s="86"/>
      <c r="R142" s="86"/>
      <c r="S142" s="86"/>
      <c r="T142" s="87"/>
      <c r="AT142" s="17" t="s">
        <v>138</v>
      </c>
      <c r="AU142" s="17" t="s">
        <v>89</v>
      </c>
    </row>
    <row r="143" spans="2:51" s="12" customFormat="1" ht="12">
      <c r="B143" s="239"/>
      <c r="C143" s="240"/>
      <c r="D143" s="236" t="s">
        <v>140</v>
      </c>
      <c r="E143" s="241" t="s">
        <v>1</v>
      </c>
      <c r="F143" s="242" t="s">
        <v>647</v>
      </c>
      <c r="G143" s="240"/>
      <c r="H143" s="243">
        <v>9.5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AT143" s="249" t="s">
        <v>140</v>
      </c>
      <c r="AU143" s="249" t="s">
        <v>89</v>
      </c>
      <c r="AV143" s="12" t="s">
        <v>89</v>
      </c>
      <c r="AW143" s="12" t="s">
        <v>36</v>
      </c>
      <c r="AX143" s="12" t="s">
        <v>79</v>
      </c>
      <c r="AY143" s="249" t="s">
        <v>129</v>
      </c>
    </row>
    <row r="144" spans="2:51" s="12" customFormat="1" ht="12">
      <c r="B144" s="239"/>
      <c r="C144" s="240"/>
      <c r="D144" s="236" t="s">
        <v>140</v>
      </c>
      <c r="E144" s="241" t="s">
        <v>1</v>
      </c>
      <c r="F144" s="242" t="s">
        <v>648</v>
      </c>
      <c r="G144" s="240"/>
      <c r="H144" s="243">
        <v>5.8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AT144" s="249" t="s">
        <v>140</v>
      </c>
      <c r="AU144" s="249" t="s">
        <v>89</v>
      </c>
      <c r="AV144" s="12" t="s">
        <v>89</v>
      </c>
      <c r="AW144" s="12" t="s">
        <v>36</v>
      </c>
      <c r="AX144" s="12" t="s">
        <v>79</v>
      </c>
      <c r="AY144" s="249" t="s">
        <v>129</v>
      </c>
    </row>
    <row r="145" spans="2:51" s="14" customFormat="1" ht="12">
      <c r="B145" s="261"/>
      <c r="C145" s="262"/>
      <c r="D145" s="236" t="s">
        <v>140</v>
      </c>
      <c r="E145" s="263" t="s">
        <v>1</v>
      </c>
      <c r="F145" s="264" t="s">
        <v>157</v>
      </c>
      <c r="G145" s="262"/>
      <c r="H145" s="265">
        <v>15.3</v>
      </c>
      <c r="I145" s="266"/>
      <c r="J145" s="262"/>
      <c r="K145" s="262"/>
      <c r="L145" s="267"/>
      <c r="M145" s="268"/>
      <c r="N145" s="269"/>
      <c r="O145" s="269"/>
      <c r="P145" s="269"/>
      <c r="Q145" s="269"/>
      <c r="R145" s="269"/>
      <c r="S145" s="269"/>
      <c r="T145" s="270"/>
      <c r="AT145" s="271" t="s">
        <v>140</v>
      </c>
      <c r="AU145" s="271" t="s">
        <v>89</v>
      </c>
      <c r="AV145" s="14" t="s">
        <v>136</v>
      </c>
      <c r="AW145" s="14" t="s">
        <v>36</v>
      </c>
      <c r="AX145" s="14" t="s">
        <v>87</v>
      </c>
      <c r="AY145" s="271" t="s">
        <v>129</v>
      </c>
    </row>
    <row r="146" spans="2:65" s="1" customFormat="1" ht="16.5" customHeight="1">
      <c r="B146" s="38"/>
      <c r="C146" s="223" t="s">
        <v>136</v>
      </c>
      <c r="D146" s="223" t="s">
        <v>131</v>
      </c>
      <c r="E146" s="224" t="s">
        <v>158</v>
      </c>
      <c r="F146" s="225" t="s">
        <v>159</v>
      </c>
      <c r="G146" s="226" t="s">
        <v>160</v>
      </c>
      <c r="H146" s="227">
        <v>22.905</v>
      </c>
      <c r="I146" s="228"/>
      <c r="J146" s="229">
        <f>ROUND(I146*H146,2)</f>
        <v>0</v>
      </c>
      <c r="K146" s="225" t="s">
        <v>135</v>
      </c>
      <c r="L146" s="43"/>
      <c r="M146" s="230" t="s">
        <v>1</v>
      </c>
      <c r="N146" s="231" t="s">
        <v>44</v>
      </c>
      <c r="O146" s="86"/>
      <c r="P146" s="232">
        <f>O146*H146</f>
        <v>0</v>
      </c>
      <c r="Q146" s="232">
        <v>0</v>
      </c>
      <c r="R146" s="232">
        <f>Q146*H146</f>
        <v>0</v>
      </c>
      <c r="S146" s="232">
        <v>0</v>
      </c>
      <c r="T146" s="233">
        <f>S146*H146</f>
        <v>0</v>
      </c>
      <c r="AR146" s="234" t="s">
        <v>136</v>
      </c>
      <c r="AT146" s="234" t="s">
        <v>131</v>
      </c>
      <c r="AU146" s="234" t="s">
        <v>89</v>
      </c>
      <c r="AY146" s="17" t="s">
        <v>129</v>
      </c>
      <c r="BE146" s="235">
        <f>IF(N146="základní",J146,0)</f>
        <v>0</v>
      </c>
      <c r="BF146" s="235">
        <f>IF(N146="snížená",J146,0)</f>
        <v>0</v>
      </c>
      <c r="BG146" s="235">
        <f>IF(N146="zákl. přenesená",J146,0)</f>
        <v>0</v>
      </c>
      <c r="BH146" s="235">
        <f>IF(N146="sníž. přenesená",J146,0)</f>
        <v>0</v>
      </c>
      <c r="BI146" s="235">
        <f>IF(N146="nulová",J146,0)</f>
        <v>0</v>
      </c>
      <c r="BJ146" s="17" t="s">
        <v>87</v>
      </c>
      <c r="BK146" s="235">
        <f>ROUND(I146*H146,2)</f>
        <v>0</v>
      </c>
      <c r="BL146" s="17" t="s">
        <v>136</v>
      </c>
      <c r="BM146" s="234" t="s">
        <v>649</v>
      </c>
    </row>
    <row r="147" spans="2:47" s="1" customFormat="1" ht="12">
      <c r="B147" s="38"/>
      <c r="C147" s="39"/>
      <c r="D147" s="236" t="s">
        <v>138</v>
      </c>
      <c r="E147" s="39"/>
      <c r="F147" s="237" t="s">
        <v>162</v>
      </c>
      <c r="G147" s="39"/>
      <c r="H147" s="39"/>
      <c r="I147" s="139"/>
      <c r="J147" s="39"/>
      <c r="K147" s="39"/>
      <c r="L147" s="43"/>
      <c r="M147" s="238"/>
      <c r="N147" s="86"/>
      <c r="O147" s="86"/>
      <c r="P147" s="86"/>
      <c r="Q147" s="86"/>
      <c r="R147" s="86"/>
      <c r="S147" s="86"/>
      <c r="T147" s="87"/>
      <c r="AT147" s="17" t="s">
        <v>138</v>
      </c>
      <c r="AU147" s="17" t="s">
        <v>89</v>
      </c>
    </row>
    <row r="148" spans="2:51" s="15" customFormat="1" ht="12">
      <c r="B148" s="273"/>
      <c r="C148" s="274"/>
      <c r="D148" s="236" t="s">
        <v>140</v>
      </c>
      <c r="E148" s="275" t="s">
        <v>1</v>
      </c>
      <c r="F148" s="276" t="s">
        <v>650</v>
      </c>
      <c r="G148" s="274"/>
      <c r="H148" s="275" t="s">
        <v>1</v>
      </c>
      <c r="I148" s="277"/>
      <c r="J148" s="274"/>
      <c r="K148" s="274"/>
      <c r="L148" s="278"/>
      <c r="M148" s="279"/>
      <c r="N148" s="280"/>
      <c r="O148" s="280"/>
      <c r="P148" s="280"/>
      <c r="Q148" s="280"/>
      <c r="R148" s="280"/>
      <c r="S148" s="280"/>
      <c r="T148" s="281"/>
      <c r="AT148" s="282" t="s">
        <v>140</v>
      </c>
      <c r="AU148" s="282" t="s">
        <v>89</v>
      </c>
      <c r="AV148" s="15" t="s">
        <v>87</v>
      </c>
      <c r="AW148" s="15" t="s">
        <v>36</v>
      </c>
      <c r="AX148" s="15" t="s">
        <v>79</v>
      </c>
      <c r="AY148" s="282" t="s">
        <v>129</v>
      </c>
    </row>
    <row r="149" spans="2:51" s="12" customFormat="1" ht="12">
      <c r="B149" s="239"/>
      <c r="C149" s="240"/>
      <c r="D149" s="236" t="s">
        <v>140</v>
      </c>
      <c r="E149" s="241" t="s">
        <v>1</v>
      </c>
      <c r="F149" s="242" t="s">
        <v>651</v>
      </c>
      <c r="G149" s="240"/>
      <c r="H149" s="243">
        <v>9.855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AT149" s="249" t="s">
        <v>140</v>
      </c>
      <c r="AU149" s="249" t="s">
        <v>89</v>
      </c>
      <c r="AV149" s="12" t="s">
        <v>89</v>
      </c>
      <c r="AW149" s="12" t="s">
        <v>36</v>
      </c>
      <c r="AX149" s="12" t="s">
        <v>79</v>
      </c>
      <c r="AY149" s="249" t="s">
        <v>129</v>
      </c>
    </row>
    <row r="150" spans="2:51" s="12" customFormat="1" ht="12">
      <c r="B150" s="239"/>
      <c r="C150" s="240"/>
      <c r="D150" s="236" t="s">
        <v>140</v>
      </c>
      <c r="E150" s="241" t="s">
        <v>1</v>
      </c>
      <c r="F150" s="242" t="s">
        <v>652</v>
      </c>
      <c r="G150" s="240"/>
      <c r="H150" s="243">
        <v>13.05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AT150" s="249" t="s">
        <v>140</v>
      </c>
      <c r="AU150" s="249" t="s">
        <v>89</v>
      </c>
      <c r="AV150" s="12" t="s">
        <v>89</v>
      </c>
      <c r="AW150" s="12" t="s">
        <v>36</v>
      </c>
      <c r="AX150" s="12" t="s">
        <v>79</v>
      </c>
      <c r="AY150" s="249" t="s">
        <v>129</v>
      </c>
    </row>
    <row r="151" spans="2:51" s="13" customFormat="1" ht="12">
      <c r="B151" s="250"/>
      <c r="C151" s="251"/>
      <c r="D151" s="236" t="s">
        <v>140</v>
      </c>
      <c r="E151" s="252" t="s">
        <v>1</v>
      </c>
      <c r="F151" s="253" t="s">
        <v>144</v>
      </c>
      <c r="G151" s="251"/>
      <c r="H151" s="254">
        <v>22.905</v>
      </c>
      <c r="I151" s="255"/>
      <c r="J151" s="251"/>
      <c r="K151" s="251"/>
      <c r="L151" s="256"/>
      <c r="M151" s="257"/>
      <c r="N151" s="258"/>
      <c r="O151" s="258"/>
      <c r="P151" s="258"/>
      <c r="Q151" s="258"/>
      <c r="R151" s="258"/>
      <c r="S151" s="258"/>
      <c r="T151" s="259"/>
      <c r="AT151" s="260" t="s">
        <v>140</v>
      </c>
      <c r="AU151" s="260" t="s">
        <v>89</v>
      </c>
      <c r="AV151" s="13" t="s">
        <v>145</v>
      </c>
      <c r="AW151" s="13" t="s">
        <v>36</v>
      </c>
      <c r="AX151" s="13" t="s">
        <v>87</v>
      </c>
      <c r="AY151" s="260" t="s">
        <v>129</v>
      </c>
    </row>
    <row r="152" spans="2:65" s="1" customFormat="1" ht="16.5" customHeight="1">
      <c r="B152" s="38"/>
      <c r="C152" s="223" t="s">
        <v>164</v>
      </c>
      <c r="D152" s="223" t="s">
        <v>131</v>
      </c>
      <c r="E152" s="224" t="s">
        <v>653</v>
      </c>
      <c r="F152" s="225" t="s">
        <v>654</v>
      </c>
      <c r="G152" s="226" t="s">
        <v>160</v>
      </c>
      <c r="H152" s="227">
        <v>13.715</v>
      </c>
      <c r="I152" s="228"/>
      <c r="J152" s="229">
        <f>ROUND(I152*H152,2)</f>
        <v>0</v>
      </c>
      <c r="K152" s="225" t="s">
        <v>135</v>
      </c>
      <c r="L152" s="43"/>
      <c r="M152" s="230" t="s">
        <v>1</v>
      </c>
      <c r="N152" s="231" t="s">
        <v>44</v>
      </c>
      <c r="O152" s="86"/>
      <c r="P152" s="232">
        <f>O152*H152</f>
        <v>0</v>
      </c>
      <c r="Q152" s="232">
        <v>0</v>
      </c>
      <c r="R152" s="232">
        <f>Q152*H152</f>
        <v>0</v>
      </c>
      <c r="S152" s="232">
        <v>0</v>
      </c>
      <c r="T152" s="233">
        <f>S152*H152</f>
        <v>0</v>
      </c>
      <c r="AR152" s="234" t="s">
        <v>136</v>
      </c>
      <c r="AT152" s="234" t="s">
        <v>131</v>
      </c>
      <c r="AU152" s="234" t="s">
        <v>89</v>
      </c>
      <c r="AY152" s="17" t="s">
        <v>129</v>
      </c>
      <c r="BE152" s="235">
        <f>IF(N152="základní",J152,0)</f>
        <v>0</v>
      </c>
      <c r="BF152" s="235">
        <f>IF(N152="snížená",J152,0)</f>
        <v>0</v>
      </c>
      <c r="BG152" s="235">
        <f>IF(N152="zákl. přenesená",J152,0)</f>
        <v>0</v>
      </c>
      <c r="BH152" s="235">
        <f>IF(N152="sníž. přenesená",J152,0)</f>
        <v>0</v>
      </c>
      <c r="BI152" s="235">
        <f>IF(N152="nulová",J152,0)</f>
        <v>0</v>
      </c>
      <c r="BJ152" s="17" t="s">
        <v>87</v>
      </c>
      <c r="BK152" s="235">
        <f>ROUND(I152*H152,2)</f>
        <v>0</v>
      </c>
      <c r="BL152" s="17" t="s">
        <v>136</v>
      </c>
      <c r="BM152" s="234" t="s">
        <v>655</v>
      </c>
    </row>
    <row r="153" spans="2:47" s="1" customFormat="1" ht="12">
      <c r="B153" s="38"/>
      <c r="C153" s="39"/>
      <c r="D153" s="236" t="s">
        <v>138</v>
      </c>
      <c r="E153" s="39"/>
      <c r="F153" s="237" t="s">
        <v>656</v>
      </c>
      <c r="G153" s="39"/>
      <c r="H153" s="39"/>
      <c r="I153" s="139"/>
      <c r="J153" s="39"/>
      <c r="K153" s="39"/>
      <c r="L153" s="43"/>
      <c r="M153" s="238"/>
      <c r="N153" s="86"/>
      <c r="O153" s="86"/>
      <c r="P153" s="86"/>
      <c r="Q153" s="86"/>
      <c r="R153" s="86"/>
      <c r="S153" s="86"/>
      <c r="T153" s="87"/>
      <c r="AT153" s="17" t="s">
        <v>138</v>
      </c>
      <c r="AU153" s="17" t="s">
        <v>89</v>
      </c>
    </row>
    <row r="154" spans="2:51" s="12" customFormat="1" ht="12">
      <c r="B154" s="239"/>
      <c r="C154" s="240"/>
      <c r="D154" s="236" t="s">
        <v>140</v>
      </c>
      <c r="E154" s="241" t="s">
        <v>1</v>
      </c>
      <c r="F154" s="242" t="s">
        <v>657</v>
      </c>
      <c r="G154" s="240"/>
      <c r="H154" s="243">
        <v>0.869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AT154" s="249" t="s">
        <v>140</v>
      </c>
      <c r="AU154" s="249" t="s">
        <v>89</v>
      </c>
      <c r="AV154" s="12" t="s">
        <v>89</v>
      </c>
      <c r="AW154" s="12" t="s">
        <v>36</v>
      </c>
      <c r="AX154" s="12" t="s">
        <v>79</v>
      </c>
      <c r="AY154" s="249" t="s">
        <v>129</v>
      </c>
    </row>
    <row r="155" spans="2:51" s="13" customFormat="1" ht="12">
      <c r="B155" s="250"/>
      <c r="C155" s="251"/>
      <c r="D155" s="236" t="s">
        <v>140</v>
      </c>
      <c r="E155" s="252" t="s">
        <v>1</v>
      </c>
      <c r="F155" s="253" t="s">
        <v>144</v>
      </c>
      <c r="G155" s="251"/>
      <c r="H155" s="254">
        <v>0.869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AT155" s="260" t="s">
        <v>140</v>
      </c>
      <c r="AU155" s="260" t="s">
        <v>89</v>
      </c>
      <c r="AV155" s="13" t="s">
        <v>145</v>
      </c>
      <c r="AW155" s="13" t="s">
        <v>36</v>
      </c>
      <c r="AX155" s="13" t="s">
        <v>79</v>
      </c>
      <c r="AY155" s="260" t="s">
        <v>129</v>
      </c>
    </row>
    <row r="156" spans="2:51" s="12" customFormat="1" ht="12">
      <c r="B156" s="239"/>
      <c r="C156" s="240"/>
      <c r="D156" s="236" t="s">
        <v>140</v>
      </c>
      <c r="E156" s="241" t="s">
        <v>1</v>
      </c>
      <c r="F156" s="242" t="s">
        <v>658</v>
      </c>
      <c r="G156" s="240"/>
      <c r="H156" s="243">
        <v>26.765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AT156" s="249" t="s">
        <v>140</v>
      </c>
      <c r="AU156" s="249" t="s">
        <v>89</v>
      </c>
      <c r="AV156" s="12" t="s">
        <v>89</v>
      </c>
      <c r="AW156" s="12" t="s">
        <v>36</v>
      </c>
      <c r="AX156" s="12" t="s">
        <v>79</v>
      </c>
      <c r="AY156" s="249" t="s">
        <v>129</v>
      </c>
    </row>
    <row r="157" spans="2:51" s="12" customFormat="1" ht="12">
      <c r="B157" s="239"/>
      <c r="C157" s="240"/>
      <c r="D157" s="236" t="s">
        <v>140</v>
      </c>
      <c r="E157" s="241" t="s">
        <v>1</v>
      </c>
      <c r="F157" s="242" t="s">
        <v>659</v>
      </c>
      <c r="G157" s="240"/>
      <c r="H157" s="243">
        <v>-13.05</v>
      </c>
      <c r="I157" s="244"/>
      <c r="J157" s="240"/>
      <c r="K157" s="240"/>
      <c r="L157" s="245"/>
      <c r="M157" s="246"/>
      <c r="N157" s="247"/>
      <c r="O157" s="247"/>
      <c r="P157" s="247"/>
      <c r="Q157" s="247"/>
      <c r="R157" s="247"/>
      <c r="S157" s="247"/>
      <c r="T157" s="248"/>
      <c r="AT157" s="249" t="s">
        <v>140</v>
      </c>
      <c r="AU157" s="249" t="s">
        <v>89</v>
      </c>
      <c r="AV157" s="12" t="s">
        <v>89</v>
      </c>
      <c r="AW157" s="12" t="s">
        <v>36</v>
      </c>
      <c r="AX157" s="12" t="s">
        <v>79</v>
      </c>
      <c r="AY157" s="249" t="s">
        <v>129</v>
      </c>
    </row>
    <row r="158" spans="2:51" s="13" customFormat="1" ht="12">
      <c r="B158" s="250"/>
      <c r="C158" s="251"/>
      <c r="D158" s="236" t="s">
        <v>140</v>
      </c>
      <c r="E158" s="252" t="s">
        <v>1</v>
      </c>
      <c r="F158" s="253" t="s">
        <v>144</v>
      </c>
      <c r="G158" s="251"/>
      <c r="H158" s="254">
        <v>13.715</v>
      </c>
      <c r="I158" s="255"/>
      <c r="J158" s="251"/>
      <c r="K158" s="251"/>
      <c r="L158" s="256"/>
      <c r="M158" s="257"/>
      <c r="N158" s="258"/>
      <c r="O158" s="258"/>
      <c r="P158" s="258"/>
      <c r="Q158" s="258"/>
      <c r="R158" s="258"/>
      <c r="S158" s="258"/>
      <c r="T158" s="259"/>
      <c r="AT158" s="260" t="s">
        <v>140</v>
      </c>
      <c r="AU158" s="260" t="s">
        <v>89</v>
      </c>
      <c r="AV158" s="13" t="s">
        <v>145</v>
      </c>
      <c r="AW158" s="13" t="s">
        <v>36</v>
      </c>
      <c r="AX158" s="13" t="s">
        <v>87</v>
      </c>
      <c r="AY158" s="260" t="s">
        <v>129</v>
      </c>
    </row>
    <row r="159" spans="2:65" s="1" customFormat="1" ht="16.5" customHeight="1">
      <c r="B159" s="38"/>
      <c r="C159" s="223" t="s">
        <v>173</v>
      </c>
      <c r="D159" s="223" t="s">
        <v>131</v>
      </c>
      <c r="E159" s="224" t="s">
        <v>660</v>
      </c>
      <c r="F159" s="225" t="s">
        <v>661</v>
      </c>
      <c r="G159" s="226" t="s">
        <v>160</v>
      </c>
      <c r="H159" s="227">
        <v>2.743</v>
      </c>
      <c r="I159" s="228"/>
      <c r="J159" s="229">
        <f>ROUND(I159*H159,2)</f>
        <v>0</v>
      </c>
      <c r="K159" s="225" t="s">
        <v>135</v>
      </c>
      <c r="L159" s="43"/>
      <c r="M159" s="230" t="s">
        <v>1</v>
      </c>
      <c r="N159" s="231" t="s">
        <v>44</v>
      </c>
      <c r="O159" s="86"/>
      <c r="P159" s="232">
        <f>O159*H159</f>
        <v>0</v>
      </c>
      <c r="Q159" s="232">
        <v>0</v>
      </c>
      <c r="R159" s="232">
        <f>Q159*H159</f>
        <v>0</v>
      </c>
      <c r="S159" s="232">
        <v>0</v>
      </c>
      <c r="T159" s="233">
        <f>S159*H159</f>
        <v>0</v>
      </c>
      <c r="AR159" s="234" t="s">
        <v>136</v>
      </c>
      <c r="AT159" s="234" t="s">
        <v>131</v>
      </c>
      <c r="AU159" s="234" t="s">
        <v>89</v>
      </c>
      <c r="AY159" s="17" t="s">
        <v>129</v>
      </c>
      <c r="BE159" s="235">
        <f>IF(N159="základní",J159,0)</f>
        <v>0</v>
      </c>
      <c r="BF159" s="235">
        <f>IF(N159="snížená",J159,0)</f>
        <v>0</v>
      </c>
      <c r="BG159" s="235">
        <f>IF(N159="zákl. přenesená",J159,0)</f>
        <v>0</v>
      </c>
      <c r="BH159" s="235">
        <f>IF(N159="sníž. přenesená",J159,0)</f>
        <v>0</v>
      </c>
      <c r="BI159" s="235">
        <f>IF(N159="nulová",J159,0)</f>
        <v>0</v>
      </c>
      <c r="BJ159" s="17" t="s">
        <v>87</v>
      </c>
      <c r="BK159" s="235">
        <f>ROUND(I159*H159,2)</f>
        <v>0</v>
      </c>
      <c r="BL159" s="17" t="s">
        <v>136</v>
      </c>
      <c r="BM159" s="234" t="s">
        <v>662</v>
      </c>
    </row>
    <row r="160" spans="2:47" s="1" customFormat="1" ht="12">
      <c r="B160" s="38"/>
      <c r="C160" s="39"/>
      <c r="D160" s="236" t="s">
        <v>138</v>
      </c>
      <c r="E160" s="39"/>
      <c r="F160" s="237" t="s">
        <v>663</v>
      </c>
      <c r="G160" s="39"/>
      <c r="H160" s="39"/>
      <c r="I160" s="139"/>
      <c r="J160" s="39"/>
      <c r="K160" s="39"/>
      <c r="L160" s="43"/>
      <c r="M160" s="238"/>
      <c r="N160" s="86"/>
      <c r="O160" s="86"/>
      <c r="P160" s="86"/>
      <c r="Q160" s="86"/>
      <c r="R160" s="86"/>
      <c r="S160" s="86"/>
      <c r="T160" s="87"/>
      <c r="AT160" s="17" t="s">
        <v>138</v>
      </c>
      <c r="AU160" s="17" t="s">
        <v>89</v>
      </c>
    </row>
    <row r="161" spans="2:51" s="12" customFormat="1" ht="12">
      <c r="B161" s="239"/>
      <c r="C161" s="240"/>
      <c r="D161" s="236" t="s">
        <v>140</v>
      </c>
      <c r="E161" s="241" t="s">
        <v>1</v>
      </c>
      <c r="F161" s="242" t="s">
        <v>664</v>
      </c>
      <c r="G161" s="240"/>
      <c r="H161" s="243">
        <v>2.743</v>
      </c>
      <c r="I161" s="244"/>
      <c r="J161" s="240"/>
      <c r="K161" s="240"/>
      <c r="L161" s="245"/>
      <c r="M161" s="246"/>
      <c r="N161" s="247"/>
      <c r="O161" s="247"/>
      <c r="P161" s="247"/>
      <c r="Q161" s="247"/>
      <c r="R161" s="247"/>
      <c r="S161" s="247"/>
      <c r="T161" s="248"/>
      <c r="AT161" s="249" t="s">
        <v>140</v>
      </c>
      <c r="AU161" s="249" t="s">
        <v>89</v>
      </c>
      <c r="AV161" s="12" t="s">
        <v>89</v>
      </c>
      <c r="AW161" s="12" t="s">
        <v>36</v>
      </c>
      <c r="AX161" s="12" t="s">
        <v>87</v>
      </c>
      <c r="AY161" s="249" t="s">
        <v>129</v>
      </c>
    </row>
    <row r="162" spans="2:65" s="1" customFormat="1" ht="16.5" customHeight="1">
      <c r="B162" s="38"/>
      <c r="C162" s="223" t="s">
        <v>179</v>
      </c>
      <c r="D162" s="223" t="s">
        <v>131</v>
      </c>
      <c r="E162" s="224" t="s">
        <v>180</v>
      </c>
      <c r="F162" s="225" t="s">
        <v>181</v>
      </c>
      <c r="G162" s="226" t="s">
        <v>160</v>
      </c>
      <c r="H162" s="227">
        <v>62.098</v>
      </c>
      <c r="I162" s="228"/>
      <c r="J162" s="229">
        <f>ROUND(I162*H162,2)</f>
        <v>0</v>
      </c>
      <c r="K162" s="225" t="s">
        <v>135</v>
      </c>
      <c r="L162" s="43"/>
      <c r="M162" s="230" t="s">
        <v>1</v>
      </c>
      <c r="N162" s="231" t="s">
        <v>44</v>
      </c>
      <c r="O162" s="86"/>
      <c r="P162" s="232">
        <f>O162*H162</f>
        <v>0</v>
      </c>
      <c r="Q162" s="232">
        <v>0</v>
      </c>
      <c r="R162" s="232">
        <f>Q162*H162</f>
        <v>0</v>
      </c>
      <c r="S162" s="232">
        <v>0</v>
      </c>
      <c r="T162" s="233">
        <f>S162*H162</f>
        <v>0</v>
      </c>
      <c r="AR162" s="234" t="s">
        <v>136</v>
      </c>
      <c r="AT162" s="234" t="s">
        <v>131</v>
      </c>
      <c r="AU162" s="234" t="s">
        <v>89</v>
      </c>
      <c r="AY162" s="17" t="s">
        <v>129</v>
      </c>
      <c r="BE162" s="235">
        <f>IF(N162="základní",J162,0)</f>
        <v>0</v>
      </c>
      <c r="BF162" s="235">
        <f>IF(N162="snížená",J162,0)</f>
        <v>0</v>
      </c>
      <c r="BG162" s="235">
        <f>IF(N162="zákl. přenesená",J162,0)</f>
        <v>0</v>
      </c>
      <c r="BH162" s="235">
        <f>IF(N162="sníž. přenesená",J162,0)</f>
        <v>0</v>
      </c>
      <c r="BI162" s="235">
        <f>IF(N162="nulová",J162,0)</f>
        <v>0</v>
      </c>
      <c r="BJ162" s="17" t="s">
        <v>87</v>
      </c>
      <c r="BK162" s="235">
        <f>ROUND(I162*H162,2)</f>
        <v>0</v>
      </c>
      <c r="BL162" s="17" t="s">
        <v>136</v>
      </c>
      <c r="BM162" s="234" t="s">
        <v>665</v>
      </c>
    </row>
    <row r="163" spans="2:47" s="1" customFormat="1" ht="12">
      <c r="B163" s="38"/>
      <c r="C163" s="39"/>
      <c r="D163" s="236" t="s">
        <v>138</v>
      </c>
      <c r="E163" s="39"/>
      <c r="F163" s="237" t="s">
        <v>183</v>
      </c>
      <c r="G163" s="39"/>
      <c r="H163" s="39"/>
      <c r="I163" s="139"/>
      <c r="J163" s="39"/>
      <c r="K163" s="39"/>
      <c r="L163" s="43"/>
      <c r="M163" s="238"/>
      <c r="N163" s="86"/>
      <c r="O163" s="86"/>
      <c r="P163" s="86"/>
      <c r="Q163" s="86"/>
      <c r="R163" s="86"/>
      <c r="S163" s="86"/>
      <c r="T163" s="87"/>
      <c r="AT163" s="17" t="s">
        <v>138</v>
      </c>
      <c r="AU163" s="17" t="s">
        <v>89</v>
      </c>
    </row>
    <row r="164" spans="2:51" s="12" customFormat="1" ht="12">
      <c r="B164" s="239"/>
      <c r="C164" s="240"/>
      <c r="D164" s="236" t="s">
        <v>140</v>
      </c>
      <c r="E164" s="241" t="s">
        <v>1</v>
      </c>
      <c r="F164" s="242" t="s">
        <v>666</v>
      </c>
      <c r="G164" s="240"/>
      <c r="H164" s="243">
        <v>1.495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AT164" s="249" t="s">
        <v>140</v>
      </c>
      <c r="AU164" s="249" t="s">
        <v>89</v>
      </c>
      <c r="AV164" s="12" t="s">
        <v>89</v>
      </c>
      <c r="AW164" s="12" t="s">
        <v>36</v>
      </c>
      <c r="AX164" s="12" t="s">
        <v>79</v>
      </c>
      <c r="AY164" s="249" t="s">
        <v>129</v>
      </c>
    </row>
    <row r="165" spans="2:51" s="12" customFormat="1" ht="12">
      <c r="B165" s="239"/>
      <c r="C165" s="240"/>
      <c r="D165" s="236" t="s">
        <v>140</v>
      </c>
      <c r="E165" s="241" t="s">
        <v>1</v>
      </c>
      <c r="F165" s="242" t="s">
        <v>667</v>
      </c>
      <c r="G165" s="240"/>
      <c r="H165" s="243">
        <v>2.585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AT165" s="249" t="s">
        <v>140</v>
      </c>
      <c r="AU165" s="249" t="s">
        <v>89</v>
      </c>
      <c r="AV165" s="12" t="s">
        <v>89</v>
      </c>
      <c r="AW165" s="12" t="s">
        <v>36</v>
      </c>
      <c r="AX165" s="12" t="s">
        <v>79</v>
      </c>
      <c r="AY165" s="249" t="s">
        <v>129</v>
      </c>
    </row>
    <row r="166" spans="2:51" s="12" customFormat="1" ht="12">
      <c r="B166" s="239"/>
      <c r="C166" s="240"/>
      <c r="D166" s="236" t="s">
        <v>140</v>
      </c>
      <c r="E166" s="241" t="s">
        <v>1</v>
      </c>
      <c r="F166" s="242" t="s">
        <v>668</v>
      </c>
      <c r="G166" s="240"/>
      <c r="H166" s="243">
        <v>1.165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AT166" s="249" t="s">
        <v>140</v>
      </c>
      <c r="AU166" s="249" t="s">
        <v>89</v>
      </c>
      <c r="AV166" s="12" t="s">
        <v>89</v>
      </c>
      <c r="AW166" s="12" t="s">
        <v>36</v>
      </c>
      <c r="AX166" s="12" t="s">
        <v>79</v>
      </c>
      <c r="AY166" s="249" t="s">
        <v>129</v>
      </c>
    </row>
    <row r="167" spans="2:51" s="13" customFormat="1" ht="12">
      <c r="B167" s="250"/>
      <c r="C167" s="251"/>
      <c r="D167" s="236" t="s">
        <v>140</v>
      </c>
      <c r="E167" s="252" t="s">
        <v>1</v>
      </c>
      <c r="F167" s="253" t="s">
        <v>144</v>
      </c>
      <c r="G167" s="251"/>
      <c r="H167" s="254">
        <v>5.245</v>
      </c>
      <c r="I167" s="255"/>
      <c r="J167" s="251"/>
      <c r="K167" s="251"/>
      <c r="L167" s="256"/>
      <c r="M167" s="257"/>
      <c r="N167" s="258"/>
      <c r="O167" s="258"/>
      <c r="P167" s="258"/>
      <c r="Q167" s="258"/>
      <c r="R167" s="258"/>
      <c r="S167" s="258"/>
      <c r="T167" s="259"/>
      <c r="AT167" s="260" t="s">
        <v>140</v>
      </c>
      <c r="AU167" s="260" t="s">
        <v>89</v>
      </c>
      <c r="AV167" s="13" t="s">
        <v>145</v>
      </c>
      <c r="AW167" s="13" t="s">
        <v>36</v>
      </c>
      <c r="AX167" s="13" t="s">
        <v>79</v>
      </c>
      <c r="AY167" s="260" t="s">
        <v>129</v>
      </c>
    </row>
    <row r="168" spans="2:51" s="12" customFormat="1" ht="12">
      <c r="B168" s="239"/>
      <c r="C168" s="240"/>
      <c r="D168" s="236" t="s">
        <v>140</v>
      </c>
      <c r="E168" s="241" t="s">
        <v>1</v>
      </c>
      <c r="F168" s="242" t="s">
        <v>669</v>
      </c>
      <c r="G168" s="240"/>
      <c r="H168" s="243">
        <v>17.761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AT168" s="249" t="s">
        <v>140</v>
      </c>
      <c r="AU168" s="249" t="s">
        <v>89</v>
      </c>
      <c r="AV168" s="12" t="s">
        <v>89</v>
      </c>
      <c r="AW168" s="12" t="s">
        <v>36</v>
      </c>
      <c r="AX168" s="12" t="s">
        <v>79</v>
      </c>
      <c r="AY168" s="249" t="s">
        <v>129</v>
      </c>
    </row>
    <row r="169" spans="2:51" s="12" customFormat="1" ht="12">
      <c r="B169" s="239"/>
      <c r="C169" s="240"/>
      <c r="D169" s="236" t="s">
        <v>140</v>
      </c>
      <c r="E169" s="241" t="s">
        <v>1</v>
      </c>
      <c r="F169" s="242" t="s">
        <v>670</v>
      </c>
      <c r="G169" s="240"/>
      <c r="H169" s="243">
        <v>75.999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AT169" s="249" t="s">
        <v>140</v>
      </c>
      <c r="AU169" s="249" t="s">
        <v>89</v>
      </c>
      <c r="AV169" s="12" t="s">
        <v>89</v>
      </c>
      <c r="AW169" s="12" t="s">
        <v>36</v>
      </c>
      <c r="AX169" s="12" t="s">
        <v>79</v>
      </c>
      <c r="AY169" s="249" t="s">
        <v>129</v>
      </c>
    </row>
    <row r="170" spans="2:51" s="12" customFormat="1" ht="12">
      <c r="B170" s="239"/>
      <c r="C170" s="240"/>
      <c r="D170" s="236" t="s">
        <v>140</v>
      </c>
      <c r="E170" s="241" t="s">
        <v>1</v>
      </c>
      <c r="F170" s="242" t="s">
        <v>671</v>
      </c>
      <c r="G170" s="240"/>
      <c r="H170" s="243">
        <v>30.942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AT170" s="249" t="s">
        <v>140</v>
      </c>
      <c r="AU170" s="249" t="s">
        <v>89</v>
      </c>
      <c r="AV170" s="12" t="s">
        <v>89</v>
      </c>
      <c r="AW170" s="12" t="s">
        <v>36</v>
      </c>
      <c r="AX170" s="12" t="s">
        <v>79</v>
      </c>
      <c r="AY170" s="249" t="s">
        <v>129</v>
      </c>
    </row>
    <row r="171" spans="2:51" s="12" customFormat="1" ht="12">
      <c r="B171" s="239"/>
      <c r="C171" s="240"/>
      <c r="D171" s="236" t="s">
        <v>140</v>
      </c>
      <c r="E171" s="241" t="s">
        <v>1</v>
      </c>
      <c r="F171" s="242" t="s">
        <v>672</v>
      </c>
      <c r="G171" s="240"/>
      <c r="H171" s="243">
        <v>11.552</v>
      </c>
      <c r="I171" s="244"/>
      <c r="J171" s="240"/>
      <c r="K171" s="240"/>
      <c r="L171" s="245"/>
      <c r="M171" s="246"/>
      <c r="N171" s="247"/>
      <c r="O171" s="247"/>
      <c r="P171" s="247"/>
      <c r="Q171" s="247"/>
      <c r="R171" s="247"/>
      <c r="S171" s="247"/>
      <c r="T171" s="248"/>
      <c r="AT171" s="249" t="s">
        <v>140</v>
      </c>
      <c r="AU171" s="249" t="s">
        <v>89</v>
      </c>
      <c r="AV171" s="12" t="s">
        <v>89</v>
      </c>
      <c r="AW171" s="12" t="s">
        <v>36</v>
      </c>
      <c r="AX171" s="12" t="s">
        <v>79</v>
      </c>
      <c r="AY171" s="249" t="s">
        <v>129</v>
      </c>
    </row>
    <row r="172" spans="2:51" s="12" customFormat="1" ht="12">
      <c r="B172" s="239"/>
      <c r="C172" s="240"/>
      <c r="D172" s="236" t="s">
        <v>140</v>
      </c>
      <c r="E172" s="241" t="s">
        <v>1</v>
      </c>
      <c r="F172" s="242" t="s">
        <v>673</v>
      </c>
      <c r="G172" s="240"/>
      <c r="H172" s="243">
        <v>-9.855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AT172" s="249" t="s">
        <v>140</v>
      </c>
      <c r="AU172" s="249" t="s">
        <v>89</v>
      </c>
      <c r="AV172" s="12" t="s">
        <v>89</v>
      </c>
      <c r="AW172" s="12" t="s">
        <v>36</v>
      </c>
      <c r="AX172" s="12" t="s">
        <v>79</v>
      </c>
      <c r="AY172" s="249" t="s">
        <v>129</v>
      </c>
    </row>
    <row r="173" spans="2:51" s="12" customFormat="1" ht="12">
      <c r="B173" s="239"/>
      <c r="C173" s="240"/>
      <c r="D173" s="236" t="s">
        <v>140</v>
      </c>
      <c r="E173" s="241" t="s">
        <v>1</v>
      </c>
      <c r="F173" s="242" t="s">
        <v>674</v>
      </c>
      <c r="G173" s="240"/>
      <c r="H173" s="243">
        <v>-2.204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AT173" s="249" t="s">
        <v>140</v>
      </c>
      <c r="AU173" s="249" t="s">
        <v>89</v>
      </c>
      <c r="AV173" s="12" t="s">
        <v>89</v>
      </c>
      <c r="AW173" s="12" t="s">
        <v>36</v>
      </c>
      <c r="AX173" s="12" t="s">
        <v>79</v>
      </c>
      <c r="AY173" s="249" t="s">
        <v>129</v>
      </c>
    </row>
    <row r="174" spans="2:51" s="13" customFormat="1" ht="12">
      <c r="B174" s="250"/>
      <c r="C174" s="251"/>
      <c r="D174" s="236" t="s">
        <v>140</v>
      </c>
      <c r="E174" s="252" t="s">
        <v>1</v>
      </c>
      <c r="F174" s="253" t="s">
        <v>144</v>
      </c>
      <c r="G174" s="251"/>
      <c r="H174" s="254">
        <v>124.195</v>
      </c>
      <c r="I174" s="255"/>
      <c r="J174" s="251"/>
      <c r="K174" s="251"/>
      <c r="L174" s="256"/>
      <c r="M174" s="257"/>
      <c r="N174" s="258"/>
      <c r="O174" s="258"/>
      <c r="P174" s="258"/>
      <c r="Q174" s="258"/>
      <c r="R174" s="258"/>
      <c r="S174" s="258"/>
      <c r="T174" s="259"/>
      <c r="AT174" s="260" t="s">
        <v>140</v>
      </c>
      <c r="AU174" s="260" t="s">
        <v>89</v>
      </c>
      <c r="AV174" s="13" t="s">
        <v>145</v>
      </c>
      <c r="AW174" s="13" t="s">
        <v>36</v>
      </c>
      <c r="AX174" s="13" t="s">
        <v>79</v>
      </c>
      <c r="AY174" s="260" t="s">
        <v>129</v>
      </c>
    </row>
    <row r="175" spans="2:51" s="12" customFormat="1" ht="12">
      <c r="B175" s="239"/>
      <c r="C175" s="240"/>
      <c r="D175" s="236" t="s">
        <v>140</v>
      </c>
      <c r="E175" s="241" t="s">
        <v>1</v>
      </c>
      <c r="F175" s="242" t="s">
        <v>675</v>
      </c>
      <c r="G175" s="240"/>
      <c r="H175" s="243">
        <v>62.098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AT175" s="249" t="s">
        <v>140</v>
      </c>
      <c r="AU175" s="249" t="s">
        <v>89</v>
      </c>
      <c r="AV175" s="12" t="s">
        <v>89</v>
      </c>
      <c r="AW175" s="12" t="s">
        <v>36</v>
      </c>
      <c r="AX175" s="12" t="s">
        <v>87</v>
      </c>
      <c r="AY175" s="249" t="s">
        <v>129</v>
      </c>
    </row>
    <row r="176" spans="2:65" s="1" customFormat="1" ht="16.5" customHeight="1">
      <c r="B176" s="38"/>
      <c r="C176" s="223" t="s">
        <v>192</v>
      </c>
      <c r="D176" s="223" t="s">
        <v>131</v>
      </c>
      <c r="E176" s="224" t="s">
        <v>193</v>
      </c>
      <c r="F176" s="225" t="s">
        <v>194</v>
      </c>
      <c r="G176" s="226" t="s">
        <v>160</v>
      </c>
      <c r="H176" s="227">
        <v>18.629</v>
      </c>
      <c r="I176" s="228"/>
      <c r="J176" s="229">
        <f>ROUND(I176*H176,2)</f>
        <v>0</v>
      </c>
      <c r="K176" s="225" t="s">
        <v>135</v>
      </c>
      <c r="L176" s="43"/>
      <c r="M176" s="230" t="s">
        <v>1</v>
      </c>
      <c r="N176" s="231" t="s">
        <v>44</v>
      </c>
      <c r="O176" s="86"/>
      <c r="P176" s="232">
        <f>O176*H176</f>
        <v>0</v>
      </c>
      <c r="Q176" s="232">
        <v>0</v>
      </c>
      <c r="R176" s="232">
        <f>Q176*H176</f>
        <v>0</v>
      </c>
      <c r="S176" s="232">
        <v>0</v>
      </c>
      <c r="T176" s="233">
        <f>S176*H176</f>
        <v>0</v>
      </c>
      <c r="AR176" s="234" t="s">
        <v>136</v>
      </c>
      <c r="AT176" s="234" t="s">
        <v>131</v>
      </c>
      <c r="AU176" s="234" t="s">
        <v>89</v>
      </c>
      <c r="AY176" s="17" t="s">
        <v>129</v>
      </c>
      <c r="BE176" s="235">
        <f>IF(N176="základní",J176,0)</f>
        <v>0</v>
      </c>
      <c r="BF176" s="235">
        <f>IF(N176="snížená",J176,0)</f>
        <v>0</v>
      </c>
      <c r="BG176" s="235">
        <f>IF(N176="zákl. přenesená",J176,0)</f>
        <v>0</v>
      </c>
      <c r="BH176" s="235">
        <f>IF(N176="sníž. přenesená",J176,0)</f>
        <v>0</v>
      </c>
      <c r="BI176" s="235">
        <f>IF(N176="nulová",J176,0)</f>
        <v>0</v>
      </c>
      <c r="BJ176" s="17" t="s">
        <v>87</v>
      </c>
      <c r="BK176" s="235">
        <f>ROUND(I176*H176,2)</f>
        <v>0</v>
      </c>
      <c r="BL176" s="17" t="s">
        <v>136</v>
      </c>
      <c r="BM176" s="234" t="s">
        <v>676</v>
      </c>
    </row>
    <row r="177" spans="2:47" s="1" customFormat="1" ht="12">
      <c r="B177" s="38"/>
      <c r="C177" s="39"/>
      <c r="D177" s="236" t="s">
        <v>138</v>
      </c>
      <c r="E177" s="39"/>
      <c r="F177" s="237" t="s">
        <v>196</v>
      </c>
      <c r="G177" s="39"/>
      <c r="H177" s="39"/>
      <c r="I177" s="139"/>
      <c r="J177" s="39"/>
      <c r="K177" s="39"/>
      <c r="L177" s="43"/>
      <c r="M177" s="238"/>
      <c r="N177" s="86"/>
      <c r="O177" s="86"/>
      <c r="P177" s="86"/>
      <c r="Q177" s="86"/>
      <c r="R177" s="86"/>
      <c r="S177" s="86"/>
      <c r="T177" s="87"/>
      <c r="AT177" s="17" t="s">
        <v>138</v>
      </c>
      <c r="AU177" s="17" t="s">
        <v>89</v>
      </c>
    </row>
    <row r="178" spans="2:51" s="12" customFormat="1" ht="12">
      <c r="B178" s="239"/>
      <c r="C178" s="240"/>
      <c r="D178" s="236" t="s">
        <v>140</v>
      </c>
      <c r="E178" s="241" t="s">
        <v>1</v>
      </c>
      <c r="F178" s="242" t="s">
        <v>677</v>
      </c>
      <c r="G178" s="240"/>
      <c r="H178" s="243">
        <v>18.629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AT178" s="249" t="s">
        <v>140</v>
      </c>
      <c r="AU178" s="249" t="s">
        <v>89</v>
      </c>
      <c r="AV178" s="12" t="s">
        <v>89</v>
      </c>
      <c r="AW178" s="12" t="s">
        <v>36</v>
      </c>
      <c r="AX178" s="12" t="s">
        <v>87</v>
      </c>
      <c r="AY178" s="249" t="s">
        <v>129</v>
      </c>
    </row>
    <row r="179" spans="2:65" s="1" customFormat="1" ht="16.5" customHeight="1">
      <c r="B179" s="38"/>
      <c r="C179" s="223" t="s">
        <v>200</v>
      </c>
      <c r="D179" s="223" t="s">
        <v>131</v>
      </c>
      <c r="E179" s="224" t="s">
        <v>211</v>
      </c>
      <c r="F179" s="225" t="s">
        <v>212</v>
      </c>
      <c r="G179" s="226" t="s">
        <v>160</v>
      </c>
      <c r="H179" s="227">
        <v>62.098</v>
      </c>
      <c r="I179" s="228"/>
      <c r="J179" s="229">
        <f>ROUND(I179*H179,2)</f>
        <v>0</v>
      </c>
      <c r="K179" s="225" t="s">
        <v>135</v>
      </c>
      <c r="L179" s="43"/>
      <c r="M179" s="230" t="s">
        <v>1</v>
      </c>
      <c r="N179" s="231" t="s">
        <v>44</v>
      </c>
      <c r="O179" s="86"/>
      <c r="P179" s="232">
        <f>O179*H179</f>
        <v>0</v>
      </c>
      <c r="Q179" s="232">
        <v>0</v>
      </c>
      <c r="R179" s="232">
        <f>Q179*H179</f>
        <v>0</v>
      </c>
      <c r="S179" s="232">
        <v>0</v>
      </c>
      <c r="T179" s="233">
        <f>S179*H179</f>
        <v>0</v>
      </c>
      <c r="AR179" s="234" t="s">
        <v>136</v>
      </c>
      <c r="AT179" s="234" t="s">
        <v>131</v>
      </c>
      <c r="AU179" s="234" t="s">
        <v>89</v>
      </c>
      <c r="AY179" s="17" t="s">
        <v>129</v>
      </c>
      <c r="BE179" s="235">
        <f>IF(N179="základní",J179,0)</f>
        <v>0</v>
      </c>
      <c r="BF179" s="235">
        <f>IF(N179="snížená",J179,0)</f>
        <v>0</v>
      </c>
      <c r="BG179" s="235">
        <f>IF(N179="zákl. přenesená",J179,0)</f>
        <v>0</v>
      </c>
      <c r="BH179" s="235">
        <f>IF(N179="sníž. přenesená",J179,0)</f>
        <v>0</v>
      </c>
      <c r="BI179" s="235">
        <f>IF(N179="nulová",J179,0)</f>
        <v>0</v>
      </c>
      <c r="BJ179" s="17" t="s">
        <v>87</v>
      </c>
      <c r="BK179" s="235">
        <f>ROUND(I179*H179,2)</f>
        <v>0</v>
      </c>
      <c r="BL179" s="17" t="s">
        <v>136</v>
      </c>
      <c r="BM179" s="234" t="s">
        <v>678</v>
      </c>
    </row>
    <row r="180" spans="2:47" s="1" customFormat="1" ht="12">
      <c r="B180" s="38"/>
      <c r="C180" s="39"/>
      <c r="D180" s="236" t="s">
        <v>138</v>
      </c>
      <c r="E180" s="39"/>
      <c r="F180" s="237" t="s">
        <v>214</v>
      </c>
      <c r="G180" s="39"/>
      <c r="H180" s="39"/>
      <c r="I180" s="139"/>
      <c r="J180" s="39"/>
      <c r="K180" s="39"/>
      <c r="L180" s="43"/>
      <c r="M180" s="238"/>
      <c r="N180" s="86"/>
      <c r="O180" s="86"/>
      <c r="P180" s="86"/>
      <c r="Q180" s="86"/>
      <c r="R180" s="86"/>
      <c r="S180" s="86"/>
      <c r="T180" s="87"/>
      <c r="AT180" s="17" t="s">
        <v>138</v>
      </c>
      <c r="AU180" s="17" t="s">
        <v>89</v>
      </c>
    </row>
    <row r="181" spans="2:51" s="12" customFormat="1" ht="12">
      <c r="B181" s="239"/>
      <c r="C181" s="240"/>
      <c r="D181" s="236" t="s">
        <v>140</v>
      </c>
      <c r="E181" s="241" t="s">
        <v>1</v>
      </c>
      <c r="F181" s="242" t="s">
        <v>666</v>
      </c>
      <c r="G181" s="240"/>
      <c r="H181" s="243">
        <v>1.495</v>
      </c>
      <c r="I181" s="244"/>
      <c r="J181" s="240"/>
      <c r="K181" s="240"/>
      <c r="L181" s="245"/>
      <c r="M181" s="246"/>
      <c r="N181" s="247"/>
      <c r="O181" s="247"/>
      <c r="P181" s="247"/>
      <c r="Q181" s="247"/>
      <c r="R181" s="247"/>
      <c r="S181" s="247"/>
      <c r="T181" s="248"/>
      <c r="AT181" s="249" t="s">
        <v>140</v>
      </c>
      <c r="AU181" s="249" t="s">
        <v>89</v>
      </c>
      <c r="AV181" s="12" t="s">
        <v>89</v>
      </c>
      <c r="AW181" s="12" t="s">
        <v>36</v>
      </c>
      <c r="AX181" s="12" t="s">
        <v>79</v>
      </c>
      <c r="AY181" s="249" t="s">
        <v>129</v>
      </c>
    </row>
    <row r="182" spans="2:51" s="12" customFormat="1" ht="12">
      <c r="B182" s="239"/>
      <c r="C182" s="240"/>
      <c r="D182" s="236" t="s">
        <v>140</v>
      </c>
      <c r="E182" s="241" t="s">
        <v>1</v>
      </c>
      <c r="F182" s="242" t="s">
        <v>667</v>
      </c>
      <c r="G182" s="240"/>
      <c r="H182" s="243">
        <v>2.585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AT182" s="249" t="s">
        <v>140</v>
      </c>
      <c r="AU182" s="249" t="s">
        <v>89</v>
      </c>
      <c r="AV182" s="12" t="s">
        <v>89</v>
      </c>
      <c r="AW182" s="12" t="s">
        <v>36</v>
      </c>
      <c r="AX182" s="12" t="s">
        <v>79</v>
      </c>
      <c r="AY182" s="249" t="s">
        <v>129</v>
      </c>
    </row>
    <row r="183" spans="2:51" s="12" customFormat="1" ht="12">
      <c r="B183" s="239"/>
      <c r="C183" s="240"/>
      <c r="D183" s="236" t="s">
        <v>140</v>
      </c>
      <c r="E183" s="241" t="s">
        <v>1</v>
      </c>
      <c r="F183" s="242" t="s">
        <v>668</v>
      </c>
      <c r="G183" s="240"/>
      <c r="H183" s="243">
        <v>1.165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AT183" s="249" t="s">
        <v>140</v>
      </c>
      <c r="AU183" s="249" t="s">
        <v>89</v>
      </c>
      <c r="AV183" s="12" t="s">
        <v>89</v>
      </c>
      <c r="AW183" s="12" t="s">
        <v>36</v>
      </c>
      <c r="AX183" s="12" t="s">
        <v>79</v>
      </c>
      <c r="AY183" s="249" t="s">
        <v>129</v>
      </c>
    </row>
    <row r="184" spans="2:51" s="13" customFormat="1" ht="12">
      <c r="B184" s="250"/>
      <c r="C184" s="251"/>
      <c r="D184" s="236" t="s">
        <v>140</v>
      </c>
      <c r="E184" s="252" t="s">
        <v>1</v>
      </c>
      <c r="F184" s="253" t="s">
        <v>144</v>
      </c>
      <c r="G184" s="251"/>
      <c r="H184" s="254">
        <v>5.245</v>
      </c>
      <c r="I184" s="255"/>
      <c r="J184" s="251"/>
      <c r="K184" s="251"/>
      <c r="L184" s="256"/>
      <c r="M184" s="257"/>
      <c r="N184" s="258"/>
      <c r="O184" s="258"/>
      <c r="P184" s="258"/>
      <c r="Q184" s="258"/>
      <c r="R184" s="258"/>
      <c r="S184" s="258"/>
      <c r="T184" s="259"/>
      <c r="AT184" s="260" t="s">
        <v>140</v>
      </c>
      <c r="AU184" s="260" t="s">
        <v>89</v>
      </c>
      <c r="AV184" s="13" t="s">
        <v>145</v>
      </c>
      <c r="AW184" s="13" t="s">
        <v>36</v>
      </c>
      <c r="AX184" s="13" t="s">
        <v>79</v>
      </c>
      <c r="AY184" s="260" t="s">
        <v>129</v>
      </c>
    </row>
    <row r="185" spans="2:51" s="12" customFormat="1" ht="12">
      <c r="B185" s="239"/>
      <c r="C185" s="240"/>
      <c r="D185" s="236" t="s">
        <v>140</v>
      </c>
      <c r="E185" s="241" t="s">
        <v>1</v>
      </c>
      <c r="F185" s="242" t="s">
        <v>669</v>
      </c>
      <c r="G185" s="240"/>
      <c r="H185" s="243">
        <v>17.761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AT185" s="249" t="s">
        <v>140</v>
      </c>
      <c r="AU185" s="249" t="s">
        <v>89</v>
      </c>
      <c r="AV185" s="12" t="s">
        <v>89</v>
      </c>
      <c r="AW185" s="12" t="s">
        <v>36</v>
      </c>
      <c r="AX185" s="12" t="s">
        <v>79</v>
      </c>
      <c r="AY185" s="249" t="s">
        <v>129</v>
      </c>
    </row>
    <row r="186" spans="2:51" s="12" customFormat="1" ht="12">
      <c r="B186" s="239"/>
      <c r="C186" s="240"/>
      <c r="D186" s="236" t="s">
        <v>140</v>
      </c>
      <c r="E186" s="241" t="s">
        <v>1</v>
      </c>
      <c r="F186" s="242" t="s">
        <v>670</v>
      </c>
      <c r="G186" s="240"/>
      <c r="H186" s="243">
        <v>75.999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AT186" s="249" t="s">
        <v>140</v>
      </c>
      <c r="AU186" s="249" t="s">
        <v>89</v>
      </c>
      <c r="AV186" s="12" t="s">
        <v>89</v>
      </c>
      <c r="AW186" s="12" t="s">
        <v>36</v>
      </c>
      <c r="AX186" s="12" t="s">
        <v>79</v>
      </c>
      <c r="AY186" s="249" t="s">
        <v>129</v>
      </c>
    </row>
    <row r="187" spans="2:51" s="12" customFormat="1" ht="12">
      <c r="B187" s="239"/>
      <c r="C187" s="240"/>
      <c r="D187" s="236" t="s">
        <v>140</v>
      </c>
      <c r="E187" s="241" t="s">
        <v>1</v>
      </c>
      <c r="F187" s="242" t="s">
        <v>671</v>
      </c>
      <c r="G187" s="240"/>
      <c r="H187" s="243">
        <v>30.942</v>
      </c>
      <c r="I187" s="244"/>
      <c r="J187" s="240"/>
      <c r="K187" s="240"/>
      <c r="L187" s="245"/>
      <c r="M187" s="246"/>
      <c r="N187" s="247"/>
      <c r="O187" s="247"/>
      <c r="P187" s="247"/>
      <c r="Q187" s="247"/>
      <c r="R187" s="247"/>
      <c r="S187" s="247"/>
      <c r="T187" s="248"/>
      <c r="AT187" s="249" t="s">
        <v>140</v>
      </c>
      <c r="AU187" s="249" t="s">
        <v>89</v>
      </c>
      <c r="AV187" s="12" t="s">
        <v>89</v>
      </c>
      <c r="AW187" s="12" t="s">
        <v>36</v>
      </c>
      <c r="AX187" s="12" t="s">
        <v>79</v>
      </c>
      <c r="AY187" s="249" t="s">
        <v>129</v>
      </c>
    </row>
    <row r="188" spans="2:51" s="12" customFormat="1" ht="12">
      <c r="B188" s="239"/>
      <c r="C188" s="240"/>
      <c r="D188" s="236" t="s">
        <v>140</v>
      </c>
      <c r="E188" s="241" t="s">
        <v>1</v>
      </c>
      <c r="F188" s="242" t="s">
        <v>672</v>
      </c>
      <c r="G188" s="240"/>
      <c r="H188" s="243">
        <v>11.552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AT188" s="249" t="s">
        <v>140</v>
      </c>
      <c r="AU188" s="249" t="s">
        <v>89</v>
      </c>
      <c r="AV188" s="12" t="s">
        <v>89</v>
      </c>
      <c r="AW188" s="12" t="s">
        <v>36</v>
      </c>
      <c r="AX188" s="12" t="s">
        <v>79</v>
      </c>
      <c r="AY188" s="249" t="s">
        <v>129</v>
      </c>
    </row>
    <row r="189" spans="2:51" s="12" customFormat="1" ht="12">
      <c r="B189" s="239"/>
      <c r="C189" s="240"/>
      <c r="D189" s="236" t="s">
        <v>140</v>
      </c>
      <c r="E189" s="241" t="s">
        <v>1</v>
      </c>
      <c r="F189" s="242" t="s">
        <v>673</v>
      </c>
      <c r="G189" s="240"/>
      <c r="H189" s="243">
        <v>-9.855</v>
      </c>
      <c r="I189" s="244"/>
      <c r="J189" s="240"/>
      <c r="K189" s="240"/>
      <c r="L189" s="245"/>
      <c r="M189" s="246"/>
      <c r="N189" s="247"/>
      <c r="O189" s="247"/>
      <c r="P189" s="247"/>
      <c r="Q189" s="247"/>
      <c r="R189" s="247"/>
      <c r="S189" s="247"/>
      <c r="T189" s="248"/>
      <c r="AT189" s="249" t="s">
        <v>140</v>
      </c>
      <c r="AU189" s="249" t="s">
        <v>89</v>
      </c>
      <c r="AV189" s="12" t="s">
        <v>89</v>
      </c>
      <c r="AW189" s="12" t="s">
        <v>36</v>
      </c>
      <c r="AX189" s="12" t="s">
        <v>79</v>
      </c>
      <c r="AY189" s="249" t="s">
        <v>129</v>
      </c>
    </row>
    <row r="190" spans="2:51" s="12" customFormat="1" ht="12">
      <c r="B190" s="239"/>
      <c r="C190" s="240"/>
      <c r="D190" s="236" t="s">
        <v>140</v>
      </c>
      <c r="E190" s="241" t="s">
        <v>1</v>
      </c>
      <c r="F190" s="242" t="s">
        <v>674</v>
      </c>
      <c r="G190" s="240"/>
      <c r="H190" s="243">
        <v>-2.204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AT190" s="249" t="s">
        <v>140</v>
      </c>
      <c r="AU190" s="249" t="s">
        <v>89</v>
      </c>
      <c r="AV190" s="12" t="s">
        <v>89</v>
      </c>
      <c r="AW190" s="12" t="s">
        <v>36</v>
      </c>
      <c r="AX190" s="12" t="s">
        <v>79</v>
      </c>
      <c r="AY190" s="249" t="s">
        <v>129</v>
      </c>
    </row>
    <row r="191" spans="2:51" s="13" customFormat="1" ht="12">
      <c r="B191" s="250"/>
      <c r="C191" s="251"/>
      <c r="D191" s="236" t="s">
        <v>140</v>
      </c>
      <c r="E191" s="252" t="s">
        <v>1</v>
      </c>
      <c r="F191" s="253" t="s">
        <v>144</v>
      </c>
      <c r="G191" s="251"/>
      <c r="H191" s="254">
        <v>124.195</v>
      </c>
      <c r="I191" s="255"/>
      <c r="J191" s="251"/>
      <c r="K191" s="251"/>
      <c r="L191" s="256"/>
      <c r="M191" s="257"/>
      <c r="N191" s="258"/>
      <c r="O191" s="258"/>
      <c r="P191" s="258"/>
      <c r="Q191" s="258"/>
      <c r="R191" s="258"/>
      <c r="S191" s="258"/>
      <c r="T191" s="259"/>
      <c r="AT191" s="260" t="s">
        <v>140</v>
      </c>
      <c r="AU191" s="260" t="s">
        <v>89</v>
      </c>
      <c r="AV191" s="13" t="s">
        <v>145</v>
      </c>
      <c r="AW191" s="13" t="s">
        <v>36</v>
      </c>
      <c r="AX191" s="13" t="s">
        <v>79</v>
      </c>
      <c r="AY191" s="260" t="s">
        <v>129</v>
      </c>
    </row>
    <row r="192" spans="2:51" s="12" customFormat="1" ht="12">
      <c r="B192" s="239"/>
      <c r="C192" s="240"/>
      <c r="D192" s="236" t="s">
        <v>140</v>
      </c>
      <c r="E192" s="241" t="s">
        <v>1</v>
      </c>
      <c r="F192" s="242" t="s">
        <v>675</v>
      </c>
      <c r="G192" s="240"/>
      <c r="H192" s="243">
        <v>62.098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AT192" s="249" t="s">
        <v>140</v>
      </c>
      <c r="AU192" s="249" t="s">
        <v>89</v>
      </c>
      <c r="AV192" s="12" t="s">
        <v>89</v>
      </c>
      <c r="AW192" s="12" t="s">
        <v>36</v>
      </c>
      <c r="AX192" s="12" t="s">
        <v>87</v>
      </c>
      <c r="AY192" s="249" t="s">
        <v>129</v>
      </c>
    </row>
    <row r="193" spans="2:65" s="1" customFormat="1" ht="16.5" customHeight="1">
      <c r="B193" s="38"/>
      <c r="C193" s="223" t="s">
        <v>205</v>
      </c>
      <c r="D193" s="223" t="s">
        <v>131</v>
      </c>
      <c r="E193" s="224" t="s">
        <v>216</v>
      </c>
      <c r="F193" s="225" t="s">
        <v>217</v>
      </c>
      <c r="G193" s="226" t="s">
        <v>160</v>
      </c>
      <c r="H193" s="227">
        <v>18.629</v>
      </c>
      <c r="I193" s="228"/>
      <c r="J193" s="229">
        <f>ROUND(I193*H193,2)</f>
        <v>0</v>
      </c>
      <c r="K193" s="225" t="s">
        <v>135</v>
      </c>
      <c r="L193" s="43"/>
      <c r="M193" s="230" t="s">
        <v>1</v>
      </c>
      <c r="N193" s="231" t="s">
        <v>44</v>
      </c>
      <c r="O193" s="86"/>
      <c r="P193" s="232">
        <f>O193*H193</f>
        <v>0</v>
      </c>
      <c r="Q193" s="232">
        <v>0</v>
      </c>
      <c r="R193" s="232">
        <f>Q193*H193</f>
        <v>0</v>
      </c>
      <c r="S193" s="232">
        <v>0</v>
      </c>
      <c r="T193" s="233">
        <f>S193*H193</f>
        <v>0</v>
      </c>
      <c r="AR193" s="234" t="s">
        <v>136</v>
      </c>
      <c r="AT193" s="234" t="s">
        <v>131</v>
      </c>
      <c r="AU193" s="234" t="s">
        <v>89</v>
      </c>
      <c r="AY193" s="17" t="s">
        <v>129</v>
      </c>
      <c r="BE193" s="235">
        <f>IF(N193="základní",J193,0)</f>
        <v>0</v>
      </c>
      <c r="BF193" s="235">
        <f>IF(N193="snížená",J193,0)</f>
        <v>0</v>
      </c>
      <c r="BG193" s="235">
        <f>IF(N193="zákl. přenesená",J193,0)</f>
        <v>0</v>
      </c>
      <c r="BH193" s="235">
        <f>IF(N193="sníž. přenesená",J193,0)</f>
        <v>0</v>
      </c>
      <c r="BI193" s="235">
        <f>IF(N193="nulová",J193,0)</f>
        <v>0</v>
      </c>
      <c r="BJ193" s="17" t="s">
        <v>87</v>
      </c>
      <c r="BK193" s="235">
        <f>ROUND(I193*H193,2)</f>
        <v>0</v>
      </c>
      <c r="BL193" s="17" t="s">
        <v>136</v>
      </c>
      <c r="BM193" s="234" t="s">
        <v>679</v>
      </c>
    </row>
    <row r="194" spans="2:47" s="1" customFormat="1" ht="12">
      <c r="B194" s="38"/>
      <c r="C194" s="39"/>
      <c r="D194" s="236" t="s">
        <v>138</v>
      </c>
      <c r="E194" s="39"/>
      <c r="F194" s="237" t="s">
        <v>219</v>
      </c>
      <c r="G194" s="39"/>
      <c r="H194" s="39"/>
      <c r="I194" s="139"/>
      <c r="J194" s="39"/>
      <c r="K194" s="39"/>
      <c r="L194" s="43"/>
      <c r="M194" s="238"/>
      <c r="N194" s="86"/>
      <c r="O194" s="86"/>
      <c r="P194" s="86"/>
      <c r="Q194" s="86"/>
      <c r="R194" s="86"/>
      <c r="S194" s="86"/>
      <c r="T194" s="87"/>
      <c r="AT194" s="17" t="s">
        <v>138</v>
      </c>
      <c r="AU194" s="17" t="s">
        <v>89</v>
      </c>
    </row>
    <row r="195" spans="2:51" s="12" customFormat="1" ht="12">
      <c r="B195" s="239"/>
      <c r="C195" s="240"/>
      <c r="D195" s="236" t="s">
        <v>140</v>
      </c>
      <c r="E195" s="241" t="s">
        <v>1</v>
      </c>
      <c r="F195" s="242" t="s">
        <v>677</v>
      </c>
      <c r="G195" s="240"/>
      <c r="H195" s="243">
        <v>18.629</v>
      </c>
      <c r="I195" s="244"/>
      <c r="J195" s="240"/>
      <c r="K195" s="240"/>
      <c r="L195" s="245"/>
      <c r="M195" s="246"/>
      <c r="N195" s="247"/>
      <c r="O195" s="247"/>
      <c r="P195" s="247"/>
      <c r="Q195" s="247"/>
      <c r="R195" s="247"/>
      <c r="S195" s="247"/>
      <c r="T195" s="248"/>
      <c r="AT195" s="249" t="s">
        <v>140</v>
      </c>
      <c r="AU195" s="249" t="s">
        <v>89</v>
      </c>
      <c r="AV195" s="12" t="s">
        <v>89</v>
      </c>
      <c r="AW195" s="12" t="s">
        <v>36</v>
      </c>
      <c r="AX195" s="12" t="s">
        <v>87</v>
      </c>
      <c r="AY195" s="249" t="s">
        <v>129</v>
      </c>
    </row>
    <row r="196" spans="2:65" s="1" customFormat="1" ht="16.5" customHeight="1">
      <c r="B196" s="38"/>
      <c r="C196" s="223" t="s">
        <v>210</v>
      </c>
      <c r="D196" s="223" t="s">
        <v>131</v>
      </c>
      <c r="E196" s="224" t="s">
        <v>221</v>
      </c>
      <c r="F196" s="225" t="s">
        <v>222</v>
      </c>
      <c r="G196" s="226" t="s">
        <v>134</v>
      </c>
      <c r="H196" s="227">
        <v>78.146</v>
      </c>
      <c r="I196" s="228"/>
      <c r="J196" s="229">
        <f>ROUND(I196*H196,2)</f>
        <v>0</v>
      </c>
      <c r="K196" s="225" t="s">
        <v>135</v>
      </c>
      <c r="L196" s="43"/>
      <c r="M196" s="230" t="s">
        <v>1</v>
      </c>
      <c r="N196" s="231" t="s">
        <v>44</v>
      </c>
      <c r="O196" s="86"/>
      <c r="P196" s="232">
        <f>O196*H196</f>
        <v>0</v>
      </c>
      <c r="Q196" s="232">
        <v>0.00084</v>
      </c>
      <c r="R196" s="232">
        <f>Q196*H196</f>
        <v>0.06564264</v>
      </c>
      <c r="S196" s="232">
        <v>0</v>
      </c>
      <c r="T196" s="233">
        <f>S196*H196</f>
        <v>0</v>
      </c>
      <c r="AR196" s="234" t="s">
        <v>136</v>
      </c>
      <c r="AT196" s="234" t="s">
        <v>131</v>
      </c>
      <c r="AU196" s="234" t="s">
        <v>89</v>
      </c>
      <c r="AY196" s="17" t="s">
        <v>129</v>
      </c>
      <c r="BE196" s="235">
        <f>IF(N196="základní",J196,0)</f>
        <v>0</v>
      </c>
      <c r="BF196" s="235">
        <f>IF(N196="snížená",J196,0)</f>
        <v>0</v>
      </c>
      <c r="BG196" s="235">
        <f>IF(N196="zákl. přenesená",J196,0)</f>
        <v>0</v>
      </c>
      <c r="BH196" s="235">
        <f>IF(N196="sníž. přenesená",J196,0)</f>
        <v>0</v>
      </c>
      <c r="BI196" s="235">
        <f>IF(N196="nulová",J196,0)</f>
        <v>0</v>
      </c>
      <c r="BJ196" s="17" t="s">
        <v>87</v>
      </c>
      <c r="BK196" s="235">
        <f>ROUND(I196*H196,2)</f>
        <v>0</v>
      </c>
      <c r="BL196" s="17" t="s">
        <v>136</v>
      </c>
      <c r="BM196" s="234" t="s">
        <v>680</v>
      </c>
    </row>
    <row r="197" spans="2:47" s="1" customFormat="1" ht="12">
      <c r="B197" s="38"/>
      <c r="C197" s="39"/>
      <c r="D197" s="236" t="s">
        <v>138</v>
      </c>
      <c r="E197" s="39"/>
      <c r="F197" s="237" t="s">
        <v>224</v>
      </c>
      <c r="G197" s="39"/>
      <c r="H197" s="39"/>
      <c r="I197" s="139"/>
      <c r="J197" s="39"/>
      <c r="K197" s="39"/>
      <c r="L197" s="43"/>
      <c r="M197" s="238"/>
      <c r="N197" s="86"/>
      <c r="O197" s="86"/>
      <c r="P197" s="86"/>
      <c r="Q197" s="86"/>
      <c r="R197" s="86"/>
      <c r="S197" s="86"/>
      <c r="T197" s="87"/>
      <c r="AT197" s="17" t="s">
        <v>138</v>
      </c>
      <c r="AU197" s="17" t="s">
        <v>89</v>
      </c>
    </row>
    <row r="198" spans="2:51" s="12" customFormat="1" ht="12">
      <c r="B198" s="239"/>
      <c r="C198" s="240"/>
      <c r="D198" s="236" t="s">
        <v>140</v>
      </c>
      <c r="E198" s="241" t="s">
        <v>1</v>
      </c>
      <c r="F198" s="242" t="s">
        <v>681</v>
      </c>
      <c r="G198" s="240"/>
      <c r="H198" s="243">
        <v>39.468</v>
      </c>
      <c r="I198" s="244"/>
      <c r="J198" s="240"/>
      <c r="K198" s="240"/>
      <c r="L198" s="245"/>
      <c r="M198" s="246"/>
      <c r="N198" s="247"/>
      <c r="O198" s="247"/>
      <c r="P198" s="247"/>
      <c r="Q198" s="247"/>
      <c r="R198" s="247"/>
      <c r="S198" s="247"/>
      <c r="T198" s="248"/>
      <c r="AT198" s="249" t="s">
        <v>140</v>
      </c>
      <c r="AU198" s="249" t="s">
        <v>89</v>
      </c>
      <c r="AV198" s="12" t="s">
        <v>89</v>
      </c>
      <c r="AW198" s="12" t="s">
        <v>36</v>
      </c>
      <c r="AX198" s="12" t="s">
        <v>79</v>
      </c>
      <c r="AY198" s="249" t="s">
        <v>129</v>
      </c>
    </row>
    <row r="199" spans="2:51" s="12" customFormat="1" ht="12">
      <c r="B199" s="239"/>
      <c r="C199" s="240"/>
      <c r="D199" s="236" t="s">
        <v>140</v>
      </c>
      <c r="E199" s="241" t="s">
        <v>1</v>
      </c>
      <c r="F199" s="242" t="s">
        <v>682</v>
      </c>
      <c r="G199" s="240"/>
      <c r="H199" s="243">
        <v>38.678</v>
      </c>
      <c r="I199" s="244"/>
      <c r="J199" s="240"/>
      <c r="K199" s="240"/>
      <c r="L199" s="245"/>
      <c r="M199" s="246"/>
      <c r="N199" s="247"/>
      <c r="O199" s="247"/>
      <c r="P199" s="247"/>
      <c r="Q199" s="247"/>
      <c r="R199" s="247"/>
      <c r="S199" s="247"/>
      <c r="T199" s="248"/>
      <c r="AT199" s="249" t="s">
        <v>140</v>
      </c>
      <c r="AU199" s="249" t="s">
        <v>89</v>
      </c>
      <c r="AV199" s="12" t="s">
        <v>89</v>
      </c>
      <c r="AW199" s="12" t="s">
        <v>36</v>
      </c>
      <c r="AX199" s="12" t="s">
        <v>79</v>
      </c>
      <c r="AY199" s="249" t="s">
        <v>129</v>
      </c>
    </row>
    <row r="200" spans="2:51" s="13" customFormat="1" ht="12">
      <c r="B200" s="250"/>
      <c r="C200" s="251"/>
      <c r="D200" s="236" t="s">
        <v>140</v>
      </c>
      <c r="E200" s="252" t="s">
        <v>1</v>
      </c>
      <c r="F200" s="253" t="s">
        <v>144</v>
      </c>
      <c r="G200" s="251"/>
      <c r="H200" s="254">
        <v>78.146</v>
      </c>
      <c r="I200" s="255"/>
      <c r="J200" s="251"/>
      <c r="K200" s="251"/>
      <c r="L200" s="256"/>
      <c r="M200" s="257"/>
      <c r="N200" s="258"/>
      <c r="O200" s="258"/>
      <c r="P200" s="258"/>
      <c r="Q200" s="258"/>
      <c r="R200" s="258"/>
      <c r="S200" s="258"/>
      <c r="T200" s="259"/>
      <c r="AT200" s="260" t="s">
        <v>140</v>
      </c>
      <c r="AU200" s="260" t="s">
        <v>89</v>
      </c>
      <c r="AV200" s="13" t="s">
        <v>145</v>
      </c>
      <c r="AW200" s="13" t="s">
        <v>36</v>
      </c>
      <c r="AX200" s="13" t="s">
        <v>87</v>
      </c>
      <c r="AY200" s="260" t="s">
        <v>129</v>
      </c>
    </row>
    <row r="201" spans="2:65" s="1" customFormat="1" ht="16.5" customHeight="1">
      <c r="B201" s="38"/>
      <c r="C201" s="223" t="s">
        <v>215</v>
      </c>
      <c r="D201" s="223" t="s">
        <v>131</v>
      </c>
      <c r="E201" s="224" t="s">
        <v>683</v>
      </c>
      <c r="F201" s="225" t="s">
        <v>684</v>
      </c>
      <c r="G201" s="226" t="s">
        <v>134</v>
      </c>
      <c r="H201" s="227">
        <v>108.57</v>
      </c>
      <c r="I201" s="228"/>
      <c r="J201" s="229">
        <f>ROUND(I201*H201,2)</f>
        <v>0</v>
      </c>
      <c r="K201" s="225" t="s">
        <v>685</v>
      </c>
      <c r="L201" s="43"/>
      <c r="M201" s="230" t="s">
        <v>1</v>
      </c>
      <c r="N201" s="231" t="s">
        <v>44</v>
      </c>
      <c r="O201" s="86"/>
      <c r="P201" s="232">
        <f>O201*H201</f>
        <v>0</v>
      </c>
      <c r="Q201" s="232">
        <v>0.00085</v>
      </c>
      <c r="R201" s="232">
        <f>Q201*H201</f>
        <v>0.09228449999999999</v>
      </c>
      <c r="S201" s="232">
        <v>0</v>
      </c>
      <c r="T201" s="233">
        <f>S201*H201</f>
        <v>0</v>
      </c>
      <c r="AR201" s="234" t="s">
        <v>136</v>
      </c>
      <c r="AT201" s="234" t="s">
        <v>131</v>
      </c>
      <c r="AU201" s="234" t="s">
        <v>89</v>
      </c>
      <c r="AY201" s="17" t="s">
        <v>129</v>
      </c>
      <c r="BE201" s="235">
        <f>IF(N201="základní",J201,0)</f>
        <v>0</v>
      </c>
      <c r="BF201" s="235">
        <f>IF(N201="snížená",J201,0)</f>
        <v>0</v>
      </c>
      <c r="BG201" s="235">
        <f>IF(N201="zákl. přenesená",J201,0)</f>
        <v>0</v>
      </c>
      <c r="BH201" s="235">
        <f>IF(N201="sníž. přenesená",J201,0)</f>
        <v>0</v>
      </c>
      <c r="BI201" s="235">
        <f>IF(N201="nulová",J201,0)</f>
        <v>0</v>
      </c>
      <c r="BJ201" s="17" t="s">
        <v>87</v>
      </c>
      <c r="BK201" s="235">
        <f>ROUND(I201*H201,2)</f>
        <v>0</v>
      </c>
      <c r="BL201" s="17" t="s">
        <v>136</v>
      </c>
      <c r="BM201" s="234" t="s">
        <v>686</v>
      </c>
    </row>
    <row r="202" spans="2:47" s="1" customFormat="1" ht="12">
      <c r="B202" s="38"/>
      <c r="C202" s="39"/>
      <c r="D202" s="236" t="s">
        <v>138</v>
      </c>
      <c r="E202" s="39"/>
      <c r="F202" s="237" t="s">
        <v>687</v>
      </c>
      <c r="G202" s="39"/>
      <c r="H202" s="39"/>
      <c r="I202" s="139"/>
      <c r="J202" s="39"/>
      <c r="K202" s="39"/>
      <c r="L202" s="43"/>
      <c r="M202" s="238"/>
      <c r="N202" s="86"/>
      <c r="O202" s="86"/>
      <c r="P202" s="86"/>
      <c r="Q202" s="86"/>
      <c r="R202" s="86"/>
      <c r="S202" s="86"/>
      <c r="T202" s="87"/>
      <c r="AT202" s="17" t="s">
        <v>138</v>
      </c>
      <c r="AU202" s="17" t="s">
        <v>89</v>
      </c>
    </row>
    <row r="203" spans="2:51" s="12" customFormat="1" ht="12">
      <c r="B203" s="239"/>
      <c r="C203" s="240"/>
      <c r="D203" s="236" t="s">
        <v>140</v>
      </c>
      <c r="E203" s="241" t="s">
        <v>1</v>
      </c>
      <c r="F203" s="242" t="s">
        <v>688</v>
      </c>
      <c r="G203" s="240"/>
      <c r="H203" s="243">
        <v>108.57</v>
      </c>
      <c r="I203" s="244"/>
      <c r="J203" s="240"/>
      <c r="K203" s="240"/>
      <c r="L203" s="245"/>
      <c r="M203" s="246"/>
      <c r="N203" s="247"/>
      <c r="O203" s="247"/>
      <c r="P203" s="247"/>
      <c r="Q203" s="247"/>
      <c r="R203" s="247"/>
      <c r="S203" s="247"/>
      <c r="T203" s="248"/>
      <c r="AT203" s="249" t="s">
        <v>140</v>
      </c>
      <c r="AU203" s="249" t="s">
        <v>89</v>
      </c>
      <c r="AV203" s="12" t="s">
        <v>89</v>
      </c>
      <c r="AW203" s="12" t="s">
        <v>36</v>
      </c>
      <c r="AX203" s="12" t="s">
        <v>87</v>
      </c>
      <c r="AY203" s="249" t="s">
        <v>129</v>
      </c>
    </row>
    <row r="204" spans="2:65" s="1" customFormat="1" ht="16.5" customHeight="1">
      <c r="B204" s="38"/>
      <c r="C204" s="223" t="s">
        <v>220</v>
      </c>
      <c r="D204" s="223" t="s">
        <v>131</v>
      </c>
      <c r="E204" s="224" t="s">
        <v>229</v>
      </c>
      <c r="F204" s="225" t="s">
        <v>230</v>
      </c>
      <c r="G204" s="226" t="s">
        <v>134</v>
      </c>
      <c r="H204" s="227">
        <v>78.146</v>
      </c>
      <c r="I204" s="228"/>
      <c r="J204" s="229">
        <f>ROUND(I204*H204,2)</f>
        <v>0</v>
      </c>
      <c r="K204" s="225" t="s">
        <v>135</v>
      </c>
      <c r="L204" s="43"/>
      <c r="M204" s="230" t="s">
        <v>1</v>
      </c>
      <c r="N204" s="231" t="s">
        <v>44</v>
      </c>
      <c r="O204" s="86"/>
      <c r="P204" s="232">
        <f>O204*H204</f>
        <v>0</v>
      </c>
      <c r="Q204" s="232">
        <v>0</v>
      </c>
      <c r="R204" s="232">
        <f>Q204*H204</f>
        <v>0</v>
      </c>
      <c r="S204" s="232">
        <v>0</v>
      </c>
      <c r="T204" s="233">
        <f>S204*H204</f>
        <v>0</v>
      </c>
      <c r="AR204" s="234" t="s">
        <v>136</v>
      </c>
      <c r="AT204" s="234" t="s">
        <v>131</v>
      </c>
      <c r="AU204" s="234" t="s">
        <v>89</v>
      </c>
      <c r="AY204" s="17" t="s">
        <v>129</v>
      </c>
      <c r="BE204" s="235">
        <f>IF(N204="základní",J204,0)</f>
        <v>0</v>
      </c>
      <c r="BF204" s="235">
        <f>IF(N204="snížená",J204,0)</f>
        <v>0</v>
      </c>
      <c r="BG204" s="235">
        <f>IF(N204="zákl. přenesená",J204,0)</f>
        <v>0</v>
      </c>
      <c r="BH204" s="235">
        <f>IF(N204="sníž. přenesená",J204,0)</f>
        <v>0</v>
      </c>
      <c r="BI204" s="235">
        <f>IF(N204="nulová",J204,0)</f>
        <v>0</v>
      </c>
      <c r="BJ204" s="17" t="s">
        <v>87</v>
      </c>
      <c r="BK204" s="235">
        <f>ROUND(I204*H204,2)</f>
        <v>0</v>
      </c>
      <c r="BL204" s="17" t="s">
        <v>136</v>
      </c>
      <c r="BM204" s="234" t="s">
        <v>689</v>
      </c>
    </row>
    <row r="205" spans="2:47" s="1" customFormat="1" ht="12">
      <c r="B205" s="38"/>
      <c r="C205" s="39"/>
      <c r="D205" s="236" t="s">
        <v>138</v>
      </c>
      <c r="E205" s="39"/>
      <c r="F205" s="237" t="s">
        <v>232</v>
      </c>
      <c r="G205" s="39"/>
      <c r="H205" s="39"/>
      <c r="I205" s="139"/>
      <c r="J205" s="39"/>
      <c r="K205" s="39"/>
      <c r="L205" s="43"/>
      <c r="M205" s="238"/>
      <c r="N205" s="86"/>
      <c r="O205" s="86"/>
      <c r="P205" s="86"/>
      <c r="Q205" s="86"/>
      <c r="R205" s="86"/>
      <c r="S205" s="86"/>
      <c r="T205" s="87"/>
      <c r="AT205" s="17" t="s">
        <v>138</v>
      </c>
      <c r="AU205" s="17" t="s">
        <v>89</v>
      </c>
    </row>
    <row r="206" spans="2:65" s="1" customFormat="1" ht="16.5" customHeight="1">
      <c r="B206" s="38"/>
      <c r="C206" s="223" t="s">
        <v>228</v>
      </c>
      <c r="D206" s="223" t="s">
        <v>131</v>
      </c>
      <c r="E206" s="224" t="s">
        <v>690</v>
      </c>
      <c r="F206" s="225" t="s">
        <v>691</v>
      </c>
      <c r="G206" s="226" t="s">
        <v>134</v>
      </c>
      <c r="H206" s="227">
        <v>108.57</v>
      </c>
      <c r="I206" s="228"/>
      <c r="J206" s="229">
        <f>ROUND(I206*H206,2)</f>
        <v>0</v>
      </c>
      <c r="K206" s="225" t="s">
        <v>135</v>
      </c>
      <c r="L206" s="43"/>
      <c r="M206" s="230" t="s">
        <v>1</v>
      </c>
      <c r="N206" s="231" t="s">
        <v>44</v>
      </c>
      <c r="O206" s="86"/>
      <c r="P206" s="232">
        <f>O206*H206</f>
        <v>0</v>
      </c>
      <c r="Q206" s="232">
        <v>0</v>
      </c>
      <c r="R206" s="232">
        <f>Q206*H206</f>
        <v>0</v>
      </c>
      <c r="S206" s="232">
        <v>0</v>
      </c>
      <c r="T206" s="233">
        <f>S206*H206</f>
        <v>0</v>
      </c>
      <c r="AR206" s="234" t="s">
        <v>136</v>
      </c>
      <c r="AT206" s="234" t="s">
        <v>131</v>
      </c>
      <c r="AU206" s="234" t="s">
        <v>89</v>
      </c>
      <c r="AY206" s="17" t="s">
        <v>129</v>
      </c>
      <c r="BE206" s="235">
        <f>IF(N206="základní",J206,0)</f>
        <v>0</v>
      </c>
      <c r="BF206" s="235">
        <f>IF(N206="snížená",J206,0)</f>
        <v>0</v>
      </c>
      <c r="BG206" s="235">
        <f>IF(N206="zákl. přenesená",J206,0)</f>
        <v>0</v>
      </c>
      <c r="BH206" s="235">
        <f>IF(N206="sníž. přenesená",J206,0)</f>
        <v>0</v>
      </c>
      <c r="BI206" s="235">
        <f>IF(N206="nulová",J206,0)</f>
        <v>0</v>
      </c>
      <c r="BJ206" s="17" t="s">
        <v>87</v>
      </c>
      <c r="BK206" s="235">
        <f>ROUND(I206*H206,2)</f>
        <v>0</v>
      </c>
      <c r="BL206" s="17" t="s">
        <v>136</v>
      </c>
      <c r="BM206" s="234" t="s">
        <v>692</v>
      </c>
    </row>
    <row r="207" spans="2:47" s="1" customFormat="1" ht="12">
      <c r="B207" s="38"/>
      <c r="C207" s="39"/>
      <c r="D207" s="236" t="s">
        <v>138</v>
      </c>
      <c r="E207" s="39"/>
      <c r="F207" s="237" t="s">
        <v>693</v>
      </c>
      <c r="G207" s="39"/>
      <c r="H207" s="39"/>
      <c r="I207" s="139"/>
      <c r="J207" s="39"/>
      <c r="K207" s="39"/>
      <c r="L207" s="43"/>
      <c r="M207" s="238"/>
      <c r="N207" s="86"/>
      <c r="O207" s="86"/>
      <c r="P207" s="86"/>
      <c r="Q207" s="86"/>
      <c r="R207" s="86"/>
      <c r="S207" s="86"/>
      <c r="T207" s="87"/>
      <c r="AT207" s="17" t="s">
        <v>138</v>
      </c>
      <c r="AU207" s="17" t="s">
        <v>89</v>
      </c>
    </row>
    <row r="208" spans="2:65" s="1" customFormat="1" ht="16.5" customHeight="1">
      <c r="B208" s="38"/>
      <c r="C208" s="223" t="s">
        <v>8</v>
      </c>
      <c r="D208" s="223" t="s">
        <v>131</v>
      </c>
      <c r="E208" s="224" t="s">
        <v>233</v>
      </c>
      <c r="F208" s="225" t="s">
        <v>234</v>
      </c>
      <c r="G208" s="226" t="s">
        <v>160</v>
      </c>
      <c r="H208" s="227">
        <v>137.91</v>
      </c>
      <c r="I208" s="228"/>
      <c r="J208" s="229">
        <f>ROUND(I208*H208,2)</f>
        <v>0</v>
      </c>
      <c r="K208" s="225" t="s">
        <v>135</v>
      </c>
      <c r="L208" s="43"/>
      <c r="M208" s="230" t="s">
        <v>1</v>
      </c>
      <c r="N208" s="231" t="s">
        <v>44</v>
      </c>
      <c r="O208" s="86"/>
      <c r="P208" s="232">
        <f>O208*H208</f>
        <v>0</v>
      </c>
      <c r="Q208" s="232">
        <v>0</v>
      </c>
      <c r="R208" s="232">
        <f>Q208*H208</f>
        <v>0</v>
      </c>
      <c r="S208" s="232">
        <v>0</v>
      </c>
      <c r="T208" s="233">
        <f>S208*H208</f>
        <v>0</v>
      </c>
      <c r="AR208" s="234" t="s">
        <v>136</v>
      </c>
      <c r="AT208" s="234" t="s">
        <v>131</v>
      </c>
      <c r="AU208" s="234" t="s">
        <v>89</v>
      </c>
      <c r="AY208" s="17" t="s">
        <v>129</v>
      </c>
      <c r="BE208" s="235">
        <f>IF(N208="základní",J208,0)</f>
        <v>0</v>
      </c>
      <c r="BF208" s="235">
        <f>IF(N208="snížená",J208,0)</f>
        <v>0</v>
      </c>
      <c r="BG208" s="235">
        <f>IF(N208="zákl. přenesená",J208,0)</f>
        <v>0</v>
      </c>
      <c r="BH208" s="235">
        <f>IF(N208="sníž. přenesená",J208,0)</f>
        <v>0</v>
      </c>
      <c r="BI208" s="235">
        <f>IF(N208="nulová",J208,0)</f>
        <v>0</v>
      </c>
      <c r="BJ208" s="17" t="s">
        <v>87</v>
      </c>
      <c r="BK208" s="235">
        <f>ROUND(I208*H208,2)</f>
        <v>0</v>
      </c>
      <c r="BL208" s="17" t="s">
        <v>136</v>
      </c>
      <c r="BM208" s="234" t="s">
        <v>694</v>
      </c>
    </row>
    <row r="209" spans="2:47" s="1" customFormat="1" ht="12">
      <c r="B209" s="38"/>
      <c r="C209" s="39"/>
      <c r="D209" s="236" t="s">
        <v>138</v>
      </c>
      <c r="E209" s="39"/>
      <c r="F209" s="237" t="s">
        <v>236</v>
      </c>
      <c r="G209" s="39"/>
      <c r="H209" s="39"/>
      <c r="I209" s="139"/>
      <c r="J209" s="39"/>
      <c r="K209" s="39"/>
      <c r="L209" s="43"/>
      <c r="M209" s="238"/>
      <c r="N209" s="86"/>
      <c r="O209" s="86"/>
      <c r="P209" s="86"/>
      <c r="Q209" s="86"/>
      <c r="R209" s="86"/>
      <c r="S209" s="86"/>
      <c r="T209" s="87"/>
      <c r="AT209" s="17" t="s">
        <v>138</v>
      </c>
      <c r="AU209" s="17" t="s">
        <v>89</v>
      </c>
    </row>
    <row r="210" spans="2:51" s="12" customFormat="1" ht="12">
      <c r="B210" s="239"/>
      <c r="C210" s="240"/>
      <c r="D210" s="236" t="s">
        <v>140</v>
      </c>
      <c r="E210" s="241" t="s">
        <v>1</v>
      </c>
      <c r="F210" s="242" t="s">
        <v>658</v>
      </c>
      <c r="G210" s="240"/>
      <c r="H210" s="243">
        <v>26.765</v>
      </c>
      <c r="I210" s="244"/>
      <c r="J210" s="240"/>
      <c r="K210" s="240"/>
      <c r="L210" s="245"/>
      <c r="M210" s="246"/>
      <c r="N210" s="247"/>
      <c r="O210" s="247"/>
      <c r="P210" s="247"/>
      <c r="Q210" s="247"/>
      <c r="R210" s="247"/>
      <c r="S210" s="247"/>
      <c r="T210" s="248"/>
      <c r="AT210" s="249" t="s">
        <v>140</v>
      </c>
      <c r="AU210" s="249" t="s">
        <v>89</v>
      </c>
      <c r="AV210" s="12" t="s">
        <v>89</v>
      </c>
      <c r="AW210" s="12" t="s">
        <v>36</v>
      </c>
      <c r="AX210" s="12" t="s">
        <v>79</v>
      </c>
      <c r="AY210" s="249" t="s">
        <v>129</v>
      </c>
    </row>
    <row r="211" spans="2:51" s="12" customFormat="1" ht="12">
      <c r="B211" s="239"/>
      <c r="C211" s="240"/>
      <c r="D211" s="236" t="s">
        <v>140</v>
      </c>
      <c r="E211" s="241" t="s">
        <v>1</v>
      </c>
      <c r="F211" s="242" t="s">
        <v>669</v>
      </c>
      <c r="G211" s="240"/>
      <c r="H211" s="243">
        <v>17.761</v>
      </c>
      <c r="I211" s="244"/>
      <c r="J211" s="240"/>
      <c r="K211" s="240"/>
      <c r="L211" s="245"/>
      <c r="M211" s="246"/>
      <c r="N211" s="247"/>
      <c r="O211" s="247"/>
      <c r="P211" s="247"/>
      <c r="Q211" s="247"/>
      <c r="R211" s="247"/>
      <c r="S211" s="247"/>
      <c r="T211" s="248"/>
      <c r="AT211" s="249" t="s">
        <v>140</v>
      </c>
      <c r="AU211" s="249" t="s">
        <v>89</v>
      </c>
      <c r="AV211" s="12" t="s">
        <v>89</v>
      </c>
      <c r="AW211" s="12" t="s">
        <v>36</v>
      </c>
      <c r="AX211" s="12" t="s">
        <v>79</v>
      </c>
      <c r="AY211" s="249" t="s">
        <v>129</v>
      </c>
    </row>
    <row r="212" spans="2:51" s="12" customFormat="1" ht="12">
      <c r="B212" s="239"/>
      <c r="C212" s="240"/>
      <c r="D212" s="236" t="s">
        <v>140</v>
      </c>
      <c r="E212" s="241" t="s">
        <v>1</v>
      </c>
      <c r="F212" s="242" t="s">
        <v>670</v>
      </c>
      <c r="G212" s="240"/>
      <c r="H212" s="243">
        <v>75.999</v>
      </c>
      <c r="I212" s="244"/>
      <c r="J212" s="240"/>
      <c r="K212" s="240"/>
      <c r="L212" s="245"/>
      <c r="M212" s="246"/>
      <c r="N212" s="247"/>
      <c r="O212" s="247"/>
      <c r="P212" s="247"/>
      <c r="Q212" s="247"/>
      <c r="R212" s="247"/>
      <c r="S212" s="247"/>
      <c r="T212" s="248"/>
      <c r="AT212" s="249" t="s">
        <v>140</v>
      </c>
      <c r="AU212" s="249" t="s">
        <v>89</v>
      </c>
      <c r="AV212" s="12" t="s">
        <v>89</v>
      </c>
      <c r="AW212" s="12" t="s">
        <v>36</v>
      </c>
      <c r="AX212" s="12" t="s">
        <v>79</v>
      </c>
      <c r="AY212" s="249" t="s">
        <v>129</v>
      </c>
    </row>
    <row r="213" spans="2:51" s="12" customFormat="1" ht="12">
      <c r="B213" s="239"/>
      <c r="C213" s="240"/>
      <c r="D213" s="236" t="s">
        <v>140</v>
      </c>
      <c r="E213" s="241" t="s">
        <v>1</v>
      </c>
      <c r="F213" s="242" t="s">
        <v>671</v>
      </c>
      <c r="G213" s="240"/>
      <c r="H213" s="243">
        <v>30.942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AT213" s="249" t="s">
        <v>140</v>
      </c>
      <c r="AU213" s="249" t="s">
        <v>89</v>
      </c>
      <c r="AV213" s="12" t="s">
        <v>89</v>
      </c>
      <c r="AW213" s="12" t="s">
        <v>36</v>
      </c>
      <c r="AX213" s="12" t="s">
        <v>79</v>
      </c>
      <c r="AY213" s="249" t="s">
        <v>129</v>
      </c>
    </row>
    <row r="214" spans="2:51" s="12" customFormat="1" ht="12">
      <c r="B214" s="239"/>
      <c r="C214" s="240"/>
      <c r="D214" s="236" t="s">
        <v>140</v>
      </c>
      <c r="E214" s="241" t="s">
        <v>1</v>
      </c>
      <c r="F214" s="242" t="s">
        <v>672</v>
      </c>
      <c r="G214" s="240"/>
      <c r="H214" s="243">
        <v>11.552</v>
      </c>
      <c r="I214" s="244"/>
      <c r="J214" s="240"/>
      <c r="K214" s="240"/>
      <c r="L214" s="245"/>
      <c r="M214" s="246"/>
      <c r="N214" s="247"/>
      <c r="O214" s="247"/>
      <c r="P214" s="247"/>
      <c r="Q214" s="247"/>
      <c r="R214" s="247"/>
      <c r="S214" s="247"/>
      <c r="T214" s="248"/>
      <c r="AT214" s="249" t="s">
        <v>140</v>
      </c>
      <c r="AU214" s="249" t="s">
        <v>89</v>
      </c>
      <c r="AV214" s="12" t="s">
        <v>89</v>
      </c>
      <c r="AW214" s="12" t="s">
        <v>36</v>
      </c>
      <c r="AX214" s="12" t="s">
        <v>79</v>
      </c>
      <c r="AY214" s="249" t="s">
        <v>129</v>
      </c>
    </row>
    <row r="215" spans="2:51" s="12" customFormat="1" ht="12">
      <c r="B215" s="239"/>
      <c r="C215" s="240"/>
      <c r="D215" s="236" t="s">
        <v>140</v>
      </c>
      <c r="E215" s="241" t="s">
        <v>1</v>
      </c>
      <c r="F215" s="242" t="s">
        <v>695</v>
      </c>
      <c r="G215" s="240"/>
      <c r="H215" s="243">
        <v>-22.905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AT215" s="249" t="s">
        <v>140</v>
      </c>
      <c r="AU215" s="249" t="s">
        <v>89</v>
      </c>
      <c r="AV215" s="12" t="s">
        <v>89</v>
      </c>
      <c r="AW215" s="12" t="s">
        <v>36</v>
      </c>
      <c r="AX215" s="12" t="s">
        <v>79</v>
      </c>
      <c r="AY215" s="249" t="s">
        <v>129</v>
      </c>
    </row>
    <row r="216" spans="2:51" s="12" customFormat="1" ht="12">
      <c r="B216" s="239"/>
      <c r="C216" s="240"/>
      <c r="D216" s="236" t="s">
        <v>140</v>
      </c>
      <c r="E216" s="241" t="s">
        <v>1</v>
      </c>
      <c r="F216" s="242" t="s">
        <v>674</v>
      </c>
      <c r="G216" s="240"/>
      <c r="H216" s="243">
        <v>-2.204</v>
      </c>
      <c r="I216" s="244"/>
      <c r="J216" s="240"/>
      <c r="K216" s="240"/>
      <c r="L216" s="245"/>
      <c r="M216" s="246"/>
      <c r="N216" s="247"/>
      <c r="O216" s="247"/>
      <c r="P216" s="247"/>
      <c r="Q216" s="247"/>
      <c r="R216" s="247"/>
      <c r="S216" s="247"/>
      <c r="T216" s="248"/>
      <c r="AT216" s="249" t="s">
        <v>140</v>
      </c>
      <c r="AU216" s="249" t="s">
        <v>89</v>
      </c>
      <c r="AV216" s="12" t="s">
        <v>89</v>
      </c>
      <c r="AW216" s="12" t="s">
        <v>36</v>
      </c>
      <c r="AX216" s="12" t="s">
        <v>79</v>
      </c>
      <c r="AY216" s="249" t="s">
        <v>129</v>
      </c>
    </row>
    <row r="217" spans="2:51" s="13" customFormat="1" ht="12">
      <c r="B217" s="250"/>
      <c r="C217" s="251"/>
      <c r="D217" s="236" t="s">
        <v>140</v>
      </c>
      <c r="E217" s="252" t="s">
        <v>1</v>
      </c>
      <c r="F217" s="253" t="s">
        <v>144</v>
      </c>
      <c r="G217" s="251"/>
      <c r="H217" s="254">
        <v>137.90999999999997</v>
      </c>
      <c r="I217" s="255"/>
      <c r="J217" s="251"/>
      <c r="K217" s="251"/>
      <c r="L217" s="256"/>
      <c r="M217" s="257"/>
      <c r="N217" s="258"/>
      <c r="O217" s="258"/>
      <c r="P217" s="258"/>
      <c r="Q217" s="258"/>
      <c r="R217" s="258"/>
      <c r="S217" s="258"/>
      <c r="T217" s="259"/>
      <c r="AT217" s="260" t="s">
        <v>140</v>
      </c>
      <c r="AU217" s="260" t="s">
        <v>89</v>
      </c>
      <c r="AV217" s="13" t="s">
        <v>145</v>
      </c>
      <c r="AW217" s="13" t="s">
        <v>36</v>
      </c>
      <c r="AX217" s="13" t="s">
        <v>87</v>
      </c>
      <c r="AY217" s="260" t="s">
        <v>129</v>
      </c>
    </row>
    <row r="218" spans="2:65" s="1" customFormat="1" ht="16.5" customHeight="1">
      <c r="B218" s="38"/>
      <c r="C218" s="223" t="s">
        <v>239</v>
      </c>
      <c r="D218" s="223" t="s">
        <v>131</v>
      </c>
      <c r="E218" s="224" t="s">
        <v>240</v>
      </c>
      <c r="F218" s="225" t="s">
        <v>241</v>
      </c>
      <c r="G218" s="226" t="s">
        <v>160</v>
      </c>
      <c r="H218" s="227">
        <v>87.768</v>
      </c>
      <c r="I218" s="228"/>
      <c r="J218" s="229">
        <f>ROUND(I218*H218,2)</f>
        <v>0</v>
      </c>
      <c r="K218" s="225" t="s">
        <v>135</v>
      </c>
      <c r="L218" s="43"/>
      <c r="M218" s="230" t="s">
        <v>1</v>
      </c>
      <c r="N218" s="231" t="s">
        <v>44</v>
      </c>
      <c r="O218" s="86"/>
      <c r="P218" s="232">
        <f>O218*H218</f>
        <v>0</v>
      </c>
      <c r="Q218" s="232">
        <v>0</v>
      </c>
      <c r="R218" s="232">
        <f>Q218*H218</f>
        <v>0</v>
      </c>
      <c r="S218" s="232">
        <v>0</v>
      </c>
      <c r="T218" s="233">
        <f>S218*H218</f>
        <v>0</v>
      </c>
      <c r="AR218" s="234" t="s">
        <v>136</v>
      </c>
      <c r="AT218" s="234" t="s">
        <v>131</v>
      </c>
      <c r="AU218" s="234" t="s">
        <v>89</v>
      </c>
      <c r="AY218" s="17" t="s">
        <v>129</v>
      </c>
      <c r="BE218" s="235">
        <f>IF(N218="základní",J218,0)</f>
        <v>0</v>
      </c>
      <c r="BF218" s="235">
        <f>IF(N218="snížená",J218,0)</f>
        <v>0</v>
      </c>
      <c r="BG218" s="235">
        <f>IF(N218="zákl. přenesená",J218,0)</f>
        <v>0</v>
      </c>
      <c r="BH218" s="235">
        <f>IF(N218="sníž. přenesená",J218,0)</f>
        <v>0</v>
      </c>
      <c r="BI218" s="235">
        <f>IF(N218="nulová",J218,0)</f>
        <v>0</v>
      </c>
      <c r="BJ218" s="17" t="s">
        <v>87</v>
      </c>
      <c r="BK218" s="235">
        <f>ROUND(I218*H218,2)</f>
        <v>0</v>
      </c>
      <c r="BL218" s="17" t="s">
        <v>136</v>
      </c>
      <c r="BM218" s="234" t="s">
        <v>696</v>
      </c>
    </row>
    <row r="219" spans="2:47" s="1" customFormat="1" ht="12">
      <c r="B219" s="38"/>
      <c r="C219" s="39"/>
      <c r="D219" s="236" t="s">
        <v>138</v>
      </c>
      <c r="E219" s="39"/>
      <c r="F219" s="237" t="s">
        <v>243</v>
      </c>
      <c r="G219" s="39"/>
      <c r="H219" s="39"/>
      <c r="I219" s="139"/>
      <c r="J219" s="39"/>
      <c r="K219" s="39"/>
      <c r="L219" s="43"/>
      <c r="M219" s="238"/>
      <c r="N219" s="86"/>
      <c r="O219" s="86"/>
      <c r="P219" s="86"/>
      <c r="Q219" s="86"/>
      <c r="R219" s="86"/>
      <c r="S219" s="86"/>
      <c r="T219" s="87"/>
      <c r="AT219" s="17" t="s">
        <v>138</v>
      </c>
      <c r="AU219" s="17" t="s">
        <v>89</v>
      </c>
    </row>
    <row r="220" spans="2:51" s="15" customFormat="1" ht="12">
      <c r="B220" s="273"/>
      <c r="C220" s="274"/>
      <c r="D220" s="236" t="s">
        <v>140</v>
      </c>
      <c r="E220" s="275" t="s">
        <v>1</v>
      </c>
      <c r="F220" s="276" t="s">
        <v>244</v>
      </c>
      <c r="G220" s="274"/>
      <c r="H220" s="275" t="s">
        <v>1</v>
      </c>
      <c r="I220" s="277"/>
      <c r="J220" s="274"/>
      <c r="K220" s="274"/>
      <c r="L220" s="278"/>
      <c r="M220" s="279"/>
      <c r="N220" s="280"/>
      <c r="O220" s="280"/>
      <c r="P220" s="280"/>
      <c r="Q220" s="280"/>
      <c r="R220" s="280"/>
      <c r="S220" s="280"/>
      <c r="T220" s="281"/>
      <c r="AT220" s="282" t="s">
        <v>140</v>
      </c>
      <c r="AU220" s="282" t="s">
        <v>89</v>
      </c>
      <c r="AV220" s="15" t="s">
        <v>87</v>
      </c>
      <c r="AW220" s="15" t="s">
        <v>36</v>
      </c>
      <c r="AX220" s="15" t="s">
        <v>79</v>
      </c>
      <c r="AY220" s="282" t="s">
        <v>129</v>
      </c>
    </row>
    <row r="221" spans="2:51" s="12" customFormat="1" ht="12">
      <c r="B221" s="239"/>
      <c r="C221" s="240"/>
      <c r="D221" s="236" t="s">
        <v>140</v>
      </c>
      <c r="E221" s="241" t="s">
        <v>1</v>
      </c>
      <c r="F221" s="242" t="s">
        <v>697</v>
      </c>
      <c r="G221" s="240"/>
      <c r="H221" s="243">
        <v>20.979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AT221" s="249" t="s">
        <v>140</v>
      </c>
      <c r="AU221" s="249" t="s">
        <v>89</v>
      </c>
      <c r="AV221" s="12" t="s">
        <v>89</v>
      </c>
      <c r="AW221" s="12" t="s">
        <v>36</v>
      </c>
      <c r="AX221" s="12" t="s">
        <v>79</v>
      </c>
      <c r="AY221" s="249" t="s">
        <v>129</v>
      </c>
    </row>
    <row r="222" spans="2:51" s="12" customFormat="1" ht="12">
      <c r="B222" s="239"/>
      <c r="C222" s="240"/>
      <c r="D222" s="236" t="s">
        <v>140</v>
      </c>
      <c r="E222" s="241" t="s">
        <v>1</v>
      </c>
      <c r="F222" s="242" t="s">
        <v>698</v>
      </c>
      <c r="G222" s="240"/>
      <c r="H222" s="243">
        <v>22.905</v>
      </c>
      <c r="I222" s="244"/>
      <c r="J222" s="240"/>
      <c r="K222" s="240"/>
      <c r="L222" s="245"/>
      <c r="M222" s="246"/>
      <c r="N222" s="247"/>
      <c r="O222" s="247"/>
      <c r="P222" s="247"/>
      <c r="Q222" s="247"/>
      <c r="R222" s="247"/>
      <c r="S222" s="247"/>
      <c r="T222" s="248"/>
      <c r="AT222" s="249" t="s">
        <v>140</v>
      </c>
      <c r="AU222" s="249" t="s">
        <v>89</v>
      </c>
      <c r="AV222" s="12" t="s">
        <v>89</v>
      </c>
      <c r="AW222" s="12" t="s">
        <v>36</v>
      </c>
      <c r="AX222" s="12" t="s">
        <v>79</v>
      </c>
      <c r="AY222" s="249" t="s">
        <v>129</v>
      </c>
    </row>
    <row r="223" spans="2:51" s="15" customFormat="1" ht="12">
      <c r="B223" s="273"/>
      <c r="C223" s="274"/>
      <c r="D223" s="236" t="s">
        <v>140</v>
      </c>
      <c r="E223" s="275" t="s">
        <v>1</v>
      </c>
      <c r="F223" s="276" t="s">
        <v>247</v>
      </c>
      <c r="G223" s="274"/>
      <c r="H223" s="275" t="s">
        <v>1</v>
      </c>
      <c r="I223" s="277"/>
      <c r="J223" s="274"/>
      <c r="K223" s="274"/>
      <c r="L223" s="278"/>
      <c r="M223" s="279"/>
      <c r="N223" s="280"/>
      <c r="O223" s="280"/>
      <c r="P223" s="280"/>
      <c r="Q223" s="280"/>
      <c r="R223" s="280"/>
      <c r="S223" s="280"/>
      <c r="T223" s="281"/>
      <c r="AT223" s="282" t="s">
        <v>140</v>
      </c>
      <c r="AU223" s="282" t="s">
        <v>89</v>
      </c>
      <c r="AV223" s="15" t="s">
        <v>87</v>
      </c>
      <c r="AW223" s="15" t="s">
        <v>36</v>
      </c>
      <c r="AX223" s="15" t="s">
        <v>79</v>
      </c>
      <c r="AY223" s="282" t="s">
        <v>129</v>
      </c>
    </row>
    <row r="224" spans="2:51" s="12" customFormat="1" ht="12">
      <c r="B224" s="239"/>
      <c r="C224" s="240"/>
      <c r="D224" s="236" t="s">
        <v>140</v>
      </c>
      <c r="E224" s="241" t="s">
        <v>1</v>
      </c>
      <c r="F224" s="242" t="s">
        <v>697</v>
      </c>
      <c r="G224" s="240"/>
      <c r="H224" s="243">
        <v>20.979</v>
      </c>
      <c r="I224" s="244"/>
      <c r="J224" s="240"/>
      <c r="K224" s="240"/>
      <c r="L224" s="245"/>
      <c r="M224" s="246"/>
      <c r="N224" s="247"/>
      <c r="O224" s="247"/>
      <c r="P224" s="247"/>
      <c r="Q224" s="247"/>
      <c r="R224" s="247"/>
      <c r="S224" s="247"/>
      <c r="T224" s="248"/>
      <c r="AT224" s="249" t="s">
        <v>140</v>
      </c>
      <c r="AU224" s="249" t="s">
        <v>89</v>
      </c>
      <c r="AV224" s="12" t="s">
        <v>89</v>
      </c>
      <c r="AW224" s="12" t="s">
        <v>36</v>
      </c>
      <c r="AX224" s="12" t="s">
        <v>79</v>
      </c>
      <c r="AY224" s="249" t="s">
        <v>129</v>
      </c>
    </row>
    <row r="225" spans="2:51" s="12" customFormat="1" ht="12">
      <c r="B225" s="239"/>
      <c r="C225" s="240"/>
      <c r="D225" s="236" t="s">
        <v>140</v>
      </c>
      <c r="E225" s="241" t="s">
        <v>1</v>
      </c>
      <c r="F225" s="242" t="s">
        <v>698</v>
      </c>
      <c r="G225" s="240"/>
      <c r="H225" s="243">
        <v>22.905</v>
      </c>
      <c r="I225" s="244"/>
      <c r="J225" s="240"/>
      <c r="K225" s="240"/>
      <c r="L225" s="245"/>
      <c r="M225" s="246"/>
      <c r="N225" s="247"/>
      <c r="O225" s="247"/>
      <c r="P225" s="247"/>
      <c r="Q225" s="247"/>
      <c r="R225" s="247"/>
      <c r="S225" s="247"/>
      <c r="T225" s="248"/>
      <c r="AT225" s="249" t="s">
        <v>140</v>
      </c>
      <c r="AU225" s="249" t="s">
        <v>89</v>
      </c>
      <c r="AV225" s="12" t="s">
        <v>89</v>
      </c>
      <c r="AW225" s="12" t="s">
        <v>36</v>
      </c>
      <c r="AX225" s="12" t="s">
        <v>79</v>
      </c>
      <c r="AY225" s="249" t="s">
        <v>129</v>
      </c>
    </row>
    <row r="226" spans="2:51" s="14" customFormat="1" ht="12">
      <c r="B226" s="261"/>
      <c r="C226" s="262"/>
      <c r="D226" s="236" t="s">
        <v>140</v>
      </c>
      <c r="E226" s="263" t="s">
        <v>1</v>
      </c>
      <c r="F226" s="264" t="s">
        <v>157</v>
      </c>
      <c r="G226" s="262"/>
      <c r="H226" s="265">
        <v>87.768</v>
      </c>
      <c r="I226" s="266"/>
      <c r="J226" s="262"/>
      <c r="K226" s="262"/>
      <c r="L226" s="267"/>
      <c r="M226" s="268"/>
      <c r="N226" s="269"/>
      <c r="O226" s="269"/>
      <c r="P226" s="269"/>
      <c r="Q226" s="269"/>
      <c r="R226" s="269"/>
      <c r="S226" s="269"/>
      <c r="T226" s="270"/>
      <c r="AT226" s="271" t="s">
        <v>140</v>
      </c>
      <c r="AU226" s="271" t="s">
        <v>89</v>
      </c>
      <c r="AV226" s="14" t="s">
        <v>136</v>
      </c>
      <c r="AW226" s="14" t="s">
        <v>36</v>
      </c>
      <c r="AX226" s="14" t="s">
        <v>87</v>
      </c>
      <c r="AY226" s="271" t="s">
        <v>129</v>
      </c>
    </row>
    <row r="227" spans="2:65" s="1" customFormat="1" ht="16.5" customHeight="1">
      <c r="B227" s="38"/>
      <c r="C227" s="223" t="s">
        <v>248</v>
      </c>
      <c r="D227" s="223" t="s">
        <v>131</v>
      </c>
      <c r="E227" s="224" t="s">
        <v>249</v>
      </c>
      <c r="F227" s="225" t="s">
        <v>250</v>
      </c>
      <c r="G227" s="226" t="s">
        <v>160</v>
      </c>
      <c r="H227" s="227">
        <v>116.931</v>
      </c>
      <c r="I227" s="228"/>
      <c r="J227" s="229">
        <f>ROUND(I227*H227,2)</f>
        <v>0</v>
      </c>
      <c r="K227" s="225" t="s">
        <v>135</v>
      </c>
      <c r="L227" s="43"/>
      <c r="M227" s="230" t="s">
        <v>1</v>
      </c>
      <c r="N227" s="231" t="s">
        <v>44</v>
      </c>
      <c r="O227" s="86"/>
      <c r="P227" s="232">
        <f>O227*H227</f>
        <v>0</v>
      </c>
      <c r="Q227" s="232">
        <v>0</v>
      </c>
      <c r="R227" s="232">
        <f>Q227*H227</f>
        <v>0</v>
      </c>
      <c r="S227" s="232">
        <v>0</v>
      </c>
      <c r="T227" s="233">
        <f>S227*H227</f>
        <v>0</v>
      </c>
      <c r="AR227" s="234" t="s">
        <v>136</v>
      </c>
      <c r="AT227" s="234" t="s">
        <v>131</v>
      </c>
      <c r="AU227" s="234" t="s">
        <v>89</v>
      </c>
      <c r="AY227" s="17" t="s">
        <v>129</v>
      </c>
      <c r="BE227" s="235">
        <f>IF(N227="základní",J227,0)</f>
        <v>0</v>
      </c>
      <c r="BF227" s="235">
        <f>IF(N227="snížená",J227,0)</f>
        <v>0</v>
      </c>
      <c r="BG227" s="235">
        <f>IF(N227="zákl. přenesená",J227,0)</f>
        <v>0</v>
      </c>
      <c r="BH227" s="235">
        <f>IF(N227="sníž. přenesená",J227,0)</f>
        <v>0</v>
      </c>
      <c r="BI227" s="235">
        <f>IF(N227="nulová",J227,0)</f>
        <v>0</v>
      </c>
      <c r="BJ227" s="17" t="s">
        <v>87</v>
      </c>
      <c r="BK227" s="235">
        <f>ROUND(I227*H227,2)</f>
        <v>0</v>
      </c>
      <c r="BL227" s="17" t="s">
        <v>136</v>
      </c>
      <c r="BM227" s="234" t="s">
        <v>699</v>
      </c>
    </row>
    <row r="228" spans="2:47" s="1" customFormat="1" ht="12">
      <c r="B228" s="38"/>
      <c r="C228" s="39"/>
      <c r="D228" s="236" t="s">
        <v>138</v>
      </c>
      <c r="E228" s="39"/>
      <c r="F228" s="237" t="s">
        <v>252</v>
      </c>
      <c r="G228" s="39"/>
      <c r="H228" s="39"/>
      <c r="I228" s="139"/>
      <c r="J228" s="39"/>
      <c r="K228" s="39"/>
      <c r="L228" s="43"/>
      <c r="M228" s="238"/>
      <c r="N228" s="86"/>
      <c r="O228" s="86"/>
      <c r="P228" s="86"/>
      <c r="Q228" s="86"/>
      <c r="R228" s="86"/>
      <c r="S228" s="86"/>
      <c r="T228" s="87"/>
      <c r="AT228" s="17" t="s">
        <v>138</v>
      </c>
      <c r="AU228" s="17" t="s">
        <v>89</v>
      </c>
    </row>
    <row r="229" spans="2:51" s="15" customFormat="1" ht="12">
      <c r="B229" s="273"/>
      <c r="C229" s="274"/>
      <c r="D229" s="236" t="s">
        <v>140</v>
      </c>
      <c r="E229" s="275" t="s">
        <v>1</v>
      </c>
      <c r="F229" s="276" t="s">
        <v>254</v>
      </c>
      <c r="G229" s="274"/>
      <c r="H229" s="275" t="s">
        <v>1</v>
      </c>
      <c r="I229" s="277"/>
      <c r="J229" s="274"/>
      <c r="K229" s="274"/>
      <c r="L229" s="278"/>
      <c r="M229" s="279"/>
      <c r="N229" s="280"/>
      <c r="O229" s="280"/>
      <c r="P229" s="280"/>
      <c r="Q229" s="280"/>
      <c r="R229" s="280"/>
      <c r="S229" s="280"/>
      <c r="T229" s="281"/>
      <c r="AT229" s="282" t="s">
        <v>140</v>
      </c>
      <c r="AU229" s="282" t="s">
        <v>89</v>
      </c>
      <c r="AV229" s="15" t="s">
        <v>87</v>
      </c>
      <c r="AW229" s="15" t="s">
        <v>36</v>
      </c>
      <c r="AX229" s="15" t="s">
        <v>79</v>
      </c>
      <c r="AY229" s="282" t="s">
        <v>129</v>
      </c>
    </row>
    <row r="230" spans="2:51" s="12" customFormat="1" ht="12">
      <c r="B230" s="239"/>
      <c r="C230" s="240"/>
      <c r="D230" s="236" t="s">
        <v>140</v>
      </c>
      <c r="E230" s="241" t="s">
        <v>1</v>
      </c>
      <c r="F230" s="242" t="s">
        <v>658</v>
      </c>
      <c r="G230" s="240"/>
      <c r="H230" s="243">
        <v>26.765</v>
      </c>
      <c r="I230" s="244"/>
      <c r="J230" s="240"/>
      <c r="K230" s="240"/>
      <c r="L230" s="245"/>
      <c r="M230" s="246"/>
      <c r="N230" s="247"/>
      <c r="O230" s="247"/>
      <c r="P230" s="247"/>
      <c r="Q230" s="247"/>
      <c r="R230" s="247"/>
      <c r="S230" s="247"/>
      <c r="T230" s="248"/>
      <c r="AT230" s="249" t="s">
        <v>140</v>
      </c>
      <c r="AU230" s="249" t="s">
        <v>89</v>
      </c>
      <c r="AV230" s="12" t="s">
        <v>89</v>
      </c>
      <c r="AW230" s="12" t="s">
        <v>36</v>
      </c>
      <c r="AX230" s="12" t="s">
        <v>79</v>
      </c>
      <c r="AY230" s="249" t="s">
        <v>129</v>
      </c>
    </row>
    <row r="231" spans="2:51" s="12" customFormat="1" ht="12">
      <c r="B231" s="239"/>
      <c r="C231" s="240"/>
      <c r="D231" s="236" t="s">
        <v>140</v>
      </c>
      <c r="E231" s="241" t="s">
        <v>1</v>
      </c>
      <c r="F231" s="242" t="s">
        <v>669</v>
      </c>
      <c r="G231" s="240"/>
      <c r="H231" s="243">
        <v>17.761</v>
      </c>
      <c r="I231" s="244"/>
      <c r="J231" s="240"/>
      <c r="K231" s="240"/>
      <c r="L231" s="245"/>
      <c r="M231" s="246"/>
      <c r="N231" s="247"/>
      <c r="O231" s="247"/>
      <c r="P231" s="247"/>
      <c r="Q231" s="247"/>
      <c r="R231" s="247"/>
      <c r="S231" s="247"/>
      <c r="T231" s="248"/>
      <c r="AT231" s="249" t="s">
        <v>140</v>
      </c>
      <c r="AU231" s="249" t="s">
        <v>89</v>
      </c>
      <c r="AV231" s="12" t="s">
        <v>89</v>
      </c>
      <c r="AW231" s="12" t="s">
        <v>36</v>
      </c>
      <c r="AX231" s="12" t="s">
        <v>79</v>
      </c>
      <c r="AY231" s="249" t="s">
        <v>129</v>
      </c>
    </row>
    <row r="232" spans="2:51" s="12" customFormat="1" ht="12">
      <c r="B232" s="239"/>
      <c r="C232" s="240"/>
      <c r="D232" s="236" t="s">
        <v>140</v>
      </c>
      <c r="E232" s="241" t="s">
        <v>1</v>
      </c>
      <c r="F232" s="242" t="s">
        <v>670</v>
      </c>
      <c r="G232" s="240"/>
      <c r="H232" s="243">
        <v>75.999</v>
      </c>
      <c r="I232" s="244"/>
      <c r="J232" s="240"/>
      <c r="K232" s="240"/>
      <c r="L232" s="245"/>
      <c r="M232" s="246"/>
      <c r="N232" s="247"/>
      <c r="O232" s="247"/>
      <c r="P232" s="247"/>
      <c r="Q232" s="247"/>
      <c r="R232" s="247"/>
      <c r="S232" s="247"/>
      <c r="T232" s="248"/>
      <c r="AT232" s="249" t="s">
        <v>140</v>
      </c>
      <c r="AU232" s="249" t="s">
        <v>89</v>
      </c>
      <c r="AV232" s="12" t="s">
        <v>89</v>
      </c>
      <c r="AW232" s="12" t="s">
        <v>36</v>
      </c>
      <c r="AX232" s="12" t="s">
        <v>79</v>
      </c>
      <c r="AY232" s="249" t="s">
        <v>129</v>
      </c>
    </row>
    <row r="233" spans="2:51" s="12" customFormat="1" ht="12">
      <c r="B233" s="239"/>
      <c r="C233" s="240"/>
      <c r="D233" s="236" t="s">
        <v>140</v>
      </c>
      <c r="E233" s="241" t="s">
        <v>1</v>
      </c>
      <c r="F233" s="242" t="s">
        <v>671</v>
      </c>
      <c r="G233" s="240"/>
      <c r="H233" s="243">
        <v>30.942</v>
      </c>
      <c r="I233" s="244"/>
      <c r="J233" s="240"/>
      <c r="K233" s="240"/>
      <c r="L233" s="245"/>
      <c r="M233" s="246"/>
      <c r="N233" s="247"/>
      <c r="O233" s="247"/>
      <c r="P233" s="247"/>
      <c r="Q233" s="247"/>
      <c r="R233" s="247"/>
      <c r="S233" s="247"/>
      <c r="T233" s="248"/>
      <c r="AT233" s="249" t="s">
        <v>140</v>
      </c>
      <c r="AU233" s="249" t="s">
        <v>89</v>
      </c>
      <c r="AV233" s="12" t="s">
        <v>89</v>
      </c>
      <c r="AW233" s="12" t="s">
        <v>36</v>
      </c>
      <c r="AX233" s="12" t="s">
        <v>79</v>
      </c>
      <c r="AY233" s="249" t="s">
        <v>129</v>
      </c>
    </row>
    <row r="234" spans="2:51" s="12" customFormat="1" ht="12">
      <c r="B234" s="239"/>
      <c r="C234" s="240"/>
      <c r="D234" s="236" t="s">
        <v>140</v>
      </c>
      <c r="E234" s="241" t="s">
        <v>1</v>
      </c>
      <c r="F234" s="242" t="s">
        <v>672</v>
      </c>
      <c r="G234" s="240"/>
      <c r="H234" s="243">
        <v>11.552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AT234" s="249" t="s">
        <v>140</v>
      </c>
      <c r="AU234" s="249" t="s">
        <v>89</v>
      </c>
      <c r="AV234" s="12" t="s">
        <v>89</v>
      </c>
      <c r="AW234" s="12" t="s">
        <v>36</v>
      </c>
      <c r="AX234" s="12" t="s">
        <v>79</v>
      </c>
      <c r="AY234" s="249" t="s">
        <v>129</v>
      </c>
    </row>
    <row r="235" spans="2:51" s="12" customFormat="1" ht="12">
      <c r="B235" s="239"/>
      <c r="C235" s="240"/>
      <c r="D235" s="236" t="s">
        <v>140</v>
      </c>
      <c r="E235" s="241" t="s">
        <v>1</v>
      </c>
      <c r="F235" s="242" t="s">
        <v>695</v>
      </c>
      <c r="G235" s="240"/>
      <c r="H235" s="243">
        <v>-22.905</v>
      </c>
      <c r="I235" s="244"/>
      <c r="J235" s="240"/>
      <c r="K235" s="240"/>
      <c r="L235" s="245"/>
      <c r="M235" s="246"/>
      <c r="N235" s="247"/>
      <c r="O235" s="247"/>
      <c r="P235" s="247"/>
      <c r="Q235" s="247"/>
      <c r="R235" s="247"/>
      <c r="S235" s="247"/>
      <c r="T235" s="248"/>
      <c r="AT235" s="249" t="s">
        <v>140</v>
      </c>
      <c r="AU235" s="249" t="s">
        <v>89</v>
      </c>
      <c r="AV235" s="12" t="s">
        <v>89</v>
      </c>
      <c r="AW235" s="12" t="s">
        <v>36</v>
      </c>
      <c r="AX235" s="12" t="s">
        <v>79</v>
      </c>
      <c r="AY235" s="249" t="s">
        <v>129</v>
      </c>
    </row>
    <row r="236" spans="2:51" s="12" customFormat="1" ht="12">
      <c r="B236" s="239"/>
      <c r="C236" s="240"/>
      <c r="D236" s="236" t="s">
        <v>140</v>
      </c>
      <c r="E236" s="241" t="s">
        <v>1</v>
      </c>
      <c r="F236" s="242" t="s">
        <v>674</v>
      </c>
      <c r="G236" s="240"/>
      <c r="H236" s="243">
        <v>-2.204</v>
      </c>
      <c r="I236" s="244"/>
      <c r="J236" s="240"/>
      <c r="K236" s="240"/>
      <c r="L236" s="245"/>
      <c r="M236" s="246"/>
      <c r="N236" s="247"/>
      <c r="O236" s="247"/>
      <c r="P236" s="247"/>
      <c r="Q236" s="247"/>
      <c r="R236" s="247"/>
      <c r="S236" s="247"/>
      <c r="T236" s="248"/>
      <c r="AT236" s="249" t="s">
        <v>140</v>
      </c>
      <c r="AU236" s="249" t="s">
        <v>89</v>
      </c>
      <c r="AV236" s="12" t="s">
        <v>89</v>
      </c>
      <c r="AW236" s="12" t="s">
        <v>36</v>
      </c>
      <c r="AX236" s="12" t="s">
        <v>79</v>
      </c>
      <c r="AY236" s="249" t="s">
        <v>129</v>
      </c>
    </row>
    <row r="237" spans="2:51" s="12" customFormat="1" ht="12">
      <c r="B237" s="239"/>
      <c r="C237" s="240"/>
      <c r="D237" s="236" t="s">
        <v>140</v>
      </c>
      <c r="E237" s="241" t="s">
        <v>1</v>
      </c>
      <c r="F237" s="242" t="s">
        <v>700</v>
      </c>
      <c r="G237" s="240"/>
      <c r="H237" s="243">
        <v>-20.979</v>
      </c>
      <c r="I237" s="244"/>
      <c r="J237" s="240"/>
      <c r="K237" s="240"/>
      <c r="L237" s="245"/>
      <c r="M237" s="246"/>
      <c r="N237" s="247"/>
      <c r="O237" s="247"/>
      <c r="P237" s="247"/>
      <c r="Q237" s="247"/>
      <c r="R237" s="247"/>
      <c r="S237" s="247"/>
      <c r="T237" s="248"/>
      <c r="AT237" s="249" t="s">
        <v>140</v>
      </c>
      <c r="AU237" s="249" t="s">
        <v>89</v>
      </c>
      <c r="AV237" s="12" t="s">
        <v>89</v>
      </c>
      <c r="AW237" s="12" t="s">
        <v>36</v>
      </c>
      <c r="AX237" s="12" t="s">
        <v>79</v>
      </c>
      <c r="AY237" s="249" t="s">
        <v>129</v>
      </c>
    </row>
    <row r="238" spans="2:51" s="13" customFormat="1" ht="12">
      <c r="B238" s="250"/>
      <c r="C238" s="251"/>
      <c r="D238" s="236" t="s">
        <v>140</v>
      </c>
      <c r="E238" s="252" t="s">
        <v>1</v>
      </c>
      <c r="F238" s="253" t="s">
        <v>144</v>
      </c>
      <c r="G238" s="251"/>
      <c r="H238" s="254">
        <v>116.93099999999997</v>
      </c>
      <c r="I238" s="255"/>
      <c r="J238" s="251"/>
      <c r="K238" s="251"/>
      <c r="L238" s="256"/>
      <c r="M238" s="257"/>
      <c r="N238" s="258"/>
      <c r="O238" s="258"/>
      <c r="P238" s="258"/>
      <c r="Q238" s="258"/>
      <c r="R238" s="258"/>
      <c r="S238" s="258"/>
      <c r="T238" s="259"/>
      <c r="AT238" s="260" t="s">
        <v>140</v>
      </c>
      <c r="AU238" s="260" t="s">
        <v>89</v>
      </c>
      <c r="AV238" s="13" t="s">
        <v>145</v>
      </c>
      <c r="AW238" s="13" t="s">
        <v>36</v>
      </c>
      <c r="AX238" s="13" t="s">
        <v>87</v>
      </c>
      <c r="AY238" s="260" t="s">
        <v>129</v>
      </c>
    </row>
    <row r="239" spans="2:65" s="1" customFormat="1" ht="16.5" customHeight="1">
      <c r="B239" s="38"/>
      <c r="C239" s="223" t="s">
        <v>256</v>
      </c>
      <c r="D239" s="223" t="s">
        <v>131</v>
      </c>
      <c r="E239" s="224" t="s">
        <v>257</v>
      </c>
      <c r="F239" s="225" t="s">
        <v>258</v>
      </c>
      <c r="G239" s="226" t="s">
        <v>160</v>
      </c>
      <c r="H239" s="227">
        <v>116.931</v>
      </c>
      <c r="I239" s="228"/>
      <c r="J239" s="229">
        <f>ROUND(I239*H239,2)</f>
        <v>0</v>
      </c>
      <c r="K239" s="225" t="s">
        <v>135</v>
      </c>
      <c r="L239" s="43"/>
      <c r="M239" s="230" t="s">
        <v>1</v>
      </c>
      <c r="N239" s="231" t="s">
        <v>44</v>
      </c>
      <c r="O239" s="86"/>
      <c r="P239" s="232">
        <f>O239*H239</f>
        <v>0</v>
      </c>
      <c r="Q239" s="232">
        <v>0</v>
      </c>
      <c r="R239" s="232">
        <f>Q239*H239</f>
        <v>0</v>
      </c>
      <c r="S239" s="232">
        <v>0</v>
      </c>
      <c r="T239" s="233">
        <f>S239*H239</f>
        <v>0</v>
      </c>
      <c r="AR239" s="234" t="s">
        <v>136</v>
      </c>
      <c r="AT239" s="234" t="s">
        <v>131</v>
      </c>
      <c r="AU239" s="234" t="s">
        <v>89</v>
      </c>
      <c r="AY239" s="17" t="s">
        <v>129</v>
      </c>
      <c r="BE239" s="235">
        <f>IF(N239="základní",J239,0)</f>
        <v>0</v>
      </c>
      <c r="BF239" s="235">
        <f>IF(N239="snížená",J239,0)</f>
        <v>0</v>
      </c>
      <c r="BG239" s="235">
        <f>IF(N239="zákl. přenesená",J239,0)</f>
        <v>0</v>
      </c>
      <c r="BH239" s="235">
        <f>IF(N239="sníž. přenesená",J239,0)</f>
        <v>0</v>
      </c>
      <c r="BI239" s="235">
        <f>IF(N239="nulová",J239,0)</f>
        <v>0</v>
      </c>
      <c r="BJ239" s="17" t="s">
        <v>87</v>
      </c>
      <c r="BK239" s="235">
        <f>ROUND(I239*H239,2)</f>
        <v>0</v>
      </c>
      <c r="BL239" s="17" t="s">
        <v>136</v>
      </c>
      <c r="BM239" s="234" t="s">
        <v>701</v>
      </c>
    </row>
    <row r="240" spans="2:47" s="1" customFormat="1" ht="12">
      <c r="B240" s="38"/>
      <c r="C240" s="39"/>
      <c r="D240" s="236" t="s">
        <v>138</v>
      </c>
      <c r="E240" s="39"/>
      <c r="F240" s="237" t="s">
        <v>260</v>
      </c>
      <c r="G240" s="39"/>
      <c r="H240" s="39"/>
      <c r="I240" s="139"/>
      <c r="J240" s="39"/>
      <c r="K240" s="39"/>
      <c r="L240" s="43"/>
      <c r="M240" s="238"/>
      <c r="N240" s="86"/>
      <c r="O240" s="86"/>
      <c r="P240" s="86"/>
      <c r="Q240" s="86"/>
      <c r="R240" s="86"/>
      <c r="S240" s="86"/>
      <c r="T240" s="87"/>
      <c r="AT240" s="17" t="s">
        <v>138</v>
      </c>
      <c r="AU240" s="17" t="s">
        <v>89</v>
      </c>
    </row>
    <row r="241" spans="2:51" s="12" customFormat="1" ht="12">
      <c r="B241" s="239"/>
      <c r="C241" s="240"/>
      <c r="D241" s="236" t="s">
        <v>140</v>
      </c>
      <c r="E241" s="241" t="s">
        <v>1</v>
      </c>
      <c r="F241" s="242" t="s">
        <v>702</v>
      </c>
      <c r="G241" s="240"/>
      <c r="H241" s="243">
        <v>116.931</v>
      </c>
      <c r="I241" s="244"/>
      <c r="J241" s="240"/>
      <c r="K241" s="240"/>
      <c r="L241" s="245"/>
      <c r="M241" s="246"/>
      <c r="N241" s="247"/>
      <c r="O241" s="247"/>
      <c r="P241" s="247"/>
      <c r="Q241" s="247"/>
      <c r="R241" s="247"/>
      <c r="S241" s="247"/>
      <c r="T241" s="248"/>
      <c r="AT241" s="249" t="s">
        <v>140</v>
      </c>
      <c r="AU241" s="249" t="s">
        <v>89</v>
      </c>
      <c r="AV241" s="12" t="s">
        <v>89</v>
      </c>
      <c r="AW241" s="12" t="s">
        <v>36</v>
      </c>
      <c r="AX241" s="12" t="s">
        <v>87</v>
      </c>
      <c r="AY241" s="249" t="s">
        <v>129</v>
      </c>
    </row>
    <row r="242" spans="2:65" s="1" customFormat="1" ht="16.5" customHeight="1">
      <c r="B242" s="38"/>
      <c r="C242" s="223" t="s">
        <v>262</v>
      </c>
      <c r="D242" s="223" t="s">
        <v>131</v>
      </c>
      <c r="E242" s="224" t="s">
        <v>263</v>
      </c>
      <c r="F242" s="225" t="s">
        <v>264</v>
      </c>
      <c r="G242" s="226" t="s">
        <v>160</v>
      </c>
      <c r="H242" s="227">
        <v>43.884</v>
      </c>
      <c r="I242" s="228"/>
      <c r="J242" s="229">
        <f>ROUND(I242*H242,2)</f>
        <v>0</v>
      </c>
      <c r="K242" s="225" t="s">
        <v>135</v>
      </c>
      <c r="L242" s="43"/>
      <c r="M242" s="230" t="s">
        <v>1</v>
      </c>
      <c r="N242" s="231" t="s">
        <v>44</v>
      </c>
      <c r="O242" s="86"/>
      <c r="P242" s="232">
        <f>O242*H242</f>
        <v>0</v>
      </c>
      <c r="Q242" s="232">
        <v>0</v>
      </c>
      <c r="R242" s="232">
        <f>Q242*H242</f>
        <v>0</v>
      </c>
      <c r="S242" s="232">
        <v>0</v>
      </c>
      <c r="T242" s="233">
        <f>S242*H242</f>
        <v>0</v>
      </c>
      <c r="AR242" s="234" t="s">
        <v>136</v>
      </c>
      <c r="AT242" s="234" t="s">
        <v>131</v>
      </c>
      <c r="AU242" s="234" t="s">
        <v>89</v>
      </c>
      <c r="AY242" s="17" t="s">
        <v>129</v>
      </c>
      <c r="BE242" s="235">
        <f>IF(N242="základní",J242,0)</f>
        <v>0</v>
      </c>
      <c r="BF242" s="235">
        <f>IF(N242="snížená",J242,0)</f>
        <v>0</v>
      </c>
      <c r="BG242" s="235">
        <f>IF(N242="zákl. přenesená",J242,0)</f>
        <v>0</v>
      </c>
      <c r="BH242" s="235">
        <f>IF(N242="sníž. přenesená",J242,0)</f>
        <v>0</v>
      </c>
      <c r="BI242" s="235">
        <f>IF(N242="nulová",J242,0)</f>
        <v>0</v>
      </c>
      <c r="BJ242" s="17" t="s">
        <v>87</v>
      </c>
      <c r="BK242" s="235">
        <f>ROUND(I242*H242,2)</f>
        <v>0</v>
      </c>
      <c r="BL242" s="17" t="s">
        <v>136</v>
      </c>
      <c r="BM242" s="234" t="s">
        <v>703</v>
      </c>
    </row>
    <row r="243" spans="2:47" s="1" customFormat="1" ht="12">
      <c r="B243" s="38"/>
      <c r="C243" s="39"/>
      <c r="D243" s="236" t="s">
        <v>138</v>
      </c>
      <c r="E243" s="39"/>
      <c r="F243" s="237" t="s">
        <v>266</v>
      </c>
      <c r="G243" s="39"/>
      <c r="H243" s="39"/>
      <c r="I243" s="139"/>
      <c r="J243" s="39"/>
      <c r="K243" s="39"/>
      <c r="L243" s="43"/>
      <c r="M243" s="238"/>
      <c r="N243" s="86"/>
      <c r="O243" s="86"/>
      <c r="P243" s="86"/>
      <c r="Q243" s="86"/>
      <c r="R243" s="86"/>
      <c r="S243" s="86"/>
      <c r="T243" s="87"/>
      <c r="AT243" s="17" t="s">
        <v>138</v>
      </c>
      <c r="AU243" s="17" t="s">
        <v>89</v>
      </c>
    </row>
    <row r="244" spans="2:51" s="15" customFormat="1" ht="12">
      <c r="B244" s="273"/>
      <c r="C244" s="274"/>
      <c r="D244" s="236" t="s">
        <v>140</v>
      </c>
      <c r="E244" s="275" t="s">
        <v>1</v>
      </c>
      <c r="F244" s="276" t="s">
        <v>704</v>
      </c>
      <c r="G244" s="274"/>
      <c r="H244" s="275" t="s">
        <v>1</v>
      </c>
      <c r="I244" s="277"/>
      <c r="J244" s="274"/>
      <c r="K244" s="274"/>
      <c r="L244" s="278"/>
      <c r="M244" s="279"/>
      <c r="N244" s="280"/>
      <c r="O244" s="280"/>
      <c r="P244" s="280"/>
      <c r="Q244" s="280"/>
      <c r="R244" s="280"/>
      <c r="S244" s="280"/>
      <c r="T244" s="281"/>
      <c r="AT244" s="282" t="s">
        <v>140</v>
      </c>
      <c r="AU244" s="282" t="s">
        <v>89</v>
      </c>
      <c r="AV244" s="15" t="s">
        <v>87</v>
      </c>
      <c r="AW244" s="15" t="s">
        <v>36</v>
      </c>
      <c r="AX244" s="15" t="s">
        <v>79</v>
      </c>
      <c r="AY244" s="282" t="s">
        <v>129</v>
      </c>
    </row>
    <row r="245" spans="2:51" s="12" customFormat="1" ht="12">
      <c r="B245" s="239"/>
      <c r="C245" s="240"/>
      <c r="D245" s="236" t="s">
        <v>140</v>
      </c>
      <c r="E245" s="241" t="s">
        <v>1</v>
      </c>
      <c r="F245" s="242" t="s">
        <v>697</v>
      </c>
      <c r="G245" s="240"/>
      <c r="H245" s="243">
        <v>20.979</v>
      </c>
      <c r="I245" s="244"/>
      <c r="J245" s="240"/>
      <c r="K245" s="240"/>
      <c r="L245" s="245"/>
      <c r="M245" s="246"/>
      <c r="N245" s="247"/>
      <c r="O245" s="247"/>
      <c r="P245" s="247"/>
      <c r="Q245" s="247"/>
      <c r="R245" s="247"/>
      <c r="S245" s="247"/>
      <c r="T245" s="248"/>
      <c r="AT245" s="249" t="s">
        <v>140</v>
      </c>
      <c r="AU245" s="249" t="s">
        <v>89</v>
      </c>
      <c r="AV245" s="12" t="s">
        <v>89</v>
      </c>
      <c r="AW245" s="12" t="s">
        <v>36</v>
      </c>
      <c r="AX245" s="12" t="s">
        <v>79</v>
      </c>
      <c r="AY245" s="249" t="s">
        <v>129</v>
      </c>
    </row>
    <row r="246" spans="2:51" s="12" customFormat="1" ht="12">
      <c r="B246" s="239"/>
      <c r="C246" s="240"/>
      <c r="D246" s="236" t="s">
        <v>140</v>
      </c>
      <c r="E246" s="241" t="s">
        <v>1</v>
      </c>
      <c r="F246" s="242" t="s">
        <v>698</v>
      </c>
      <c r="G246" s="240"/>
      <c r="H246" s="243">
        <v>22.905</v>
      </c>
      <c r="I246" s="244"/>
      <c r="J246" s="240"/>
      <c r="K246" s="240"/>
      <c r="L246" s="245"/>
      <c r="M246" s="246"/>
      <c r="N246" s="247"/>
      <c r="O246" s="247"/>
      <c r="P246" s="247"/>
      <c r="Q246" s="247"/>
      <c r="R246" s="247"/>
      <c r="S246" s="247"/>
      <c r="T246" s="248"/>
      <c r="AT246" s="249" t="s">
        <v>140</v>
      </c>
      <c r="AU246" s="249" t="s">
        <v>89</v>
      </c>
      <c r="AV246" s="12" t="s">
        <v>89</v>
      </c>
      <c r="AW246" s="12" t="s">
        <v>36</v>
      </c>
      <c r="AX246" s="12" t="s">
        <v>79</v>
      </c>
      <c r="AY246" s="249" t="s">
        <v>129</v>
      </c>
    </row>
    <row r="247" spans="2:51" s="14" customFormat="1" ht="12">
      <c r="B247" s="261"/>
      <c r="C247" s="262"/>
      <c r="D247" s="236" t="s">
        <v>140</v>
      </c>
      <c r="E247" s="263" t="s">
        <v>1</v>
      </c>
      <c r="F247" s="264" t="s">
        <v>157</v>
      </c>
      <c r="G247" s="262"/>
      <c r="H247" s="265">
        <v>43.884</v>
      </c>
      <c r="I247" s="266"/>
      <c r="J247" s="262"/>
      <c r="K247" s="262"/>
      <c r="L247" s="267"/>
      <c r="M247" s="268"/>
      <c r="N247" s="269"/>
      <c r="O247" s="269"/>
      <c r="P247" s="269"/>
      <c r="Q247" s="269"/>
      <c r="R247" s="269"/>
      <c r="S247" s="269"/>
      <c r="T247" s="270"/>
      <c r="AT247" s="271" t="s">
        <v>140</v>
      </c>
      <c r="AU247" s="271" t="s">
        <v>89</v>
      </c>
      <c r="AV247" s="14" t="s">
        <v>136</v>
      </c>
      <c r="AW247" s="14" t="s">
        <v>36</v>
      </c>
      <c r="AX247" s="14" t="s">
        <v>87</v>
      </c>
      <c r="AY247" s="271" t="s">
        <v>129</v>
      </c>
    </row>
    <row r="248" spans="2:65" s="1" customFormat="1" ht="16.5" customHeight="1">
      <c r="B248" s="38"/>
      <c r="C248" s="223" t="s">
        <v>267</v>
      </c>
      <c r="D248" s="223" t="s">
        <v>131</v>
      </c>
      <c r="E248" s="224" t="s">
        <v>705</v>
      </c>
      <c r="F248" s="225" t="s">
        <v>706</v>
      </c>
      <c r="G248" s="226" t="s">
        <v>160</v>
      </c>
      <c r="H248" s="227">
        <v>1.845</v>
      </c>
      <c r="I248" s="228"/>
      <c r="J248" s="229">
        <f>ROUND(I248*H248,2)</f>
        <v>0</v>
      </c>
      <c r="K248" s="225" t="s">
        <v>135</v>
      </c>
      <c r="L248" s="43"/>
      <c r="M248" s="230" t="s">
        <v>1</v>
      </c>
      <c r="N248" s="231" t="s">
        <v>44</v>
      </c>
      <c r="O248" s="86"/>
      <c r="P248" s="232">
        <f>O248*H248</f>
        <v>0</v>
      </c>
      <c r="Q248" s="232">
        <v>0</v>
      </c>
      <c r="R248" s="232">
        <f>Q248*H248</f>
        <v>0</v>
      </c>
      <c r="S248" s="232">
        <v>0</v>
      </c>
      <c r="T248" s="233">
        <f>S248*H248</f>
        <v>0</v>
      </c>
      <c r="AR248" s="234" t="s">
        <v>136</v>
      </c>
      <c r="AT248" s="234" t="s">
        <v>131</v>
      </c>
      <c r="AU248" s="234" t="s">
        <v>89</v>
      </c>
      <c r="AY248" s="17" t="s">
        <v>129</v>
      </c>
      <c r="BE248" s="235">
        <f>IF(N248="základní",J248,0)</f>
        <v>0</v>
      </c>
      <c r="BF248" s="235">
        <f>IF(N248="snížená",J248,0)</f>
        <v>0</v>
      </c>
      <c r="BG248" s="235">
        <f>IF(N248="zákl. přenesená",J248,0)</f>
        <v>0</v>
      </c>
      <c r="BH248" s="235">
        <f>IF(N248="sníž. přenesená",J248,0)</f>
        <v>0</v>
      </c>
      <c r="BI248" s="235">
        <f>IF(N248="nulová",J248,0)</f>
        <v>0</v>
      </c>
      <c r="BJ248" s="17" t="s">
        <v>87</v>
      </c>
      <c r="BK248" s="235">
        <f>ROUND(I248*H248,2)</f>
        <v>0</v>
      </c>
      <c r="BL248" s="17" t="s">
        <v>136</v>
      </c>
      <c r="BM248" s="234" t="s">
        <v>707</v>
      </c>
    </row>
    <row r="249" spans="2:47" s="1" customFormat="1" ht="12">
      <c r="B249" s="38"/>
      <c r="C249" s="39"/>
      <c r="D249" s="236" t="s">
        <v>138</v>
      </c>
      <c r="E249" s="39"/>
      <c r="F249" s="237" t="s">
        <v>708</v>
      </c>
      <c r="G249" s="39"/>
      <c r="H249" s="39"/>
      <c r="I249" s="139"/>
      <c r="J249" s="39"/>
      <c r="K249" s="39"/>
      <c r="L249" s="43"/>
      <c r="M249" s="238"/>
      <c r="N249" s="86"/>
      <c r="O249" s="86"/>
      <c r="P249" s="86"/>
      <c r="Q249" s="86"/>
      <c r="R249" s="86"/>
      <c r="S249" s="86"/>
      <c r="T249" s="87"/>
      <c r="AT249" s="17" t="s">
        <v>138</v>
      </c>
      <c r="AU249" s="17" t="s">
        <v>89</v>
      </c>
    </row>
    <row r="250" spans="2:51" s="15" customFormat="1" ht="12">
      <c r="B250" s="273"/>
      <c r="C250" s="274"/>
      <c r="D250" s="236" t="s">
        <v>140</v>
      </c>
      <c r="E250" s="275" t="s">
        <v>1</v>
      </c>
      <c r="F250" s="276" t="s">
        <v>650</v>
      </c>
      <c r="G250" s="274"/>
      <c r="H250" s="275" t="s">
        <v>1</v>
      </c>
      <c r="I250" s="277"/>
      <c r="J250" s="274"/>
      <c r="K250" s="274"/>
      <c r="L250" s="278"/>
      <c r="M250" s="279"/>
      <c r="N250" s="280"/>
      <c r="O250" s="280"/>
      <c r="P250" s="280"/>
      <c r="Q250" s="280"/>
      <c r="R250" s="280"/>
      <c r="S250" s="280"/>
      <c r="T250" s="281"/>
      <c r="AT250" s="282" t="s">
        <v>140</v>
      </c>
      <c r="AU250" s="282" t="s">
        <v>89</v>
      </c>
      <c r="AV250" s="15" t="s">
        <v>87</v>
      </c>
      <c r="AW250" s="15" t="s">
        <v>36</v>
      </c>
      <c r="AX250" s="15" t="s">
        <v>79</v>
      </c>
      <c r="AY250" s="282" t="s">
        <v>129</v>
      </c>
    </row>
    <row r="251" spans="2:51" s="12" customFormat="1" ht="12">
      <c r="B251" s="239"/>
      <c r="C251" s="240"/>
      <c r="D251" s="236" t="s">
        <v>140</v>
      </c>
      <c r="E251" s="241" t="s">
        <v>1</v>
      </c>
      <c r="F251" s="242" t="s">
        <v>709</v>
      </c>
      <c r="G251" s="240"/>
      <c r="H251" s="243">
        <v>1.845</v>
      </c>
      <c r="I251" s="244"/>
      <c r="J251" s="240"/>
      <c r="K251" s="240"/>
      <c r="L251" s="245"/>
      <c r="M251" s="246"/>
      <c r="N251" s="247"/>
      <c r="O251" s="247"/>
      <c r="P251" s="247"/>
      <c r="Q251" s="247"/>
      <c r="R251" s="247"/>
      <c r="S251" s="247"/>
      <c r="T251" s="248"/>
      <c r="AT251" s="249" t="s">
        <v>140</v>
      </c>
      <c r="AU251" s="249" t="s">
        <v>89</v>
      </c>
      <c r="AV251" s="12" t="s">
        <v>89</v>
      </c>
      <c r="AW251" s="12" t="s">
        <v>36</v>
      </c>
      <c r="AX251" s="12" t="s">
        <v>87</v>
      </c>
      <c r="AY251" s="249" t="s">
        <v>129</v>
      </c>
    </row>
    <row r="252" spans="2:65" s="1" customFormat="1" ht="16.5" customHeight="1">
      <c r="B252" s="38"/>
      <c r="C252" s="223" t="s">
        <v>7</v>
      </c>
      <c r="D252" s="223" t="s">
        <v>131</v>
      </c>
      <c r="E252" s="224" t="s">
        <v>268</v>
      </c>
      <c r="F252" s="225" t="s">
        <v>269</v>
      </c>
      <c r="G252" s="226" t="s">
        <v>160</v>
      </c>
      <c r="H252" s="227">
        <v>116.931</v>
      </c>
      <c r="I252" s="228"/>
      <c r="J252" s="229">
        <f>ROUND(I252*H252,2)</f>
        <v>0</v>
      </c>
      <c r="K252" s="225" t="s">
        <v>135</v>
      </c>
      <c r="L252" s="43"/>
      <c r="M252" s="230" t="s">
        <v>1</v>
      </c>
      <c r="N252" s="231" t="s">
        <v>44</v>
      </c>
      <c r="O252" s="86"/>
      <c r="P252" s="232">
        <f>O252*H252</f>
        <v>0</v>
      </c>
      <c r="Q252" s="232">
        <v>0</v>
      </c>
      <c r="R252" s="232">
        <f>Q252*H252</f>
        <v>0</v>
      </c>
      <c r="S252" s="232">
        <v>0</v>
      </c>
      <c r="T252" s="233">
        <f>S252*H252</f>
        <v>0</v>
      </c>
      <c r="AR252" s="234" t="s">
        <v>136</v>
      </c>
      <c r="AT252" s="234" t="s">
        <v>131</v>
      </c>
      <c r="AU252" s="234" t="s">
        <v>89</v>
      </c>
      <c r="AY252" s="17" t="s">
        <v>129</v>
      </c>
      <c r="BE252" s="235">
        <f>IF(N252="základní",J252,0)</f>
        <v>0</v>
      </c>
      <c r="BF252" s="235">
        <f>IF(N252="snížená",J252,0)</f>
        <v>0</v>
      </c>
      <c r="BG252" s="235">
        <f>IF(N252="zákl. přenesená",J252,0)</f>
        <v>0</v>
      </c>
      <c r="BH252" s="235">
        <f>IF(N252="sníž. přenesená",J252,0)</f>
        <v>0</v>
      </c>
      <c r="BI252" s="235">
        <f>IF(N252="nulová",J252,0)</f>
        <v>0</v>
      </c>
      <c r="BJ252" s="17" t="s">
        <v>87</v>
      </c>
      <c r="BK252" s="235">
        <f>ROUND(I252*H252,2)</f>
        <v>0</v>
      </c>
      <c r="BL252" s="17" t="s">
        <v>136</v>
      </c>
      <c r="BM252" s="234" t="s">
        <v>710</v>
      </c>
    </row>
    <row r="253" spans="2:47" s="1" customFormat="1" ht="12">
      <c r="B253" s="38"/>
      <c r="C253" s="39"/>
      <c r="D253" s="236" t="s">
        <v>138</v>
      </c>
      <c r="E253" s="39"/>
      <c r="F253" s="237" t="s">
        <v>271</v>
      </c>
      <c r="G253" s="39"/>
      <c r="H253" s="39"/>
      <c r="I253" s="139"/>
      <c r="J253" s="39"/>
      <c r="K253" s="39"/>
      <c r="L253" s="43"/>
      <c r="M253" s="238"/>
      <c r="N253" s="86"/>
      <c r="O253" s="86"/>
      <c r="P253" s="86"/>
      <c r="Q253" s="86"/>
      <c r="R253" s="86"/>
      <c r="S253" s="86"/>
      <c r="T253" s="87"/>
      <c r="AT253" s="17" t="s">
        <v>138</v>
      </c>
      <c r="AU253" s="17" t="s">
        <v>89</v>
      </c>
    </row>
    <row r="254" spans="2:65" s="1" customFormat="1" ht="16.5" customHeight="1">
      <c r="B254" s="38"/>
      <c r="C254" s="223" t="s">
        <v>281</v>
      </c>
      <c r="D254" s="223" t="s">
        <v>131</v>
      </c>
      <c r="E254" s="224" t="s">
        <v>273</v>
      </c>
      <c r="F254" s="225" t="s">
        <v>274</v>
      </c>
      <c r="G254" s="226" t="s">
        <v>275</v>
      </c>
      <c r="H254" s="227">
        <v>210.476</v>
      </c>
      <c r="I254" s="228"/>
      <c r="J254" s="229">
        <f>ROUND(I254*H254,2)</f>
        <v>0</v>
      </c>
      <c r="K254" s="225" t="s">
        <v>135</v>
      </c>
      <c r="L254" s="43"/>
      <c r="M254" s="230" t="s">
        <v>1</v>
      </c>
      <c r="N254" s="231" t="s">
        <v>44</v>
      </c>
      <c r="O254" s="86"/>
      <c r="P254" s="232">
        <f>O254*H254</f>
        <v>0</v>
      </c>
      <c r="Q254" s="232">
        <v>0</v>
      </c>
      <c r="R254" s="232">
        <f>Q254*H254</f>
        <v>0</v>
      </c>
      <c r="S254" s="232">
        <v>0</v>
      </c>
      <c r="T254" s="233">
        <f>S254*H254</f>
        <v>0</v>
      </c>
      <c r="AR254" s="234" t="s">
        <v>276</v>
      </c>
      <c r="AT254" s="234" t="s">
        <v>131</v>
      </c>
      <c r="AU254" s="234" t="s">
        <v>89</v>
      </c>
      <c r="AY254" s="17" t="s">
        <v>129</v>
      </c>
      <c r="BE254" s="235">
        <f>IF(N254="základní",J254,0)</f>
        <v>0</v>
      </c>
      <c r="BF254" s="235">
        <f>IF(N254="snížená",J254,0)</f>
        <v>0</v>
      </c>
      <c r="BG254" s="235">
        <f>IF(N254="zákl. přenesená",J254,0)</f>
        <v>0</v>
      </c>
      <c r="BH254" s="235">
        <f>IF(N254="sníž. přenesená",J254,0)</f>
        <v>0</v>
      </c>
      <c r="BI254" s="235">
        <f>IF(N254="nulová",J254,0)</f>
        <v>0</v>
      </c>
      <c r="BJ254" s="17" t="s">
        <v>87</v>
      </c>
      <c r="BK254" s="235">
        <f>ROUND(I254*H254,2)</f>
        <v>0</v>
      </c>
      <c r="BL254" s="17" t="s">
        <v>276</v>
      </c>
      <c r="BM254" s="234" t="s">
        <v>711</v>
      </c>
    </row>
    <row r="255" spans="2:47" s="1" customFormat="1" ht="12">
      <c r="B255" s="38"/>
      <c r="C255" s="39"/>
      <c r="D255" s="236" t="s">
        <v>138</v>
      </c>
      <c r="E255" s="39"/>
      <c r="F255" s="237" t="s">
        <v>278</v>
      </c>
      <c r="G255" s="39"/>
      <c r="H255" s="39"/>
      <c r="I255" s="139"/>
      <c r="J255" s="39"/>
      <c r="K255" s="39"/>
      <c r="L255" s="43"/>
      <c r="M255" s="238"/>
      <c r="N255" s="86"/>
      <c r="O255" s="86"/>
      <c r="P255" s="86"/>
      <c r="Q255" s="86"/>
      <c r="R255" s="86"/>
      <c r="S255" s="86"/>
      <c r="T255" s="87"/>
      <c r="AT255" s="17" t="s">
        <v>138</v>
      </c>
      <c r="AU255" s="17" t="s">
        <v>89</v>
      </c>
    </row>
    <row r="256" spans="2:51" s="12" customFormat="1" ht="12">
      <c r="B256" s="239"/>
      <c r="C256" s="240"/>
      <c r="D256" s="236" t="s">
        <v>140</v>
      </c>
      <c r="E256" s="241" t="s">
        <v>1</v>
      </c>
      <c r="F256" s="242" t="s">
        <v>712</v>
      </c>
      <c r="G256" s="240"/>
      <c r="H256" s="243">
        <v>210.476</v>
      </c>
      <c r="I256" s="244"/>
      <c r="J256" s="240"/>
      <c r="K256" s="240"/>
      <c r="L256" s="245"/>
      <c r="M256" s="246"/>
      <c r="N256" s="247"/>
      <c r="O256" s="247"/>
      <c r="P256" s="247"/>
      <c r="Q256" s="247"/>
      <c r="R256" s="247"/>
      <c r="S256" s="247"/>
      <c r="T256" s="248"/>
      <c r="AT256" s="249" t="s">
        <v>140</v>
      </c>
      <c r="AU256" s="249" t="s">
        <v>89</v>
      </c>
      <c r="AV256" s="12" t="s">
        <v>89</v>
      </c>
      <c r="AW256" s="12" t="s">
        <v>36</v>
      </c>
      <c r="AX256" s="12" t="s">
        <v>87</v>
      </c>
      <c r="AY256" s="249" t="s">
        <v>129</v>
      </c>
    </row>
    <row r="257" spans="2:65" s="1" customFormat="1" ht="16.5" customHeight="1">
      <c r="B257" s="38"/>
      <c r="C257" s="223" t="s">
        <v>288</v>
      </c>
      <c r="D257" s="223" t="s">
        <v>131</v>
      </c>
      <c r="E257" s="224" t="s">
        <v>282</v>
      </c>
      <c r="F257" s="225" t="s">
        <v>283</v>
      </c>
      <c r="G257" s="226" t="s">
        <v>160</v>
      </c>
      <c r="H257" s="227">
        <v>20.979</v>
      </c>
      <c r="I257" s="228"/>
      <c r="J257" s="229">
        <f>ROUND(I257*H257,2)</f>
        <v>0</v>
      </c>
      <c r="K257" s="225" t="s">
        <v>135</v>
      </c>
      <c r="L257" s="43"/>
      <c r="M257" s="230" t="s">
        <v>1</v>
      </c>
      <c r="N257" s="231" t="s">
        <v>44</v>
      </c>
      <c r="O257" s="86"/>
      <c r="P257" s="232">
        <f>O257*H257</f>
        <v>0</v>
      </c>
      <c r="Q257" s="232">
        <v>0</v>
      </c>
      <c r="R257" s="232">
        <f>Q257*H257</f>
        <v>0</v>
      </c>
      <c r="S257" s="232">
        <v>0</v>
      </c>
      <c r="T257" s="233">
        <f>S257*H257</f>
        <v>0</v>
      </c>
      <c r="AR257" s="234" t="s">
        <v>136</v>
      </c>
      <c r="AT257" s="234" t="s">
        <v>131</v>
      </c>
      <c r="AU257" s="234" t="s">
        <v>89</v>
      </c>
      <c r="AY257" s="17" t="s">
        <v>129</v>
      </c>
      <c r="BE257" s="235">
        <f>IF(N257="základní",J257,0)</f>
        <v>0</v>
      </c>
      <c r="BF257" s="235">
        <f>IF(N257="snížená",J257,0)</f>
        <v>0</v>
      </c>
      <c r="BG257" s="235">
        <f>IF(N257="zákl. přenesená",J257,0)</f>
        <v>0</v>
      </c>
      <c r="BH257" s="235">
        <f>IF(N257="sníž. přenesená",J257,0)</f>
        <v>0</v>
      </c>
      <c r="BI257" s="235">
        <f>IF(N257="nulová",J257,0)</f>
        <v>0</v>
      </c>
      <c r="BJ257" s="17" t="s">
        <v>87</v>
      </c>
      <c r="BK257" s="235">
        <f>ROUND(I257*H257,2)</f>
        <v>0</v>
      </c>
      <c r="BL257" s="17" t="s">
        <v>136</v>
      </c>
      <c r="BM257" s="234" t="s">
        <v>713</v>
      </c>
    </row>
    <row r="258" spans="2:47" s="1" customFormat="1" ht="12">
      <c r="B258" s="38"/>
      <c r="C258" s="39"/>
      <c r="D258" s="236" t="s">
        <v>138</v>
      </c>
      <c r="E258" s="39"/>
      <c r="F258" s="237" t="s">
        <v>285</v>
      </c>
      <c r="G258" s="39"/>
      <c r="H258" s="39"/>
      <c r="I258" s="139"/>
      <c r="J258" s="39"/>
      <c r="K258" s="39"/>
      <c r="L258" s="43"/>
      <c r="M258" s="238"/>
      <c r="N258" s="86"/>
      <c r="O258" s="86"/>
      <c r="P258" s="86"/>
      <c r="Q258" s="86"/>
      <c r="R258" s="86"/>
      <c r="S258" s="86"/>
      <c r="T258" s="87"/>
      <c r="AT258" s="17" t="s">
        <v>138</v>
      </c>
      <c r="AU258" s="17" t="s">
        <v>89</v>
      </c>
    </row>
    <row r="259" spans="2:51" s="12" customFormat="1" ht="12">
      <c r="B259" s="239"/>
      <c r="C259" s="240"/>
      <c r="D259" s="236" t="s">
        <v>140</v>
      </c>
      <c r="E259" s="241" t="s">
        <v>1</v>
      </c>
      <c r="F259" s="242" t="s">
        <v>697</v>
      </c>
      <c r="G259" s="240"/>
      <c r="H259" s="243">
        <v>20.979</v>
      </c>
      <c r="I259" s="244"/>
      <c r="J259" s="240"/>
      <c r="K259" s="240"/>
      <c r="L259" s="245"/>
      <c r="M259" s="246"/>
      <c r="N259" s="247"/>
      <c r="O259" s="247"/>
      <c r="P259" s="247"/>
      <c r="Q259" s="247"/>
      <c r="R259" s="247"/>
      <c r="S259" s="247"/>
      <c r="T259" s="248"/>
      <c r="AT259" s="249" t="s">
        <v>140</v>
      </c>
      <c r="AU259" s="249" t="s">
        <v>89</v>
      </c>
      <c r="AV259" s="12" t="s">
        <v>89</v>
      </c>
      <c r="AW259" s="12" t="s">
        <v>36</v>
      </c>
      <c r="AX259" s="12" t="s">
        <v>79</v>
      </c>
      <c r="AY259" s="249" t="s">
        <v>129</v>
      </c>
    </row>
    <row r="260" spans="2:51" s="14" customFormat="1" ht="12">
      <c r="B260" s="261"/>
      <c r="C260" s="262"/>
      <c r="D260" s="236" t="s">
        <v>140</v>
      </c>
      <c r="E260" s="263" t="s">
        <v>1</v>
      </c>
      <c r="F260" s="264" t="s">
        <v>157</v>
      </c>
      <c r="G260" s="262"/>
      <c r="H260" s="265">
        <v>20.979</v>
      </c>
      <c r="I260" s="266"/>
      <c r="J260" s="262"/>
      <c r="K260" s="262"/>
      <c r="L260" s="267"/>
      <c r="M260" s="268"/>
      <c r="N260" s="269"/>
      <c r="O260" s="269"/>
      <c r="P260" s="269"/>
      <c r="Q260" s="269"/>
      <c r="R260" s="269"/>
      <c r="S260" s="269"/>
      <c r="T260" s="270"/>
      <c r="AT260" s="271" t="s">
        <v>140</v>
      </c>
      <c r="AU260" s="271" t="s">
        <v>89</v>
      </c>
      <c r="AV260" s="14" t="s">
        <v>136</v>
      </c>
      <c r="AW260" s="14" t="s">
        <v>36</v>
      </c>
      <c r="AX260" s="14" t="s">
        <v>87</v>
      </c>
      <c r="AY260" s="271" t="s">
        <v>129</v>
      </c>
    </row>
    <row r="261" spans="2:65" s="1" customFormat="1" ht="16.5" customHeight="1">
      <c r="B261" s="38"/>
      <c r="C261" s="223" t="s">
        <v>294</v>
      </c>
      <c r="D261" s="223" t="s">
        <v>131</v>
      </c>
      <c r="E261" s="224" t="s">
        <v>282</v>
      </c>
      <c r="F261" s="225" t="s">
        <v>283</v>
      </c>
      <c r="G261" s="226" t="s">
        <v>160</v>
      </c>
      <c r="H261" s="227">
        <v>20.978</v>
      </c>
      <c r="I261" s="228"/>
      <c r="J261" s="229">
        <f>ROUND(I261*H261,2)</f>
        <v>0</v>
      </c>
      <c r="K261" s="225" t="s">
        <v>135</v>
      </c>
      <c r="L261" s="43"/>
      <c r="M261" s="230" t="s">
        <v>1</v>
      </c>
      <c r="N261" s="231" t="s">
        <v>44</v>
      </c>
      <c r="O261" s="86"/>
      <c r="P261" s="232">
        <f>O261*H261</f>
        <v>0</v>
      </c>
      <c r="Q261" s="232">
        <v>0</v>
      </c>
      <c r="R261" s="232">
        <f>Q261*H261</f>
        <v>0</v>
      </c>
      <c r="S261" s="232">
        <v>0</v>
      </c>
      <c r="T261" s="233">
        <f>S261*H261</f>
        <v>0</v>
      </c>
      <c r="AR261" s="234" t="s">
        <v>136</v>
      </c>
      <c r="AT261" s="234" t="s">
        <v>131</v>
      </c>
      <c r="AU261" s="234" t="s">
        <v>89</v>
      </c>
      <c r="AY261" s="17" t="s">
        <v>129</v>
      </c>
      <c r="BE261" s="235">
        <f>IF(N261="základní",J261,0)</f>
        <v>0</v>
      </c>
      <c r="BF261" s="235">
        <f>IF(N261="snížená",J261,0)</f>
        <v>0</v>
      </c>
      <c r="BG261" s="235">
        <f>IF(N261="zákl. přenesená",J261,0)</f>
        <v>0</v>
      </c>
      <c r="BH261" s="235">
        <f>IF(N261="sníž. přenesená",J261,0)</f>
        <v>0</v>
      </c>
      <c r="BI261" s="235">
        <f>IF(N261="nulová",J261,0)</f>
        <v>0</v>
      </c>
      <c r="BJ261" s="17" t="s">
        <v>87</v>
      </c>
      <c r="BK261" s="235">
        <f>ROUND(I261*H261,2)</f>
        <v>0</v>
      </c>
      <c r="BL261" s="17" t="s">
        <v>136</v>
      </c>
      <c r="BM261" s="234" t="s">
        <v>714</v>
      </c>
    </row>
    <row r="262" spans="2:47" s="1" customFormat="1" ht="12">
      <c r="B262" s="38"/>
      <c r="C262" s="39"/>
      <c r="D262" s="236" t="s">
        <v>138</v>
      </c>
      <c r="E262" s="39"/>
      <c r="F262" s="237" t="s">
        <v>285</v>
      </c>
      <c r="G262" s="39"/>
      <c r="H262" s="39"/>
      <c r="I262" s="139"/>
      <c r="J262" s="39"/>
      <c r="K262" s="39"/>
      <c r="L262" s="43"/>
      <c r="M262" s="238"/>
      <c r="N262" s="86"/>
      <c r="O262" s="86"/>
      <c r="P262" s="86"/>
      <c r="Q262" s="86"/>
      <c r="R262" s="86"/>
      <c r="S262" s="86"/>
      <c r="T262" s="87"/>
      <c r="AT262" s="17" t="s">
        <v>138</v>
      </c>
      <c r="AU262" s="17" t="s">
        <v>89</v>
      </c>
    </row>
    <row r="263" spans="2:51" s="12" customFormat="1" ht="12">
      <c r="B263" s="239"/>
      <c r="C263" s="240"/>
      <c r="D263" s="236" t="s">
        <v>140</v>
      </c>
      <c r="E263" s="241" t="s">
        <v>1</v>
      </c>
      <c r="F263" s="242" t="s">
        <v>669</v>
      </c>
      <c r="G263" s="240"/>
      <c r="H263" s="243">
        <v>17.761</v>
      </c>
      <c r="I263" s="244"/>
      <c r="J263" s="240"/>
      <c r="K263" s="240"/>
      <c r="L263" s="245"/>
      <c r="M263" s="246"/>
      <c r="N263" s="247"/>
      <c r="O263" s="247"/>
      <c r="P263" s="247"/>
      <c r="Q263" s="247"/>
      <c r="R263" s="247"/>
      <c r="S263" s="247"/>
      <c r="T263" s="248"/>
      <c r="AT263" s="249" t="s">
        <v>140</v>
      </c>
      <c r="AU263" s="249" t="s">
        <v>89</v>
      </c>
      <c r="AV263" s="12" t="s">
        <v>89</v>
      </c>
      <c r="AW263" s="12" t="s">
        <v>36</v>
      </c>
      <c r="AX263" s="12" t="s">
        <v>79</v>
      </c>
      <c r="AY263" s="249" t="s">
        <v>129</v>
      </c>
    </row>
    <row r="264" spans="2:51" s="12" customFormat="1" ht="12">
      <c r="B264" s="239"/>
      <c r="C264" s="240"/>
      <c r="D264" s="236" t="s">
        <v>140</v>
      </c>
      <c r="E264" s="241" t="s">
        <v>1</v>
      </c>
      <c r="F264" s="242" t="s">
        <v>670</v>
      </c>
      <c r="G264" s="240"/>
      <c r="H264" s="243">
        <v>75.999</v>
      </c>
      <c r="I264" s="244"/>
      <c r="J264" s="240"/>
      <c r="K264" s="240"/>
      <c r="L264" s="245"/>
      <c r="M264" s="246"/>
      <c r="N264" s="247"/>
      <c r="O264" s="247"/>
      <c r="P264" s="247"/>
      <c r="Q264" s="247"/>
      <c r="R264" s="247"/>
      <c r="S264" s="247"/>
      <c r="T264" s="248"/>
      <c r="AT264" s="249" t="s">
        <v>140</v>
      </c>
      <c r="AU264" s="249" t="s">
        <v>89</v>
      </c>
      <c r="AV264" s="12" t="s">
        <v>89</v>
      </c>
      <c r="AW264" s="12" t="s">
        <v>36</v>
      </c>
      <c r="AX264" s="12" t="s">
        <v>79</v>
      </c>
      <c r="AY264" s="249" t="s">
        <v>129</v>
      </c>
    </row>
    <row r="265" spans="2:51" s="12" customFormat="1" ht="12">
      <c r="B265" s="239"/>
      <c r="C265" s="240"/>
      <c r="D265" s="236" t="s">
        <v>140</v>
      </c>
      <c r="E265" s="241" t="s">
        <v>1</v>
      </c>
      <c r="F265" s="242" t="s">
        <v>671</v>
      </c>
      <c r="G265" s="240"/>
      <c r="H265" s="243">
        <v>30.942</v>
      </c>
      <c r="I265" s="244"/>
      <c r="J265" s="240"/>
      <c r="K265" s="240"/>
      <c r="L265" s="245"/>
      <c r="M265" s="246"/>
      <c r="N265" s="247"/>
      <c r="O265" s="247"/>
      <c r="P265" s="247"/>
      <c r="Q265" s="247"/>
      <c r="R265" s="247"/>
      <c r="S265" s="247"/>
      <c r="T265" s="248"/>
      <c r="AT265" s="249" t="s">
        <v>140</v>
      </c>
      <c r="AU265" s="249" t="s">
        <v>89</v>
      </c>
      <c r="AV265" s="12" t="s">
        <v>89</v>
      </c>
      <c r="AW265" s="12" t="s">
        <v>36</v>
      </c>
      <c r="AX265" s="12" t="s">
        <v>79</v>
      </c>
      <c r="AY265" s="249" t="s">
        <v>129</v>
      </c>
    </row>
    <row r="266" spans="2:51" s="12" customFormat="1" ht="12">
      <c r="B266" s="239"/>
      <c r="C266" s="240"/>
      <c r="D266" s="236" t="s">
        <v>140</v>
      </c>
      <c r="E266" s="241" t="s">
        <v>1</v>
      </c>
      <c r="F266" s="242" t="s">
        <v>672</v>
      </c>
      <c r="G266" s="240"/>
      <c r="H266" s="243">
        <v>11.552</v>
      </c>
      <c r="I266" s="244"/>
      <c r="J266" s="240"/>
      <c r="K266" s="240"/>
      <c r="L266" s="245"/>
      <c r="M266" s="246"/>
      <c r="N266" s="247"/>
      <c r="O266" s="247"/>
      <c r="P266" s="247"/>
      <c r="Q266" s="247"/>
      <c r="R266" s="247"/>
      <c r="S266" s="247"/>
      <c r="T266" s="248"/>
      <c r="AT266" s="249" t="s">
        <v>140</v>
      </c>
      <c r="AU266" s="249" t="s">
        <v>89</v>
      </c>
      <c r="AV266" s="12" t="s">
        <v>89</v>
      </c>
      <c r="AW266" s="12" t="s">
        <v>36</v>
      </c>
      <c r="AX266" s="12" t="s">
        <v>79</v>
      </c>
      <c r="AY266" s="249" t="s">
        <v>129</v>
      </c>
    </row>
    <row r="267" spans="2:51" s="12" customFormat="1" ht="12">
      <c r="B267" s="239"/>
      <c r="C267" s="240"/>
      <c r="D267" s="236" t="s">
        <v>140</v>
      </c>
      <c r="E267" s="241" t="s">
        <v>1</v>
      </c>
      <c r="F267" s="242" t="s">
        <v>673</v>
      </c>
      <c r="G267" s="240"/>
      <c r="H267" s="243">
        <v>-9.855</v>
      </c>
      <c r="I267" s="244"/>
      <c r="J267" s="240"/>
      <c r="K267" s="240"/>
      <c r="L267" s="245"/>
      <c r="M267" s="246"/>
      <c r="N267" s="247"/>
      <c r="O267" s="247"/>
      <c r="P267" s="247"/>
      <c r="Q267" s="247"/>
      <c r="R267" s="247"/>
      <c r="S267" s="247"/>
      <c r="T267" s="248"/>
      <c r="AT267" s="249" t="s">
        <v>140</v>
      </c>
      <c r="AU267" s="249" t="s">
        <v>89</v>
      </c>
      <c r="AV267" s="12" t="s">
        <v>89</v>
      </c>
      <c r="AW267" s="12" t="s">
        <v>36</v>
      </c>
      <c r="AX267" s="12" t="s">
        <v>79</v>
      </c>
      <c r="AY267" s="249" t="s">
        <v>129</v>
      </c>
    </row>
    <row r="268" spans="2:51" s="12" customFormat="1" ht="12">
      <c r="B268" s="239"/>
      <c r="C268" s="240"/>
      <c r="D268" s="236" t="s">
        <v>140</v>
      </c>
      <c r="E268" s="241" t="s">
        <v>1</v>
      </c>
      <c r="F268" s="242" t="s">
        <v>674</v>
      </c>
      <c r="G268" s="240"/>
      <c r="H268" s="243">
        <v>-2.204</v>
      </c>
      <c r="I268" s="244"/>
      <c r="J268" s="240"/>
      <c r="K268" s="240"/>
      <c r="L268" s="245"/>
      <c r="M268" s="246"/>
      <c r="N268" s="247"/>
      <c r="O268" s="247"/>
      <c r="P268" s="247"/>
      <c r="Q268" s="247"/>
      <c r="R268" s="247"/>
      <c r="S268" s="247"/>
      <c r="T268" s="248"/>
      <c r="AT268" s="249" t="s">
        <v>140</v>
      </c>
      <c r="AU268" s="249" t="s">
        <v>89</v>
      </c>
      <c r="AV268" s="12" t="s">
        <v>89</v>
      </c>
      <c r="AW268" s="12" t="s">
        <v>36</v>
      </c>
      <c r="AX268" s="12" t="s">
        <v>79</v>
      </c>
      <c r="AY268" s="249" t="s">
        <v>129</v>
      </c>
    </row>
    <row r="269" spans="2:51" s="12" customFormat="1" ht="12">
      <c r="B269" s="239"/>
      <c r="C269" s="240"/>
      <c r="D269" s="236" t="s">
        <v>140</v>
      </c>
      <c r="E269" s="241" t="s">
        <v>1</v>
      </c>
      <c r="F269" s="242" t="s">
        <v>715</v>
      </c>
      <c r="G269" s="240"/>
      <c r="H269" s="243">
        <v>-0.968</v>
      </c>
      <c r="I269" s="244"/>
      <c r="J269" s="240"/>
      <c r="K269" s="240"/>
      <c r="L269" s="245"/>
      <c r="M269" s="246"/>
      <c r="N269" s="247"/>
      <c r="O269" s="247"/>
      <c r="P269" s="247"/>
      <c r="Q269" s="247"/>
      <c r="R269" s="247"/>
      <c r="S269" s="247"/>
      <c r="T269" s="248"/>
      <c r="AT269" s="249" t="s">
        <v>140</v>
      </c>
      <c r="AU269" s="249" t="s">
        <v>89</v>
      </c>
      <c r="AV269" s="12" t="s">
        <v>89</v>
      </c>
      <c r="AW269" s="12" t="s">
        <v>36</v>
      </c>
      <c r="AX269" s="12" t="s">
        <v>79</v>
      </c>
      <c r="AY269" s="249" t="s">
        <v>129</v>
      </c>
    </row>
    <row r="270" spans="2:51" s="12" customFormat="1" ht="12">
      <c r="B270" s="239"/>
      <c r="C270" s="240"/>
      <c r="D270" s="236" t="s">
        <v>140</v>
      </c>
      <c r="E270" s="241" t="s">
        <v>1</v>
      </c>
      <c r="F270" s="242" t="s">
        <v>716</v>
      </c>
      <c r="G270" s="240"/>
      <c r="H270" s="243">
        <v>-51.225</v>
      </c>
      <c r="I270" s="244"/>
      <c r="J270" s="240"/>
      <c r="K270" s="240"/>
      <c r="L270" s="245"/>
      <c r="M270" s="246"/>
      <c r="N270" s="247"/>
      <c r="O270" s="247"/>
      <c r="P270" s="247"/>
      <c r="Q270" s="247"/>
      <c r="R270" s="247"/>
      <c r="S270" s="247"/>
      <c r="T270" s="248"/>
      <c r="AT270" s="249" t="s">
        <v>140</v>
      </c>
      <c r="AU270" s="249" t="s">
        <v>89</v>
      </c>
      <c r="AV270" s="12" t="s">
        <v>89</v>
      </c>
      <c r="AW270" s="12" t="s">
        <v>36</v>
      </c>
      <c r="AX270" s="12" t="s">
        <v>79</v>
      </c>
      <c r="AY270" s="249" t="s">
        <v>129</v>
      </c>
    </row>
    <row r="271" spans="2:51" s="12" customFormat="1" ht="12">
      <c r="B271" s="239"/>
      <c r="C271" s="240"/>
      <c r="D271" s="236" t="s">
        <v>140</v>
      </c>
      <c r="E271" s="241" t="s">
        <v>1</v>
      </c>
      <c r="F271" s="242" t="s">
        <v>717</v>
      </c>
      <c r="G271" s="240"/>
      <c r="H271" s="243">
        <v>-12.276</v>
      </c>
      <c r="I271" s="244"/>
      <c r="J271" s="240"/>
      <c r="K271" s="240"/>
      <c r="L271" s="245"/>
      <c r="M271" s="246"/>
      <c r="N271" s="247"/>
      <c r="O271" s="247"/>
      <c r="P271" s="247"/>
      <c r="Q271" s="247"/>
      <c r="R271" s="247"/>
      <c r="S271" s="247"/>
      <c r="T271" s="248"/>
      <c r="AT271" s="249" t="s">
        <v>140</v>
      </c>
      <c r="AU271" s="249" t="s">
        <v>89</v>
      </c>
      <c r="AV271" s="12" t="s">
        <v>89</v>
      </c>
      <c r="AW271" s="12" t="s">
        <v>36</v>
      </c>
      <c r="AX271" s="12" t="s">
        <v>79</v>
      </c>
      <c r="AY271" s="249" t="s">
        <v>129</v>
      </c>
    </row>
    <row r="272" spans="2:51" s="12" customFormat="1" ht="12">
      <c r="B272" s="239"/>
      <c r="C272" s="240"/>
      <c r="D272" s="236" t="s">
        <v>140</v>
      </c>
      <c r="E272" s="241" t="s">
        <v>1</v>
      </c>
      <c r="F272" s="242" t="s">
        <v>718</v>
      </c>
      <c r="G272" s="240"/>
      <c r="H272" s="243">
        <v>-0.845</v>
      </c>
      <c r="I272" s="244"/>
      <c r="J272" s="240"/>
      <c r="K272" s="240"/>
      <c r="L272" s="245"/>
      <c r="M272" s="246"/>
      <c r="N272" s="247"/>
      <c r="O272" s="247"/>
      <c r="P272" s="247"/>
      <c r="Q272" s="247"/>
      <c r="R272" s="247"/>
      <c r="S272" s="247"/>
      <c r="T272" s="248"/>
      <c r="AT272" s="249" t="s">
        <v>140</v>
      </c>
      <c r="AU272" s="249" t="s">
        <v>89</v>
      </c>
      <c r="AV272" s="12" t="s">
        <v>89</v>
      </c>
      <c r="AW272" s="12" t="s">
        <v>36</v>
      </c>
      <c r="AX272" s="12" t="s">
        <v>79</v>
      </c>
      <c r="AY272" s="249" t="s">
        <v>129</v>
      </c>
    </row>
    <row r="273" spans="2:51" s="12" customFormat="1" ht="12">
      <c r="B273" s="239"/>
      <c r="C273" s="240"/>
      <c r="D273" s="236" t="s">
        <v>140</v>
      </c>
      <c r="E273" s="241" t="s">
        <v>1</v>
      </c>
      <c r="F273" s="242" t="s">
        <v>719</v>
      </c>
      <c r="G273" s="240"/>
      <c r="H273" s="243">
        <v>-4.731</v>
      </c>
      <c r="I273" s="244"/>
      <c r="J273" s="240"/>
      <c r="K273" s="240"/>
      <c r="L273" s="245"/>
      <c r="M273" s="246"/>
      <c r="N273" s="247"/>
      <c r="O273" s="247"/>
      <c r="P273" s="247"/>
      <c r="Q273" s="247"/>
      <c r="R273" s="247"/>
      <c r="S273" s="247"/>
      <c r="T273" s="248"/>
      <c r="AT273" s="249" t="s">
        <v>140</v>
      </c>
      <c r="AU273" s="249" t="s">
        <v>89</v>
      </c>
      <c r="AV273" s="12" t="s">
        <v>89</v>
      </c>
      <c r="AW273" s="12" t="s">
        <v>36</v>
      </c>
      <c r="AX273" s="12" t="s">
        <v>79</v>
      </c>
      <c r="AY273" s="249" t="s">
        <v>129</v>
      </c>
    </row>
    <row r="274" spans="2:51" s="12" customFormat="1" ht="12">
      <c r="B274" s="239"/>
      <c r="C274" s="240"/>
      <c r="D274" s="236" t="s">
        <v>140</v>
      </c>
      <c r="E274" s="241" t="s">
        <v>1</v>
      </c>
      <c r="F274" s="242" t="s">
        <v>720</v>
      </c>
      <c r="G274" s="240"/>
      <c r="H274" s="243">
        <v>-0.156</v>
      </c>
      <c r="I274" s="244"/>
      <c r="J274" s="240"/>
      <c r="K274" s="240"/>
      <c r="L274" s="245"/>
      <c r="M274" s="246"/>
      <c r="N274" s="247"/>
      <c r="O274" s="247"/>
      <c r="P274" s="247"/>
      <c r="Q274" s="247"/>
      <c r="R274" s="247"/>
      <c r="S274" s="247"/>
      <c r="T274" s="248"/>
      <c r="AT274" s="249" t="s">
        <v>140</v>
      </c>
      <c r="AU274" s="249" t="s">
        <v>89</v>
      </c>
      <c r="AV274" s="12" t="s">
        <v>89</v>
      </c>
      <c r="AW274" s="12" t="s">
        <v>36</v>
      </c>
      <c r="AX274" s="12" t="s">
        <v>79</v>
      </c>
      <c r="AY274" s="249" t="s">
        <v>129</v>
      </c>
    </row>
    <row r="275" spans="2:51" s="12" customFormat="1" ht="12">
      <c r="B275" s="239"/>
      <c r="C275" s="240"/>
      <c r="D275" s="236" t="s">
        <v>140</v>
      </c>
      <c r="E275" s="241" t="s">
        <v>1</v>
      </c>
      <c r="F275" s="242" t="s">
        <v>721</v>
      </c>
      <c r="G275" s="240"/>
      <c r="H275" s="243">
        <v>-6.272</v>
      </c>
      <c r="I275" s="244"/>
      <c r="J275" s="240"/>
      <c r="K275" s="240"/>
      <c r="L275" s="245"/>
      <c r="M275" s="246"/>
      <c r="N275" s="247"/>
      <c r="O275" s="247"/>
      <c r="P275" s="247"/>
      <c r="Q275" s="247"/>
      <c r="R275" s="247"/>
      <c r="S275" s="247"/>
      <c r="T275" s="248"/>
      <c r="AT275" s="249" t="s">
        <v>140</v>
      </c>
      <c r="AU275" s="249" t="s">
        <v>89</v>
      </c>
      <c r="AV275" s="12" t="s">
        <v>89</v>
      </c>
      <c r="AW275" s="12" t="s">
        <v>36</v>
      </c>
      <c r="AX275" s="12" t="s">
        <v>79</v>
      </c>
      <c r="AY275" s="249" t="s">
        <v>129</v>
      </c>
    </row>
    <row r="276" spans="2:51" s="12" customFormat="1" ht="12">
      <c r="B276" s="239"/>
      <c r="C276" s="240"/>
      <c r="D276" s="236" t="s">
        <v>140</v>
      </c>
      <c r="E276" s="241" t="s">
        <v>1</v>
      </c>
      <c r="F276" s="242" t="s">
        <v>722</v>
      </c>
      <c r="G276" s="240"/>
      <c r="H276" s="243">
        <v>-3.92</v>
      </c>
      <c r="I276" s="244"/>
      <c r="J276" s="240"/>
      <c r="K276" s="240"/>
      <c r="L276" s="245"/>
      <c r="M276" s="246"/>
      <c r="N276" s="247"/>
      <c r="O276" s="247"/>
      <c r="P276" s="247"/>
      <c r="Q276" s="247"/>
      <c r="R276" s="247"/>
      <c r="S276" s="247"/>
      <c r="T276" s="248"/>
      <c r="AT276" s="249" t="s">
        <v>140</v>
      </c>
      <c r="AU276" s="249" t="s">
        <v>89</v>
      </c>
      <c r="AV276" s="12" t="s">
        <v>89</v>
      </c>
      <c r="AW276" s="12" t="s">
        <v>36</v>
      </c>
      <c r="AX276" s="12" t="s">
        <v>79</v>
      </c>
      <c r="AY276" s="249" t="s">
        <v>129</v>
      </c>
    </row>
    <row r="277" spans="2:51" s="12" customFormat="1" ht="12">
      <c r="B277" s="239"/>
      <c r="C277" s="240"/>
      <c r="D277" s="236" t="s">
        <v>140</v>
      </c>
      <c r="E277" s="241" t="s">
        <v>1</v>
      </c>
      <c r="F277" s="242" t="s">
        <v>723</v>
      </c>
      <c r="G277" s="240"/>
      <c r="H277" s="243">
        <v>-1.845</v>
      </c>
      <c r="I277" s="244"/>
      <c r="J277" s="240"/>
      <c r="K277" s="240"/>
      <c r="L277" s="245"/>
      <c r="M277" s="246"/>
      <c r="N277" s="247"/>
      <c r="O277" s="247"/>
      <c r="P277" s="247"/>
      <c r="Q277" s="247"/>
      <c r="R277" s="247"/>
      <c r="S277" s="247"/>
      <c r="T277" s="248"/>
      <c r="AT277" s="249" t="s">
        <v>140</v>
      </c>
      <c r="AU277" s="249" t="s">
        <v>89</v>
      </c>
      <c r="AV277" s="12" t="s">
        <v>89</v>
      </c>
      <c r="AW277" s="12" t="s">
        <v>36</v>
      </c>
      <c r="AX277" s="12" t="s">
        <v>79</v>
      </c>
      <c r="AY277" s="249" t="s">
        <v>129</v>
      </c>
    </row>
    <row r="278" spans="2:51" s="12" customFormat="1" ht="12">
      <c r="B278" s="239"/>
      <c r="C278" s="240"/>
      <c r="D278" s="236" t="s">
        <v>140</v>
      </c>
      <c r="E278" s="241" t="s">
        <v>1</v>
      </c>
      <c r="F278" s="242" t="s">
        <v>700</v>
      </c>
      <c r="G278" s="240"/>
      <c r="H278" s="243">
        <v>-20.979</v>
      </c>
      <c r="I278" s="244"/>
      <c r="J278" s="240"/>
      <c r="K278" s="240"/>
      <c r="L278" s="245"/>
      <c r="M278" s="246"/>
      <c r="N278" s="247"/>
      <c r="O278" s="247"/>
      <c r="P278" s="247"/>
      <c r="Q278" s="247"/>
      <c r="R278" s="247"/>
      <c r="S278" s="247"/>
      <c r="T278" s="248"/>
      <c r="AT278" s="249" t="s">
        <v>140</v>
      </c>
      <c r="AU278" s="249" t="s">
        <v>89</v>
      </c>
      <c r="AV278" s="12" t="s">
        <v>89</v>
      </c>
      <c r="AW278" s="12" t="s">
        <v>36</v>
      </c>
      <c r="AX278" s="12" t="s">
        <v>79</v>
      </c>
      <c r="AY278" s="249" t="s">
        <v>129</v>
      </c>
    </row>
    <row r="279" spans="2:51" s="14" customFormat="1" ht="12">
      <c r="B279" s="261"/>
      <c r="C279" s="262"/>
      <c r="D279" s="236" t="s">
        <v>140</v>
      </c>
      <c r="E279" s="263" t="s">
        <v>1</v>
      </c>
      <c r="F279" s="264" t="s">
        <v>157</v>
      </c>
      <c r="G279" s="262"/>
      <c r="H279" s="265">
        <v>20.977999999999987</v>
      </c>
      <c r="I279" s="266"/>
      <c r="J279" s="262"/>
      <c r="K279" s="262"/>
      <c r="L279" s="267"/>
      <c r="M279" s="268"/>
      <c r="N279" s="269"/>
      <c r="O279" s="269"/>
      <c r="P279" s="269"/>
      <c r="Q279" s="269"/>
      <c r="R279" s="269"/>
      <c r="S279" s="269"/>
      <c r="T279" s="270"/>
      <c r="AT279" s="271" t="s">
        <v>140</v>
      </c>
      <c r="AU279" s="271" t="s">
        <v>89</v>
      </c>
      <c r="AV279" s="14" t="s">
        <v>136</v>
      </c>
      <c r="AW279" s="14" t="s">
        <v>36</v>
      </c>
      <c r="AX279" s="14" t="s">
        <v>87</v>
      </c>
      <c r="AY279" s="271" t="s">
        <v>129</v>
      </c>
    </row>
    <row r="280" spans="2:65" s="1" customFormat="1" ht="16.5" customHeight="1">
      <c r="B280" s="38"/>
      <c r="C280" s="283" t="s">
        <v>297</v>
      </c>
      <c r="D280" s="283" t="s">
        <v>289</v>
      </c>
      <c r="E280" s="284" t="s">
        <v>304</v>
      </c>
      <c r="F280" s="285" t="s">
        <v>305</v>
      </c>
      <c r="G280" s="286" t="s">
        <v>275</v>
      </c>
      <c r="H280" s="287">
        <v>41.956</v>
      </c>
      <c r="I280" s="288"/>
      <c r="J280" s="289">
        <f>ROUND(I280*H280,2)</f>
        <v>0</v>
      </c>
      <c r="K280" s="285" t="s">
        <v>1</v>
      </c>
      <c r="L280" s="290"/>
      <c r="M280" s="291" t="s">
        <v>1</v>
      </c>
      <c r="N280" s="292" t="s">
        <v>44</v>
      </c>
      <c r="O280" s="86"/>
      <c r="P280" s="232">
        <f>O280*H280</f>
        <v>0</v>
      </c>
      <c r="Q280" s="232">
        <v>0</v>
      </c>
      <c r="R280" s="232">
        <f>Q280*H280</f>
        <v>0</v>
      </c>
      <c r="S280" s="232">
        <v>0</v>
      </c>
      <c r="T280" s="233">
        <f>S280*H280</f>
        <v>0</v>
      </c>
      <c r="AR280" s="234" t="s">
        <v>192</v>
      </c>
      <c r="AT280" s="234" t="s">
        <v>289</v>
      </c>
      <c r="AU280" s="234" t="s">
        <v>89</v>
      </c>
      <c r="AY280" s="17" t="s">
        <v>129</v>
      </c>
      <c r="BE280" s="235">
        <f>IF(N280="základní",J280,0)</f>
        <v>0</v>
      </c>
      <c r="BF280" s="235">
        <f>IF(N280="snížená",J280,0)</f>
        <v>0</v>
      </c>
      <c r="BG280" s="235">
        <f>IF(N280="zákl. přenesená",J280,0)</f>
        <v>0</v>
      </c>
      <c r="BH280" s="235">
        <f>IF(N280="sníž. přenesená",J280,0)</f>
        <v>0</v>
      </c>
      <c r="BI280" s="235">
        <f>IF(N280="nulová",J280,0)</f>
        <v>0</v>
      </c>
      <c r="BJ280" s="17" t="s">
        <v>87</v>
      </c>
      <c r="BK280" s="235">
        <f>ROUND(I280*H280,2)</f>
        <v>0</v>
      </c>
      <c r="BL280" s="17" t="s">
        <v>136</v>
      </c>
      <c r="BM280" s="234" t="s">
        <v>724</v>
      </c>
    </row>
    <row r="281" spans="2:47" s="1" customFormat="1" ht="12">
      <c r="B281" s="38"/>
      <c r="C281" s="39"/>
      <c r="D281" s="236" t="s">
        <v>138</v>
      </c>
      <c r="E281" s="39"/>
      <c r="F281" s="237" t="s">
        <v>307</v>
      </c>
      <c r="G281" s="39"/>
      <c r="H281" s="39"/>
      <c r="I281" s="139"/>
      <c r="J281" s="39"/>
      <c r="K281" s="39"/>
      <c r="L281" s="43"/>
      <c r="M281" s="238"/>
      <c r="N281" s="86"/>
      <c r="O281" s="86"/>
      <c r="P281" s="86"/>
      <c r="Q281" s="86"/>
      <c r="R281" s="86"/>
      <c r="S281" s="86"/>
      <c r="T281" s="87"/>
      <c r="AT281" s="17" t="s">
        <v>138</v>
      </c>
      <c r="AU281" s="17" t="s">
        <v>89</v>
      </c>
    </row>
    <row r="282" spans="2:51" s="12" customFormat="1" ht="12">
      <c r="B282" s="239"/>
      <c r="C282" s="240"/>
      <c r="D282" s="236" t="s">
        <v>140</v>
      </c>
      <c r="E282" s="241" t="s">
        <v>1</v>
      </c>
      <c r="F282" s="242" t="s">
        <v>725</v>
      </c>
      <c r="G282" s="240"/>
      <c r="H282" s="243">
        <v>41.956</v>
      </c>
      <c r="I282" s="244"/>
      <c r="J282" s="240"/>
      <c r="K282" s="240"/>
      <c r="L282" s="245"/>
      <c r="M282" s="246"/>
      <c r="N282" s="247"/>
      <c r="O282" s="247"/>
      <c r="P282" s="247"/>
      <c r="Q282" s="247"/>
      <c r="R282" s="247"/>
      <c r="S282" s="247"/>
      <c r="T282" s="248"/>
      <c r="AT282" s="249" t="s">
        <v>140</v>
      </c>
      <c r="AU282" s="249" t="s">
        <v>89</v>
      </c>
      <c r="AV282" s="12" t="s">
        <v>89</v>
      </c>
      <c r="AW282" s="12" t="s">
        <v>36</v>
      </c>
      <c r="AX282" s="12" t="s">
        <v>87</v>
      </c>
      <c r="AY282" s="249" t="s">
        <v>129</v>
      </c>
    </row>
    <row r="283" spans="2:65" s="1" customFormat="1" ht="16.5" customHeight="1">
      <c r="B283" s="38"/>
      <c r="C283" s="223" t="s">
        <v>303</v>
      </c>
      <c r="D283" s="223" t="s">
        <v>131</v>
      </c>
      <c r="E283" s="224" t="s">
        <v>321</v>
      </c>
      <c r="F283" s="225" t="s">
        <v>322</v>
      </c>
      <c r="G283" s="226" t="s">
        <v>160</v>
      </c>
      <c r="H283" s="227">
        <v>51.225</v>
      </c>
      <c r="I283" s="228"/>
      <c r="J283" s="229">
        <f>ROUND(I283*H283,2)</f>
        <v>0</v>
      </c>
      <c r="K283" s="225" t="s">
        <v>135</v>
      </c>
      <c r="L283" s="43"/>
      <c r="M283" s="230" t="s">
        <v>1</v>
      </c>
      <c r="N283" s="231" t="s">
        <v>44</v>
      </c>
      <c r="O283" s="86"/>
      <c r="P283" s="232">
        <f>O283*H283</f>
        <v>0</v>
      </c>
      <c r="Q283" s="232">
        <v>0</v>
      </c>
      <c r="R283" s="232">
        <f>Q283*H283</f>
        <v>0</v>
      </c>
      <c r="S283" s="232">
        <v>0</v>
      </c>
      <c r="T283" s="233">
        <f>S283*H283</f>
        <v>0</v>
      </c>
      <c r="AR283" s="234" t="s">
        <v>136</v>
      </c>
      <c r="AT283" s="234" t="s">
        <v>131</v>
      </c>
      <c r="AU283" s="234" t="s">
        <v>89</v>
      </c>
      <c r="AY283" s="17" t="s">
        <v>129</v>
      </c>
      <c r="BE283" s="235">
        <f>IF(N283="základní",J283,0)</f>
        <v>0</v>
      </c>
      <c r="BF283" s="235">
        <f>IF(N283="snížená",J283,0)</f>
        <v>0</v>
      </c>
      <c r="BG283" s="235">
        <f>IF(N283="zákl. přenesená",J283,0)</f>
        <v>0</v>
      </c>
      <c r="BH283" s="235">
        <f>IF(N283="sníž. přenesená",J283,0)</f>
        <v>0</v>
      </c>
      <c r="BI283" s="235">
        <f>IF(N283="nulová",J283,0)</f>
        <v>0</v>
      </c>
      <c r="BJ283" s="17" t="s">
        <v>87</v>
      </c>
      <c r="BK283" s="235">
        <f>ROUND(I283*H283,2)</f>
        <v>0</v>
      </c>
      <c r="BL283" s="17" t="s">
        <v>136</v>
      </c>
      <c r="BM283" s="234" t="s">
        <v>726</v>
      </c>
    </row>
    <row r="284" spans="2:47" s="1" customFormat="1" ht="12">
      <c r="B284" s="38"/>
      <c r="C284" s="39"/>
      <c r="D284" s="236" t="s">
        <v>138</v>
      </c>
      <c r="E284" s="39"/>
      <c r="F284" s="237" t="s">
        <v>324</v>
      </c>
      <c r="G284" s="39"/>
      <c r="H284" s="39"/>
      <c r="I284" s="139"/>
      <c r="J284" s="39"/>
      <c r="K284" s="39"/>
      <c r="L284" s="43"/>
      <c r="M284" s="238"/>
      <c r="N284" s="86"/>
      <c r="O284" s="86"/>
      <c r="P284" s="86"/>
      <c r="Q284" s="86"/>
      <c r="R284" s="86"/>
      <c r="S284" s="86"/>
      <c r="T284" s="87"/>
      <c r="AT284" s="17" t="s">
        <v>138</v>
      </c>
      <c r="AU284" s="17" t="s">
        <v>89</v>
      </c>
    </row>
    <row r="285" spans="2:51" s="12" customFormat="1" ht="12">
      <c r="B285" s="239"/>
      <c r="C285" s="240"/>
      <c r="D285" s="236" t="s">
        <v>140</v>
      </c>
      <c r="E285" s="241" t="s">
        <v>1</v>
      </c>
      <c r="F285" s="242" t="s">
        <v>727</v>
      </c>
      <c r="G285" s="240"/>
      <c r="H285" s="243">
        <v>5.94</v>
      </c>
      <c r="I285" s="244"/>
      <c r="J285" s="240"/>
      <c r="K285" s="240"/>
      <c r="L285" s="245"/>
      <c r="M285" s="246"/>
      <c r="N285" s="247"/>
      <c r="O285" s="247"/>
      <c r="P285" s="247"/>
      <c r="Q285" s="247"/>
      <c r="R285" s="247"/>
      <c r="S285" s="247"/>
      <c r="T285" s="248"/>
      <c r="AT285" s="249" t="s">
        <v>140</v>
      </c>
      <c r="AU285" s="249" t="s">
        <v>89</v>
      </c>
      <c r="AV285" s="12" t="s">
        <v>89</v>
      </c>
      <c r="AW285" s="12" t="s">
        <v>36</v>
      </c>
      <c r="AX285" s="12" t="s">
        <v>79</v>
      </c>
      <c r="AY285" s="249" t="s">
        <v>129</v>
      </c>
    </row>
    <row r="286" spans="2:51" s="12" customFormat="1" ht="12">
      <c r="B286" s="239"/>
      <c r="C286" s="240"/>
      <c r="D286" s="236" t="s">
        <v>140</v>
      </c>
      <c r="E286" s="241" t="s">
        <v>1</v>
      </c>
      <c r="F286" s="242" t="s">
        <v>728</v>
      </c>
      <c r="G286" s="240"/>
      <c r="H286" s="243">
        <v>30.38</v>
      </c>
      <c r="I286" s="244"/>
      <c r="J286" s="240"/>
      <c r="K286" s="240"/>
      <c r="L286" s="245"/>
      <c r="M286" s="246"/>
      <c r="N286" s="247"/>
      <c r="O286" s="247"/>
      <c r="P286" s="247"/>
      <c r="Q286" s="247"/>
      <c r="R286" s="247"/>
      <c r="S286" s="247"/>
      <c r="T286" s="248"/>
      <c r="AT286" s="249" t="s">
        <v>140</v>
      </c>
      <c r="AU286" s="249" t="s">
        <v>89</v>
      </c>
      <c r="AV286" s="12" t="s">
        <v>89</v>
      </c>
      <c r="AW286" s="12" t="s">
        <v>36</v>
      </c>
      <c r="AX286" s="12" t="s">
        <v>79</v>
      </c>
      <c r="AY286" s="249" t="s">
        <v>129</v>
      </c>
    </row>
    <row r="287" spans="2:51" s="12" customFormat="1" ht="12">
      <c r="B287" s="239"/>
      <c r="C287" s="240"/>
      <c r="D287" s="236" t="s">
        <v>140</v>
      </c>
      <c r="E287" s="241" t="s">
        <v>1</v>
      </c>
      <c r="F287" s="242" t="s">
        <v>729</v>
      </c>
      <c r="G287" s="240"/>
      <c r="H287" s="243">
        <v>23.904</v>
      </c>
      <c r="I287" s="244"/>
      <c r="J287" s="240"/>
      <c r="K287" s="240"/>
      <c r="L287" s="245"/>
      <c r="M287" s="246"/>
      <c r="N287" s="247"/>
      <c r="O287" s="247"/>
      <c r="P287" s="247"/>
      <c r="Q287" s="247"/>
      <c r="R287" s="247"/>
      <c r="S287" s="247"/>
      <c r="T287" s="248"/>
      <c r="AT287" s="249" t="s">
        <v>140</v>
      </c>
      <c r="AU287" s="249" t="s">
        <v>89</v>
      </c>
      <c r="AV287" s="12" t="s">
        <v>89</v>
      </c>
      <c r="AW287" s="12" t="s">
        <v>36</v>
      </c>
      <c r="AX287" s="12" t="s">
        <v>79</v>
      </c>
      <c r="AY287" s="249" t="s">
        <v>129</v>
      </c>
    </row>
    <row r="288" spans="2:51" s="13" customFormat="1" ht="12">
      <c r="B288" s="250"/>
      <c r="C288" s="251"/>
      <c r="D288" s="236" t="s">
        <v>140</v>
      </c>
      <c r="E288" s="252" t="s">
        <v>1</v>
      </c>
      <c r="F288" s="253" t="s">
        <v>144</v>
      </c>
      <c r="G288" s="251"/>
      <c r="H288" s="254">
        <v>60.224000000000004</v>
      </c>
      <c r="I288" s="255"/>
      <c r="J288" s="251"/>
      <c r="K288" s="251"/>
      <c r="L288" s="256"/>
      <c r="M288" s="257"/>
      <c r="N288" s="258"/>
      <c r="O288" s="258"/>
      <c r="P288" s="258"/>
      <c r="Q288" s="258"/>
      <c r="R288" s="258"/>
      <c r="S288" s="258"/>
      <c r="T288" s="259"/>
      <c r="AT288" s="260" t="s">
        <v>140</v>
      </c>
      <c r="AU288" s="260" t="s">
        <v>89</v>
      </c>
      <c r="AV288" s="13" t="s">
        <v>145</v>
      </c>
      <c r="AW288" s="13" t="s">
        <v>36</v>
      </c>
      <c r="AX288" s="13" t="s">
        <v>79</v>
      </c>
      <c r="AY288" s="260" t="s">
        <v>129</v>
      </c>
    </row>
    <row r="289" spans="2:51" s="12" customFormat="1" ht="12">
      <c r="B289" s="239"/>
      <c r="C289" s="240"/>
      <c r="D289" s="236" t="s">
        <v>140</v>
      </c>
      <c r="E289" s="241" t="s">
        <v>1</v>
      </c>
      <c r="F289" s="242" t="s">
        <v>730</v>
      </c>
      <c r="G289" s="240"/>
      <c r="H289" s="243">
        <v>-0.414</v>
      </c>
      <c r="I289" s="244"/>
      <c r="J289" s="240"/>
      <c r="K289" s="240"/>
      <c r="L289" s="245"/>
      <c r="M289" s="246"/>
      <c r="N289" s="247"/>
      <c r="O289" s="247"/>
      <c r="P289" s="247"/>
      <c r="Q289" s="247"/>
      <c r="R289" s="247"/>
      <c r="S289" s="247"/>
      <c r="T289" s="248"/>
      <c r="AT289" s="249" t="s">
        <v>140</v>
      </c>
      <c r="AU289" s="249" t="s">
        <v>89</v>
      </c>
      <c r="AV289" s="12" t="s">
        <v>89</v>
      </c>
      <c r="AW289" s="12" t="s">
        <v>36</v>
      </c>
      <c r="AX289" s="12" t="s">
        <v>79</v>
      </c>
      <c r="AY289" s="249" t="s">
        <v>129</v>
      </c>
    </row>
    <row r="290" spans="2:51" s="12" customFormat="1" ht="12">
      <c r="B290" s="239"/>
      <c r="C290" s="240"/>
      <c r="D290" s="236" t="s">
        <v>140</v>
      </c>
      <c r="E290" s="241" t="s">
        <v>1</v>
      </c>
      <c r="F290" s="242" t="s">
        <v>731</v>
      </c>
      <c r="G290" s="240"/>
      <c r="H290" s="243">
        <v>-3.894</v>
      </c>
      <c r="I290" s="244"/>
      <c r="J290" s="240"/>
      <c r="K290" s="240"/>
      <c r="L290" s="245"/>
      <c r="M290" s="246"/>
      <c r="N290" s="247"/>
      <c r="O290" s="247"/>
      <c r="P290" s="247"/>
      <c r="Q290" s="247"/>
      <c r="R290" s="247"/>
      <c r="S290" s="247"/>
      <c r="T290" s="248"/>
      <c r="AT290" s="249" t="s">
        <v>140</v>
      </c>
      <c r="AU290" s="249" t="s">
        <v>89</v>
      </c>
      <c r="AV290" s="12" t="s">
        <v>89</v>
      </c>
      <c r="AW290" s="12" t="s">
        <v>36</v>
      </c>
      <c r="AX290" s="12" t="s">
        <v>79</v>
      </c>
      <c r="AY290" s="249" t="s">
        <v>129</v>
      </c>
    </row>
    <row r="291" spans="2:51" s="12" customFormat="1" ht="12">
      <c r="B291" s="239"/>
      <c r="C291" s="240"/>
      <c r="D291" s="236" t="s">
        <v>140</v>
      </c>
      <c r="E291" s="241" t="s">
        <v>1</v>
      </c>
      <c r="F291" s="242" t="s">
        <v>732</v>
      </c>
      <c r="G291" s="240"/>
      <c r="H291" s="243">
        <v>-4.691</v>
      </c>
      <c r="I291" s="244"/>
      <c r="J291" s="240"/>
      <c r="K291" s="240"/>
      <c r="L291" s="245"/>
      <c r="M291" s="246"/>
      <c r="N291" s="247"/>
      <c r="O291" s="247"/>
      <c r="P291" s="247"/>
      <c r="Q291" s="247"/>
      <c r="R291" s="247"/>
      <c r="S291" s="247"/>
      <c r="T291" s="248"/>
      <c r="AT291" s="249" t="s">
        <v>140</v>
      </c>
      <c r="AU291" s="249" t="s">
        <v>89</v>
      </c>
      <c r="AV291" s="12" t="s">
        <v>89</v>
      </c>
      <c r="AW291" s="12" t="s">
        <v>36</v>
      </c>
      <c r="AX291" s="12" t="s">
        <v>79</v>
      </c>
      <c r="AY291" s="249" t="s">
        <v>129</v>
      </c>
    </row>
    <row r="292" spans="2:51" s="14" customFormat="1" ht="12">
      <c r="B292" s="261"/>
      <c r="C292" s="262"/>
      <c r="D292" s="236" t="s">
        <v>140</v>
      </c>
      <c r="E292" s="263" t="s">
        <v>1</v>
      </c>
      <c r="F292" s="264" t="s">
        <v>157</v>
      </c>
      <c r="G292" s="262"/>
      <c r="H292" s="265">
        <v>51.225</v>
      </c>
      <c r="I292" s="266"/>
      <c r="J292" s="262"/>
      <c r="K292" s="262"/>
      <c r="L292" s="267"/>
      <c r="M292" s="268"/>
      <c r="N292" s="269"/>
      <c r="O292" s="269"/>
      <c r="P292" s="269"/>
      <c r="Q292" s="269"/>
      <c r="R292" s="269"/>
      <c r="S292" s="269"/>
      <c r="T292" s="270"/>
      <c r="AT292" s="271" t="s">
        <v>140</v>
      </c>
      <c r="AU292" s="271" t="s">
        <v>89</v>
      </c>
      <c r="AV292" s="14" t="s">
        <v>136</v>
      </c>
      <c r="AW292" s="14" t="s">
        <v>36</v>
      </c>
      <c r="AX292" s="14" t="s">
        <v>87</v>
      </c>
      <c r="AY292" s="271" t="s">
        <v>129</v>
      </c>
    </row>
    <row r="293" spans="2:65" s="1" customFormat="1" ht="16.5" customHeight="1">
      <c r="B293" s="38"/>
      <c r="C293" s="283" t="s">
        <v>310</v>
      </c>
      <c r="D293" s="283" t="s">
        <v>289</v>
      </c>
      <c r="E293" s="284" t="s">
        <v>327</v>
      </c>
      <c r="F293" s="285" t="s">
        <v>328</v>
      </c>
      <c r="G293" s="286" t="s">
        <v>275</v>
      </c>
      <c r="H293" s="287">
        <v>102.45</v>
      </c>
      <c r="I293" s="288"/>
      <c r="J293" s="289">
        <f>ROUND(I293*H293,2)</f>
        <v>0</v>
      </c>
      <c r="K293" s="285" t="s">
        <v>135</v>
      </c>
      <c r="L293" s="290"/>
      <c r="M293" s="291" t="s">
        <v>1</v>
      </c>
      <c r="N293" s="292" t="s">
        <v>44</v>
      </c>
      <c r="O293" s="86"/>
      <c r="P293" s="232">
        <f>O293*H293</f>
        <v>0</v>
      </c>
      <c r="Q293" s="232">
        <v>0</v>
      </c>
      <c r="R293" s="232">
        <f>Q293*H293</f>
        <v>0</v>
      </c>
      <c r="S293" s="232">
        <v>0</v>
      </c>
      <c r="T293" s="233">
        <f>S293*H293</f>
        <v>0</v>
      </c>
      <c r="AR293" s="234" t="s">
        <v>192</v>
      </c>
      <c r="AT293" s="234" t="s">
        <v>289</v>
      </c>
      <c r="AU293" s="234" t="s">
        <v>89</v>
      </c>
      <c r="AY293" s="17" t="s">
        <v>129</v>
      </c>
      <c r="BE293" s="235">
        <f>IF(N293="základní",J293,0)</f>
        <v>0</v>
      </c>
      <c r="BF293" s="235">
        <f>IF(N293="snížená",J293,0)</f>
        <v>0</v>
      </c>
      <c r="BG293" s="235">
        <f>IF(N293="zákl. přenesená",J293,0)</f>
        <v>0</v>
      </c>
      <c r="BH293" s="235">
        <f>IF(N293="sníž. přenesená",J293,0)</f>
        <v>0</v>
      </c>
      <c r="BI293" s="235">
        <f>IF(N293="nulová",J293,0)</f>
        <v>0</v>
      </c>
      <c r="BJ293" s="17" t="s">
        <v>87</v>
      </c>
      <c r="BK293" s="235">
        <f>ROUND(I293*H293,2)</f>
        <v>0</v>
      </c>
      <c r="BL293" s="17" t="s">
        <v>136</v>
      </c>
      <c r="BM293" s="234" t="s">
        <v>733</v>
      </c>
    </row>
    <row r="294" spans="2:47" s="1" customFormat="1" ht="12">
      <c r="B294" s="38"/>
      <c r="C294" s="39"/>
      <c r="D294" s="236" t="s">
        <v>138</v>
      </c>
      <c r="E294" s="39"/>
      <c r="F294" s="237" t="s">
        <v>328</v>
      </c>
      <c r="G294" s="39"/>
      <c r="H294" s="39"/>
      <c r="I294" s="139"/>
      <c r="J294" s="39"/>
      <c r="K294" s="39"/>
      <c r="L294" s="43"/>
      <c r="M294" s="238"/>
      <c r="N294" s="86"/>
      <c r="O294" s="86"/>
      <c r="P294" s="86"/>
      <c r="Q294" s="86"/>
      <c r="R294" s="86"/>
      <c r="S294" s="86"/>
      <c r="T294" s="87"/>
      <c r="AT294" s="17" t="s">
        <v>138</v>
      </c>
      <c r="AU294" s="17" t="s">
        <v>89</v>
      </c>
    </row>
    <row r="295" spans="2:51" s="12" customFormat="1" ht="12">
      <c r="B295" s="239"/>
      <c r="C295" s="240"/>
      <c r="D295" s="236" t="s">
        <v>140</v>
      </c>
      <c r="E295" s="241" t="s">
        <v>1</v>
      </c>
      <c r="F295" s="242" t="s">
        <v>734</v>
      </c>
      <c r="G295" s="240"/>
      <c r="H295" s="243">
        <v>102.45</v>
      </c>
      <c r="I295" s="244"/>
      <c r="J295" s="240"/>
      <c r="K295" s="240"/>
      <c r="L295" s="245"/>
      <c r="M295" s="246"/>
      <c r="N295" s="247"/>
      <c r="O295" s="247"/>
      <c r="P295" s="247"/>
      <c r="Q295" s="247"/>
      <c r="R295" s="247"/>
      <c r="S295" s="247"/>
      <c r="T295" s="248"/>
      <c r="AT295" s="249" t="s">
        <v>140</v>
      </c>
      <c r="AU295" s="249" t="s">
        <v>89</v>
      </c>
      <c r="AV295" s="12" t="s">
        <v>89</v>
      </c>
      <c r="AW295" s="12" t="s">
        <v>36</v>
      </c>
      <c r="AX295" s="12" t="s">
        <v>87</v>
      </c>
      <c r="AY295" s="249" t="s">
        <v>129</v>
      </c>
    </row>
    <row r="296" spans="2:65" s="1" customFormat="1" ht="16.5" customHeight="1">
      <c r="B296" s="38"/>
      <c r="C296" s="223" t="s">
        <v>314</v>
      </c>
      <c r="D296" s="223" t="s">
        <v>131</v>
      </c>
      <c r="E296" s="224" t="s">
        <v>332</v>
      </c>
      <c r="F296" s="225" t="s">
        <v>333</v>
      </c>
      <c r="G296" s="226" t="s">
        <v>134</v>
      </c>
      <c r="H296" s="227">
        <v>22.905</v>
      </c>
      <c r="I296" s="228"/>
      <c r="J296" s="229">
        <f>ROUND(I296*H296,2)</f>
        <v>0</v>
      </c>
      <c r="K296" s="225" t="s">
        <v>334</v>
      </c>
      <c r="L296" s="43"/>
      <c r="M296" s="230" t="s">
        <v>1</v>
      </c>
      <c r="N296" s="231" t="s">
        <v>44</v>
      </c>
      <c r="O296" s="86"/>
      <c r="P296" s="232">
        <f>O296*H296</f>
        <v>0</v>
      </c>
      <c r="Q296" s="232">
        <v>0</v>
      </c>
      <c r="R296" s="232">
        <f>Q296*H296</f>
        <v>0</v>
      </c>
      <c r="S296" s="232">
        <v>0</v>
      </c>
      <c r="T296" s="233">
        <f>S296*H296</f>
        <v>0</v>
      </c>
      <c r="AR296" s="234" t="s">
        <v>136</v>
      </c>
      <c r="AT296" s="234" t="s">
        <v>131</v>
      </c>
      <c r="AU296" s="234" t="s">
        <v>89</v>
      </c>
      <c r="AY296" s="17" t="s">
        <v>129</v>
      </c>
      <c r="BE296" s="235">
        <f>IF(N296="základní",J296,0)</f>
        <v>0</v>
      </c>
      <c r="BF296" s="235">
        <f>IF(N296="snížená",J296,0)</f>
        <v>0</v>
      </c>
      <c r="BG296" s="235">
        <f>IF(N296="zákl. přenesená",J296,0)</f>
        <v>0</v>
      </c>
      <c r="BH296" s="235">
        <f>IF(N296="sníž. přenesená",J296,0)</f>
        <v>0</v>
      </c>
      <c r="BI296" s="235">
        <f>IF(N296="nulová",J296,0)</f>
        <v>0</v>
      </c>
      <c r="BJ296" s="17" t="s">
        <v>87</v>
      </c>
      <c r="BK296" s="235">
        <f>ROUND(I296*H296,2)</f>
        <v>0</v>
      </c>
      <c r="BL296" s="17" t="s">
        <v>136</v>
      </c>
      <c r="BM296" s="234" t="s">
        <v>735</v>
      </c>
    </row>
    <row r="297" spans="2:47" s="1" customFormat="1" ht="12">
      <c r="B297" s="38"/>
      <c r="C297" s="39"/>
      <c r="D297" s="236" t="s">
        <v>138</v>
      </c>
      <c r="E297" s="39"/>
      <c r="F297" s="237" t="s">
        <v>336</v>
      </c>
      <c r="G297" s="39"/>
      <c r="H297" s="39"/>
      <c r="I297" s="139"/>
      <c r="J297" s="39"/>
      <c r="K297" s="39"/>
      <c r="L297" s="43"/>
      <c r="M297" s="238"/>
      <c r="N297" s="86"/>
      <c r="O297" s="86"/>
      <c r="P297" s="86"/>
      <c r="Q297" s="86"/>
      <c r="R297" s="86"/>
      <c r="S297" s="86"/>
      <c r="T297" s="87"/>
      <c r="AT297" s="17" t="s">
        <v>138</v>
      </c>
      <c r="AU297" s="17" t="s">
        <v>89</v>
      </c>
    </row>
    <row r="298" spans="2:51" s="15" customFormat="1" ht="12">
      <c r="B298" s="273"/>
      <c r="C298" s="274"/>
      <c r="D298" s="236" t="s">
        <v>140</v>
      </c>
      <c r="E298" s="275" t="s">
        <v>1</v>
      </c>
      <c r="F298" s="276" t="s">
        <v>650</v>
      </c>
      <c r="G298" s="274"/>
      <c r="H298" s="275" t="s">
        <v>1</v>
      </c>
      <c r="I298" s="277"/>
      <c r="J298" s="274"/>
      <c r="K298" s="274"/>
      <c r="L298" s="278"/>
      <c r="M298" s="279"/>
      <c r="N298" s="280"/>
      <c r="O298" s="280"/>
      <c r="P298" s="280"/>
      <c r="Q298" s="280"/>
      <c r="R298" s="280"/>
      <c r="S298" s="280"/>
      <c r="T298" s="281"/>
      <c r="AT298" s="282" t="s">
        <v>140</v>
      </c>
      <c r="AU298" s="282" t="s">
        <v>89</v>
      </c>
      <c r="AV298" s="15" t="s">
        <v>87</v>
      </c>
      <c r="AW298" s="15" t="s">
        <v>36</v>
      </c>
      <c r="AX298" s="15" t="s">
        <v>79</v>
      </c>
      <c r="AY298" s="282" t="s">
        <v>129</v>
      </c>
    </row>
    <row r="299" spans="2:51" s="12" customFormat="1" ht="12">
      <c r="B299" s="239"/>
      <c r="C299" s="240"/>
      <c r="D299" s="236" t="s">
        <v>140</v>
      </c>
      <c r="E299" s="241" t="s">
        <v>1</v>
      </c>
      <c r="F299" s="242" t="s">
        <v>651</v>
      </c>
      <c r="G299" s="240"/>
      <c r="H299" s="243">
        <v>9.855</v>
      </c>
      <c r="I299" s="244"/>
      <c r="J299" s="240"/>
      <c r="K299" s="240"/>
      <c r="L299" s="245"/>
      <c r="M299" s="246"/>
      <c r="N299" s="247"/>
      <c r="O299" s="247"/>
      <c r="P299" s="247"/>
      <c r="Q299" s="247"/>
      <c r="R299" s="247"/>
      <c r="S299" s="247"/>
      <c r="T299" s="248"/>
      <c r="AT299" s="249" t="s">
        <v>140</v>
      </c>
      <c r="AU299" s="249" t="s">
        <v>89</v>
      </c>
      <c r="AV299" s="12" t="s">
        <v>89</v>
      </c>
      <c r="AW299" s="12" t="s">
        <v>36</v>
      </c>
      <c r="AX299" s="12" t="s">
        <v>79</v>
      </c>
      <c r="AY299" s="249" t="s">
        <v>129</v>
      </c>
    </row>
    <row r="300" spans="2:51" s="12" customFormat="1" ht="12">
      <c r="B300" s="239"/>
      <c r="C300" s="240"/>
      <c r="D300" s="236" t="s">
        <v>140</v>
      </c>
      <c r="E300" s="241" t="s">
        <v>1</v>
      </c>
      <c r="F300" s="242" t="s">
        <v>652</v>
      </c>
      <c r="G300" s="240"/>
      <c r="H300" s="243">
        <v>13.05</v>
      </c>
      <c r="I300" s="244"/>
      <c r="J300" s="240"/>
      <c r="K300" s="240"/>
      <c r="L300" s="245"/>
      <c r="M300" s="246"/>
      <c r="N300" s="247"/>
      <c r="O300" s="247"/>
      <c r="P300" s="247"/>
      <c r="Q300" s="247"/>
      <c r="R300" s="247"/>
      <c r="S300" s="247"/>
      <c r="T300" s="248"/>
      <c r="AT300" s="249" t="s">
        <v>140</v>
      </c>
      <c r="AU300" s="249" t="s">
        <v>89</v>
      </c>
      <c r="AV300" s="12" t="s">
        <v>89</v>
      </c>
      <c r="AW300" s="12" t="s">
        <v>36</v>
      </c>
      <c r="AX300" s="12" t="s">
        <v>79</v>
      </c>
      <c r="AY300" s="249" t="s">
        <v>129</v>
      </c>
    </row>
    <row r="301" spans="2:51" s="13" customFormat="1" ht="12">
      <c r="B301" s="250"/>
      <c r="C301" s="251"/>
      <c r="D301" s="236" t="s">
        <v>140</v>
      </c>
      <c r="E301" s="252" t="s">
        <v>1</v>
      </c>
      <c r="F301" s="253" t="s">
        <v>144</v>
      </c>
      <c r="G301" s="251"/>
      <c r="H301" s="254">
        <v>22.905</v>
      </c>
      <c r="I301" s="255"/>
      <c r="J301" s="251"/>
      <c r="K301" s="251"/>
      <c r="L301" s="256"/>
      <c r="M301" s="257"/>
      <c r="N301" s="258"/>
      <c r="O301" s="258"/>
      <c r="P301" s="258"/>
      <c r="Q301" s="258"/>
      <c r="R301" s="258"/>
      <c r="S301" s="258"/>
      <c r="T301" s="259"/>
      <c r="AT301" s="260" t="s">
        <v>140</v>
      </c>
      <c r="AU301" s="260" t="s">
        <v>89</v>
      </c>
      <c r="AV301" s="13" t="s">
        <v>145</v>
      </c>
      <c r="AW301" s="13" t="s">
        <v>36</v>
      </c>
      <c r="AX301" s="13" t="s">
        <v>87</v>
      </c>
      <c r="AY301" s="260" t="s">
        <v>129</v>
      </c>
    </row>
    <row r="302" spans="2:65" s="1" customFormat="1" ht="16.5" customHeight="1">
      <c r="B302" s="38"/>
      <c r="C302" s="223" t="s">
        <v>320</v>
      </c>
      <c r="D302" s="223" t="s">
        <v>131</v>
      </c>
      <c r="E302" s="224" t="s">
        <v>736</v>
      </c>
      <c r="F302" s="225" t="s">
        <v>737</v>
      </c>
      <c r="G302" s="226" t="s">
        <v>134</v>
      </c>
      <c r="H302" s="227">
        <v>89.94</v>
      </c>
      <c r="I302" s="228"/>
      <c r="J302" s="229">
        <f>ROUND(I302*H302,2)</f>
        <v>0</v>
      </c>
      <c r="K302" s="225" t="s">
        <v>135</v>
      </c>
      <c r="L302" s="43"/>
      <c r="M302" s="230" t="s">
        <v>1</v>
      </c>
      <c r="N302" s="231" t="s">
        <v>44</v>
      </c>
      <c r="O302" s="86"/>
      <c r="P302" s="232">
        <f>O302*H302</f>
        <v>0</v>
      </c>
      <c r="Q302" s="232">
        <v>0</v>
      </c>
      <c r="R302" s="232">
        <f>Q302*H302</f>
        <v>0</v>
      </c>
      <c r="S302" s="232">
        <v>0</v>
      </c>
      <c r="T302" s="233">
        <f>S302*H302</f>
        <v>0</v>
      </c>
      <c r="AR302" s="234" t="s">
        <v>136</v>
      </c>
      <c r="AT302" s="234" t="s">
        <v>131</v>
      </c>
      <c r="AU302" s="234" t="s">
        <v>89</v>
      </c>
      <c r="AY302" s="17" t="s">
        <v>129</v>
      </c>
      <c r="BE302" s="235">
        <f>IF(N302="základní",J302,0)</f>
        <v>0</v>
      </c>
      <c r="BF302" s="235">
        <f>IF(N302="snížená",J302,0)</f>
        <v>0</v>
      </c>
      <c r="BG302" s="235">
        <f>IF(N302="zákl. přenesená",J302,0)</f>
        <v>0</v>
      </c>
      <c r="BH302" s="235">
        <f>IF(N302="sníž. přenesená",J302,0)</f>
        <v>0</v>
      </c>
      <c r="BI302" s="235">
        <f>IF(N302="nulová",J302,0)</f>
        <v>0</v>
      </c>
      <c r="BJ302" s="17" t="s">
        <v>87</v>
      </c>
      <c r="BK302" s="235">
        <f>ROUND(I302*H302,2)</f>
        <v>0</v>
      </c>
      <c r="BL302" s="17" t="s">
        <v>136</v>
      </c>
      <c r="BM302" s="234" t="s">
        <v>738</v>
      </c>
    </row>
    <row r="303" spans="2:47" s="1" customFormat="1" ht="12">
      <c r="B303" s="38"/>
      <c r="C303" s="39"/>
      <c r="D303" s="236" t="s">
        <v>138</v>
      </c>
      <c r="E303" s="39"/>
      <c r="F303" s="237" t="s">
        <v>739</v>
      </c>
      <c r="G303" s="39"/>
      <c r="H303" s="39"/>
      <c r="I303" s="139"/>
      <c r="J303" s="39"/>
      <c r="K303" s="39"/>
      <c r="L303" s="43"/>
      <c r="M303" s="238"/>
      <c r="N303" s="86"/>
      <c r="O303" s="86"/>
      <c r="P303" s="86"/>
      <c r="Q303" s="86"/>
      <c r="R303" s="86"/>
      <c r="S303" s="86"/>
      <c r="T303" s="87"/>
      <c r="AT303" s="17" t="s">
        <v>138</v>
      </c>
      <c r="AU303" s="17" t="s">
        <v>89</v>
      </c>
    </row>
    <row r="304" spans="2:51" s="15" customFormat="1" ht="12">
      <c r="B304" s="273"/>
      <c r="C304" s="274"/>
      <c r="D304" s="236" t="s">
        <v>140</v>
      </c>
      <c r="E304" s="275" t="s">
        <v>1</v>
      </c>
      <c r="F304" s="276" t="s">
        <v>740</v>
      </c>
      <c r="G304" s="274"/>
      <c r="H304" s="275" t="s">
        <v>1</v>
      </c>
      <c r="I304" s="277"/>
      <c r="J304" s="274"/>
      <c r="K304" s="274"/>
      <c r="L304" s="278"/>
      <c r="M304" s="279"/>
      <c r="N304" s="280"/>
      <c r="O304" s="280"/>
      <c r="P304" s="280"/>
      <c r="Q304" s="280"/>
      <c r="R304" s="280"/>
      <c r="S304" s="280"/>
      <c r="T304" s="281"/>
      <c r="AT304" s="282" t="s">
        <v>140</v>
      </c>
      <c r="AU304" s="282" t="s">
        <v>89</v>
      </c>
      <c r="AV304" s="15" t="s">
        <v>87</v>
      </c>
      <c r="AW304" s="15" t="s">
        <v>36</v>
      </c>
      <c r="AX304" s="15" t="s">
        <v>79</v>
      </c>
      <c r="AY304" s="282" t="s">
        <v>129</v>
      </c>
    </row>
    <row r="305" spans="2:51" s="12" customFormat="1" ht="12">
      <c r="B305" s="239"/>
      <c r="C305" s="240"/>
      <c r="D305" s="236" t="s">
        <v>140</v>
      </c>
      <c r="E305" s="241" t="s">
        <v>1</v>
      </c>
      <c r="F305" s="242" t="s">
        <v>741</v>
      </c>
      <c r="G305" s="240"/>
      <c r="H305" s="243">
        <v>89.94</v>
      </c>
      <c r="I305" s="244"/>
      <c r="J305" s="240"/>
      <c r="K305" s="240"/>
      <c r="L305" s="245"/>
      <c r="M305" s="246"/>
      <c r="N305" s="247"/>
      <c r="O305" s="247"/>
      <c r="P305" s="247"/>
      <c r="Q305" s="247"/>
      <c r="R305" s="247"/>
      <c r="S305" s="247"/>
      <c r="T305" s="248"/>
      <c r="AT305" s="249" t="s">
        <v>140</v>
      </c>
      <c r="AU305" s="249" t="s">
        <v>89</v>
      </c>
      <c r="AV305" s="12" t="s">
        <v>89</v>
      </c>
      <c r="AW305" s="12" t="s">
        <v>36</v>
      </c>
      <c r="AX305" s="12" t="s">
        <v>87</v>
      </c>
      <c r="AY305" s="249" t="s">
        <v>129</v>
      </c>
    </row>
    <row r="306" spans="2:65" s="1" customFormat="1" ht="16.5" customHeight="1">
      <c r="B306" s="38"/>
      <c r="C306" s="223" t="s">
        <v>326</v>
      </c>
      <c r="D306" s="223" t="s">
        <v>131</v>
      </c>
      <c r="E306" s="224" t="s">
        <v>742</v>
      </c>
      <c r="F306" s="225" t="s">
        <v>743</v>
      </c>
      <c r="G306" s="226" t="s">
        <v>134</v>
      </c>
      <c r="H306" s="227">
        <v>13</v>
      </c>
      <c r="I306" s="228"/>
      <c r="J306" s="229">
        <f>ROUND(I306*H306,2)</f>
        <v>0</v>
      </c>
      <c r="K306" s="225" t="s">
        <v>135</v>
      </c>
      <c r="L306" s="43"/>
      <c r="M306" s="230" t="s">
        <v>1</v>
      </c>
      <c r="N306" s="231" t="s">
        <v>44</v>
      </c>
      <c r="O306" s="86"/>
      <c r="P306" s="232">
        <f>O306*H306</f>
        <v>0</v>
      </c>
      <c r="Q306" s="232">
        <v>0</v>
      </c>
      <c r="R306" s="232">
        <f>Q306*H306</f>
        <v>0</v>
      </c>
      <c r="S306" s="232">
        <v>0</v>
      </c>
      <c r="T306" s="233">
        <f>S306*H306</f>
        <v>0</v>
      </c>
      <c r="AR306" s="234" t="s">
        <v>136</v>
      </c>
      <c r="AT306" s="234" t="s">
        <v>131</v>
      </c>
      <c r="AU306" s="234" t="s">
        <v>89</v>
      </c>
      <c r="AY306" s="17" t="s">
        <v>129</v>
      </c>
      <c r="BE306" s="235">
        <f>IF(N306="základní",J306,0)</f>
        <v>0</v>
      </c>
      <c r="BF306" s="235">
        <f>IF(N306="snížená",J306,0)</f>
        <v>0</v>
      </c>
      <c r="BG306" s="235">
        <f>IF(N306="zákl. přenesená",J306,0)</f>
        <v>0</v>
      </c>
      <c r="BH306" s="235">
        <f>IF(N306="sníž. přenesená",J306,0)</f>
        <v>0</v>
      </c>
      <c r="BI306" s="235">
        <f>IF(N306="nulová",J306,0)</f>
        <v>0</v>
      </c>
      <c r="BJ306" s="17" t="s">
        <v>87</v>
      </c>
      <c r="BK306" s="235">
        <f>ROUND(I306*H306,2)</f>
        <v>0</v>
      </c>
      <c r="BL306" s="17" t="s">
        <v>136</v>
      </c>
      <c r="BM306" s="234" t="s">
        <v>744</v>
      </c>
    </row>
    <row r="307" spans="2:47" s="1" customFormat="1" ht="12">
      <c r="B307" s="38"/>
      <c r="C307" s="39"/>
      <c r="D307" s="236" t="s">
        <v>138</v>
      </c>
      <c r="E307" s="39"/>
      <c r="F307" s="237" t="s">
        <v>745</v>
      </c>
      <c r="G307" s="39"/>
      <c r="H307" s="39"/>
      <c r="I307" s="139"/>
      <c r="J307" s="39"/>
      <c r="K307" s="39"/>
      <c r="L307" s="43"/>
      <c r="M307" s="238"/>
      <c r="N307" s="86"/>
      <c r="O307" s="86"/>
      <c r="P307" s="86"/>
      <c r="Q307" s="86"/>
      <c r="R307" s="86"/>
      <c r="S307" s="86"/>
      <c r="T307" s="87"/>
      <c r="AT307" s="17" t="s">
        <v>138</v>
      </c>
      <c r="AU307" s="17" t="s">
        <v>89</v>
      </c>
    </row>
    <row r="308" spans="2:51" s="15" customFormat="1" ht="12">
      <c r="B308" s="273"/>
      <c r="C308" s="274"/>
      <c r="D308" s="236" t="s">
        <v>140</v>
      </c>
      <c r="E308" s="275" t="s">
        <v>1</v>
      </c>
      <c r="F308" s="276" t="s">
        <v>650</v>
      </c>
      <c r="G308" s="274"/>
      <c r="H308" s="275" t="s">
        <v>1</v>
      </c>
      <c r="I308" s="277"/>
      <c r="J308" s="274"/>
      <c r="K308" s="274"/>
      <c r="L308" s="278"/>
      <c r="M308" s="279"/>
      <c r="N308" s="280"/>
      <c r="O308" s="280"/>
      <c r="P308" s="280"/>
      <c r="Q308" s="280"/>
      <c r="R308" s="280"/>
      <c r="S308" s="280"/>
      <c r="T308" s="281"/>
      <c r="AT308" s="282" t="s">
        <v>140</v>
      </c>
      <c r="AU308" s="282" t="s">
        <v>89</v>
      </c>
      <c r="AV308" s="15" t="s">
        <v>87</v>
      </c>
      <c r="AW308" s="15" t="s">
        <v>36</v>
      </c>
      <c r="AX308" s="15" t="s">
        <v>79</v>
      </c>
      <c r="AY308" s="282" t="s">
        <v>129</v>
      </c>
    </row>
    <row r="309" spans="2:51" s="12" customFormat="1" ht="12">
      <c r="B309" s="239"/>
      <c r="C309" s="240"/>
      <c r="D309" s="236" t="s">
        <v>140</v>
      </c>
      <c r="E309" s="241" t="s">
        <v>1</v>
      </c>
      <c r="F309" s="242" t="s">
        <v>746</v>
      </c>
      <c r="G309" s="240"/>
      <c r="H309" s="243">
        <v>13</v>
      </c>
      <c r="I309" s="244"/>
      <c r="J309" s="240"/>
      <c r="K309" s="240"/>
      <c r="L309" s="245"/>
      <c r="M309" s="246"/>
      <c r="N309" s="247"/>
      <c r="O309" s="247"/>
      <c r="P309" s="247"/>
      <c r="Q309" s="247"/>
      <c r="R309" s="247"/>
      <c r="S309" s="247"/>
      <c r="T309" s="248"/>
      <c r="AT309" s="249" t="s">
        <v>140</v>
      </c>
      <c r="AU309" s="249" t="s">
        <v>89</v>
      </c>
      <c r="AV309" s="12" t="s">
        <v>89</v>
      </c>
      <c r="AW309" s="12" t="s">
        <v>36</v>
      </c>
      <c r="AX309" s="12" t="s">
        <v>87</v>
      </c>
      <c r="AY309" s="249" t="s">
        <v>129</v>
      </c>
    </row>
    <row r="310" spans="2:63" s="11" customFormat="1" ht="20.85" customHeight="1">
      <c r="B310" s="207"/>
      <c r="C310" s="208"/>
      <c r="D310" s="209" t="s">
        <v>78</v>
      </c>
      <c r="E310" s="221" t="s">
        <v>256</v>
      </c>
      <c r="F310" s="221" t="s">
        <v>338</v>
      </c>
      <c r="G310" s="208"/>
      <c r="H310" s="208"/>
      <c r="I310" s="211"/>
      <c r="J310" s="222">
        <f>BK310</f>
        <v>0</v>
      </c>
      <c r="K310" s="208"/>
      <c r="L310" s="213"/>
      <c r="M310" s="214"/>
      <c r="N310" s="215"/>
      <c r="O310" s="215"/>
      <c r="P310" s="216">
        <f>SUM(P311:P319)</f>
        <v>0</v>
      </c>
      <c r="Q310" s="215"/>
      <c r="R310" s="216">
        <f>SUM(R311:R319)</f>
        <v>0.001145</v>
      </c>
      <c r="S310" s="215"/>
      <c r="T310" s="217">
        <f>SUM(T311:T319)</f>
        <v>0</v>
      </c>
      <c r="AR310" s="218" t="s">
        <v>87</v>
      </c>
      <c r="AT310" s="219" t="s">
        <v>78</v>
      </c>
      <c r="AU310" s="219" t="s">
        <v>89</v>
      </c>
      <c r="AY310" s="218" t="s">
        <v>129</v>
      </c>
      <c r="BK310" s="220">
        <f>SUM(BK311:BK319)</f>
        <v>0</v>
      </c>
    </row>
    <row r="311" spans="2:65" s="1" customFormat="1" ht="16.5" customHeight="1">
      <c r="B311" s="38"/>
      <c r="C311" s="223" t="s">
        <v>331</v>
      </c>
      <c r="D311" s="223" t="s">
        <v>131</v>
      </c>
      <c r="E311" s="224" t="s">
        <v>340</v>
      </c>
      <c r="F311" s="225" t="s">
        <v>341</v>
      </c>
      <c r="G311" s="226" t="s">
        <v>134</v>
      </c>
      <c r="H311" s="227">
        <v>22.905</v>
      </c>
      <c r="I311" s="228"/>
      <c r="J311" s="229">
        <f>ROUND(I311*H311,2)</f>
        <v>0</v>
      </c>
      <c r="K311" s="225" t="s">
        <v>334</v>
      </c>
      <c r="L311" s="43"/>
      <c r="M311" s="230" t="s">
        <v>1</v>
      </c>
      <c r="N311" s="231" t="s">
        <v>44</v>
      </c>
      <c r="O311" s="86"/>
      <c r="P311" s="232">
        <f>O311*H311</f>
        <v>0</v>
      </c>
      <c r="Q311" s="232">
        <v>0</v>
      </c>
      <c r="R311" s="232">
        <f>Q311*H311</f>
        <v>0</v>
      </c>
      <c r="S311" s="232">
        <v>0</v>
      </c>
      <c r="T311" s="233">
        <f>S311*H311</f>
        <v>0</v>
      </c>
      <c r="AR311" s="234" t="s">
        <v>136</v>
      </c>
      <c r="AT311" s="234" t="s">
        <v>131</v>
      </c>
      <c r="AU311" s="234" t="s">
        <v>145</v>
      </c>
      <c r="AY311" s="17" t="s">
        <v>129</v>
      </c>
      <c r="BE311" s="235">
        <f>IF(N311="základní",J311,0)</f>
        <v>0</v>
      </c>
      <c r="BF311" s="235">
        <f>IF(N311="snížená",J311,0)</f>
        <v>0</v>
      </c>
      <c r="BG311" s="235">
        <f>IF(N311="zákl. přenesená",J311,0)</f>
        <v>0</v>
      </c>
      <c r="BH311" s="235">
        <f>IF(N311="sníž. přenesená",J311,0)</f>
        <v>0</v>
      </c>
      <c r="BI311" s="235">
        <f>IF(N311="nulová",J311,0)</f>
        <v>0</v>
      </c>
      <c r="BJ311" s="17" t="s">
        <v>87</v>
      </c>
      <c r="BK311" s="235">
        <f>ROUND(I311*H311,2)</f>
        <v>0</v>
      </c>
      <c r="BL311" s="17" t="s">
        <v>136</v>
      </c>
      <c r="BM311" s="234" t="s">
        <v>747</v>
      </c>
    </row>
    <row r="312" spans="2:47" s="1" customFormat="1" ht="12">
      <c r="B312" s="38"/>
      <c r="C312" s="39"/>
      <c r="D312" s="236" t="s">
        <v>138</v>
      </c>
      <c r="E312" s="39"/>
      <c r="F312" s="237" t="s">
        <v>343</v>
      </c>
      <c r="G312" s="39"/>
      <c r="H312" s="39"/>
      <c r="I312" s="139"/>
      <c r="J312" s="39"/>
      <c r="K312" s="39"/>
      <c r="L312" s="43"/>
      <c r="M312" s="238"/>
      <c r="N312" s="86"/>
      <c r="O312" s="86"/>
      <c r="P312" s="86"/>
      <c r="Q312" s="86"/>
      <c r="R312" s="86"/>
      <c r="S312" s="86"/>
      <c r="T312" s="87"/>
      <c r="AT312" s="17" t="s">
        <v>138</v>
      </c>
      <c r="AU312" s="17" t="s">
        <v>145</v>
      </c>
    </row>
    <row r="313" spans="2:51" s="15" customFormat="1" ht="12">
      <c r="B313" s="273"/>
      <c r="C313" s="274"/>
      <c r="D313" s="236" t="s">
        <v>140</v>
      </c>
      <c r="E313" s="275" t="s">
        <v>1</v>
      </c>
      <c r="F313" s="276" t="s">
        <v>650</v>
      </c>
      <c r="G313" s="274"/>
      <c r="H313" s="275" t="s">
        <v>1</v>
      </c>
      <c r="I313" s="277"/>
      <c r="J313" s="274"/>
      <c r="K313" s="274"/>
      <c r="L313" s="278"/>
      <c r="M313" s="279"/>
      <c r="N313" s="280"/>
      <c r="O313" s="280"/>
      <c r="P313" s="280"/>
      <c r="Q313" s="280"/>
      <c r="R313" s="280"/>
      <c r="S313" s="280"/>
      <c r="T313" s="281"/>
      <c r="AT313" s="282" t="s">
        <v>140</v>
      </c>
      <c r="AU313" s="282" t="s">
        <v>145</v>
      </c>
      <c r="AV313" s="15" t="s">
        <v>87</v>
      </c>
      <c r="AW313" s="15" t="s">
        <v>36</v>
      </c>
      <c r="AX313" s="15" t="s">
        <v>79</v>
      </c>
      <c r="AY313" s="282" t="s">
        <v>129</v>
      </c>
    </row>
    <row r="314" spans="2:51" s="12" customFormat="1" ht="12">
      <c r="B314" s="239"/>
      <c r="C314" s="240"/>
      <c r="D314" s="236" t="s">
        <v>140</v>
      </c>
      <c r="E314" s="241" t="s">
        <v>1</v>
      </c>
      <c r="F314" s="242" t="s">
        <v>651</v>
      </c>
      <c r="G314" s="240"/>
      <c r="H314" s="243">
        <v>9.855</v>
      </c>
      <c r="I314" s="244"/>
      <c r="J314" s="240"/>
      <c r="K314" s="240"/>
      <c r="L314" s="245"/>
      <c r="M314" s="246"/>
      <c r="N314" s="247"/>
      <c r="O314" s="247"/>
      <c r="P314" s="247"/>
      <c r="Q314" s="247"/>
      <c r="R314" s="247"/>
      <c r="S314" s="247"/>
      <c r="T314" s="248"/>
      <c r="AT314" s="249" t="s">
        <v>140</v>
      </c>
      <c r="AU314" s="249" t="s">
        <v>145</v>
      </c>
      <c r="AV314" s="12" t="s">
        <v>89</v>
      </c>
      <c r="AW314" s="12" t="s">
        <v>36</v>
      </c>
      <c r="AX314" s="12" t="s">
        <v>79</v>
      </c>
      <c r="AY314" s="249" t="s">
        <v>129</v>
      </c>
    </row>
    <row r="315" spans="2:51" s="12" customFormat="1" ht="12">
      <c r="B315" s="239"/>
      <c r="C315" s="240"/>
      <c r="D315" s="236" t="s">
        <v>140</v>
      </c>
      <c r="E315" s="241" t="s">
        <v>1</v>
      </c>
      <c r="F315" s="242" t="s">
        <v>652</v>
      </c>
      <c r="G315" s="240"/>
      <c r="H315" s="243">
        <v>13.05</v>
      </c>
      <c r="I315" s="244"/>
      <c r="J315" s="240"/>
      <c r="K315" s="240"/>
      <c r="L315" s="245"/>
      <c r="M315" s="246"/>
      <c r="N315" s="247"/>
      <c r="O315" s="247"/>
      <c r="P315" s="247"/>
      <c r="Q315" s="247"/>
      <c r="R315" s="247"/>
      <c r="S315" s="247"/>
      <c r="T315" s="248"/>
      <c r="AT315" s="249" t="s">
        <v>140</v>
      </c>
      <c r="AU315" s="249" t="s">
        <v>145</v>
      </c>
      <c r="AV315" s="12" t="s">
        <v>89</v>
      </c>
      <c r="AW315" s="12" t="s">
        <v>36</v>
      </c>
      <c r="AX315" s="12" t="s">
        <v>79</v>
      </c>
      <c r="AY315" s="249" t="s">
        <v>129</v>
      </c>
    </row>
    <row r="316" spans="2:51" s="13" customFormat="1" ht="12">
      <c r="B316" s="250"/>
      <c r="C316" s="251"/>
      <c r="D316" s="236" t="s">
        <v>140</v>
      </c>
      <c r="E316" s="252" t="s">
        <v>1</v>
      </c>
      <c r="F316" s="253" t="s">
        <v>144</v>
      </c>
      <c r="G316" s="251"/>
      <c r="H316" s="254">
        <v>22.905</v>
      </c>
      <c r="I316" s="255"/>
      <c r="J316" s="251"/>
      <c r="K316" s="251"/>
      <c r="L316" s="256"/>
      <c r="M316" s="257"/>
      <c r="N316" s="258"/>
      <c r="O316" s="258"/>
      <c r="P316" s="258"/>
      <c r="Q316" s="258"/>
      <c r="R316" s="258"/>
      <c r="S316" s="258"/>
      <c r="T316" s="259"/>
      <c r="AT316" s="260" t="s">
        <v>140</v>
      </c>
      <c r="AU316" s="260" t="s">
        <v>145</v>
      </c>
      <c r="AV316" s="13" t="s">
        <v>145</v>
      </c>
      <c r="AW316" s="13" t="s">
        <v>36</v>
      </c>
      <c r="AX316" s="13" t="s">
        <v>87</v>
      </c>
      <c r="AY316" s="260" t="s">
        <v>129</v>
      </c>
    </row>
    <row r="317" spans="2:65" s="1" customFormat="1" ht="16.5" customHeight="1">
      <c r="B317" s="38"/>
      <c r="C317" s="283" t="s">
        <v>339</v>
      </c>
      <c r="D317" s="283" t="s">
        <v>289</v>
      </c>
      <c r="E317" s="284" t="s">
        <v>346</v>
      </c>
      <c r="F317" s="285" t="s">
        <v>347</v>
      </c>
      <c r="G317" s="286" t="s">
        <v>348</v>
      </c>
      <c r="H317" s="287">
        <v>1.145</v>
      </c>
      <c r="I317" s="288"/>
      <c r="J317" s="289">
        <f>ROUND(I317*H317,2)</f>
        <v>0</v>
      </c>
      <c r="K317" s="285" t="s">
        <v>334</v>
      </c>
      <c r="L317" s="290"/>
      <c r="M317" s="291" t="s">
        <v>1</v>
      </c>
      <c r="N317" s="292" t="s">
        <v>44</v>
      </c>
      <c r="O317" s="86"/>
      <c r="P317" s="232">
        <f>O317*H317</f>
        <v>0</v>
      </c>
      <c r="Q317" s="232">
        <v>0.001</v>
      </c>
      <c r="R317" s="232">
        <f>Q317*H317</f>
        <v>0.001145</v>
      </c>
      <c r="S317" s="232">
        <v>0</v>
      </c>
      <c r="T317" s="233">
        <f>S317*H317</f>
        <v>0</v>
      </c>
      <c r="AR317" s="234" t="s">
        <v>192</v>
      </c>
      <c r="AT317" s="234" t="s">
        <v>289</v>
      </c>
      <c r="AU317" s="234" t="s">
        <v>145</v>
      </c>
      <c r="AY317" s="17" t="s">
        <v>129</v>
      </c>
      <c r="BE317" s="235">
        <f>IF(N317="základní",J317,0)</f>
        <v>0</v>
      </c>
      <c r="BF317" s="235">
        <f>IF(N317="snížená",J317,0)</f>
        <v>0</v>
      </c>
      <c r="BG317" s="235">
        <f>IF(N317="zákl. přenesená",J317,0)</f>
        <v>0</v>
      </c>
      <c r="BH317" s="235">
        <f>IF(N317="sníž. přenesená",J317,0)</f>
        <v>0</v>
      </c>
      <c r="BI317" s="235">
        <f>IF(N317="nulová",J317,0)</f>
        <v>0</v>
      </c>
      <c r="BJ317" s="17" t="s">
        <v>87</v>
      </c>
      <c r="BK317" s="235">
        <f>ROUND(I317*H317,2)</f>
        <v>0</v>
      </c>
      <c r="BL317" s="17" t="s">
        <v>136</v>
      </c>
      <c r="BM317" s="234" t="s">
        <v>748</v>
      </c>
    </row>
    <row r="318" spans="2:47" s="1" customFormat="1" ht="12">
      <c r="B318" s="38"/>
      <c r="C318" s="39"/>
      <c r="D318" s="236" t="s">
        <v>138</v>
      </c>
      <c r="E318" s="39"/>
      <c r="F318" s="237" t="s">
        <v>347</v>
      </c>
      <c r="G318" s="39"/>
      <c r="H318" s="39"/>
      <c r="I318" s="139"/>
      <c r="J318" s="39"/>
      <c r="K318" s="39"/>
      <c r="L318" s="43"/>
      <c r="M318" s="238"/>
      <c r="N318" s="86"/>
      <c r="O318" s="86"/>
      <c r="P318" s="86"/>
      <c r="Q318" s="86"/>
      <c r="R318" s="86"/>
      <c r="S318" s="86"/>
      <c r="T318" s="87"/>
      <c r="AT318" s="17" t="s">
        <v>138</v>
      </c>
      <c r="AU318" s="17" t="s">
        <v>145</v>
      </c>
    </row>
    <row r="319" spans="2:51" s="12" customFormat="1" ht="12">
      <c r="B319" s="239"/>
      <c r="C319" s="240"/>
      <c r="D319" s="236" t="s">
        <v>140</v>
      </c>
      <c r="E319" s="240"/>
      <c r="F319" s="242" t="s">
        <v>749</v>
      </c>
      <c r="G319" s="240"/>
      <c r="H319" s="243">
        <v>1.145</v>
      </c>
      <c r="I319" s="244"/>
      <c r="J319" s="240"/>
      <c r="K319" s="240"/>
      <c r="L319" s="245"/>
      <c r="M319" s="246"/>
      <c r="N319" s="247"/>
      <c r="O319" s="247"/>
      <c r="P319" s="247"/>
      <c r="Q319" s="247"/>
      <c r="R319" s="247"/>
      <c r="S319" s="247"/>
      <c r="T319" s="248"/>
      <c r="AT319" s="249" t="s">
        <v>140</v>
      </c>
      <c r="AU319" s="249" t="s">
        <v>145</v>
      </c>
      <c r="AV319" s="12" t="s">
        <v>89</v>
      </c>
      <c r="AW319" s="12" t="s">
        <v>4</v>
      </c>
      <c r="AX319" s="12" t="s">
        <v>87</v>
      </c>
      <c r="AY319" s="249" t="s">
        <v>129</v>
      </c>
    </row>
    <row r="320" spans="2:63" s="11" customFormat="1" ht="22.8" customHeight="1">
      <c r="B320" s="207"/>
      <c r="C320" s="208"/>
      <c r="D320" s="209" t="s">
        <v>78</v>
      </c>
      <c r="E320" s="221" t="s">
        <v>89</v>
      </c>
      <c r="F320" s="221" t="s">
        <v>750</v>
      </c>
      <c r="G320" s="208"/>
      <c r="H320" s="208"/>
      <c r="I320" s="211"/>
      <c r="J320" s="222">
        <f>BK320</f>
        <v>0</v>
      </c>
      <c r="K320" s="208"/>
      <c r="L320" s="213"/>
      <c r="M320" s="214"/>
      <c r="N320" s="215"/>
      <c r="O320" s="215"/>
      <c r="P320" s="216">
        <f>SUM(P321:P349)</f>
        <v>0</v>
      </c>
      <c r="Q320" s="215"/>
      <c r="R320" s="216">
        <f>SUM(R321:R349)</f>
        <v>11.984686490000001</v>
      </c>
      <c r="S320" s="215"/>
      <c r="T320" s="217">
        <f>SUM(T321:T349)</f>
        <v>0</v>
      </c>
      <c r="AR320" s="218" t="s">
        <v>87</v>
      </c>
      <c r="AT320" s="219" t="s">
        <v>78</v>
      </c>
      <c r="AU320" s="219" t="s">
        <v>87</v>
      </c>
      <c r="AY320" s="218" t="s">
        <v>129</v>
      </c>
      <c r="BK320" s="220">
        <f>SUM(BK321:BK349)</f>
        <v>0</v>
      </c>
    </row>
    <row r="321" spans="2:65" s="1" customFormat="1" ht="16.5" customHeight="1">
      <c r="B321" s="38"/>
      <c r="C321" s="223" t="s">
        <v>345</v>
      </c>
      <c r="D321" s="223" t="s">
        <v>131</v>
      </c>
      <c r="E321" s="224" t="s">
        <v>751</v>
      </c>
      <c r="F321" s="225" t="s">
        <v>752</v>
      </c>
      <c r="G321" s="226" t="s">
        <v>160</v>
      </c>
      <c r="H321" s="227">
        <v>3.872</v>
      </c>
      <c r="I321" s="228"/>
      <c r="J321" s="229">
        <f>ROUND(I321*H321,2)</f>
        <v>0</v>
      </c>
      <c r="K321" s="225" t="s">
        <v>135</v>
      </c>
      <c r="L321" s="43"/>
      <c r="M321" s="230" t="s">
        <v>1</v>
      </c>
      <c r="N321" s="231" t="s">
        <v>44</v>
      </c>
      <c r="O321" s="86"/>
      <c r="P321" s="232">
        <f>O321*H321</f>
        <v>0</v>
      </c>
      <c r="Q321" s="232">
        <v>2.45329</v>
      </c>
      <c r="R321" s="232">
        <f>Q321*H321</f>
        <v>9.49913888</v>
      </c>
      <c r="S321" s="232">
        <v>0</v>
      </c>
      <c r="T321" s="233">
        <f>S321*H321</f>
        <v>0</v>
      </c>
      <c r="AR321" s="234" t="s">
        <v>136</v>
      </c>
      <c r="AT321" s="234" t="s">
        <v>131</v>
      </c>
      <c r="AU321" s="234" t="s">
        <v>89</v>
      </c>
      <c r="AY321" s="17" t="s">
        <v>129</v>
      </c>
      <c r="BE321" s="235">
        <f>IF(N321="základní",J321,0)</f>
        <v>0</v>
      </c>
      <c r="BF321" s="235">
        <f>IF(N321="snížená",J321,0)</f>
        <v>0</v>
      </c>
      <c r="BG321" s="235">
        <f>IF(N321="zákl. přenesená",J321,0)</f>
        <v>0</v>
      </c>
      <c r="BH321" s="235">
        <f>IF(N321="sníž. přenesená",J321,0)</f>
        <v>0</v>
      </c>
      <c r="BI321" s="235">
        <f>IF(N321="nulová",J321,0)</f>
        <v>0</v>
      </c>
      <c r="BJ321" s="17" t="s">
        <v>87</v>
      </c>
      <c r="BK321" s="235">
        <f>ROUND(I321*H321,2)</f>
        <v>0</v>
      </c>
      <c r="BL321" s="17" t="s">
        <v>136</v>
      </c>
      <c r="BM321" s="234" t="s">
        <v>753</v>
      </c>
    </row>
    <row r="322" spans="2:47" s="1" customFormat="1" ht="12">
      <c r="B322" s="38"/>
      <c r="C322" s="39"/>
      <c r="D322" s="236" t="s">
        <v>138</v>
      </c>
      <c r="E322" s="39"/>
      <c r="F322" s="237" t="s">
        <v>754</v>
      </c>
      <c r="G322" s="39"/>
      <c r="H322" s="39"/>
      <c r="I322" s="139"/>
      <c r="J322" s="39"/>
      <c r="K322" s="39"/>
      <c r="L322" s="43"/>
      <c r="M322" s="238"/>
      <c r="N322" s="86"/>
      <c r="O322" s="86"/>
      <c r="P322" s="86"/>
      <c r="Q322" s="86"/>
      <c r="R322" s="86"/>
      <c r="S322" s="86"/>
      <c r="T322" s="87"/>
      <c r="AT322" s="17" t="s">
        <v>138</v>
      </c>
      <c r="AU322" s="17" t="s">
        <v>89</v>
      </c>
    </row>
    <row r="323" spans="2:51" s="12" customFormat="1" ht="12">
      <c r="B323" s="239"/>
      <c r="C323" s="240"/>
      <c r="D323" s="236" t="s">
        <v>140</v>
      </c>
      <c r="E323" s="241" t="s">
        <v>1</v>
      </c>
      <c r="F323" s="242" t="s">
        <v>755</v>
      </c>
      <c r="G323" s="240"/>
      <c r="H323" s="243">
        <v>3.872</v>
      </c>
      <c r="I323" s="244"/>
      <c r="J323" s="240"/>
      <c r="K323" s="240"/>
      <c r="L323" s="245"/>
      <c r="M323" s="246"/>
      <c r="N323" s="247"/>
      <c r="O323" s="247"/>
      <c r="P323" s="247"/>
      <c r="Q323" s="247"/>
      <c r="R323" s="247"/>
      <c r="S323" s="247"/>
      <c r="T323" s="248"/>
      <c r="AT323" s="249" t="s">
        <v>140</v>
      </c>
      <c r="AU323" s="249" t="s">
        <v>89</v>
      </c>
      <c r="AV323" s="12" t="s">
        <v>89</v>
      </c>
      <c r="AW323" s="12" t="s">
        <v>36</v>
      </c>
      <c r="AX323" s="12" t="s">
        <v>87</v>
      </c>
      <c r="AY323" s="249" t="s">
        <v>129</v>
      </c>
    </row>
    <row r="324" spans="2:65" s="1" customFormat="1" ht="16.5" customHeight="1">
      <c r="B324" s="38"/>
      <c r="C324" s="223" t="s">
        <v>352</v>
      </c>
      <c r="D324" s="223" t="s">
        <v>131</v>
      </c>
      <c r="E324" s="224" t="s">
        <v>756</v>
      </c>
      <c r="F324" s="225" t="s">
        <v>757</v>
      </c>
      <c r="G324" s="226" t="s">
        <v>134</v>
      </c>
      <c r="H324" s="227">
        <v>7.04</v>
      </c>
      <c r="I324" s="228"/>
      <c r="J324" s="229">
        <f>ROUND(I324*H324,2)</f>
        <v>0</v>
      </c>
      <c r="K324" s="225" t="s">
        <v>135</v>
      </c>
      <c r="L324" s="43"/>
      <c r="M324" s="230" t="s">
        <v>1</v>
      </c>
      <c r="N324" s="231" t="s">
        <v>44</v>
      </c>
      <c r="O324" s="86"/>
      <c r="P324" s="232">
        <f>O324*H324</f>
        <v>0</v>
      </c>
      <c r="Q324" s="232">
        <v>0.00247</v>
      </c>
      <c r="R324" s="232">
        <f>Q324*H324</f>
        <v>0.0173888</v>
      </c>
      <c r="S324" s="232">
        <v>0</v>
      </c>
      <c r="T324" s="233">
        <f>S324*H324</f>
        <v>0</v>
      </c>
      <c r="AR324" s="234" t="s">
        <v>136</v>
      </c>
      <c r="AT324" s="234" t="s">
        <v>131</v>
      </c>
      <c r="AU324" s="234" t="s">
        <v>89</v>
      </c>
      <c r="AY324" s="17" t="s">
        <v>129</v>
      </c>
      <c r="BE324" s="235">
        <f>IF(N324="základní",J324,0)</f>
        <v>0</v>
      </c>
      <c r="BF324" s="235">
        <f>IF(N324="snížená",J324,0)</f>
        <v>0</v>
      </c>
      <c r="BG324" s="235">
        <f>IF(N324="zákl. přenesená",J324,0)</f>
        <v>0</v>
      </c>
      <c r="BH324" s="235">
        <f>IF(N324="sníž. přenesená",J324,0)</f>
        <v>0</v>
      </c>
      <c r="BI324" s="235">
        <f>IF(N324="nulová",J324,0)</f>
        <v>0</v>
      </c>
      <c r="BJ324" s="17" t="s">
        <v>87</v>
      </c>
      <c r="BK324" s="235">
        <f>ROUND(I324*H324,2)</f>
        <v>0</v>
      </c>
      <c r="BL324" s="17" t="s">
        <v>136</v>
      </c>
      <c r="BM324" s="234" t="s">
        <v>758</v>
      </c>
    </row>
    <row r="325" spans="2:47" s="1" customFormat="1" ht="12">
      <c r="B325" s="38"/>
      <c r="C325" s="39"/>
      <c r="D325" s="236" t="s">
        <v>138</v>
      </c>
      <c r="E325" s="39"/>
      <c r="F325" s="237" t="s">
        <v>759</v>
      </c>
      <c r="G325" s="39"/>
      <c r="H325" s="39"/>
      <c r="I325" s="139"/>
      <c r="J325" s="39"/>
      <c r="K325" s="39"/>
      <c r="L325" s="43"/>
      <c r="M325" s="238"/>
      <c r="N325" s="86"/>
      <c r="O325" s="86"/>
      <c r="P325" s="86"/>
      <c r="Q325" s="86"/>
      <c r="R325" s="86"/>
      <c r="S325" s="86"/>
      <c r="T325" s="87"/>
      <c r="AT325" s="17" t="s">
        <v>138</v>
      </c>
      <c r="AU325" s="17" t="s">
        <v>89</v>
      </c>
    </row>
    <row r="326" spans="2:51" s="12" customFormat="1" ht="12">
      <c r="B326" s="239"/>
      <c r="C326" s="240"/>
      <c r="D326" s="236" t="s">
        <v>140</v>
      </c>
      <c r="E326" s="241" t="s">
        <v>1</v>
      </c>
      <c r="F326" s="242" t="s">
        <v>760</v>
      </c>
      <c r="G326" s="240"/>
      <c r="H326" s="243">
        <v>7.04</v>
      </c>
      <c r="I326" s="244"/>
      <c r="J326" s="240"/>
      <c r="K326" s="240"/>
      <c r="L326" s="245"/>
      <c r="M326" s="246"/>
      <c r="N326" s="247"/>
      <c r="O326" s="247"/>
      <c r="P326" s="247"/>
      <c r="Q326" s="247"/>
      <c r="R326" s="247"/>
      <c r="S326" s="247"/>
      <c r="T326" s="248"/>
      <c r="AT326" s="249" t="s">
        <v>140</v>
      </c>
      <c r="AU326" s="249" t="s">
        <v>89</v>
      </c>
      <c r="AV326" s="12" t="s">
        <v>89</v>
      </c>
      <c r="AW326" s="12" t="s">
        <v>36</v>
      </c>
      <c r="AX326" s="12" t="s">
        <v>87</v>
      </c>
      <c r="AY326" s="249" t="s">
        <v>129</v>
      </c>
    </row>
    <row r="327" spans="2:65" s="1" customFormat="1" ht="16.5" customHeight="1">
      <c r="B327" s="38"/>
      <c r="C327" s="223" t="s">
        <v>361</v>
      </c>
      <c r="D327" s="223" t="s">
        <v>131</v>
      </c>
      <c r="E327" s="224" t="s">
        <v>761</v>
      </c>
      <c r="F327" s="225" t="s">
        <v>762</v>
      </c>
      <c r="G327" s="226" t="s">
        <v>134</v>
      </c>
      <c r="H327" s="227">
        <v>7.04</v>
      </c>
      <c r="I327" s="228"/>
      <c r="J327" s="229">
        <f>ROUND(I327*H327,2)</f>
        <v>0</v>
      </c>
      <c r="K327" s="225" t="s">
        <v>135</v>
      </c>
      <c r="L327" s="43"/>
      <c r="M327" s="230" t="s">
        <v>1</v>
      </c>
      <c r="N327" s="231" t="s">
        <v>44</v>
      </c>
      <c r="O327" s="86"/>
      <c r="P327" s="232">
        <f>O327*H327</f>
        <v>0</v>
      </c>
      <c r="Q327" s="232">
        <v>0</v>
      </c>
      <c r="R327" s="232">
        <f>Q327*H327</f>
        <v>0</v>
      </c>
      <c r="S327" s="232">
        <v>0</v>
      </c>
      <c r="T327" s="233">
        <f>S327*H327</f>
        <v>0</v>
      </c>
      <c r="AR327" s="234" t="s">
        <v>136</v>
      </c>
      <c r="AT327" s="234" t="s">
        <v>131</v>
      </c>
      <c r="AU327" s="234" t="s">
        <v>89</v>
      </c>
      <c r="AY327" s="17" t="s">
        <v>129</v>
      </c>
      <c r="BE327" s="235">
        <f>IF(N327="základní",J327,0)</f>
        <v>0</v>
      </c>
      <c r="BF327" s="235">
        <f>IF(N327="snížená",J327,0)</f>
        <v>0</v>
      </c>
      <c r="BG327" s="235">
        <f>IF(N327="zákl. přenesená",J327,0)</f>
        <v>0</v>
      </c>
      <c r="BH327" s="235">
        <f>IF(N327="sníž. přenesená",J327,0)</f>
        <v>0</v>
      </c>
      <c r="BI327" s="235">
        <f>IF(N327="nulová",J327,0)</f>
        <v>0</v>
      </c>
      <c r="BJ327" s="17" t="s">
        <v>87</v>
      </c>
      <c r="BK327" s="235">
        <f>ROUND(I327*H327,2)</f>
        <v>0</v>
      </c>
      <c r="BL327" s="17" t="s">
        <v>136</v>
      </c>
      <c r="BM327" s="234" t="s">
        <v>763</v>
      </c>
    </row>
    <row r="328" spans="2:47" s="1" customFormat="1" ht="12">
      <c r="B328" s="38"/>
      <c r="C328" s="39"/>
      <c r="D328" s="236" t="s">
        <v>138</v>
      </c>
      <c r="E328" s="39"/>
      <c r="F328" s="237" t="s">
        <v>764</v>
      </c>
      <c r="G328" s="39"/>
      <c r="H328" s="39"/>
      <c r="I328" s="139"/>
      <c r="J328" s="39"/>
      <c r="K328" s="39"/>
      <c r="L328" s="43"/>
      <c r="M328" s="238"/>
      <c r="N328" s="86"/>
      <c r="O328" s="86"/>
      <c r="P328" s="86"/>
      <c r="Q328" s="86"/>
      <c r="R328" s="86"/>
      <c r="S328" s="86"/>
      <c r="T328" s="87"/>
      <c r="AT328" s="17" t="s">
        <v>138</v>
      </c>
      <c r="AU328" s="17" t="s">
        <v>89</v>
      </c>
    </row>
    <row r="329" spans="2:65" s="1" customFormat="1" ht="16.5" customHeight="1">
      <c r="B329" s="38"/>
      <c r="C329" s="223" t="s">
        <v>367</v>
      </c>
      <c r="D329" s="223" t="s">
        <v>131</v>
      </c>
      <c r="E329" s="224" t="s">
        <v>765</v>
      </c>
      <c r="F329" s="225" t="s">
        <v>766</v>
      </c>
      <c r="G329" s="226" t="s">
        <v>275</v>
      </c>
      <c r="H329" s="227">
        <v>0.155</v>
      </c>
      <c r="I329" s="228"/>
      <c r="J329" s="229">
        <f>ROUND(I329*H329,2)</f>
        <v>0</v>
      </c>
      <c r="K329" s="225" t="s">
        <v>135</v>
      </c>
      <c r="L329" s="43"/>
      <c r="M329" s="230" t="s">
        <v>1</v>
      </c>
      <c r="N329" s="231" t="s">
        <v>44</v>
      </c>
      <c r="O329" s="86"/>
      <c r="P329" s="232">
        <f>O329*H329</f>
        <v>0</v>
      </c>
      <c r="Q329" s="232">
        <v>1.06017</v>
      </c>
      <c r="R329" s="232">
        <f>Q329*H329</f>
        <v>0.16432635</v>
      </c>
      <c r="S329" s="232">
        <v>0</v>
      </c>
      <c r="T329" s="233">
        <f>S329*H329</f>
        <v>0</v>
      </c>
      <c r="AR329" s="234" t="s">
        <v>136</v>
      </c>
      <c r="AT329" s="234" t="s">
        <v>131</v>
      </c>
      <c r="AU329" s="234" t="s">
        <v>89</v>
      </c>
      <c r="AY329" s="17" t="s">
        <v>129</v>
      </c>
      <c r="BE329" s="235">
        <f>IF(N329="základní",J329,0)</f>
        <v>0</v>
      </c>
      <c r="BF329" s="235">
        <f>IF(N329="snížená",J329,0)</f>
        <v>0</v>
      </c>
      <c r="BG329" s="235">
        <f>IF(N329="zákl. přenesená",J329,0)</f>
        <v>0</v>
      </c>
      <c r="BH329" s="235">
        <f>IF(N329="sníž. přenesená",J329,0)</f>
        <v>0</v>
      </c>
      <c r="BI329" s="235">
        <f>IF(N329="nulová",J329,0)</f>
        <v>0</v>
      </c>
      <c r="BJ329" s="17" t="s">
        <v>87</v>
      </c>
      <c r="BK329" s="235">
        <f>ROUND(I329*H329,2)</f>
        <v>0</v>
      </c>
      <c r="BL329" s="17" t="s">
        <v>136</v>
      </c>
      <c r="BM329" s="234" t="s">
        <v>767</v>
      </c>
    </row>
    <row r="330" spans="2:47" s="1" customFormat="1" ht="12">
      <c r="B330" s="38"/>
      <c r="C330" s="39"/>
      <c r="D330" s="236" t="s">
        <v>138</v>
      </c>
      <c r="E330" s="39"/>
      <c r="F330" s="237" t="s">
        <v>768</v>
      </c>
      <c r="G330" s="39"/>
      <c r="H330" s="39"/>
      <c r="I330" s="139"/>
      <c r="J330" s="39"/>
      <c r="K330" s="39"/>
      <c r="L330" s="43"/>
      <c r="M330" s="238"/>
      <c r="N330" s="86"/>
      <c r="O330" s="86"/>
      <c r="P330" s="86"/>
      <c r="Q330" s="86"/>
      <c r="R330" s="86"/>
      <c r="S330" s="86"/>
      <c r="T330" s="87"/>
      <c r="AT330" s="17" t="s">
        <v>138</v>
      </c>
      <c r="AU330" s="17" t="s">
        <v>89</v>
      </c>
    </row>
    <row r="331" spans="2:51" s="12" customFormat="1" ht="12">
      <c r="B331" s="239"/>
      <c r="C331" s="240"/>
      <c r="D331" s="236" t="s">
        <v>140</v>
      </c>
      <c r="E331" s="241" t="s">
        <v>1</v>
      </c>
      <c r="F331" s="242" t="s">
        <v>769</v>
      </c>
      <c r="G331" s="240"/>
      <c r="H331" s="243">
        <v>0.155</v>
      </c>
      <c r="I331" s="244"/>
      <c r="J331" s="240"/>
      <c r="K331" s="240"/>
      <c r="L331" s="245"/>
      <c r="M331" s="246"/>
      <c r="N331" s="247"/>
      <c r="O331" s="247"/>
      <c r="P331" s="247"/>
      <c r="Q331" s="247"/>
      <c r="R331" s="247"/>
      <c r="S331" s="247"/>
      <c r="T331" s="248"/>
      <c r="AT331" s="249" t="s">
        <v>140</v>
      </c>
      <c r="AU331" s="249" t="s">
        <v>89</v>
      </c>
      <c r="AV331" s="12" t="s">
        <v>89</v>
      </c>
      <c r="AW331" s="12" t="s">
        <v>36</v>
      </c>
      <c r="AX331" s="12" t="s">
        <v>87</v>
      </c>
      <c r="AY331" s="249" t="s">
        <v>129</v>
      </c>
    </row>
    <row r="332" spans="2:65" s="1" customFormat="1" ht="16.5" customHeight="1">
      <c r="B332" s="38"/>
      <c r="C332" s="223" t="s">
        <v>372</v>
      </c>
      <c r="D332" s="223" t="s">
        <v>131</v>
      </c>
      <c r="E332" s="224" t="s">
        <v>770</v>
      </c>
      <c r="F332" s="225" t="s">
        <v>771</v>
      </c>
      <c r="G332" s="226" t="s">
        <v>275</v>
      </c>
      <c r="H332" s="227">
        <v>0.117</v>
      </c>
      <c r="I332" s="228"/>
      <c r="J332" s="229">
        <f>ROUND(I332*H332,2)</f>
        <v>0</v>
      </c>
      <c r="K332" s="225" t="s">
        <v>135</v>
      </c>
      <c r="L332" s="43"/>
      <c r="M332" s="230" t="s">
        <v>1</v>
      </c>
      <c r="N332" s="231" t="s">
        <v>44</v>
      </c>
      <c r="O332" s="86"/>
      <c r="P332" s="232">
        <f>O332*H332</f>
        <v>0</v>
      </c>
      <c r="Q332" s="232">
        <v>1.06277</v>
      </c>
      <c r="R332" s="232">
        <f>Q332*H332</f>
        <v>0.12434409</v>
      </c>
      <c r="S332" s="232">
        <v>0</v>
      </c>
      <c r="T332" s="233">
        <f>S332*H332</f>
        <v>0</v>
      </c>
      <c r="AR332" s="234" t="s">
        <v>136</v>
      </c>
      <c r="AT332" s="234" t="s">
        <v>131</v>
      </c>
      <c r="AU332" s="234" t="s">
        <v>89</v>
      </c>
      <c r="AY332" s="17" t="s">
        <v>129</v>
      </c>
      <c r="BE332" s="235">
        <f>IF(N332="základní",J332,0)</f>
        <v>0</v>
      </c>
      <c r="BF332" s="235">
        <f>IF(N332="snížená",J332,0)</f>
        <v>0</v>
      </c>
      <c r="BG332" s="235">
        <f>IF(N332="zákl. přenesená",J332,0)</f>
        <v>0</v>
      </c>
      <c r="BH332" s="235">
        <f>IF(N332="sníž. přenesená",J332,0)</f>
        <v>0</v>
      </c>
      <c r="BI332" s="235">
        <f>IF(N332="nulová",J332,0)</f>
        <v>0</v>
      </c>
      <c r="BJ332" s="17" t="s">
        <v>87</v>
      </c>
      <c r="BK332" s="235">
        <f>ROUND(I332*H332,2)</f>
        <v>0</v>
      </c>
      <c r="BL332" s="17" t="s">
        <v>136</v>
      </c>
      <c r="BM332" s="234" t="s">
        <v>772</v>
      </c>
    </row>
    <row r="333" spans="2:47" s="1" customFormat="1" ht="12">
      <c r="B333" s="38"/>
      <c r="C333" s="39"/>
      <c r="D333" s="236" t="s">
        <v>138</v>
      </c>
      <c r="E333" s="39"/>
      <c r="F333" s="237" t="s">
        <v>773</v>
      </c>
      <c r="G333" s="39"/>
      <c r="H333" s="39"/>
      <c r="I333" s="139"/>
      <c r="J333" s="39"/>
      <c r="K333" s="39"/>
      <c r="L333" s="43"/>
      <c r="M333" s="238"/>
      <c r="N333" s="86"/>
      <c r="O333" s="86"/>
      <c r="P333" s="86"/>
      <c r="Q333" s="86"/>
      <c r="R333" s="86"/>
      <c r="S333" s="86"/>
      <c r="T333" s="87"/>
      <c r="AT333" s="17" t="s">
        <v>138</v>
      </c>
      <c r="AU333" s="17" t="s">
        <v>89</v>
      </c>
    </row>
    <row r="334" spans="2:51" s="12" customFormat="1" ht="12">
      <c r="B334" s="239"/>
      <c r="C334" s="240"/>
      <c r="D334" s="236" t="s">
        <v>140</v>
      </c>
      <c r="E334" s="241" t="s">
        <v>1</v>
      </c>
      <c r="F334" s="242" t="s">
        <v>774</v>
      </c>
      <c r="G334" s="240"/>
      <c r="H334" s="243">
        <v>0.117</v>
      </c>
      <c r="I334" s="244"/>
      <c r="J334" s="240"/>
      <c r="K334" s="240"/>
      <c r="L334" s="245"/>
      <c r="M334" s="246"/>
      <c r="N334" s="247"/>
      <c r="O334" s="247"/>
      <c r="P334" s="247"/>
      <c r="Q334" s="247"/>
      <c r="R334" s="247"/>
      <c r="S334" s="247"/>
      <c r="T334" s="248"/>
      <c r="AT334" s="249" t="s">
        <v>140</v>
      </c>
      <c r="AU334" s="249" t="s">
        <v>89</v>
      </c>
      <c r="AV334" s="12" t="s">
        <v>89</v>
      </c>
      <c r="AW334" s="12" t="s">
        <v>36</v>
      </c>
      <c r="AX334" s="12" t="s">
        <v>87</v>
      </c>
      <c r="AY334" s="249" t="s">
        <v>129</v>
      </c>
    </row>
    <row r="335" spans="2:65" s="1" customFormat="1" ht="16.5" customHeight="1">
      <c r="B335" s="38"/>
      <c r="C335" s="223" t="s">
        <v>379</v>
      </c>
      <c r="D335" s="223" t="s">
        <v>131</v>
      </c>
      <c r="E335" s="224" t="s">
        <v>775</v>
      </c>
      <c r="F335" s="225" t="s">
        <v>776</v>
      </c>
      <c r="G335" s="226" t="s">
        <v>160</v>
      </c>
      <c r="H335" s="227">
        <v>0.859</v>
      </c>
      <c r="I335" s="228"/>
      <c r="J335" s="229">
        <f>ROUND(I335*H335,2)</f>
        <v>0</v>
      </c>
      <c r="K335" s="225" t="s">
        <v>135</v>
      </c>
      <c r="L335" s="43"/>
      <c r="M335" s="230" t="s">
        <v>1</v>
      </c>
      <c r="N335" s="231" t="s">
        <v>44</v>
      </c>
      <c r="O335" s="86"/>
      <c r="P335" s="232">
        <f>O335*H335</f>
        <v>0</v>
      </c>
      <c r="Q335" s="232">
        <v>2.45329</v>
      </c>
      <c r="R335" s="232">
        <f>Q335*H335</f>
        <v>2.10737611</v>
      </c>
      <c r="S335" s="232">
        <v>0</v>
      </c>
      <c r="T335" s="233">
        <f>S335*H335</f>
        <v>0</v>
      </c>
      <c r="AR335" s="234" t="s">
        <v>136</v>
      </c>
      <c r="AT335" s="234" t="s">
        <v>131</v>
      </c>
      <c r="AU335" s="234" t="s">
        <v>89</v>
      </c>
      <c r="AY335" s="17" t="s">
        <v>129</v>
      </c>
      <c r="BE335" s="235">
        <f>IF(N335="základní",J335,0)</f>
        <v>0</v>
      </c>
      <c r="BF335" s="235">
        <f>IF(N335="snížená",J335,0)</f>
        <v>0</v>
      </c>
      <c r="BG335" s="235">
        <f>IF(N335="zákl. přenesená",J335,0)</f>
        <v>0</v>
      </c>
      <c r="BH335" s="235">
        <f>IF(N335="sníž. přenesená",J335,0)</f>
        <v>0</v>
      </c>
      <c r="BI335" s="235">
        <f>IF(N335="nulová",J335,0)</f>
        <v>0</v>
      </c>
      <c r="BJ335" s="17" t="s">
        <v>87</v>
      </c>
      <c r="BK335" s="235">
        <f>ROUND(I335*H335,2)</f>
        <v>0</v>
      </c>
      <c r="BL335" s="17" t="s">
        <v>136</v>
      </c>
      <c r="BM335" s="234" t="s">
        <v>777</v>
      </c>
    </row>
    <row r="336" spans="2:47" s="1" customFormat="1" ht="12">
      <c r="B336" s="38"/>
      <c r="C336" s="39"/>
      <c r="D336" s="236" t="s">
        <v>138</v>
      </c>
      <c r="E336" s="39"/>
      <c r="F336" s="237" t="s">
        <v>778</v>
      </c>
      <c r="G336" s="39"/>
      <c r="H336" s="39"/>
      <c r="I336" s="139"/>
      <c r="J336" s="39"/>
      <c r="K336" s="39"/>
      <c r="L336" s="43"/>
      <c r="M336" s="238"/>
      <c r="N336" s="86"/>
      <c r="O336" s="86"/>
      <c r="P336" s="86"/>
      <c r="Q336" s="86"/>
      <c r="R336" s="86"/>
      <c r="S336" s="86"/>
      <c r="T336" s="87"/>
      <c r="AT336" s="17" t="s">
        <v>138</v>
      </c>
      <c r="AU336" s="17" t="s">
        <v>89</v>
      </c>
    </row>
    <row r="337" spans="2:51" s="15" customFormat="1" ht="12">
      <c r="B337" s="273"/>
      <c r="C337" s="274"/>
      <c r="D337" s="236" t="s">
        <v>140</v>
      </c>
      <c r="E337" s="275" t="s">
        <v>1</v>
      </c>
      <c r="F337" s="276" t="s">
        <v>650</v>
      </c>
      <c r="G337" s="274"/>
      <c r="H337" s="275" t="s">
        <v>1</v>
      </c>
      <c r="I337" s="277"/>
      <c r="J337" s="274"/>
      <c r="K337" s="274"/>
      <c r="L337" s="278"/>
      <c r="M337" s="279"/>
      <c r="N337" s="280"/>
      <c r="O337" s="280"/>
      <c r="P337" s="280"/>
      <c r="Q337" s="280"/>
      <c r="R337" s="280"/>
      <c r="S337" s="280"/>
      <c r="T337" s="281"/>
      <c r="AT337" s="282" t="s">
        <v>140</v>
      </c>
      <c r="AU337" s="282" t="s">
        <v>89</v>
      </c>
      <c r="AV337" s="15" t="s">
        <v>87</v>
      </c>
      <c r="AW337" s="15" t="s">
        <v>36</v>
      </c>
      <c r="AX337" s="15" t="s">
        <v>79</v>
      </c>
      <c r="AY337" s="282" t="s">
        <v>129</v>
      </c>
    </row>
    <row r="338" spans="2:51" s="12" customFormat="1" ht="12">
      <c r="B338" s="239"/>
      <c r="C338" s="240"/>
      <c r="D338" s="236" t="s">
        <v>140</v>
      </c>
      <c r="E338" s="241" t="s">
        <v>1</v>
      </c>
      <c r="F338" s="242" t="s">
        <v>779</v>
      </c>
      <c r="G338" s="240"/>
      <c r="H338" s="243">
        <v>0.859</v>
      </c>
      <c r="I338" s="244"/>
      <c r="J338" s="240"/>
      <c r="K338" s="240"/>
      <c r="L338" s="245"/>
      <c r="M338" s="246"/>
      <c r="N338" s="247"/>
      <c r="O338" s="247"/>
      <c r="P338" s="247"/>
      <c r="Q338" s="247"/>
      <c r="R338" s="247"/>
      <c r="S338" s="247"/>
      <c r="T338" s="248"/>
      <c r="AT338" s="249" t="s">
        <v>140</v>
      </c>
      <c r="AU338" s="249" t="s">
        <v>89</v>
      </c>
      <c r="AV338" s="12" t="s">
        <v>89</v>
      </c>
      <c r="AW338" s="12" t="s">
        <v>36</v>
      </c>
      <c r="AX338" s="12" t="s">
        <v>87</v>
      </c>
      <c r="AY338" s="249" t="s">
        <v>129</v>
      </c>
    </row>
    <row r="339" spans="2:65" s="1" customFormat="1" ht="16.5" customHeight="1">
      <c r="B339" s="38"/>
      <c r="C339" s="223" t="s">
        <v>385</v>
      </c>
      <c r="D339" s="223" t="s">
        <v>131</v>
      </c>
      <c r="E339" s="224" t="s">
        <v>780</v>
      </c>
      <c r="F339" s="225" t="s">
        <v>781</v>
      </c>
      <c r="G339" s="226" t="s">
        <v>134</v>
      </c>
      <c r="H339" s="227">
        <v>4</v>
      </c>
      <c r="I339" s="228"/>
      <c r="J339" s="229">
        <f>ROUND(I339*H339,2)</f>
        <v>0</v>
      </c>
      <c r="K339" s="225" t="s">
        <v>135</v>
      </c>
      <c r="L339" s="43"/>
      <c r="M339" s="230" t="s">
        <v>1</v>
      </c>
      <c r="N339" s="231" t="s">
        <v>44</v>
      </c>
      <c r="O339" s="86"/>
      <c r="P339" s="232">
        <f>O339*H339</f>
        <v>0</v>
      </c>
      <c r="Q339" s="232">
        <v>0.00264</v>
      </c>
      <c r="R339" s="232">
        <f>Q339*H339</f>
        <v>0.01056</v>
      </c>
      <c r="S339" s="232">
        <v>0</v>
      </c>
      <c r="T339" s="233">
        <f>S339*H339</f>
        <v>0</v>
      </c>
      <c r="AR339" s="234" t="s">
        <v>136</v>
      </c>
      <c r="AT339" s="234" t="s">
        <v>131</v>
      </c>
      <c r="AU339" s="234" t="s">
        <v>89</v>
      </c>
      <c r="AY339" s="17" t="s">
        <v>129</v>
      </c>
      <c r="BE339" s="235">
        <f>IF(N339="základní",J339,0)</f>
        <v>0</v>
      </c>
      <c r="BF339" s="235">
        <f>IF(N339="snížená",J339,0)</f>
        <v>0</v>
      </c>
      <c r="BG339" s="235">
        <f>IF(N339="zákl. přenesená",J339,0)</f>
        <v>0</v>
      </c>
      <c r="BH339" s="235">
        <f>IF(N339="sníž. přenesená",J339,0)</f>
        <v>0</v>
      </c>
      <c r="BI339" s="235">
        <f>IF(N339="nulová",J339,0)</f>
        <v>0</v>
      </c>
      <c r="BJ339" s="17" t="s">
        <v>87</v>
      </c>
      <c r="BK339" s="235">
        <f>ROUND(I339*H339,2)</f>
        <v>0</v>
      </c>
      <c r="BL339" s="17" t="s">
        <v>136</v>
      </c>
      <c r="BM339" s="234" t="s">
        <v>782</v>
      </c>
    </row>
    <row r="340" spans="2:47" s="1" customFormat="1" ht="12">
      <c r="B340" s="38"/>
      <c r="C340" s="39"/>
      <c r="D340" s="236" t="s">
        <v>138</v>
      </c>
      <c r="E340" s="39"/>
      <c r="F340" s="237" t="s">
        <v>783</v>
      </c>
      <c r="G340" s="39"/>
      <c r="H340" s="39"/>
      <c r="I340" s="139"/>
      <c r="J340" s="39"/>
      <c r="K340" s="39"/>
      <c r="L340" s="43"/>
      <c r="M340" s="238"/>
      <c r="N340" s="86"/>
      <c r="O340" s="86"/>
      <c r="P340" s="86"/>
      <c r="Q340" s="86"/>
      <c r="R340" s="86"/>
      <c r="S340" s="86"/>
      <c r="T340" s="87"/>
      <c r="AT340" s="17" t="s">
        <v>138</v>
      </c>
      <c r="AU340" s="17" t="s">
        <v>89</v>
      </c>
    </row>
    <row r="341" spans="2:51" s="12" customFormat="1" ht="12">
      <c r="B341" s="239"/>
      <c r="C341" s="240"/>
      <c r="D341" s="236" t="s">
        <v>140</v>
      </c>
      <c r="E341" s="241" t="s">
        <v>1</v>
      </c>
      <c r="F341" s="242" t="s">
        <v>784</v>
      </c>
      <c r="G341" s="240"/>
      <c r="H341" s="243">
        <v>4</v>
      </c>
      <c r="I341" s="244"/>
      <c r="J341" s="240"/>
      <c r="K341" s="240"/>
      <c r="L341" s="245"/>
      <c r="M341" s="246"/>
      <c r="N341" s="247"/>
      <c r="O341" s="247"/>
      <c r="P341" s="247"/>
      <c r="Q341" s="247"/>
      <c r="R341" s="247"/>
      <c r="S341" s="247"/>
      <c r="T341" s="248"/>
      <c r="AT341" s="249" t="s">
        <v>140</v>
      </c>
      <c r="AU341" s="249" t="s">
        <v>89</v>
      </c>
      <c r="AV341" s="12" t="s">
        <v>89</v>
      </c>
      <c r="AW341" s="12" t="s">
        <v>36</v>
      </c>
      <c r="AX341" s="12" t="s">
        <v>87</v>
      </c>
      <c r="AY341" s="249" t="s">
        <v>129</v>
      </c>
    </row>
    <row r="342" spans="2:65" s="1" customFormat="1" ht="16.5" customHeight="1">
      <c r="B342" s="38"/>
      <c r="C342" s="223" t="s">
        <v>390</v>
      </c>
      <c r="D342" s="223" t="s">
        <v>131</v>
      </c>
      <c r="E342" s="224" t="s">
        <v>785</v>
      </c>
      <c r="F342" s="225" t="s">
        <v>786</v>
      </c>
      <c r="G342" s="226" t="s">
        <v>134</v>
      </c>
      <c r="H342" s="227">
        <v>4</v>
      </c>
      <c r="I342" s="228"/>
      <c r="J342" s="229">
        <f>ROUND(I342*H342,2)</f>
        <v>0</v>
      </c>
      <c r="K342" s="225" t="s">
        <v>135</v>
      </c>
      <c r="L342" s="43"/>
      <c r="M342" s="230" t="s">
        <v>1</v>
      </c>
      <c r="N342" s="231" t="s">
        <v>44</v>
      </c>
      <c r="O342" s="86"/>
      <c r="P342" s="232">
        <f>O342*H342</f>
        <v>0</v>
      </c>
      <c r="Q342" s="232">
        <v>0</v>
      </c>
      <c r="R342" s="232">
        <f>Q342*H342</f>
        <v>0</v>
      </c>
      <c r="S342" s="232">
        <v>0</v>
      </c>
      <c r="T342" s="233">
        <f>S342*H342</f>
        <v>0</v>
      </c>
      <c r="AR342" s="234" t="s">
        <v>136</v>
      </c>
      <c r="AT342" s="234" t="s">
        <v>131</v>
      </c>
      <c r="AU342" s="234" t="s">
        <v>89</v>
      </c>
      <c r="AY342" s="17" t="s">
        <v>129</v>
      </c>
      <c r="BE342" s="235">
        <f>IF(N342="základní",J342,0)</f>
        <v>0</v>
      </c>
      <c r="BF342" s="235">
        <f>IF(N342="snížená",J342,0)</f>
        <v>0</v>
      </c>
      <c r="BG342" s="235">
        <f>IF(N342="zákl. přenesená",J342,0)</f>
        <v>0</v>
      </c>
      <c r="BH342" s="235">
        <f>IF(N342="sníž. přenesená",J342,0)</f>
        <v>0</v>
      </c>
      <c r="BI342" s="235">
        <f>IF(N342="nulová",J342,0)</f>
        <v>0</v>
      </c>
      <c r="BJ342" s="17" t="s">
        <v>87</v>
      </c>
      <c r="BK342" s="235">
        <f>ROUND(I342*H342,2)</f>
        <v>0</v>
      </c>
      <c r="BL342" s="17" t="s">
        <v>136</v>
      </c>
      <c r="BM342" s="234" t="s">
        <v>787</v>
      </c>
    </row>
    <row r="343" spans="2:47" s="1" customFormat="1" ht="12">
      <c r="B343" s="38"/>
      <c r="C343" s="39"/>
      <c r="D343" s="236" t="s">
        <v>138</v>
      </c>
      <c r="E343" s="39"/>
      <c r="F343" s="237" t="s">
        <v>788</v>
      </c>
      <c r="G343" s="39"/>
      <c r="H343" s="39"/>
      <c r="I343" s="139"/>
      <c r="J343" s="39"/>
      <c r="K343" s="39"/>
      <c r="L343" s="43"/>
      <c r="M343" s="238"/>
      <c r="N343" s="86"/>
      <c r="O343" s="86"/>
      <c r="P343" s="86"/>
      <c r="Q343" s="86"/>
      <c r="R343" s="86"/>
      <c r="S343" s="86"/>
      <c r="T343" s="87"/>
      <c r="AT343" s="17" t="s">
        <v>138</v>
      </c>
      <c r="AU343" s="17" t="s">
        <v>89</v>
      </c>
    </row>
    <row r="344" spans="2:65" s="1" customFormat="1" ht="16.5" customHeight="1">
      <c r="B344" s="38"/>
      <c r="C344" s="223" t="s">
        <v>395</v>
      </c>
      <c r="D344" s="223" t="s">
        <v>131</v>
      </c>
      <c r="E344" s="224" t="s">
        <v>789</v>
      </c>
      <c r="F344" s="225" t="s">
        <v>790</v>
      </c>
      <c r="G344" s="226" t="s">
        <v>275</v>
      </c>
      <c r="H344" s="227">
        <v>0.034</v>
      </c>
      <c r="I344" s="228"/>
      <c r="J344" s="229">
        <f>ROUND(I344*H344,2)</f>
        <v>0</v>
      </c>
      <c r="K344" s="225" t="s">
        <v>135</v>
      </c>
      <c r="L344" s="43"/>
      <c r="M344" s="230" t="s">
        <v>1</v>
      </c>
      <c r="N344" s="231" t="s">
        <v>44</v>
      </c>
      <c r="O344" s="86"/>
      <c r="P344" s="232">
        <f>O344*H344</f>
        <v>0</v>
      </c>
      <c r="Q344" s="232">
        <v>1.06017</v>
      </c>
      <c r="R344" s="232">
        <f>Q344*H344</f>
        <v>0.036045780000000006</v>
      </c>
      <c r="S344" s="232">
        <v>0</v>
      </c>
      <c r="T344" s="233">
        <f>S344*H344</f>
        <v>0</v>
      </c>
      <c r="AR344" s="234" t="s">
        <v>136</v>
      </c>
      <c r="AT344" s="234" t="s">
        <v>131</v>
      </c>
      <c r="AU344" s="234" t="s">
        <v>89</v>
      </c>
      <c r="AY344" s="17" t="s">
        <v>129</v>
      </c>
      <c r="BE344" s="235">
        <f>IF(N344="základní",J344,0)</f>
        <v>0</v>
      </c>
      <c r="BF344" s="235">
        <f>IF(N344="snížená",J344,0)</f>
        <v>0</v>
      </c>
      <c r="BG344" s="235">
        <f>IF(N344="zákl. přenesená",J344,0)</f>
        <v>0</v>
      </c>
      <c r="BH344" s="235">
        <f>IF(N344="sníž. přenesená",J344,0)</f>
        <v>0</v>
      </c>
      <c r="BI344" s="235">
        <f>IF(N344="nulová",J344,0)</f>
        <v>0</v>
      </c>
      <c r="BJ344" s="17" t="s">
        <v>87</v>
      </c>
      <c r="BK344" s="235">
        <f>ROUND(I344*H344,2)</f>
        <v>0</v>
      </c>
      <c r="BL344" s="17" t="s">
        <v>136</v>
      </c>
      <c r="BM344" s="234" t="s">
        <v>791</v>
      </c>
    </row>
    <row r="345" spans="2:47" s="1" customFormat="1" ht="12">
      <c r="B345" s="38"/>
      <c r="C345" s="39"/>
      <c r="D345" s="236" t="s">
        <v>138</v>
      </c>
      <c r="E345" s="39"/>
      <c r="F345" s="237" t="s">
        <v>792</v>
      </c>
      <c r="G345" s="39"/>
      <c r="H345" s="39"/>
      <c r="I345" s="139"/>
      <c r="J345" s="39"/>
      <c r="K345" s="39"/>
      <c r="L345" s="43"/>
      <c r="M345" s="238"/>
      <c r="N345" s="86"/>
      <c r="O345" s="86"/>
      <c r="P345" s="86"/>
      <c r="Q345" s="86"/>
      <c r="R345" s="86"/>
      <c r="S345" s="86"/>
      <c r="T345" s="87"/>
      <c r="AT345" s="17" t="s">
        <v>138</v>
      </c>
      <c r="AU345" s="17" t="s">
        <v>89</v>
      </c>
    </row>
    <row r="346" spans="2:51" s="12" customFormat="1" ht="12">
      <c r="B346" s="239"/>
      <c r="C346" s="240"/>
      <c r="D346" s="236" t="s">
        <v>140</v>
      </c>
      <c r="E346" s="241" t="s">
        <v>1</v>
      </c>
      <c r="F346" s="242" t="s">
        <v>793</v>
      </c>
      <c r="G346" s="240"/>
      <c r="H346" s="243">
        <v>0.034</v>
      </c>
      <c r="I346" s="244"/>
      <c r="J346" s="240"/>
      <c r="K346" s="240"/>
      <c r="L346" s="245"/>
      <c r="M346" s="246"/>
      <c r="N346" s="247"/>
      <c r="O346" s="247"/>
      <c r="P346" s="247"/>
      <c r="Q346" s="247"/>
      <c r="R346" s="247"/>
      <c r="S346" s="247"/>
      <c r="T346" s="248"/>
      <c r="AT346" s="249" t="s">
        <v>140</v>
      </c>
      <c r="AU346" s="249" t="s">
        <v>89</v>
      </c>
      <c r="AV346" s="12" t="s">
        <v>89</v>
      </c>
      <c r="AW346" s="12" t="s">
        <v>36</v>
      </c>
      <c r="AX346" s="12" t="s">
        <v>87</v>
      </c>
      <c r="AY346" s="249" t="s">
        <v>129</v>
      </c>
    </row>
    <row r="347" spans="2:65" s="1" customFormat="1" ht="16.5" customHeight="1">
      <c r="B347" s="38"/>
      <c r="C347" s="223" t="s">
        <v>400</v>
      </c>
      <c r="D347" s="223" t="s">
        <v>131</v>
      </c>
      <c r="E347" s="224" t="s">
        <v>794</v>
      </c>
      <c r="F347" s="225" t="s">
        <v>795</v>
      </c>
      <c r="G347" s="226" t="s">
        <v>275</v>
      </c>
      <c r="H347" s="227">
        <v>0.024</v>
      </c>
      <c r="I347" s="228"/>
      <c r="J347" s="229">
        <f>ROUND(I347*H347,2)</f>
        <v>0</v>
      </c>
      <c r="K347" s="225" t="s">
        <v>135</v>
      </c>
      <c r="L347" s="43"/>
      <c r="M347" s="230" t="s">
        <v>1</v>
      </c>
      <c r="N347" s="231" t="s">
        <v>44</v>
      </c>
      <c r="O347" s="86"/>
      <c r="P347" s="232">
        <f>O347*H347</f>
        <v>0</v>
      </c>
      <c r="Q347" s="232">
        <v>1.06277</v>
      </c>
      <c r="R347" s="232">
        <f>Q347*H347</f>
        <v>0.02550648</v>
      </c>
      <c r="S347" s="232">
        <v>0</v>
      </c>
      <c r="T347" s="233">
        <f>S347*H347</f>
        <v>0</v>
      </c>
      <c r="AR347" s="234" t="s">
        <v>136</v>
      </c>
      <c r="AT347" s="234" t="s">
        <v>131</v>
      </c>
      <c r="AU347" s="234" t="s">
        <v>89</v>
      </c>
      <c r="AY347" s="17" t="s">
        <v>129</v>
      </c>
      <c r="BE347" s="235">
        <f>IF(N347="základní",J347,0)</f>
        <v>0</v>
      </c>
      <c r="BF347" s="235">
        <f>IF(N347="snížená",J347,0)</f>
        <v>0</v>
      </c>
      <c r="BG347" s="235">
        <f>IF(N347="zákl. přenesená",J347,0)</f>
        <v>0</v>
      </c>
      <c r="BH347" s="235">
        <f>IF(N347="sníž. přenesená",J347,0)</f>
        <v>0</v>
      </c>
      <c r="BI347" s="235">
        <f>IF(N347="nulová",J347,0)</f>
        <v>0</v>
      </c>
      <c r="BJ347" s="17" t="s">
        <v>87</v>
      </c>
      <c r="BK347" s="235">
        <f>ROUND(I347*H347,2)</f>
        <v>0</v>
      </c>
      <c r="BL347" s="17" t="s">
        <v>136</v>
      </c>
      <c r="BM347" s="234" t="s">
        <v>796</v>
      </c>
    </row>
    <row r="348" spans="2:47" s="1" customFormat="1" ht="12">
      <c r="B348" s="38"/>
      <c r="C348" s="39"/>
      <c r="D348" s="236" t="s">
        <v>138</v>
      </c>
      <c r="E348" s="39"/>
      <c r="F348" s="237" t="s">
        <v>797</v>
      </c>
      <c r="G348" s="39"/>
      <c r="H348" s="39"/>
      <c r="I348" s="139"/>
      <c r="J348" s="39"/>
      <c r="K348" s="39"/>
      <c r="L348" s="43"/>
      <c r="M348" s="238"/>
      <c r="N348" s="86"/>
      <c r="O348" s="86"/>
      <c r="P348" s="86"/>
      <c r="Q348" s="86"/>
      <c r="R348" s="86"/>
      <c r="S348" s="86"/>
      <c r="T348" s="87"/>
      <c r="AT348" s="17" t="s">
        <v>138</v>
      </c>
      <c r="AU348" s="17" t="s">
        <v>89</v>
      </c>
    </row>
    <row r="349" spans="2:51" s="12" customFormat="1" ht="12">
      <c r="B349" s="239"/>
      <c r="C349" s="240"/>
      <c r="D349" s="236" t="s">
        <v>140</v>
      </c>
      <c r="E349" s="241" t="s">
        <v>1</v>
      </c>
      <c r="F349" s="242" t="s">
        <v>798</v>
      </c>
      <c r="G349" s="240"/>
      <c r="H349" s="243">
        <v>0.024</v>
      </c>
      <c r="I349" s="244"/>
      <c r="J349" s="240"/>
      <c r="K349" s="240"/>
      <c r="L349" s="245"/>
      <c r="M349" s="246"/>
      <c r="N349" s="247"/>
      <c r="O349" s="247"/>
      <c r="P349" s="247"/>
      <c r="Q349" s="247"/>
      <c r="R349" s="247"/>
      <c r="S349" s="247"/>
      <c r="T349" s="248"/>
      <c r="AT349" s="249" t="s">
        <v>140</v>
      </c>
      <c r="AU349" s="249" t="s">
        <v>89</v>
      </c>
      <c r="AV349" s="12" t="s">
        <v>89</v>
      </c>
      <c r="AW349" s="12" t="s">
        <v>36</v>
      </c>
      <c r="AX349" s="12" t="s">
        <v>87</v>
      </c>
      <c r="AY349" s="249" t="s">
        <v>129</v>
      </c>
    </row>
    <row r="350" spans="2:63" s="11" customFormat="1" ht="22.8" customHeight="1">
      <c r="B350" s="207"/>
      <c r="C350" s="208"/>
      <c r="D350" s="209" t="s">
        <v>78</v>
      </c>
      <c r="E350" s="221" t="s">
        <v>145</v>
      </c>
      <c r="F350" s="221" t="s">
        <v>351</v>
      </c>
      <c r="G350" s="208"/>
      <c r="H350" s="208"/>
      <c r="I350" s="211"/>
      <c r="J350" s="222">
        <f>BK350</f>
        <v>0</v>
      </c>
      <c r="K350" s="208"/>
      <c r="L350" s="213"/>
      <c r="M350" s="214"/>
      <c r="N350" s="215"/>
      <c r="O350" s="215"/>
      <c r="P350" s="216">
        <f>SUM(P351:P389)</f>
        <v>0</v>
      </c>
      <c r="Q350" s="215"/>
      <c r="R350" s="216">
        <f>SUM(R351:R389)</f>
        <v>1.06771437</v>
      </c>
      <c r="S350" s="215"/>
      <c r="T350" s="217">
        <f>SUM(T351:T389)</f>
        <v>0</v>
      </c>
      <c r="AR350" s="218" t="s">
        <v>87</v>
      </c>
      <c r="AT350" s="219" t="s">
        <v>78</v>
      </c>
      <c r="AU350" s="219" t="s">
        <v>87</v>
      </c>
      <c r="AY350" s="218" t="s">
        <v>129</v>
      </c>
      <c r="BK350" s="220">
        <f>SUM(BK351:BK389)</f>
        <v>0</v>
      </c>
    </row>
    <row r="351" spans="2:65" s="1" customFormat="1" ht="16.5" customHeight="1">
      <c r="B351" s="38"/>
      <c r="C351" s="223" t="s">
        <v>406</v>
      </c>
      <c r="D351" s="223" t="s">
        <v>131</v>
      </c>
      <c r="E351" s="224" t="s">
        <v>799</v>
      </c>
      <c r="F351" s="225" t="s">
        <v>800</v>
      </c>
      <c r="G351" s="226" t="s">
        <v>160</v>
      </c>
      <c r="H351" s="227">
        <v>5.692</v>
      </c>
      <c r="I351" s="228"/>
      <c r="J351" s="229">
        <f>ROUND(I351*H351,2)</f>
        <v>0</v>
      </c>
      <c r="K351" s="225" t="s">
        <v>135</v>
      </c>
      <c r="L351" s="43"/>
      <c r="M351" s="230" t="s">
        <v>1</v>
      </c>
      <c r="N351" s="231" t="s">
        <v>44</v>
      </c>
      <c r="O351" s="86"/>
      <c r="P351" s="232">
        <f>O351*H351</f>
        <v>0</v>
      </c>
      <c r="Q351" s="232">
        <v>0</v>
      </c>
      <c r="R351" s="232">
        <f>Q351*H351</f>
        <v>0</v>
      </c>
      <c r="S351" s="232">
        <v>0</v>
      </c>
      <c r="T351" s="233">
        <f>S351*H351</f>
        <v>0</v>
      </c>
      <c r="AR351" s="234" t="s">
        <v>136</v>
      </c>
      <c r="AT351" s="234" t="s">
        <v>131</v>
      </c>
      <c r="AU351" s="234" t="s">
        <v>89</v>
      </c>
      <c r="AY351" s="17" t="s">
        <v>129</v>
      </c>
      <c r="BE351" s="235">
        <f>IF(N351="základní",J351,0)</f>
        <v>0</v>
      </c>
      <c r="BF351" s="235">
        <f>IF(N351="snížená",J351,0)</f>
        <v>0</v>
      </c>
      <c r="BG351" s="235">
        <f>IF(N351="zákl. přenesená",J351,0)</f>
        <v>0</v>
      </c>
      <c r="BH351" s="235">
        <f>IF(N351="sníž. přenesená",J351,0)</f>
        <v>0</v>
      </c>
      <c r="BI351" s="235">
        <f>IF(N351="nulová",J351,0)</f>
        <v>0</v>
      </c>
      <c r="BJ351" s="17" t="s">
        <v>87</v>
      </c>
      <c r="BK351" s="235">
        <f>ROUND(I351*H351,2)</f>
        <v>0</v>
      </c>
      <c r="BL351" s="17" t="s">
        <v>136</v>
      </c>
      <c r="BM351" s="234" t="s">
        <v>801</v>
      </c>
    </row>
    <row r="352" spans="2:47" s="1" customFormat="1" ht="12">
      <c r="B352" s="38"/>
      <c r="C352" s="39"/>
      <c r="D352" s="236" t="s">
        <v>138</v>
      </c>
      <c r="E352" s="39"/>
      <c r="F352" s="237" t="s">
        <v>802</v>
      </c>
      <c r="G352" s="39"/>
      <c r="H352" s="39"/>
      <c r="I352" s="139"/>
      <c r="J352" s="39"/>
      <c r="K352" s="39"/>
      <c r="L352" s="43"/>
      <c r="M352" s="238"/>
      <c r="N352" s="86"/>
      <c r="O352" s="86"/>
      <c r="P352" s="86"/>
      <c r="Q352" s="86"/>
      <c r="R352" s="86"/>
      <c r="S352" s="86"/>
      <c r="T352" s="87"/>
      <c r="AT352" s="17" t="s">
        <v>138</v>
      </c>
      <c r="AU352" s="17" t="s">
        <v>89</v>
      </c>
    </row>
    <row r="353" spans="2:51" s="15" customFormat="1" ht="12">
      <c r="B353" s="273"/>
      <c r="C353" s="274"/>
      <c r="D353" s="236" t="s">
        <v>140</v>
      </c>
      <c r="E353" s="275" t="s">
        <v>1</v>
      </c>
      <c r="F353" s="276" t="s">
        <v>803</v>
      </c>
      <c r="G353" s="274"/>
      <c r="H353" s="275" t="s">
        <v>1</v>
      </c>
      <c r="I353" s="277"/>
      <c r="J353" s="274"/>
      <c r="K353" s="274"/>
      <c r="L353" s="278"/>
      <c r="M353" s="279"/>
      <c r="N353" s="280"/>
      <c r="O353" s="280"/>
      <c r="P353" s="280"/>
      <c r="Q353" s="280"/>
      <c r="R353" s="280"/>
      <c r="S353" s="280"/>
      <c r="T353" s="281"/>
      <c r="AT353" s="282" t="s">
        <v>140</v>
      </c>
      <c r="AU353" s="282" t="s">
        <v>89</v>
      </c>
      <c r="AV353" s="15" t="s">
        <v>87</v>
      </c>
      <c r="AW353" s="15" t="s">
        <v>36</v>
      </c>
      <c r="AX353" s="15" t="s">
        <v>79</v>
      </c>
      <c r="AY353" s="282" t="s">
        <v>129</v>
      </c>
    </row>
    <row r="354" spans="2:51" s="12" customFormat="1" ht="12">
      <c r="B354" s="239"/>
      <c r="C354" s="240"/>
      <c r="D354" s="236" t="s">
        <v>140</v>
      </c>
      <c r="E354" s="241" t="s">
        <v>1</v>
      </c>
      <c r="F354" s="242" t="s">
        <v>804</v>
      </c>
      <c r="G354" s="240"/>
      <c r="H354" s="243">
        <v>0.392</v>
      </c>
      <c r="I354" s="244"/>
      <c r="J354" s="240"/>
      <c r="K354" s="240"/>
      <c r="L354" s="245"/>
      <c r="M354" s="246"/>
      <c r="N354" s="247"/>
      <c r="O354" s="247"/>
      <c r="P354" s="247"/>
      <c r="Q354" s="247"/>
      <c r="R354" s="247"/>
      <c r="S354" s="247"/>
      <c r="T354" s="248"/>
      <c r="AT354" s="249" t="s">
        <v>140</v>
      </c>
      <c r="AU354" s="249" t="s">
        <v>89</v>
      </c>
      <c r="AV354" s="12" t="s">
        <v>89</v>
      </c>
      <c r="AW354" s="12" t="s">
        <v>36</v>
      </c>
      <c r="AX354" s="12" t="s">
        <v>79</v>
      </c>
      <c r="AY354" s="249" t="s">
        <v>129</v>
      </c>
    </row>
    <row r="355" spans="2:51" s="12" customFormat="1" ht="12">
      <c r="B355" s="239"/>
      <c r="C355" s="240"/>
      <c r="D355" s="236" t="s">
        <v>140</v>
      </c>
      <c r="E355" s="241" t="s">
        <v>1</v>
      </c>
      <c r="F355" s="242" t="s">
        <v>805</v>
      </c>
      <c r="G355" s="240"/>
      <c r="H355" s="243">
        <v>2.88</v>
      </c>
      <c r="I355" s="244"/>
      <c r="J355" s="240"/>
      <c r="K355" s="240"/>
      <c r="L355" s="245"/>
      <c r="M355" s="246"/>
      <c r="N355" s="247"/>
      <c r="O355" s="247"/>
      <c r="P355" s="247"/>
      <c r="Q355" s="247"/>
      <c r="R355" s="247"/>
      <c r="S355" s="247"/>
      <c r="T355" s="248"/>
      <c r="AT355" s="249" t="s">
        <v>140</v>
      </c>
      <c r="AU355" s="249" t="s">
        <v>89</v>
      </c>
      <c r="AV355" s="12" t="s">
        <v>89</v>
      </c>
      <c r="AW355" s="12" t="s">
        <v>36</v>
      </c>
      <c r="AX355" s="12" t="s">
        <v>79</v>
      </c>
      <c r="AY355" s="249" t="s">
        <v>129</v>
      </c>
    </row>
    <row r="356" spans="2:51" s="13" customFormat="1" ht="12">
      <c r="B356" s="250"/>
      <c r="C356" s="251"/>
      <c r="D356" s="236" t="s">
        <v>140</v>
      </c>
      <c r="E356" s="252" t="s">
        <v>1</v>
      </c>
      <c r="F356" s="253" t="s">
        <v>144</v>
      </c>
      <c r="G356" s="251"/>
      <c r="H356" s="254">
        <v>3.272</v>
      </c>
      <c r="I356" s="255"/>
      <c r="J356" s="251"/>
      <c r="K356" s="251"/>
      <c r="L356" s="256"/>
      <c r="M356" s="257"/>
      <c r="N356" s="258"/>
      <c r="O356" s="258"/>
      <c r="P356" s="258"/>
      <c r="Q356" s="258"/>
      <c r="R356" s="258"/>
      <c r="S356" s="258"/>
      <c r="T356" s="259"/>
      <c r="AT356" s="260" t="s">
        <v>140</v>
      </c>
      <c r="AU356" s="260" t="s">
        <v>89</v>
      </c>
      <c r="AV356" s="13" t="s">
        <v>145</v>
      </c>
      <c r="AW356" s="13" t="s">
        <v>36</v>
      </c>
      <c r="AX356" s="13" t="s">
        <v>79</v>
      </c>
      <c r="AY356" s="260" t="s">
        <v>129</v>
      </c>
    </row>
    <row r="357" spans="2:51" s="15" customFormat="1" ht="12">
      <c r="B357" s="273"/>
      <c r="C357" s="274"/>
      <c r="D357" s="236" t="s">
        <v>140</v>
      </c>
      <c r="E357" s="275" t="s">
        <v>1</v>
      </c>
      <c r="F357" s="276" t="s">
        <v>806</v>
      </c>
      <c r="G357" s="274"/>
      <c r="H357" s="275" t="s">
        <v>1</v>
      </c>
      <c r="I357" s="277"/>
      <c r="J357" s="274"/>
      <c r="K357" s="274"/>
      <c r="L357" s="278"/>
      <c r="M357" s="279"/>
      <c r="N357" s="280"/>
      <c r="O357" s="280"/>
      <c r="P357" s="280"/>
      <c r="Q357" s="280"/>
      <c r="R357" s="280"/>
      <c r="S357" s="280"/>
      <c r="T357" s="281"/>
      <c r="AT357" s="282" t="s">
        <v>140</v>
      </c>
      <c r="AU357" s="282" t="s">
        <v>89</v>
      </c>
      <c r="AV357" s="15" t="s">
        <v>87</v>
      </c>
      <c r="AW357" s="15" t="s">
        <v>36</v>
      </c>
      <c r="AX357" s="15" t="s">
        <v>79</v>
      </c>
      <c r="AY357" s="282" t="s">
        <v>129</v>
      </c>
    </row>
    <row r="358" spans="2:51" s="12" customFormat="1" ht="12">
      <c r="B358" s="239"/>
      <c r="C358" s="240"/>
      <c r="D358" s="236" t="s">
        <v>140</v>
      </c>
      <c r="E358" s="241" t="s">
        <v>1</v>
      </c>
      <c r="F358" s="242" t="s">
        <v>804</v>
      </c>
      <c r="G358" s="240"/>
      <c r="H358" s="243">
        <v>0.392</v>
      </c>
      <c r="I358" s="244"/>
      <c r="J358" s="240"/>
      <c r="K358" s="240"/>
      <c r="L358" s="245"/>
      <c r="M358" s="246"/>
      <c r="N358" s="247"/>
      <c r="O358" s="247"/>
      <c r="P358" s="247"/>
      <c r="Q358" s="247"/>
      <c r="R358" s="247"/>
      <c r="S358" s="247"/>
      <c r="T358" s="248"/>
      <c r="AT358" s="249" t="s">
        <v>140</v>
      </c>
      <c r="AU358" s="249" t="s">
        <v>89</v>
      </c>
      <c r="AV358" s="12" t="s">
        <v>89</v>
      </c>
      <c r="AW358" s="12" t="s">
        <v>36</v>
      </c>
      <c r="AX358" s="12" t="s">
        <v>79</v>
      </c>
      <c r="AY358" s="249" t="s">
        <v>129</v>
      </c>
    </row>
    <row r="359" spans="2:51" s="12" customFormat="1" ht="12">
      <c r="B359" s="239"/>
      <c r="C359" s="240"/>
      <c r="D359" s="236" t="s">
        <v>140</v>
      </c>
      <c r="E359" s="241" t="s">
        <v>1</v>
      </c>
      <c r="F359" s="242" t="s">
        <v>807</v>
      </c>
      <c r="G359" s="240"/>
      <c r="H359" s="243">
        <v>1.728</v>
      </c>
      <c r="I359" s="244"/>
      <c r="J359" s="240"/>
      <c r="K359" s="240"/>
      <c r="L359" s="245"/>
      <c r="M359" s="246"/>
      <c r="N359" s="247"/>
      <c r="O359" s="247"/>
      <c r="P359" s="247"/>
      <c r="Q359" s="247"/>
      <c r="R359" s="247"/>
      <c r="S359" s="247"/>
      <c r="T359" s="248"/>
      <c r="AT359" s="249" t="s">
        <v>140</v>
      </c>
      <c r="AU359" s="249" t="s">
        <v>89</v>
      </c>
      <c r="AV359" s="12" t="s">
        <v>89</v>
      </c>
      <c r="AW359" s="12" t="s">
        <v>36</v>
      </c>
      <c r="AX359" s="12" t="s">
        <v>79</v>
      </c>
      <c r="AY359" s="249" t="s">
        <v>129</v>
      </c>
    </row>
    <row r="360" spans="2:51" s="13" customFormat="1" ht="12">
      <c r="B360" s="250"/>
      <c r="C360" s="251"/>
      <c r="D360" s="236" t="s">
        <v>140</v>
      </c>
      <c r="E360" s="252" t="s">
        <v>1</v>
      </c>
      <c r="F360" s="253" t="s">
        <v>144</v>
      </c>
      <c r="G360" s="251"/>
      <c r="H360" s="254">
        <v>2.12</v>
      </c>
      <c r="I360" s="255"/>
      <c r="J360" s="251"/>
      <c r="K360" s="251"/>
      <c r="L360" s="256"/>
      <c r="M360" s="257"/>
      <c r="N360" s="258"/>
      <c r="O360" s="258"/>
      <c r="P360" s="258"/>
      <c r="Q360" s="258"/>
      <c r="R360" s="258"/>
      <c r="S360" s="258"/>
      <c r="T360" s="259"/>
      <c r="AT360" s="260" t="s">
        <v>140</v>
      </c>
      <c r="AU360" s="260" t="s">
        <v>89</v>
      </c>
      <c r="AV360" s="13" t="s">
        <v>145</v>
      </c>
      <c r="AW360" s="13" t="s">
        <v>36</v>
      </c>
      <c r="AX360" s="13" t="s">
        <v>79</v>
      </c>
      <c r="AY360" s="260" t="s">
        <v>129</v>
      </c>
    </row>
    <row r="361" spans="2:51" s="15" customFormat="1" ht="12">
      <c r="B361" s="273"/>
      <c r="C361" s="274"/>
      <c r="D361" s="236" t="s">
        <v>140</v>
      </c>
      <c r="E361" s="275" t="s">
        <v>1</v>
      </c>
      <c r="F361" s="276" t="s">
        <v>808</v>
      </c>
      <c r="G361" s="274"/>
      <c r="H361" s="275" t="s">
        <v>1</v>
      </c>
      <c r="I361" s="277"/>
      <c r="J361" s="274"/>
      <c r="K361" s="274"/>
      <c r="L361" s="278"/>
      <c r="M361" s="279"/>
      <c r="N361" s="280"/>
      <c r="O361" s="280"/>
      <c r="P361" s="280"/>
      <c r="Q361" s="280"/>
      <c r="R361" s="280"/>
      <c r="S361" s="280"/>
      <c r="T361" s="281"/>
      <c r="AT361" s="282" t="s">
        <v>140</v>
      </c>
      <c r="AU361" s="282" t="s">
        <v>89</v>
      </c>
      <c r="AV361" s="15" t="s">
        <v>87</v>
      </c>
      <c r="AW361" s="15" t="s">
        <v>36</v>
      </c>
      <c r="AX361" s="15" t="s">
        <v>79</v>
      </c>
      <c r="AY361" s="282" t="s">
        <v>129</v>
      </c>
    </row>
    <row r="362" spans="2:51" s="12" customFormat="1" ht="12">
      <c r="B362" s="239"/>
      <c r="C362" s="240"/>
      <c r="D362" s="236" t="s">
        <v>140</v>
      </c>
      <c r="E362" s="241" t="s">
        <v>1</v>
      </c>
      <c r="F362" s="242" t="s">
        <v>809</v>
      </c>
      <c r="G362" s="240"/>
      <c r="H362" s="243">
        <v>0.3</v>
      </c>
      <c r="I362" s="244"/>
      <c r="J362" s="240"/>
      <c r="K362" s="240"/>
      <c r="L362" s="245"/>
      <c r="M362" s="246"/>
      <c r="N362" s="247"/>
      <c r="O362" s="247"/>
      <c r="P362" s="247"/>
      <c r="Q362" s="247"/>
      <c r="R362" s="247"/>
      <c r="S362" s="247"/>
      <c r="T362" s="248"/>
      <c r="AT362" s="249" t="s">
        <v>140</v>
      </c>
      <c r="AU362" s="249" t="s">
        <v>89</v>
      </c>
      <c r="AV362" s="12" t="s">
        <v>89</v>
      </c>
      <c r="AW362" s="12" t="s">
        <v>36</v>
      </c>
      <c r="AX362" s="12" t="s">
        <v>79</v>
      </c>
      <c r="AY362" s="249" t="s">
        <v>129</v>
      </c>
    </row>
    <row r="363" spans="2:51" s="13" customFormat="1" ht="12">
      <c r="B363" s="250"/>
      <c r="C363" s="251"/>
      <c r="D363" s="236" t="s">
        <v>140</v>
      </c>
      <c r="E363" s="252" t="s">
        <v>1</v>
      </c>
      <c r="F363" s="253" t="s">
        <v>144</v>
      </c>
      <c r="G363" s="251"/>
      <c r="H363" s="254">
        <v>0.3</v>
      </c>
      <c r="I363" s="255"/>
      <c r="J363" s="251"/>
      <c r="K363" s="251"/>
      <c r="L363" s="256"/>
      <c r="M363" s="257"/>
      <c r="N363" s="258"/>
      <c r="O363" s="258"/>
      <c r="P363" s="258"/>
      <c r="Q363" s="258"/>
      <c r="R363" s="258"/>
      <c r="S363" s="258"/>
      <c r="T363" s="259"/>
      <c r="AT363" s="260" t="s">
        <v>140</v>
      </c>
      <c r="AU363" s="260" t="s">
        <v>89</v>
      </c>
      <c r="AV363" s="13" t="s">
        <v>145</v>
      </c>
      <c r="AW363" s="13" t="s">
        <v>36</v>
      </c>
      <c r="AX363" s="13" t="s">
        <v>79</v>
      </c>
      <c r="AY363" s="260" t="s">
        <v>129</v>
      </c>
    </row>
    <row r="364" spans="2:51" s="14" customFormat="1" ht="12">
      <c r="B364" s="261"/>
      <c r="C364" s="262"/>
      <c r="D364" s="236" t="s">
        <v>140</v>
      </c>
      <c r="E364" s="263" t="s">
        <v>1</v>
      </c>
      <c r="F364" s="264" t="s">
        <v>157</v>
      </c>
      <c r="G364" s="262"/>
      <c r="H364" s="265">
        <v>5.691999999999999</v>
      </c>
      <c r="I364" s="266"/>
      <c r="J364" s="262"/>
      <c r="K364" s="262"/>
      <c r="L364" s="267"/>
      <c r="M364" s="268"/>
      <c r="N364" s="269"/>
      <c r="O364" s="269"/>
      <c r="P364" s="269"/>
      <c r="Q364" s="269"/>
      <c r="R364" s="269"/>
      <c r="S364" s="269"/>
      <c r="T364" s="270"/>
      <c r="AT364" s="271" t="s">
        <v>140</v>
      </c>
      <c r="AU364" s="271" t="s">
        <v>89</v>
      </c>
      <c r="AV364" s="14" t="s">
        <v>136</v>
      </c>
      <c r="AW364" s="14" t="s">
        <v>36</v>
      </c>
      <c r="AX364" s="14" t="s">
        <v>87</v>
      </c>
      <c r="AY364" s="271" t="s">
        <v>129</v>
      </c>
    </row>
    <row r="365" spans="2:65" s="1" customFormat="1" ht="16.5" customHeight="1">
      <c r="B365" s="38"/>
      <c r="C365" s="223" t="s">
        <v>411</v>
      </c>
      <c r="D365" s="223" t="s">
        <v>131</v>
      </c>
      <c r="E365" s="224" t="s">
        <v>810</v>
      </c>
      <c r="F365" s="225" t="s">
        <v>811</v>
      </c>
      <c r="G365" s="226" t="s">
        <v>134</v>
      </c>
      <c r="H365" s="227">
        <v>51.18</v>
      </c>
      <c r="I365" s="228"/>
      <c r="J365" s="229">
        <f>ROUND(I365*H365,2)</f>
        <v>0</v>
      </c>
      <c r="K365" s="225" t="s">
        <v>135</v>
      </c>
      <c r="L365" s="43"/>
      <c r="M365" s="230" t="s">
        <v>1</v>
      </c>
      <c r="N365" s="231" t="s">
        <v>44</v>
      </c>
      <c r="O365" s="86"/>
      <c r="P365" s="232">
        <f>O365*H365</f>
        <v>0</v>
      </c>
      <c r="Q365" s="232">
        <v>0.00726</v>
      </c>
      <c r="R365" s="232">
        <f>Q365*H365</f>
        <v>0.3715668</v>
      </c>
      <c r="S365" s="232">
        <v>0</v>
      </c>
      <c r="T365" s="233">
        <f>S365*H365</f>
        <v>0</v>
      </c>
      <c r="AR365" s="234" t="s">
        <v>136</v>
      </c>
      <c r="AT365" s="234" t="s">
        <v>131</v>
      </c>
      <c r="AU365" s="234" t="s">
        <v>89</v>
      </c>
      <c r="AY365" s="17" t="s">
        <v>129</v>
      </c>
      <c r="BE365" s="235">
        <f>IF(N365="základní",J365,0)</f>
        <v>0</v>
      </c>
      <c r="BF365" s="235">
        <f>IF(N365="snížená",J365,0)</f>
        <v>0</v>
      </c>
      <c r="BG365" s="235">
        <f>IF(N365="zákl. přenesená",J365,0)</f>
        <v>0</v>
      </c>
      <c r="BH365" s="235">
        <f>IF(N365="sníž. přenesená",J365,0)</f>
        <v>0</v>
      </c>
      <c r="BI365" s="235">
        <f>IF(N365="nulová",J365,0)</f>
        <v>0</v>
      </c>
      <c r="BJ365" s="17" t="s">
        <v>87</v>
      </c>
      <c r="BK365" s="235">
        <f>ROUND(I365*H365,2)</f>
        <v>0</v>
      </c>
      <c r="BL365" s="17" t="s">
        <v>136</v>
      </c>
      <c r="BM365" s="234" t="s">
        <v>812</v>
      </c>
    </row>
    <row r="366" spans="2:47" s="1" customFormat="1" ht="12">
      <c r="B366" s="38"/>
      <c r="C366" s="39"/>
      <c r="D366" s="236" t="s">
        <v>138</v>
      </c>
      <c r="E366" s="39"/>
      <c r="F366" s="237" t="s">
        <v>813</v>
      </c>
      <c r="G366" s="39"/>
      <c r="H366" s="39"/>
      <c r="I366" s="139"/>
      <c r="J366" s="39"/>
      <c r="K366" s="39"/>
      <c r="L366" s="43"/>
      <c r="M366" s="238"/>
      <c r="N366" s="86"/>
      <c r="O366" s="86"/>
      <c r="P366" s="86"/>
      <c r="Q366" s="86"/>
      <c r="R366" s="86"/>
      <c r="S366" s="86"/>
      <c r="T366" s="87"/>
      <c r="AT366" s="17" t="s">
        <v>138</v>
      </c>
      <c r="AU366" s="17" t="s">
        <v>89</v>
      </c>
    </row>
    <row r="367" spans="2:51" s="12" customFormat="1" ht="12">
      <c r="B367" s="239"/>
      <c r="C367" s="240"/>
      <c r="D367" s="236" t="s">
        <v>140</v>
      </c>
      <c r="E367" s="241" t="s">
        <v>1</v>
      </c>
      <c r="F367" s="242" t="s">
        <v>814</v>
      </c>
      <c r="G367" s="240"/>
      <c r="H367" s="243">
        <v>29.92</v>
      </c>
      <c r="I367" s="244"/>
      <c r="J367" s="240"/>
      <c r="K367" s="240"/>
      <c r="L367" s="245"/>
      <c r="M367" s="246"/>
      <c r="N367" s="247"/>
      <c r="O367" s="247"/>
      <c r="P367" s="247"/>
      <c r="Q367" s="247"/>
      <c r="R367" s="247"/>
      <c r="S367" s="247"/>
      <c r="T367" s="248"/>
      <c r="AT367" s="249" t="s">
        <v>140</v>
      </c>
      <c r="AU367" s="249" t="s">
        <v>89</v>
      </c>
      <c r="AV367" s="12" t="s">
        <v>89</v>
      </c>
      <c r="AW367" s="12" t="s">
        <v>36</v>
      </c>
      <c r="AX367" s="12" t="s">
        <v>79</v>
      </c>
      <c r="AY367" s="249" t="s">
        <v>129</v>
      </c>
    </row>
    <row r="368" spans="2:51" s="12" customFormat="1" ht="12">
      <c r="B368" s="239"/>
      <c r="C368" s="240"/>
      <c r="D368" s="236" t="s">
        <v>140</v>
      </c>
      <c r="E368" s="241" t="s">
        <v>1</v>
      </c>
      <c r="F368" s="242" t="s">
        <v>815</v>
      </c>
      <c r="G368" s="240"/>
      <c r="H368" s="243">
        <v>18.4</v>
      </c>
      <c r="I368" s="244"/>
      <c r="J368" s="240"/>
      <c r="K368" s="240"/>
      <c r="L368" s="245"/>
      <c r="M368" s="246"/>
      <c r="N368" s="247"/>
      <c r="O368" s="247"/>
      <c r="P368" s="247"/>
      <c r="Q368" s="247"/>
      <c r="R368" s="247"/>
      <c r="S368" s="247"/>
      <c r="T368" s="248"/>
      <c r="AT368" s="249" t="s">
        <v>140</v>
      </c>
      <c r="AU368" s="249" t="s">
        <v>89</v>
      </c>
      <c r="AV368" s="12" t="s">
        <v>89</v>
      </c>
      <c r="AW368" s="12" t="s">
        <v>36</v>
      </c>
      <c r="AX368" s="12" t="s">
        <v>79</v>
      </c>
      <c r="AY368" s="249" t="s">
        <v>129</v>
      </c>
    </row>
    <row r="369" spans="2:51" s="12" customFormat="1" ht="12">
      <c r="B369" s="239"/>
      <c r="C369" s="240"/>
      <c r="D369" s="236" t="s">
        <v>140</v>
      </c>
      <c r="E369" s="241" t="s">
        <v>1</v>
      </c>
      <c r="F369" s="242" t="s">
        <v>816</v>
      </c>
      <c r="G369" s="240"/>
      <c r="H369" s="243">
        <v>2.86</v>
      </c>
      <c r="I369" s="244"/>
      <c r="J369" s="240"/>
      <c r="K369" s="240"/>
      <c r="L369" s="245"/>
      <c r="M369" s="246"/>
      <c r="N369" s="247"/>
      <c r="O369" s="247"/>
      <c r="P369" s="247"/>
      <c r="Q369" s="247"/>
      <c r="R369" s="247"/>
      <c r="S369" s="247"/>
      <c r="T369" s="248"/>
      <c r="AT369" s="249" t="s">
        <v>140</v>
      </c>
      <c r="AU369" s="249" t="s">
        <v>89</v>
      </c>
      <c r="AV369" s="12" t="s">
        <v>89</v>
      </c>
      <c r="AW369" s="12" t="s">
        <v>36</v>
      </c>
      <c r="AX369" s="12" t="s">
        <v>79</v>
      </c>
      <c r="AY369" s="249" t="s">
        <v>129</v>
      </c>
    </row>
    <row r="370" spans="2:51" s="14" customFormat="1" ht="12">
      <c r="B370" s="261"/>
      <c r="C370" s="262"/>
      <c r="D370" s="236" t="s">
        <v>140</v>
      </c>
      <c r="E370" s="263" t="s">
        <v>1</v>
      </c>
      <c r="F370" s="264" t="s">
        <v>157</v>
      </c>
      <c r="G370" s="262"/>
      <c r="H370" s="265">
        <v>51.18</v>
      </c>
      <c r="I370" s="266"/>
      <c r="J370" s="262"/>
      <c r="K370" s="262"/>
      <c r="L370" s="267"/>
      <c r="M370" s="268"/>
      <c r="N370" s="269"/>
      <c r="O370" s="269"/>
      <c r="P370" s="269"/>
      <c r="Q370" s="269"/>
      <c r="R370" s="269"/>
      <c r="S370" s="269"/>
      <c r="T370" s="270"/>
      <c r="AT370" s="271" t="s">
        <v>140</v>
      </c>
      <c r="AU370" s="271" t="s">
        <v>89</v>
      </c>
      <c r="AV370" s="14" t="s">
        <v>136</v>
      </c>
      <c r="AW370" s="14" t="s">
        <v>36</v>
      </c>
      <c r="AX370" s="14" t="s">
        <v>87</v>
      </c>
      <c r="AY370" s="271" t="s">
        <v>129</v>
      </c>
    </row>
    <row r="371" spans="2:65" s="1" customFormat="1" ht="16.5" customHeight="1">
      <c r="B371" s="38"/>
      <c r="C371" s="223" t="s">
        <v>417</v>
      </c>
      <c r="D371" s="223" t="s">
        <v>131</v>
      </c>
      <c r="E371" s="224" t="s">
        <v>817</v>
      </c>
      <c r="F371" s="225" t="s">
        <v>818</v>
      </c>
      <c r="G371" s="226" t="s">
        <v>134</v>
      </c>
      <c r="H371" s="227">
        <v>51.18</v>
      </c>
      <c r="I371" s="228"/>
      <c r="J371" s="229">
        <f>ROUND(I371*H371,2)</f>
        <v>0</v>
      </c>
      <c r="K371" s="225" t="s">
        <v>135</v>
      </c>
      <c r="L371" s="43"/>
      <c r="M371" s="230" t="s">
        <v>1</v>
      </c>
      <c r="N371" s="231" t="s">
        <v>44</v>
      </c>
      <c r="O371" s="86"/>
      <c r="P371" s="232">
        <f>O371*H371</f>
        <v>0</v>
      </c>
      <c r="Q371" s="232">
        <v>0.00086</v>
      </c>
      <c r="R371" s="232">
        <f>Q371*H371</f>
        <v>0.0440148</v>
      </c>
      <c r="S371" s="232">
        <v>0</v>
      </c>
      <c r="T371" s="233">
        <f>S371*H371</f>
        <v>0</v>
      </c>
      <c r="AR371" s="234" t="s">
        <v>136</v>
      </c>
      <c r="AT371" s="234" t="s">
        <v>131</v>
      </c>
      <c r="AU371" s="234" t="s">
        <v>89</v>
      </c>
      <c r="AY371" s="17" t="s">
        <v>129</v>
      </c>
      <c r="BE371" s="235">
        <f>IF(N371="základní",J371,0)</f>
        <v>0</v>
      </c>
      <c r="BF371" s="235">
        <f>IF(N371="snížená",J371,0)</f>
        <v>0</v>
      </c>
      <c r="BG371" s="235">
        <f>IF(N371="zákl. přenesená",J371,0)</f>
        <v>0</v>
      </c>
      <c r="BH371" s="235">
        <f>IF(N371="sníž. přenesená",J371,0)</f>
        <v>0</v>
      </c>
      <c r="BI371" s="235">
        <f>IF(N371="nulová",J371,0)</f>
        <v>0</v>
      </c>
      <c r="BJ371" s="17" t="s">
        <v>87</v>
      </c>
      <c r="BK371" s="235">
        <f>ROUND(I371*H371,2)</f>
        <v>0</v>
      </c>
      <c r="BL371" s="17" t="s">
        <v>136</v>
      </c>
      <c r="BM371" s="234" t="s">
        <v>819</v>
      </c>
    </row>
    <row r="372" spans="2:47" s="1" customFormat="1" ht="12">
      <c r="B372" s="38"/>
      <c r="C372" s="39"/>
      <c r="D372" s="236" t="s">
        <v>138</v>
      </c>
      <c r="E372" s="39"/>
      <c r="F372" s="237" t="s">
        <v>820</v>
      </c>
      <c r="G372" s="39"/>
      <c r="H372" s="39"/>
      <c r="I372" s="139"/>
      <c r="J372" s="39"/>
      <c r="K372" s="39"/>
      <c r="L372" s="43"/>
      <c r="M372" s="238"/>
      <c r="N372" s="86"/>
      <c r="O372" s="86"/>
      <c r="P372" s="86"/>
      <c r="Q372" s="86"/>
      <c r="R372" s="86"/>
      <c r="S372" s="86"/>
      <c r="T372" s="87"/>
      <c r="AT372" s="17" t="s">
        <v>138</v>
      </c>
      <c r="AU372" s="17" t="s">
        <v>89</v>
      </c>
    </row>
    <row r="373" spans="2:65" s="1" customFormat="1" ht="16.5" customHeight="1">
      <c r="B373" s="38"/>
      <c r="C373" s="223" t="s">
        <v>422</v>
      </c>
      <c r="D373" s="223" t="s">
        <v>131</v>
      </c>
      <c r="E373" s="224" t="s">
        <v>821</v>
      </c>
      <c r="F373" s="225" t="s">
        <v>822</v>
      </c>
      <c r="G373" s="226" t="s">
        <v>275</v>
      </c>
      <c r="H373" s="227">
        <v>0.228</v>
      </c>
      <c r="I373" s="228"/>
      <c r="J373" s="229">
        <f>ROUND(I373*H373,2)</f>
        <v>0</v>
      </c>
      <c r="K373" s="225" t="s">
        <v>135</v>
      </c>
      <c r="L373" s="43"/>
      <c r="M373" s="230" t="s">
        <v>1</v>
      </c>
      <c r="N373" s="231" t="s">
        <v>44</v>
      </c>
      <c r="O373" s="86"/>
      <c r="P373" s="232">
        <f>O373*H373</f>
        <v>0</v>
      </c>
      <c r="Q373" s="232">
        <v>1.0958</v>
      </c>
      <c r="R373" s="232">
        <f>Q373*H373</f>
        <v>0.24984240000000002</v>
      </c>
      <c r="S373" s="232">
        <v>0</v>
      </c>
      <c r="T373" s="233">
        <f>S373*H373</f>
        <v>0</v>
      </c>
      <c r="AR373" s="234" t="s">
        <v>136</v>
      </c>
      <c r="AT373" s="234" t="s">
        <v>131</v>
      </c>
      <c r="AU373" s="234" t="s">
        <v>89</v>
      </c>
      <c r="AY373" s="17" t="s">
        <v>129</v>
      </c>
      <c r="BE373" s="235">
        <f>IF(N373="základní",J373,0)</f>
        <v>0</v>
      </c>
      <c r="BF373" s="235">
        <f>IF(N373="snížená",J373,0)</f>
        <v>0</v>
      </c>
      <c r="BG373" s="235">
        <f>IF(N373="zákl. přenesená",J373,0)</f>
        <v>0</v>
      </c>
      <c r="BH373" s="235">
        <f>IF(N373="sníž. přenesená",J373,0)</f>
        <v>0</v>
      </c>
      <c r="BI373" s="235">
        <f>IF(N373="nulová",J373,0)</f>
        <v>0</v>
      </c>
      <c r="BJ373" s="17" t="s">
        <v>87</v>
      </c>
      <c r="BK373" s="235">
        <f>ROUND(I373*H373,2)</f>
        <v>0</v>
      </c>
      <c r="BL373" s="17" t="s">
        <v>136</v>
      </c>
      <c r="BM373" s="234" t="s">
        <v>823</v>
      </c>
    </row>
    <row r="374" spans="2:47" s="1" customFormat="1" ht="12">
      <c r="B374" s="38"/>
      <c r="C374" s="39"/>
      <c r="D374" s="236" t="s">
        <v>138</v>
      </c>
      <c r="E374" s="39"/>
      <c r="F374" s="237" t="s">
        <v>824</v>
      </c>
      <c r="G374" s="39"/>
      <c r="H374" s="39"/>
      <c r="I374" s="139"/>
      <c r="J374" s="39"/>
      <c r="K374" s="39"/>
      <c r="L374" s="43"/>
      <c r="M374" s="238"/>
      <c r="N374" s="86"/>
      <c r="O374" s="86"/>
      <c r="P374" s="86"/>
      <c r="Q374" s="86"/>
      <c r="R374" s="86"/>
      <c r="S374" s="86"/>
      <c r="T374" s="87"/>
      <c r="AT374" s="17" t="s">
        <v>138</v>
      </c>
      <c r="AU374" s="17" t="s">
        <v>89</v>
      </c>
    </row>
    <row r="375" spans="2:51" s="12" customFormat="1" ht="12">
      <c r="B375" s="239"/>
      <c r="C375" s="240"/>
      <c r="D375" s="236" t="s">
        <v>140</v>
      </c>
      <c r="E375" s="241" t="s">
        <v>1</v>
      </c>
      <c r="F375" s="242" t="s">
        <v>825</v>
      </c>
      <c r="G375" s="240"/>
      <c r="H375" s="243">
        <v>0.228</v>
      </c>
      <c r="I375" s="244"/>
      <c r="J375" s="240"/>
      <c r="K375" s="240"/>
      <c r="L375" s="245"/>
      <c r="M375" s="246"/>
      <c r="N375" s="247"/>
      <c r="O375" s="247"/>
      <c r="P375" s="247"/>
      <c r="Q375" s="247"/>
      <c r="R375" s="247"/>
      <c r="S375" s="247"/>
      <c r="T375" s="248"/>
      <c r="AT375" s="249" t="s">
        <v>140</v>
      </c>
      <c r="AU375" s="249" t="s">
        <v>89</v>
      </c>
      <c r="AV375" s="12" t="s">
        <v>89</v>
      </c>
      <c r="AW375" s="12" t="s">
        <v>36</v>
      </c>
      <c r="AX375" s="12" t="s">
        <v>87</v>
      </c>
      <c r="AY375" s="249" t="s">
        <v>129</v>
      </c>
    </row>
    <row r="376" spans="2:65" s="1" customFormat="1" ht="16.5" customHeight="1">
      <c r="B376" s="38"/>
      <c r="C376" s="223" t="s">
        <v>428</v>
      </c>
      <c r="D376" s="223" t="s">
        <v>131</v>
      </c>
      <c r="E376" s="224" t="s">
        <v>826</v>
      </c>
      <c r="F376" s="225" t="s">
        <v>827</v>
      </c>
      <c r="G376" s="226" t="s">
        <v>275</v>
      </c>
      <c r="H376" s="227">
        <v>0.387</v>
      </c>
      <c r="I376" s="228"/>
      <c r="J376" s="229">
        <f>ROUND(I376*H376,2)</f>
        <v>0</v>
      </c>
      <c r="K376" s="225" t="s">
        <v>135</v>
      </c>
      <c r="L376" s="43"/>
      <c r="M376" s="230" t="s">
        <v>1</v>
      </c>
      <c r="N376" s="231" t="s">
        <v>44</v>
      </c>
      <c r="O376" s="86"/>
      <c r="P376" s="232">
        <f>O376*H376</f>
        <v>0</v>
      </c>
      <c r="Q376" s="232">
        <v>1.03951</v>
      </c>
      <c r="R376" s="232">
        <f>Q376*H376</f>
        <v>0.40229037</v>
      </c>
      <c r="S376" s="232">
        <v>0</v>
      </c>
      <c r="T376" s="233">
        <f>S376*H376</f>
        <v>0</v>
      </c>
      <c r="AR376" s="234" t="s">
        <v>136</v>
      </c>
      <c r="AT376" s="234" t="s">
        <v>131</v>
      </c>
      <c r="AU376" s="234" t="s">
        <v>89</v>
      </c>
      <c r="AY376" s="17" t="s">
        <v>129</v>
      </c>
      <c r="BE376" s="235">
        <f>IF(N376="základní",J376,0)</f>
        <v>0</v>
      </c>
      <c r="BF376" s="235">
        <f>IF(N376="snížená",J376,0)</f>
        <v>0</v>
      </c>
      <c r="BG376" s="235">
        <f>IF(N376="zákl. přenesená",J376,0)</f>
        <v>0</v>
      </c>
      <c r="BH376" s="235">
        <f>IF(N376="sníž. přenesená",J376,0)</f>
        <v>0</v>
      </c>
      <c r="BI376" s="235">
        <f>IF(N376="nulová",J376,0)</f>
        <v>0</v>
      </c>
      <c r="BJ376" s="17" t="s">
        <v>87</v>
      </c>
      <c r="BK376" s="235">
        <f>ROUND(I376*H376,2)</f>
        <v>0</v>
      </c>
      <c r="BL376" s="17" t="s">
        <v>136</v>
      </c>
      <c r="BM376" s="234" t="s">
        <v>828</v>
      </c>
    </row>
    <row r="377" spans="2:47" s="1" customFormat="1" ht="12">
      <c r="B377" s="38"/>
      <c r="C377" s="39"/>
      <c r="D377" s="236" t="s">
        <v>138</v>
      </c>
      <c r="E377" s="39"/>
      <c r="F377" s="237" t="s">
        <v>829</v>
      </c>
      <c r="G377" s="39"/>
      <c r="H377" s="39"/>
      <c r="I377" s="139"/>
      <c r="J377" s="39"/>
      <c r="K377" s="39"/>
      <c r="L377" s="43"/>
      <c r="M377" s="238"/>
      <c r="N377" s="86"/>
      <c r="O377" s="86"/>
      <c r="P377" s="86"/>
      <c r="Q377" s="86"/>
      <c r="R377" s="86"/>
      <c r="S377" s="86"/>
      <c r="T377" s="87"/>
      <c r="AT377" s="17" t="s">
        <v>138</v>
      </c>
      <c r="AU377" s="17" t="s">
        <v>89</v>
      </c>
    </row>
    <row r="378" spans="2:51" s="12" customFormat="1" ht="12">
      <c r="B378" s="239"/>
      <c r="C378" s="240"/>
      <c r="D378" s="236" t="s">
        <v>140</v>
      </c>
      <c r="E378" s="241" t="s">
        <v>1</v>
      </c>
      <c r="F378" s="242" t="s">
        <v>830</v>
      </c>
      <c r="G378" s="240"/>
      <c r="H378" s="243">
        <v>0.387</v>
      </c>
      <c r="I378" s="244"/>
      <c r="J378" s="240"/>
      <c r="K378" s="240"/>
      <c r="L378" s="245"/>
      <c r="M378" s="246"/>
      <c r="N378" s="247"/>
      <c r="O378" s="247"/>
      <c r="P378" s="247"/>
      <c r="Q378" s="247"/>
      <c r="R378" s="247"/>
      <c r="S378" s="247"/>
      <c r="T378" s="248"/>
      <c r="AT378" s="249" t="s">
        <v>140</v>
      </c>
      <c r="AU378" s="249" t="s">
        <v>89</v>
      </c>
      <c r="AV378" s="12" t="s">
        <v>89</v>
      </c>
      <c r="AW378" s="12" t="s">
        <v>36</v>
      </c>
      <c r="AX378" s="12" t="s">
        <v>87</v>
      </c>
      <c r="AY378" s="249" t="s">
        <v>129</v>
      </c>
    </row>
    <row r="379" spans="2:65" s="1" customFormat="1" ht="16.5" customHeight="1">
      <c r="B379" s="38"/>
      <c r="C379" s="223" t="s">
        <v>433</v>
      </c>
      <c r="D379" s="223" t="s">
        <v>131</v>
      </c>
      <c r="E379" s="224" t="s">
        <v>353</v>
      </c>
      <c r="F379" s="225" t="s">
        <v>354</v>
      </c>
      <c r="G379" s="226" t="s">
        <v>355</v>
      </c>
      <c r="H379" s="227">
        <v>60.8</v>
      </c>
      <c r="I379" s="228"/>
      <c r="J379" s="229">
        <f>ROUND(I379*H379,2)</f>
        <v>0</v>
      </c>
      <c r="K379" s="225" t="s">
        <v>135</v>
      </c>
      <c r="L379" s="43"/>
      <c r="M379" s="230" t="s">
        <v>1</v>
      </c>
      <c r="N379" s="231" t="s">
        <v>44</v>
      </c>
      <c r="O379" s="86"/>
      <c r="P379" s="232">
        <f>O379*H379</f>
        <v>0</v>
      </c>
      <c r="Q379" s="232">
        <v>0</v>
      </c>
      <c r="R379" s="232">
        <f>Q379*H379</f>
        <v>0</v>
      </c>
      <c r="S379" s="232">
        <v>0</v>
      </c>
      <c r="T379" s="233">
        <f>S379*H379</f>
        <v>0</v>
      </c>
      <c r="AR379" s="234" t="s">
        <v>136</v>
      </c>
      <c r="AT379" s="234" t="s">
        <v>131</v>
      </c>
      <c r="AU379" s="234" t="s">
        <v>89</v>
      </c>
      <c r="AY379" s="17" t="s">
        <v>129</v>
      </c>
      <c r="BE379" s="235">
        <f>IF(N379="základní",J379,0)</f>
        <v>0</v>
      </c>
      <c r="BF379" s="235">
        <f>IF(N379="snížená",J379,0)</f>
        <v>0</v>
      </c>
      <c r="BG379" s="235">
        <f>IF(N379="zákl. přenesená",J379,0)</f>
        <v>0</v>
      </c>
      <c r="BH379" s="235">
        <f>IF(N379="sníž. přenesená",J379,0)</f>
        <v>0</v>
      </c>
      <c r="BI379" s="235">
        <f>IF(N379="nulová",J379,0)</f>
        <v>0</v>
      </c>
      <c r="BJ379" s="17" t="s">
        <v>87</v>
      </c>
      <c r="BK379" s="235">
        <f>ROUND(I379*H379,2)</f>
        <v>0</v>
      </c>
      <c r="BL379" s="17" t="s">
        <v>136</v>
      </c>
      <c r="BM379" s="234" t="s">
        <v>831</v>
      </c>
    </row>
    <row r="380" spans="2:47" s="1" customFormat="1" ht="12">
      <c r="B380" s="38"/>
      <c r="C380" s="39"/>
      <c r="D380" s="236" t="s">
        <v>138</v>
      </c>
      <c r="E380" s="39"/>
      <c r="F380" s="237" t="s">
        <v>357</v>
      </c>
      <c r="G380" s="39"/>
      <c r="H380" s="39"/>
      <c r="I380" s="139"/>
      <c r="J380" s="39"/>
      <c r="K380" s="39"/>
      <c r="L380" s="43"/>
      <c r="M380" s="238"/>
      <c r="N380" s="86"/>
      <c r="O380" s="86"/>
      <c r="P380" s="86"/>
      <c r="Q380" s="86"/>
      <c r="R380" s="86"/>
      <c r="S380" s="86"/>
      <c r="T380" s="87"/>
      <c r="AT380" s="17" t="s">
        <v>138</v>
      </c>
      <c r="AU380" s="17" t="s">
        <v>89</v>
      </c>
    </row>
    <row r="381" spans="2:51" s="12" customFormat="1" ht="12">
      <c r="B381" s="239"/>
      <c r="C381" s="240"/>
      <c r="D381" s="236" t="s">
        <v>140</v>
      </c>
      <c r="E381" s="241" t="s">
        <v>1</v>
      </c>
      <c r="F381" s="242" t="s">
        <v>832</v>
      </c>
      <c r="G381" s="240"/>
      <c r="H381" s="243">
        <v>13.2</v>
      </c>
      <c r="I381" s="244"/>
      <c r="J381" s="240"/>
      <c r="K381" s="240"/>
      <c r="L381" s="245"/>
      <c r="M381" s="246"/>
      <c r="N381" s="247"/>
      <c r="O381" s="247"/>
      <c r="P381" s="247"/>
      <c r="Q381" s="247"/>
      <c r="R381" s="247"/>
      <c r="S381" s="247"/>
      <c r="T381" s="248"/>
      <c r="AT381" s="249" t="s">
        <v>140</v>
      </c>
      <c r="AU381" s="249" t="s">
        <v>89</v>
      </c>
      <c r="AV381" s="12" t="s">
        <v>89</v>
      </c>
      <c r="AW381" s="12" t="s">
        <v>36</v>
      </c>
      <c r="AX381" s="12" t="s">
        <v>79</v>
      </c>
      <c r="AY381" s="249" t="s">
        <v>129</v>
      </c>
    </row>
    <row r="382" spans="2:51" s="12" customFormat="1" ht="12">
      <c r="B382" s="239"/>
      <c r="C382" s="240"/>
      <c r="D382" s="236" t="s">
        <v>140</v>
      </c>
      <c r="E382" s="241" t="s">
        <v>1</v>
      </c>
      <c r="F382" s="242" t="s">
        <v>833</v>
      </c>
      <c r="G382" s="240"/>
      <c r="H382" s="243">
        <v>31</v>
      </c>
      <c r="I382" s="244"/>
      <c r="J382" s="240"/>
      <c r="K382" s="240"/>
      <c r="L382" s="245"/>
      <c r="M382" s="246"/>
      <c r="N382" s="247"/>
      <c r="O382" s="247"/>
      <c r="P382" s="247"/>
      <c r="Q382" s="247"/>
      <c r="R382" s="247"/>
      <c r="S382" s="247"/>
      <c r="T382" s="248"/>
      <c r="AT382" s="249" t="s">
        <v>140</v>
      </c>
      <c r="AU382" s="249" t="s">
        <v>89</v>
      </c>
      <c r="AV382" s="12" t="s">
        <v>89</v>
      </c>
      <c r="AW382" s="12" t="s">
        <v>36</v>
      </c>
      <c r="AX382" s="12" t="s">
        <v>79</v>
      </c>
      <c r="AY382" s="249" t="s">
        <v>129</v>
      </c>
    </row>
    <row r="383" spans="2:51" s="12" customFormat="1" ht="12">
      <c r="B383" s="239"/>
      <c r="C383" s="240"/>
      <c r="D383" s="236" t="s">
        <v>140</v>
      </c>
      <c r="E383" s="241" t="s">
        <v>1</v>
      </c>
      <c r="F383" s="242" t="s">
        <v>834</v>
      </c>
      <c r="G383" s="240"/>
      <c r="H383" s="243">
        <v>16.6</v>
      </c>
      <c r="I383" s="244"/>
      <c r="J383" s="240"/>
      <c r="K383" s="240"/>
      <c r="L383" s="245"/>
      <c r="M383" s="246"/>
      <c r="N383" s="247"/>
      <c r="O383" s="247"/>
      <c r="P383" s="247"/>
      <c r="Q383" s="247"/>
      <c r="R383" s="247"/>
      <c r="S383" s="247"/>
      <c r="T383" s="248"/>
      <c r="AT383" s="249" t="s">
        <v>140</v>
      </c>
      <c r="AU383" s="249" t="s">
        <v>89</v>
      </c>
      <c r="AV383" s="12" t="s">
        <v>89</v>
      </c>
      <c r="AW383" s="12" t="s">
        <v>36</v>
      </c>
      <c r="AX383" s="12" t="s">
        <v>79</v>
      </c>
      <c r="AY383" s="249" t="s">
        <v>129</v>
      </c>
    </row>
    <row r="384" spans="2:51" s="14" customFormat="1" ht="12">
      <c r="B384" s="261"/>
      <c r="C384" s="262"/>
      <c r="D384" s="236" t="s">
        <v>140</v>
      </c>
      <c r="E384" s="263" t="s">
        <v>1</v>
      </c>
      <c r="F384" s="264" t="s">
        <v>157</v>
      </c>
      <c r="G384" s="262"/>
      <c r="H384" s="265">
        <v>60.800000000000004</v>
      </c>
      <c r="I384" s="266"/>
      <c r="J384" s="262"/>
      <c r="K384" s="262"/>
      <c r="L384" s="267"/>
      <c r="M384" s="268"/>
      <c r="N384" s="269"/>
      <c r="O384" s="269"/>
      <c r="P384" s="269"/>
      <c r="Q384" s="269"/>
      <c r="R384" s="269"/>
      <c r="S384" s="269"/>
      <c r="T384" s="270"/>
      <c r="AT384" s="271" t="s">
        <v>140</v>
      </c>
      <c r="AU384" s="271" t="s">
        <v>89</v>
      </c>
      <c r="AV384" s="14" t="s">
        <v>136</v>
      </c>
      <c r="AW384" s="14" t="s">
        <v>36</v>
      </c>
      <c r="AX384" s="14" t="s">
        <v>87</v>
      </c>
      <c r="AY384" s="271" t="s">
        <v>129</v>
      </c>
    </row>
    <row r="385" spans="2:65" s="1" customFormat="1" ht="16.5" customHeight="1">
      <c r="B385" s="38"/>
      <c r="C385" s="223" t="s">
        <v>438</v>
      </c>
      <c r="D385" s="223" t="s">
        <v>131</v>
      </c>
      <c r="E385" s="224" t="s">
        <v>362</v>
      </c>
      <c r="F385" s="225" t="s">
        <v>363</v>
      </c>
      <c r="G385" s="226" t="s">
        <v>355</v>
      </c>
      <c r="H385" s="227">
        <v>47.6</v>
      </c>
      <c r="I385" s="228"/>
      <c r="J385" s="229">
        <f>ROUND(I385*H385,2)</f>
        <v>0</v>
      </c>
      <c r="K385" s="225" t="s">
        <v>135</v>
      </c>
      <c r="L385" s="43"/>
      <c r="M385" s="230" t="s">
        <v>1</v>
      </c>
      <c r="N385" s="231" t="s">
        <v>44</v>
      </c>
      <c r="O385" s="86"/>
      <c r="P385" s="232">
        <f>O385*H385</f>
        <v>0</v>
      </c>
      <c r="Q385" s="232">
        <v>0</v>
      </c>
      <c r="R385" s="232">
        <f>Q385*H385</f>
        <v>0</v>
      </c>
      <c r="S385" s="232">
        <v>0</v>
      </c>
      <c r="T385" s="233">
        <f>S385*H385</f>
        <v>0</v>
      </c>
      <c r="AR385" s="234" t="s">
        <v>136</v>
      </c>
      <c r="AT385" s="234" t="s">
        <v>131</v>
      </c>
      <c r="AU385" s="234" t="s">
        <v>89</v>
      </c>
      <c r="AY385" s="17" t="s">
        <v>129</v>
      </c>
      <c r="BE385" s="235">
        <f>IF(N385="základní",J385,0)</f>
        <v>0</v>
      </c>
      <c r="BF385" s="235">
        <f>IF(N385="snížená",J385,0)</f>
        <v>0</v>
      </c>
      <c r="BG385" s="235">
        <f>IF(N385="zákl. přenesená",J385,0)</f>
        <v>0</v>
      </c>
      <c r="BH385" s="235">
        <f>IF(N385="sníž. přenesená",J385,0)</f>
        <v>0</v>
      </c>
      <c r="BI385" s="235">
        <f>IF(N385="nulová",J385,0)</f>
        <v>0</v>
      </c>
      <c r="BJ385" s="17" t="s">
        <v>87</v>
      </c>
      <c r="BK385" s="235">
        <f>ROUND(I385*H385,2)</f>
        <v>0</v>
      </c>
      <c r="BL385" s="17" t="s">
        <v>136</v>
      </c>
      <c r="BM385" s="234" t="s">
        <v>835</v>
      </c>
    </row>
    <row r="386" spans="2:47" s="1" customFormat="1" ht="12">
      <c r="B386" s="38"/>
      <c r="C386" s="39"/>
      <c r="D386" s="236" t="s">
        <v>138</v>
      </c>
      <c r="E386" s="39"/>
      <c r="F386" s="237" t="s">
        <v>365</v>
      </c>
      <c r="G386" s="39"/>
      <c r="H386" s="39"/>
      <c r="I386" s="139"/>
      <c r="J386" s="39"/>
      <c r="K386" s="39"/>
      <c r="L386" s="43"/>
      <c r="M386" s="238"/>
      <c r="N386" s="86"/>
      <c r="O386" s="86"/>
      <c r="P386" s="86"/>
      <c r="Q386" s="86"/>
      <c r="R386" s="86"/>
      <c r="S386" s="86"/>
      <c r="T386" s="87"/>
      <c r="AT386" s="17" t="s">
        <v>138</v>
      </c>
      <c r="AU386" s="17" t="s">
        <v>89</v>
      </c>
    </row>
    <row r="387" spans="2:51" s="12" customFormat="1" ht="12">
      <c r="B387" s="239"/>
      <c r="C387" s="240"/>
      <c r="D387" s="236" t="s">
        <v>140</v>
      </c>
      <c r="E387" s="241" t="s">
        <v>1</v>
      </c>
      <c r="F387" s="242" t="s">
        <v>833</v>
      </c>
      <c r="G387" s="240"/>
      <c r="H387" s="243">
        <v>31</v>
      </c>
      <c r="I387" s="244"/>
      <c r="J387" s="240"/>
      <c r="K387" s="240"/>
      <c r="L387" s="245"/>
      <c r="M387" s="246"/>
      <c r="N387" s="247"/>
      <c r="O387" s="247"/>
      <c r="P387" s="247"/>
      <c r="Q387" s="247"/>
      <c r="R387" s="247"/>
      <c r="S387" s="247"/>
      <c r="T387" s="248"/>
      <c r="AT387" s="249" t="s">
        <v>140</v>
      </c>
      <c r="AU387" s="249" t="s">
        <v>89</v>
      </c>
      <c r="AV387" s="12" t="s">
        <v>89</v>
      </c>
      <c r="AW387" s="12" t="s">
        <v>36</v>
      </c>
      <c r="AX387" s="12" t="s">
        <v>79</v>
      </c>
      <c r="AY387" s="249" t="s">
        <v>129</v>
      </c>
    </row>
    <row r="388" spans="2:51" s="12" customFormat="1" ht="12">
      <c r="B388" s="239"/>
      <c r="C388" s="240"/>
      <c r="D388" s="236" t="s">
        <v>140</v>
      </c>
      <c r="E388" s="241" t="s">
        <v>1</v>
      </c>
      <c r="F388" s="242" t="s">
        <v>834</v>
      </c>
      <c r="G388" s="240"/>
      <c r="H388" s="243">
        <v>16.6</v>
      </c>
      <c r="I388" s="244"/>
      <c r="J388" s="240"/>
      <c r="K388" s="240"/>
      <c r="L388" s="245"/>
      <c r="M388" s="246"/>
      <c r="N388" s="247"/>
      <c r="O388" s="247"/>
      <c r="P388" s="247"/>
      <c r="Q388" s="247"/>
      <c r="R388" s="247"/>
      <c r="S388" s="247"/>
      <c r="T388" s="248"/>
      <c r="AT388" s="249" t="s">
        <v>140</v>
      </c>
      <c r="AU388" s="249" t="s">
        <v>89</v>
      </c>
      <c r="AV388" s="12" t="s">
        <v>89</v>
      </c>
      <c r="AW388" s="12" t="s">
        <v>36</v>
      </c>
      <c r="AX388" s="12" t="s">
        <v>79</v>
      </c>
      <c r="AY388" s="249" t="s">
        <v>129</v>
      </c>
    </row>
    <row r="389" spans="2:51" s="14" customFormat="1" ht="12">
      <c r="B389" s="261"/>
      <c r="C389" s="262"/>
      <c r="D389" s="236" t="s">
        <v>140</v>
      </c>
      <c r="E389" s="263" t="s">
        <v>1</v>
      </c>
      <c r="F389" s="264" t="s">
        <v>157</v>
      </c>
      <c r="G389" s="262"/>
      <c r="H389" s="265">
        <v>47.6</v>
      </c>
      <c r="I389" s="266"/>
      <c r="J389" s="262"/>
      <c r="K389" s="262"/>
      <c r="L389" s="267"/>
      <c r="M389" s="268"/>
      <c r="N389" s="269"/>
      <c r="O389" s="269"/>
      <c r="P389" s="269"/>
      <c r="Q389" s="269"/>
      <c r="R389" s="269"/>
      <c r="S389" s="269"/>
      <c r="T389" s="270"/>
      <c r="AT389" s="271" t="s">
        <v>140</v>
      </c>
      <c r="AU389" s="271" t="s">
        <v>89</v>
      </c>
      <c r="AV389" s="14" t="s">
        <v>136</v>
      </c>
      <c r="AW389" s="14" t="s">
        <v>36</v>
      </c>
      <c r="AX389" s="14" t="s">
        <v>87</v>
      </c>
      <c r="AY389" s="271" t="s">
        <v>129</v>
      </c>
    </row>
    <row r="390" spans="2:63" s="11" customFormat="1" ht="22.8" customHeight="1">
      <c r="B390" s="207"/>
      <c r="C390" s="208"/>
      <c r="D390" s="209" t="s">
        <v>78</v>
      </c>
      <c r="E390" s="221" t="s">
        <v>136</v>
      </c>
      <c r="F390" s="221" t="s">
        <v>366</v>
      </c>
      <c r="G390" s="208"/>
      <c r="H390" s="208"/>
      <c r="I390" s="211"/>
      <c r="J390" s="222">
        <f>BK390</f>
        <v>0</v>
      </c>
      <c r="K390" s="208"/>
      <c r="L390" s="213"/>
      <c r="M390" s="214"/>
      <c r="N390" s="215"/>
      <c r="O390" s="215"/>
      <c r="P390" s="216">
        <f>SUM(P391:P402)</f>
        <v>0</v>
      </c>
      <c r="Q390" s="215"/>
      <c r="R390" s="216">
        <f>SUM(R391:R402)</f>
        <v>23.480470070000003</v>
      </c>
      <c r="S390" s="215"/>
      <c r="T390" s="217">
        <f>SUM(T391:T402)</f>
        <v>0</v>
      </c>
      <c r="AR390" s="218" t="s">
        <v>87</v>
      </c>
      <c r="AT390" s="219" t="s">
        <v>78</v>
      </c>
      <c r="AU390" s="219" t="s">
        <v>87</v>
      </c>
      <c r="AY390" s="218" t="s">
        <v>129</v>
      </c>
      <c r="BK390" s="220">
        <f>SUM(BK391:BK402)</f>
        <v>0</v>
      </c>
    </row>
    <row r="391" spans="2:65" s="1" customFormat="1" ht="16.5" customHeight="1">
      <c r="B391" s="38"/>
      <c r="C391" s="223" t="s">
        <v>443</v>
      </c>
      <c r="D391" s="223" t="s">
        <v>131</v>
      </c>
      <c r="E391" s="224" t="s">
        <v>368</v>
      </c>
      <c r="F391" s="225" t="s">
        <v>369</v>
      </c>
      <c r="G391" s="226" t="s">
        <v>160</v>
      </c>
      <c r="H391" s="227">
        <v>0.968</v>
      </c>
      <c r="I391" s="228"/>
      <c r="J391" s="229">
        <f>ROUND(I391*H391,2)</f>
        <v>0</v>
      </c>
      <c r="K391" s="225" t="s">
        <v>135</v>
      </c>
      <c r="L391" s="43"/>
      <c r="M391" s="230" t="s">
        <v>1</v>
      </c>
      <c r="N391" s="231" t="s">
        <v>44</v>
      </c>
      <c r="O391" s="86"/>
      <c r="P391" s="232">
        <f>O391*H391</f>
        <v>0</v>
      </c>
      <c r="Q391" s="232">
        <v>0</v>
      </c>
      <c r="R391" s="232">
        <f>Q391*H391</f>
        <v>0</v>
      </c>
      <c r="S391" s="232">
        <v>0</v>
      </c>
      <c r="T391" s="233">
        <f>S391*H391</f>
        <v>0</v>
      </c>
      <c r="AR391" s="234" t="s">
        <v>136</v>
      </c>
      <c r="AT391" s="234" t="s">
        <v>131</v>
      </c>
      <c r="AU391" s="234" t="s">
        <v>89</v>
      </c>
      <c r="AY391" s="17" t="s">
        <v>129</v>
      </c>
      <c r="BE391" s="235">
        <f>IF(N391="základní",J391,0)</f>
        <v>0</v>
      </c>
      <c r="BF391" s="235">
        <f>IF(N391="snížená",J391,0)</f>
        <v>0</v>
      </c>
      <c r="BG391" s="235">
        <f>IF(N391="zákl. přenesená",J391,0)</f>
        <v>0</v>
      </c>
      <c r="BH391" s="235">
        <f>IF(N391="sníž. přenesená",J391,0)</f>
        <v>0</v>
      </c>
      <c r="BI391" s="235">
        <f>IF(N391="nulová",J391,0)</f>
        <v>0</v>
      </c>
      <c r="BJ391" s="17" t="s">
        <v>87</v>
      </c>
      <c r="BK391" s="235">
        <f>ROUND(I391*H391,2)</f>
        <v>0</v>
      </c>
      <c r="BL391" s="17" t="s">
        <v>136</v>
      </c>
      <c r="BM391" s="234" t="s">
        <v>836</v>
      </c>
    </row>
    <row r="392" spans="2:47" s="1" customFormat="1" ht="12">
      <c r="B392" s="38"/>
      <c r="C392" s="39"/>
      <c r="D392" s="236" t="s">
        <v>138</v>
      </c>
      <c r="E392" s="39"/>
      <c r="F392" s="237" t="s">
        <v>371</v>
      </c>
      <c r="G392" s="39"/>
      <c r="H392" s="39"/>
      <c r="I392" s="139"/>
      <c r="J392" s="39"/>
      <c r="K392" s="39"/>
      <c r="L392" s="43"/>
      <c r="M392" s="238"/>
      <c r="N392" s="86"/>
      <c r="O392" s="86"/>
      <c r="P392" s="86"/>
      <c r="Q392" s="86"/>
      <c r="R392" s="86"/>
      <c r="S392" s="86"/>
      <c r="T392" s="87"/>
      <c r="AT392" s="17" t="s">
        <v>138</v>
      </c>
      <c r="AU392" s="17" t="s">
        <v>89</v>
      </c>
    </row>
    <row r="393" spans="2:51" s="12" customFormat="1" ht="12">
      <c r="B393" s="239"/>
      <c r="C393" s="240"/>
      <c r="D393" s="236" t="s">
        <v>140</v>
      </c>
      <c r="E393" s="241" t="s">
        <v>1</v>
      </c>
      <c r="F393" s="242" t="s">
        <v>837</v>
      </c>
      <c r="G393" s="240"/>
      <c r="H393" s="243">
        <v>0.968</v>
      </c>
      <c r="I393" s="244"/>
      <c r="J393" s="240"/>
      <c r="K393" s="240"/>
      <c r="L393" s="245"/>
      <c r="M393" s="246"/>
      <c r="N393" s="247"/>
      <c r="O393" s="247"/>
      <c r="P393" s="247"/>
      <c r="Q393" s="247"/>
      <c r="R393" s="247"/>
      <c r="S393" s="247"/>
      <c r="T393" s="248"/>
      <c r="AT393" s="249" t="s">
        <v>140</v>
      </c>
      <c r="AU393" s="249" t="s">
        <v>89</v>
      </c>
      <c r="AV393" s="12" t="s">
        <v>89</v>
      </c>
      <c r="AW393" s="12" t="s">
        <v>36</v>
      </c>
      <c r="AX393" s="12" t="s">
        <v>87</v>
      </c>
      <c r="AY393" s="249" t="s">
        <v>129</v>
      </c>
    </row>
    <row r="394" spans="2:65" s="1" customFormat="1" ht="16.5" customHeight="1">
      <c r="B394" s="38"/>
      <c r="C394" s="223" t="s">
        <v>449</v>
      </c>
      <c r="D394" s="223" t="s">
        <v>131</v>
      </c>
      <c r="E394" s="224" t="s">
        <v>838</v>
      </c>
      <c r="F394" s="225" t="s">
        <v>839</v>
      </c>
      <c r="G394" s="226" t="s">
        <v>134</v>
      </c>
      <c r="H394" s="227">
        <v>0.845</v>
      </c>
      <c r="I394" s="228"/>
      <c r="J394" s="229">
        <f>ROUND(I394*H394,2)</f>
        <v>0</v>
      </c>
      <c r="K394" s="225" t="s">
        <v>135</v>
      </c>
      <c r="L394" s="43"/>
      <c r="M394" s="230" t="s">
        <v>1</v>
      </c>
      <c r="N394" s="231" t="s">
        <v>44</v>
      </c>
      <c r="O394" s="86"/>
      <c r="P394" s="232">
        <f>O394*H394</f>
        <v>0</v>
      </c>
      <c r="Q394" s="232">
        <v>0.31879</v>
      </c>
      <c r="R394" s="232">
        <f>Q394*H394</f>
        <v>0.26937755</v>
      </c>
      <c r="S394" s="232">
        <v>0</v>
      </c>
      <c r="T394" s="233">
        <f>S394*H394</f>
        <v>0</v>
      </c>
      <c r="AR394" s="234" t="s">
        <v>136</v>
      </c>
      <c r="AT394" s="234" t="s">
        <v>131</v>
      </c>
      <c r="AU394" s="234" t="s">
        <v>89</v>
      </c>
      <c r="AY394" s="17" t="s">
        <v>129</v>
      </c>
      <c r="BE394" s="235">
        <f>IF(N394="základní",J394,0)</f>
        <v>0</v>
      </c>
      <c r="BF394" s="235">
        <f>IF(N394="snížená",J394,0)</f>
        <v>0</v>
      </c>
      <c r="BG394" s="235">
        <f>IF(N394="zákl. přenesená",J394,0)</f>
        <v>0</v>
      </c>
      <c r="BH394" s="235">
        <f>IF(N394="sníž. přenesená",J394,0)</f>
        <v>0</v>
      </c>
      <c r="BI394" s="235">
        <f>IF(N394="nulová",J394,0)</f>
        <v>0</v>
      </c>
      <c r="BJ394" s="17" t="s">
        <v>87</v>
      </c>
      <c r="BK394" s="235">
        <f>ROUND(I394*H394,2)</f>
        <v>0</v>
      </c>
      <c r="BL394" s="17" t="s">
        <v>136</v>
      </c>
      <c r="BM394" s="234" t="s">
        <v>840</v>
      </c>
    </row>
    <row r="395" spans="2:47" s="1" customFormat="1" ht="12">
      <c r="B395" s="38"/>
      <c r="C395" s="39"/>
      <c r="D395" s="236" t="s">
        <v>138</v>
      </c>
      <c r="E395" s="39"/>
      <c r="F395" s="237" t="s">
        <v>841</v>
      </c>
      <c r="G395" s="39"/>
      <c r="H395" s="39"/>
      <c r="I395" s="139"/>
      <c r="J395" s="39"/>
      <c r="K395" s="39"/>
      <c r="L395" s="43"/>
      <c r="M395" s="238"/>
      <c r="N395" s="86"/>
      <c r="O395" s="86"/>
      <c r="P395" s="86"/>
      <c r="Q395" s="86"/>
      <c r="R395" s="86"/>
      <c r="S395" s="86"/>
      <c r="T395" s="87"/>
      <c r="AT395" s="17" t="s">
        <v>138</v>
      </c>
      <c r="AU395" s="17" t="s">
        <v>89</v>
      </c>
    </row>
    <row r="396" spans="2:51" s="12" customFormat="1" ht="12">
      <c r="B396" s="239"/>
      <c r="C396" s="240"/>
      <c r="D396" s="236" t="s">
        <v>140</v>
      </c>
      <c r="E396" s="241" t="s">
        <v>1</v>
      </c>
      <c r="F396" s="242" t="s">
        <v>842</v>
      </c>
      <c r="G396" s="240"/>
      <c r="H396" s="243">
        <v>0.845</v>
      </c>
      <c r="I396" s="244"/>
      <c r="J396" s="240"/>
      <c r="K396" s="240"/>
      <c r="L396" s="245"/>
      <c r="M396" s="246"/>
      <c r="N396" s="247"/>
      <c r="O396" s="247"/>
      <c r="P396" s="247"/>
      <c r="Q396" s="247"/>
      <c r="R396" s="247"/>
      <c r="S396" s="247"/>
      <c r="T396" s="248"/>
      <c r="AT396" s="249" t="s">
        <v>140</v>
      </c>
      <c r="AU396" s="249" t="s">
        <v>89</v>
      </c>
      <c r="AV396" s="12" t="s">
        <v>89</v>
      </c>
      <c r="AW396" s="12" t="s">
        <v>36</v>
      </c>
      <c r="AX396" s="12" t="s">
        <v>87</v>
      </c>
      <c r="AY396" s="249" t="s">
        <v>129</v>
      </c>
    </row>
    <row r="397" spans="2:65" s="1" customFormat="1" ht="16.5" customHeight="1">
      <c r="B397" s="38"/>
      <c r="C397" s="223" t="s">
        <v>456</v>
      </c>
      <c r="D397" s="223" t="s">
        <v>131</v>
      </c>
      <c r="E397" s="224" t="s">
        <v>373</v>
      </c>
      <c r="F397" s="225" t="s">
        <v>374</v>
      </c>
      <c r="G397" s="226" t="s">
        <v>160</v>
      </c>
      <c r="H397" s="227">
        <v>12.276</v>
      </c>
      <c r="I397" s="228"/>
      <c r="J397" s="229">
        <f>ROUND(I397*H397,2)</f>
        <v>0</v>
      </c>
      <c r="K397" s="225" t="s">
        <v>1</v>
      </c>
      <c r="L397" s="43"/>
      <c r="M397" s="230" t="s">
        <v>1</v>
      </c>
      <c r="N397" s="231" t="s">
        <v>44</v>
      </c>
      <c r="O397" s="86"/>
      <c r="P397" s="232">
        <f>O397*H397</f>
        <v>0</v>
      </c>
      <c r="Q397" s="232">
        <v>1.89077</v>
      </c>
      <c r="R397" s="232">
        <f>Q397*H397</f>
        <v>23.21109252</v>
      </c>
      <c r="S397" s="232">
        <v>0</v>
      </c>
      <c r="T397" s="233">
        <f>S397*H397</f>
        <v>0</v>
      </c>
      <c r="AR397" s="234" t="s">
        <v>136</v>
      </c>
      <c r="AT397" s="234" t="s">
        <v>131</v>
      </c>
      <c r="AU397" s="234" t="s">
        <v>89</v>
      </c>
      <c r="AY397" s="17" t="s">
        <v>129</v>
      </c>
      <c r="BE397" s="235">
        <f>IF(N397="základní",J397,0)</f>
        <v>0</v>
      </c>
      <c r="BF397" s="235">
        <f>IF(N397="snížená",J397,0)</f>
        <v>0</v>
      </c>
      <c r="BG397" s="235">
        <f>IF(N397="zákl. přenesená",J397,0)</f>
        <v>0</v>
      </c>
      <c r="BH397" s="235">
        <f>IF(N397="sníž. přenesená",J397,0)</f>
        <v>0</v>
      </c>
      <c r="BI397" s="235">
        <f>IF(N397="nulová",J397,0)</f>
        <v>0</v>
      </c>
      <c r="BJ397" s="17" t="s">
        <v>87</v>
      </c>
      <c r="BK397" s="235">
        <f>ROUND(I397*H397,2)</f>
        <v>0</v>
      </c>
      <c r="BL397" s="17" t="s">
        <v>136</v>
      </c>
      <c r="BM397" s="234" t="s">
        <v>843</v>
      </c>
    </row>
    <row r="398" spans="2:47" s="1" customFormat="1" ht="12">
      <c r="B398" s="38"/>
      <c r="C398" s="39"/>
      <c r="D398" s="236" t="s">
        <v>138</v>
      </c>
      <c r="E398" s="39"/>
      <c r="F398" s="237" t="s">
        <v>376</v>
      </c>
      <c r="G398" s="39"/>
      <c r="H398" s="39"/>
      <c r="I398" s="139"/>
      <c r="J398" s="39"/>
      <c r="K398" s="39"/>
      <c r="L398" s="43"/>
      <c r="M398" s="238"/>
      <c r="N398" s="86"/>
      <c r="O398" s="86"/>
      <c r="P398" s="86"/>
      <c r="Q398" s="86"/>
      <c r="R398" s="86"/>
      <c r="S398" s="86"/>
      <c r="T398" s="87"/>
      <c r="AT398" s="17" t="s">
        <v>138</v>
      </c>
      <c r="AU398" s="17" t="s">
        <v>89</v>
      </c>
    </row>
    <row r="399" spans="2:51" s="12" customFormat="1" ht="12">
      <c r="B399" s="239"/>
      <c r="C399" s="240"/>
      <c r="D399" s="236" t="s">
        <v>140</v>
      </c>
      <c r="E399" s="241" t="s">
        <v>1</v>
      </c>
      <c r="F399" s="242" t="s">
        <v>844</v>
      </c>
      <c r="G399" s="240"/>
      <c r="H399" s="243">
        <v>1.782</v>
      </c>
      <c r="I399" s="244"/>
      <c r="J399" s="240"/>
      <c r="K399" s="240"/>
      <c r="L399" s="245"/>
      <c r="M399" s="246"/>
      <c r="N399" s="247"/>
      <c r="O399" s="247"/>
      <c r="P399" s="247"/>
      <c r="Q399" s="247"/>
      <c r="R399" s="247"/>
      <c r="S399" s="247"/>
      <c r="T399" s="248"/>
      <c r="AT399" s="249" t="s">
        <v>140</v>
      </c>
      <c r="AU399" s="249" t="s">
        <v>89</v>
      </c>
      <c r="AV399" s="12" t="s">
        <v>89</v>
      </c>
      <c r="AW399" s="12" t="s">
        <v>36</v>
      </c>
      <c r="AX399" s="12" t="s">
        <v>79</v>
      </c>
      <c r="AY399" s="249" t="s">
        <v>129</v>
      </c>
    </row>
    <row r="400" spans="2:51" s="12" customFormat="1" ht="12">
      <c r="B400" s="239"/>
      <c r="C400" s="240"/>
      <c r="D400" s="236" t="s">
        <v>140</v>
      </c>
      <c r="E400" s="241" t="s">
        <v>1</v>
      </c>
      <c r="F400" s="242" t="s">
        <v>845</v>
      </c>
      <c r="G400" s="240"/>
      <c r="H400" s="243">
        <v>6.51</v>
      </c>
      <c r="I400" s="244"/>
      <c r="J400" s="240"/>
      <c r="K400" s="240"/>
      <c r="L400" s="245"/>
      <c r="M400" s="246"/>
      <c r="N400" s="247"/>
      <c r="O400" s="247"/>
      <c r="P400" s="247"/>
      <c r="Q400" s="247"/>
      <c r="R400" s="247"/>
      <c r="S400" s="247"/>
      <c r="T400" s="248"/>
      <c r="AT400" s="249" t="s">
        <v>140</v>
      </c>
      <c r="AU400" s="249" t="s">
        <v>89</v>
      </c>
      <c r="AV400" s="12" t="s">
        <v>89</v>
      </c>
      <c r="AW400" s="12" t="s">
        <v>36</v>
      </c>
      <c r="AX400" s="12" t="s">
        <v>79</v>
      </c>
      <c r="AY400" s="249" t="s">
        <v>129</v>
      </c>
    </row>
    <row r="401" spans="2:51" s="12" customFormat="1" ht="12">
      <c r="B401" s="239"/>
      <c r="C401" s="240"/>
      <c r="D401" s="236" t="s">
        <v>140</v>
      </c>
      <c r="E401" s="241" t="s">
        <v>1</v>
      </c>
      <c r="F401" s="242" t="s">
        <v>846</v>
      </c>
      <c r="G401" s="240"/>
      <c r="H401" s="243">
        <v>3.984</v>
      </c>
      <c r="I401" s="244"/>
      <c r="J401" s="240"/>
      <c r="K401" s="240"/>
      <c r="L401" s="245"/>
      <c r="M401" s="246"/>
      <c r="N401" s="247"/>
      <c r="O401" s="247"/>
      <c r="P401" s="247"/>
      <c r="Q401" s="247"/>
      <c r="R401" s="247"/>
      <c r="S401" s="247"/>
      <c r="T401" s="248"/>
      <c r="AT401" s="249" t="s">
        <v>140</v>
      </c>
      <c r="AU401" s="249" t="s">
        <v>89</v>
      </c>
      <c r="AV401" s="12" t="s">
        <v>89</v>
      </c>
      <c r="AW401" s="12" t="s">
        <v>36</v>
      </c>
      <c r="AX401" s="12" t="s">
        <v>79</v>
      </c>
      <c r="AY401" s="249" t="s">
        <v>129</v>
      </c>
    </row>
    <row r="402" spans="2:51" s="14" customFormat="1" ht="12">
      <c r="B402" s="261"/>
      <c r="C402" s="262"/>
      <c r="D402" s="236" t="s">
        <v>140</v>
      </c>
      <c r="E402" s="263" t="s">
        <v>1</v>
      </c>
      <c r="F402" s="264" t="s">
        <v>157</v>
      </c>
      <c r="G402" s="262"/>
      <c r="H402" s="265">
        <v>12.276</v>
      </c>
      <c r="I402" s="266"/>
      <c r="J402" s="262"/>
      <c r="K402" s="262"/>
      <c r="L402" s="267"/>
      <c r="M402" s="268"/>
      <c r="N402" s="269"/>
      <c r="O402" s="269"/>
      <c r="P402" s="269"/>
      <c r="Q402" s="269"/>
      <c r="R402" s="269"/>
      <c r="S402" s="269"/>
      <c r="T402" s="270"/>
      <c r="AT402" s="271" t="s">
        <v>140</v>
      </c>
      <c r="AU402" s="271" t="s">
        <v>89</v>
      </c>
      <c r="AV402" s="14" t="s">
        <v>136</v>
      </c>
      <c r="AW402" s="14" t="s">
        <v>36</v>
      </c>
      <c r="AX402" s="14" t="s">
        <v>87</v>
      </c>
      <c r="AY402" s="271" t="s">
        <v>129</v>
      </c>
    </row>
    <row r="403" spans="2:63" s="11" customFormat="1" ht="22.8" customHeight="1">
      <c r="B403" s="207"/>
      <c r="C403" s="208"/>
      <c r="D403" s="209" t="s">
        <v>78</v>
      </c>
      <c r="E403" s="221" t="s">
        <v>164</v>
      </c>
      <c r="F403" s="221" t="s">
        <v>378</v>
      </c>
      <c r="G403" s="208"/>
      <c r="H403" s="208"/>
      <c r="I403" s="211"/>
      <c r="J403" s="222">
        <f>BK403</f>
        <v>0</v>
      </c>
      <c r="K403" s="208"/>
      <c r="L403" s="213"/>
      <c r="M403" s="214"/>
      <c r="N403" s="215"/>
      <c r="O403" s="215"/>
      <c r="P403" s="216">
        <f>SUM(P404:P424)</f>
        <v>0</v>
      </c>
      <c r="Q403" s="215"/>
      <c r="R403" s="216">
        <f>SUM(R404:R424)</f>
        <v>0</v>
      </c>
      <c r="S403" s="215"/>
      <c r="T403" s="217">
        <f>SUM(T404:T424)</f>
        <v>0</v>
      </c>
      <c r="AR403" s="218" t="s">
        <v>87</v>
      </c>
      <c r="AT403" s="219" t="s">
        <v>78</v>
      </c>
      <c r="AU403" s="219" t="s">
        <v>87</v>
      </c>
      <c r="AY403" s="218" t="s">
        <v>129</v>
      </c>
      <c r="BK403" s="220">
        <f>SUM(BK404:BK424)</f>
        <v>0</v>
      </c>
    </row>
    <row r="404" spans="2:65" s="1" customFormat="1" ht="16.5" customHeight="1">
      <c r="B404" s="38"/>
      <c r="C404" s="223" t="s">
        <v>461</v>
      </c>
      <c r="D404" s="223" t="s">
        <v>131</v>
      </c>
      <c r="E404" s="224" t="s">
        <v>380</v>
      </c>
      <c r="F404" s="225" t="s">
        <v>381</v>
      </c>
      <c r="G404" s="226" t="s">
        <v>134</v>
      </c>
      <c r="H404" s="227">
        <v>5.8</v>
      </c>
      <c r="I404" s="228"/>
      <c r="J404" s="229">
        <f>ROUND(I404*H404,2)</f>
        <v>0</v>
      </c>
      <c r="K404" s="225" t="s">
        <v>135</v>
      </c>
      <c r="L404" s="43"/>
      <c r="M404" s="230" t="s">
        <v>1</v>
      </c>
      <c r="N404" s="231" t="s">
        <v>44</v>
      </c>
      <c r="O404" s="86"/>
      <c r="P404" s="232">
        <f>O404*H404</f>
        <v>0</v>
      </c>
      <c r="Q404" s="232">
        <v>0</v>
      </c>
      <c r="R404" s="232">
        <f>Q404*H404</f>
        <v>0</v>
      </c>
      <c r="S404" s="232">
        <v>0</v>
      </c>
      <c r="T404" s="233">
        <f>S404*H404</f>
        <v>0</v>
      </c>
      <c r="AR404" s="234" t="s">
        <v>136</v>
      </c>
      <c r="AT404" s="234" t="s">
        <v>131</v>
      </c>
      <c r="AU404" s="234" t="s">
        <v>89</v>
      </c>
      <c r="AY404" s="17" t="s">
        <v>129</v>
      </c>
      <c r="BE404" s="235">
        <f>IF(N404="základní",J404,0)</f>
        <v>0</v>
      </c>
      <c r="BF404" s="235">
        <f>IF(N404="snížená",J404,0)</f>
        <v>0</v>
      </c>
      <c r="BG404" s="235">
        <f>IF(N404="zákl. přenesená",J404,0)</f>
        <v>0</v>
      </c>
      <c r="BH404" s="235">
        <f>IF(N404="sníž. přenesená",J404,0)</f>
        <v>0</v>
      </c>
      <c r="BI404" s="235">
        <f>IF(N404="nulová",J404,0)</f>
        <v>0</v>
      </c>
      <c r="BJ404" s="17" t="s">
        <v>87</v>
      </c>
      <c r="BK404" s="235">
        <f>ROUND(I404*H404,2)</f>
        <v>0</v>
      </c>
      <c r="BL404" s="17" t="s">
        <v>136</v>
      </c>
      <c r="BM404" s="234" t="s">
        <v>847</v>
      </c>
    </row>
    <row r="405" spans="2:47" s="1" customFormat="1" ht="12">
      <c r="B405" s="38"/>
      <c r="C405" s="39"/>
      <c r="D405" s="236" t="s">
        <v>138</v>
      </c>
      <c r="E405" s="39"/>
      <c r="F405" s="237" t="s">
        <v>383</v>
      </c>
      <c r="G405" s="39"/>
      <c r="H405" s="39"/>
      <c r="I405" s="139"/>
      <c r="J405" s="39"/>
      <c r="K405" s="39"/>
      <c r="L405" s="43"/>
      <c r="M405" s="238"/>
      <c r="N405" s="86"/>
      <c r="O405" s="86"/>
      <c r="P405" s="86"/>
      <c r="Q405" s="86"/>
      <c r="R405" s="86"/>
      <c r="S405" s="86"/>
      <c r="T405" s="87"/>
      <c r="AT405" s="17" t="s">
        <v>138</v>
      </c>
      <c r="AU405" s="17" t="s">
        <v>89</v>
      </c>
    </row>
    <row r="406" spans="2:51" s="12" customFormat="1" ht="12">
      <c r="B406" s="239"/>
      <c r="C406" s="240"/>
      <c r="D406" s="236" t="s">
        <v>140</v>
      </c>
      <c r="E406" s="241" t="s">
        <v>1</v>
      </c>
      <c r="F406" s="242" t="s">
        <v>848</v>
      </c>
      <c r="G406" s="240"/>
      <c r="H406" s="243">
        <v>5.8</v>
      </c>
      <c r="I406" s="244"/>
      <c r="J406" s="240"/>
      <c r="K406" s="240"/>
      <c r="L406" s="245"/>
      <c r="M406" s="246"/>
      <c r="N406" s="247"/>
      <c r="O406" s="247"/>
      <c r="P406" s="247"/>
      <c r="Q406" s="247"/>
      <c r="R406" s="247"/>
      <c r="S406" s="247"/>
      <c r="T406" s="248"/>
      <c r="AT406" s="249" t="s">
        <v>140</v>
      </c>
      <c r="AU406" s="249" t="s">
        <v>89</v>
      </c>
      <c r="AV406" s="12" t="s">
        <v>89</v>
      </c>
      <c r="AW406" s="12" t="s">
        <v>36</v>
      </c>
      <c r="AX406" s="12" t="s">
        <v>87</v>
      </c>
      <c r="AY406" s="249" t="s">
        <v>129</v>
      </c>
    </row>
    <row r="407" spans="2:65" s="1" customFormat="1" ht="16.5" customHeight="1">
      <c r="B407" s="38"/>
      <c r="C407" s="223" t="s">
        <v>466</v>
      </c>
      <c r="D407" s="223" t="s">
        <v>131</v>
      </c>
      <c r="E407" s="224" t="s">
        <v>386</v>
      </c>
      <c r="F407" s="225" t="s">
        <v>387</v>
      </c>
      <c r="G407" s="226" t="s">
        <v>134</v>
      </c>
      <c r="H407" s="227">
        <v>5.8</v>
      </c>
      <c r="I407" s="228"/>
      <c r="J407" s="229">
        <f>ROUND(I407*H407,2)</f>
        <v>0</v>
      </c>
      <c r="K407" s="225" t="s">
        <v>135</v>
      </c>
      <c r="L407" s="43"/>
      <c r="M407" s="230" t="s">
        <v>1</v>
      </c>
      <c r="N407" s="231" t="s">
        <v>44</v>
      </c>
      <c r="O407" s="86"/>
      <c r="P407" s="232">
        <f>O407*H407</f>
        <v>0</v>
      </c>
      <c r="Q407" s="232">
        <v>0</v>
      </c>
      <c r="R407" s="232">
        <f>Q407*H407</f>
        <v>0</v>
      </c>
      <c r="S407" s="232">
        <v>0</v>
      </c>
      <c r="T407" s="233">
        <f>S407*H407</f>
        <v>0</v>
      </c>
      <c r="AR407" s="234" t="s">
        <v>136</v>
      </c>
      <c r="AT407" s="234" t="s">
        <v>131</v>
      </c>
      <c r="AU407" s="234" t="s">
        <v>89</v>
      </c>
      <c r="AY407" s="17" t="s">
        <v>129</v>
      </c>
      <c r="BE407" s="235">
        <f>IF(N407="základní",J407,0)</f>
        <v>0</v>
      </c>
      <c r="BF407" s="235">
        <f>IF(N407="snížená",J407,0)</f>
        <v>0</v>
      </c>
      <c r="BG407" s="235">
        <f>IF(N407="zákl. přenesená",J407,0)</f>
        <v>0</v>
      </c>
      <c r="BH407" s="235">
        <f>IF(N407="sníž. přenesená",J407,0)</f>
        <v>0</v>
      </c>
      <c r="BI407" s="235">
        <f>IF(N407="nulová",J407,0)</f>
        <v>0</v>
      </c>
      <c r="BJ407" s="17" t="s">
        <v>87</v>
      </c>
      <c r="BK407" s="235">
        <f>ROUND(I407*H407,2)</f>
        <v>0</v>
      </c>
      <c r="BL407" s="17" t="s">
        <v>136</v>
      </c>
      <c r="BM407" s="234" t="s">
        <v>849</v>
      </c>
    </row>
    <row r="408" spans="2:47" s="1" customFormat="1" ht="12">
      <c r="B408" s="38"/>
      <c r="C408" s="39"/>
      <c r="D408" s="236" t="s">
        <v>138</v>
      </c>
      <c r="E408" s="39"/>
      <c r="F408" s="237" t="s">
        <v>389</v>
      </c>
      <c r="G408" s="39"/>
      <c r="H408" s="39"/>
      <c r="I408" s="139"/>
      <c r="J408" s="39"/>
      <c r="K408" s="39"/>
      <c r="L408" s="43"/>
      <c r="M408" s="238"/>
      <c r="N408" s="86"/>
      <c r="O408" s="86"/>
      <c r="P408" s="86"/>
      <c r="Q408" s="86"/>
      <c r="R408" s="86"/>
      <c r="S408" s="86"/>
      <c r="T408" s="87"/>
      <c r="AT408" s="17" t="s">
        <v>138</v>
      </c>
      <c r="AU408" s="17" t="s">
        <v>89</v>
      </c>
    </row>
    <row r="409" spans="2:51" s="12" customFormat="1" ht="12">
      <c r="B409" s="239"/>
      <c r="C409" s="240"/>
      <c r="D409" s="236" t="s">
        <v>140</v>
      </c>
      <c r="E409" s="241" t="s">
        <v>1</v>
      </c>
      <c r="F409" s="242" t="s">
        <v>848</v>
      </c>
      <c r="G409" s="240"/>
      <c r="H409" s="243">
        <v>5.8</v>
      </c>
      <c r="I409" s="244"/>
      <c r="J409" s="240"/>
      <c r="K409" s="240"/>
      <c r="L409" s="245"/>
      <c r="M409" s="246"/>
      <c r="N409" s="247"/>
      <c r="O409" s="247"/>
      <c r="P409" s="247"/>
      <c r="Q409" s="247"/>
      <c r="R409" s="247"/>
      <c r="S409" s="247"/>
      <c r="T409" s="248"/>
      <c r="AT409" s="249" t="s">
        <v>140</v>
      </c>
      <c r="AU409" s="249" t="s">
        <v>89</v>
      </c>
      <c r="AV409" s="12" t="s">
        <v>89</v>
      </c>
      <c r="AW409" s="12" t="s">
        <v>36</v>
      </c>
      <c r="AX409" s="12" t="s">
        <v>87</v>
      </c>
      <c r="AY409" s="249" t="s">
        <v>129</v>
      </c>
    </row>
    <row r="410" spans="2:65" s="1" customFormat="1" ht="16.5" customHeight="1">
      <c r="B410" s="38"/>
      <c r="C410" s="223" t="s">
        <v>471</v>
      </c>
      <c r="D410" s="223" t="s">
        <v>131</v>
      </c>
      <c r="E410" s="224" t="s">
        <v>391</v>
      </c>
      <c r="F410" s="225" t="s">
        <v>392</v>
      </c>
      <c r="G410" s="226" t="s">
        <v>134</v>
      </c>
      <c r="H410" s="227">
        <v>5.8</v>
      </c>
      <c r="I410" s="228"/>
      <c r="J410" s="229">
        <f>ROUND(I410*H410,2)</f>
        <v>0</v>
      </c>
      <c r="K410" s="225" t="s">
        <v>135</v>
      </c>
      <c r="L410" s="43"/>
      <c r="M410" s="230" t="s">
        <v>1</v>
      </c>
      <c r="N410" s="231" t="s">
        <v>44</v>
      </c>
      <c r="O410" s="86"/>
      <c r="P410" s="232">
        <f>O410*H410</f>
        <v>0</v>
      </c>
      <c r="Q410" s="232">
        <v>0</v>
      </c>
      <c r="R410" s="232">
        <f>Q410*H410</f>
        <v>0</v>
      </c>
      <c r="S410" s="232">
        <v>0</v>
      </c>
      <c r="T410" s="233">
        <f>S410*H410</f>
        <v>0</v>
      </c>
      <c r="AR410" s="234" t="s">
        <v>136</v>
      </c>
      <c r="AT410" s="234" t="s">
        <v>131</v>
      </c>
      <c r="AU410" s="234" t="s">
        <v>89</v>
      </c>
      <c r="AY410" s="17" t="s">
        <v>129</v>
      </c>
      <c r="BE410" s="235">
        <f>IF(N410="základní",J410,0)</f>
        <v>0</v>
      </c>
      <c r="BF410" s="235">
        <f>IF(N410="snížená",J410,0)</f>
        <v>0</v>
      </c>
      <c r="BG410" s="235">
        <f>IF(N410="zákl. přenesená",J410,0)</f>
        <v>0</v>
      </c>
      <c r="BH410" s="235">
        <f>IF(N410="sníž. přenesená",J410,0)</f>
        <v>0</v>
      </c>
      <c r="BI410" s="235">
        <f>IF(N410="nulová",J410,0)</f>
        <v>0</v>
      </c>
      <c r="BJ410" s="17" t="s">
        <v>87</v>
      </c>
      <c r="BK410" s="235">
        <f>ROUND(I410*H410,2)</f>
        <v>0</v>
      </c>
      <c r="BL410" s="17" t="s">
        <v>136</v>
      </c>
      <c r="BM410" s="234" t="s">
        <v>850</v>
      </c>
    </row>
    <row r="411" spans="2:47" s="1" customFormat="1" ht="12">
      <c r="B411" s="38"/>
      <c r="C411" s="39"/>
      <c r="D411" s="236" t="s">
        <v>138</v>
      </c>
      <c r="E411" s="39"/>
      <c r="F411" s="237" t="s">
        <v>394</v>
      </c>
      <c r="G411" s="39"/>
      <c r="H411" s="39"/>
      <c r="I411" s="139"/>
      <c r="J411" s="39"/>
      <c r="K411" s="39"/>
      <c r="L411" s="43"/>
      <c r="M411" s="238"/>
      <c r="N411" s="86"/>
      <c r="O411" s="86"/>
      <c r="P411" s="86"/>
      <c r="Q411" s="86"/>
      <c r="R411" s="86"/>
      <c r="S411" s="86"/>
      <c r="T411" s="87"/>
      <c r="AT411" s="17" t="s">
        <v>138</v>
      </c>
      <c r="AU411" s="17" t="s">
        <v>89</v>
      </c>
    </row>
    <row r="412" spans="2:51" s="12" customFormat="1" ht="12">
      <c r="B412" s="239"/>
      <c r="C412" s="240"/>
      <c r="D412" s="236" t="s">
        <v>140</v>
      </c>
      <c r="E412" s="241" t="s">
        <v>1</v>
      </c>
      <c r="F412" s="242" t="s">
        <v>848</v>
      </c>
      <c r="G412" s="240"/>
      <c r="H412" s="243">
        <v>5.8</v>
      </c>
      <c r="I412" s="244"/>
      <c r="J412" s="240"/>
      <c r="K412" s="240"/>
      <c r="L412" s="245"/>
      <c r="M412" s="246"/>
      <c r="N412" s="247"/>
      <c r="O412" s="247"/>
      <c r="P412" s="247"/>
      <c r="Q412" s="247"/>
      <c r="R412" s="247"/>
      <c r="S412" s="247"/>
      <c r="T412" s="248"/>
      <c r="AT412" s="249" t="s">
        <v>140</v>
      </c>
      <c r="AU412" s="249" t="s">
        <v>89</v>
      </c>
      <c r="AV412" s="12" t="s">
        <v>89</v>
      </c>
      <c r="AW412" s="12" t="s">
        <v>36</v>
      </c>
      <c r="AX412" s="12" t="s">
        <v>87</v>
      </c>
      <c r="AY412" s="249" t="s">
        <v>129</v>
      </c>
    </row>
    <row r="413" spans="2:65" s="1" customFormat="1" ht="16.5" customHeight="1">
      <c r="B413" s="38"/>
      <c r="C413" s="223" t="s">
        <v>476</v>
      </c>
      <c r="D413" s="223" t="s">
        <v>131</v>
      </c>
      <c r="E413" s="224" t="s">
        <v>396</v>
      </c>
      <c r="F413" s="225" t="s">
        <v>397</v>
      </c>
      <c r="G413" s="226" t="s">
        <v>134</v>
      </c>
      <c r="H413" s="227">
        <v>5.8</v>
      </c>
      <c r="I413" s="228"/>
      <c r="J413" s="229">
        <f>ROUND(I413*H413,2)</f>
        <v>0</v>
      </c>
      <c r="K413" s="225" t="s">
        <v>1</v>
      </c>
      <c r="L413" s="43"/>
      <c r="M413" s="230" t="s">
        <v>1</v>
      </c>
      <c r="N413" s="231" t="s">
        <v>44</v>
      </c>
      <c r="O413" s="86"/>
      <c r="P413" s="232">
        <f>O413*H413</f>
        <v>0</v>
      </c>
      <c r="Q413" s="232">
        <v>0</v>
      </c>
      <c r="R413" s="232">
        <f>Q413*H413</f>
        <v>0</v>
      </c>
      <c r="S413" s="232">
        <v>0</v>
      </c>
      <c r="T413" s="233">
        <f>S413*H413</f>
        <v>0</v>
      </c>
      <c r="AR413" s="234" t="s">
        <v>136</v>
      </c>
      <c r="AT413" s="234" t="s">
        <v>131</v>
      </c>
      <c r="AU413" s="234" t="s">
        <v>89</v>
      </c>
      <c r="AY413" s="17" t="s">
        <v>129</v>
      </c>
      <c r="BE413" s="235">
        <f>IF(N413="základní",J413,0)</f>
        <v>0</v>
      </c>
      <c r="BF413" s="235">
        <f>IF(N413="snížená",J413,0)</f>
        <v>0</v>
      </c>
      <c r="BG413" s="235">
        <f>IF(N413="zákl. přenesená",J413,0)</f>
        <v>0</v>
      </c>
      <c r="BH413" s="235">
        <f>IF(N413="sníž. přenesená",J413,0)</f>
        <v>0</v>
      </c>
      <c r="BI413" s="235">
        <f>IF(N413="nulová",J413,0)</f>
        <v>0</v>
      </c>
      <c r="BJ413" s="17" t="s">
        <v>87</v>
      </c>
      <c r="BK413" s="235">
        <f>ROUND(I413*H413,2)</f>
        <v>0</v>
      </c>
      <c r="BL413" s="17" t="s">
        <v>136</v>
      </c>
      <c r="BM413" s="234" t="s">
        <v>851</v>
      </c>
    </row>
    <row r="414" spans="2:47" s="1" customFormat="1" ht="12">
      <c r="B414" s="38"/>
      <c r="C414" s="39"/>
      <c r="D414" s="236" t="s">
        <v>138</v>
      </c>
      <c r="E414" s="39"/>
      <c r="F414" s="237" t="s">
        <v>399</v>
      </c>
      <c r="G414" s="39"/>
      <c r="H414" s="39"/>
      <c r="I414" s="139"/>
      <c r="J414" s="39"/>
      <c r="K414" s="39"/>
      <c r="L414" s="43"/>
      <c r="M414" s="238"/>
      <c r="N414" s="86"/>
      <c r="O414" s="86"/>
      <c r="P414" s="86"/>
      <c r="Q414" s="86"/>
      <c r="R414" s="86"/>
      <c r="S414" s="86"/>
      <c r="T414" s="87"/>
      <c r="AT414" s="17" t="s">
        <v>138</v>
      </c>
      <c r="AU414" s="17" t="s">
        <v>89</v>
      </c>
    </row>
    <row r="415" spans="2:51" s="12" customFormat="1" ht="12">
      <c r="B415" s="239"/>
      <c r="C415" s="240"/>
      <c r="D415" s="236" t="s">
        <v>140</v>
      </c>
      <c r="E415" s="241" t="s">
        <v>1</v>
      </c>
      <c r="F415" s="242" t="s">
        <v>848</v>
      </c>
      <c r="G415" s="240"/>
      <c r="H415" s="243">
        <v>5.8</v>
      </c>
      <c r="I415" s="244"/>
      <c r="J415" s="240"/>
      <c r="K415" s="240"/>
      <c r="L415" s="245"/>
      <c r="M415" s="246"/>
      <c r="N415" s="247"/>
      <c r="O415" s="247"/>
      <c r="P415" s="247"/>
      <c r="Q415" s="247"/>
      <c r="R415" s="247"/>
      <c r="S415" s="247"/>
      <c r="T415" s="248"/>
      <c r="AT415" s="249" t="s">
        <v>140</v>
      </c>
      <c r="AU415" s="249" t="s">
        <v>89</v>
      </c>
      <c r="AV415" s="12" t="s">
        <v>89</v>
      </c>
      <c r="AW415" s="12" t="s">
        <v>36</v>
      </c>
      <c r="AX415" s="12" t="s">
        <v>87</v>
      </c>
      <c r="AY415" s="249" t="s">
        <v>129</v>
      </c>
    </row>
    <row r="416" spans="2:65" s="1" customFormat="1" ht="16.5" customHeight="1">
      <c r="B416" s="38"/>
      <c r="C416" s="223" t="s">
        <v>481</v>
      </c>
      <c r="D416" s="223" t="s">
        <v>131</v>
      </c>
      <c r="E416" s="224" t="s">
        <v>401</v>
      </c>
      <c r="F416" s="225" t="s">
        <v>402</v>
      </c>
      <c r="G416" s="226" t="s">
        <v>134</v>
      </c>
      <c r="H416" s="227">
        <v>9.5</v>
      </c>
      <c r="I416" s="228"/>
      <c r="J416" s="229">
        <f>ROUND(I416*H416,2)</f>
        <v>0</v>
      </c>
      <c r="K416" s="225" t="s">
        <v>135</v>
      </c>
      <c r="L416" s="43"/>
      <c r="M416" s="230" t="s">
        <v>1</v>
      </c>
      <c r="N416" s="231" t="s">
        <v>44</v>
      </c>
      <c r="O416" s="86"/>
      <c r="P416" s="232">
        <f>O416*H416</f>
        <v>0</v>
      </c>
      <c r="Q416" s="232">
        <v>0</v>
      </c>
      <c r="R416" s="232">
        <f>Q416*H416</f>
        <v>0</v>
      </c>
      <c r="S416" s="232">
        <v>0</v>
      </c>
      <c r="T416" s="233">
        <f>S416*H416</f>
        <v>0</v>
      </c>
      <c r="AR416" s="234" t="s">
        <v>136</v>
      </c>
      <c r="AT416" s="234" t="s">
        <v>131</v>
      </c>
      <c r="AU416" s="234" t="s">
        <v>89</v>
      </c>
      <c r="AY416" s="17" t="s">
        <v>129</v>
      </c>
      <c r="BE416" s="235">
        <f>IF(N416="základní",J416,0)</f>
        <v>0</v>
      </c>
      <c r="BF416" s="235">
        <f>IF(N416="snížená",J416,0)</f>
        <v>0</v>
      </c>
      <c r="BG416" s="235">
        <f>IF(N416="zákl. přenesená",J416,0)</f>
        <v>0</v>
      </c>
      <c r="BH416" s="235">
        <f>IF(N416="sníž. přenesená",J416,0)</f>
        <v>0</v>
      </c>
      <c r="BI416" s="235">
        <f>IF(N416="nulová",J416,0)</f>
        <v>0</v>
      </c>
      <c r="BJ416" s="17" t="s">
        <v>87</v>
      </c>
      <c r="BK416" s="235">
        <f>ROUND(I416*H416,2)</f>
        <v>0</v>
      </c>
      <c r="BL416" s="17" t="s">
        <v>136</v>
      </c>
      <c r="BM416" s="234" t="s">
        <v>852</v>
      </c>
    </row>
    <row r="417" spans="2:47" s="1" customFormat="1" ht="12">
      <c r="B417" s="38"/>
      <c r="C417" s="39"/>
      <c r="D417" s="236" t="s">
        <v>138</v>
      </c>
      <c r="E417" s="39"/>
      <c r="F417" s="237" t="s">
        <v>404</v>
      </c>
      <c r="G417" s="39"/>
      <c r="H417" s="39"/>
      <c r="I417" s="139"/>
      <c r="J417" s="39"/>
      <c r="K417" s="39"/>
      <c r="L417" s="43"/>
      <c r="M417" s="238"/>
      <c r="N417" s="86"/>
      <c r="O417" s="86"/>
      <c r="P417" s="86"/>
      <c r="Q417" s="86"/>
      <c r="R417" s="86"/>
      <c r="S417" s="86"/>
      <c r="T417" s="87"/>
      <c r="AT417" s="17" t="s">
        <v>138</v>
      </c>
      <c r="AU417" s="17" t="s">
        <v>89</v>
      </c>
    </row>
    <row r="418" spans="2:51" s="12" customFormat="1" ht="12">
      <c r="B418" s="239"/>
      <c r="C418" s="240"/>
      <c r="D418" s="236" t="s">
        <v>140</v>
      </c>
      <c r="E418" s="241" t="s">
        <v>1</v>
      </c>
      <c r="F418" s="242" t="s">
        <v>853</v>
      </c>
      <c r="G418" s="240"/>
      <c r="H418" s="243">
        <v>9.5</v>
      </c>
      <c r="I418" s="244"/>
      <c r="J418" s="240"/>
      <c r="K418" s="240"/>
      <c r="L418" s="245"/>
      <c r="M418" s="246"/>
      <c r="N418" s="247"/>
      <c r="O418" s="247"/>
      <c r="P418" s="247"/>
      <c r="Q418" s="247"/>
      <c r="R418" s="247"/>
      <c r="S418" s="247"/>
      <c r="T418" s="248"/>
      <c r="AT418" s="249" t="s">
        <v>140</v>
      </c>
      <c r="AU418" s="249" t="s">
        <v>89</v>
      </c>
      <c r="AV418" s="12" t="s">
        <v>89</v>
      </c>
      <c r="AW418" s="12" t="s">
        <v>36</v>
      </c>
      <c r="AX418" s="12" t="s">
        <v>87</v>
      </c>
      <c r="AY418" s="249" t="s">
        <v>129</v>
      </c>
    </row>
    <row r="419" spans="2:65" s="1" customFormat="1" ht="16.5" customHeight="1">
      <c r="B419" s="38"/>
      <c r="C419" s="223" t="s">
        <v>486</v>
      </c>
      <c r="D419" s="223" t="s">
        <v>131</v>
      </c>
      <c r="E419" s="224" t="s">
        <v>407</v>
      </c>
      <c r="F419" s="225" t="s">
        <v>408</v>
      </c>
      <c r="G419" s="226" t="s">
        <v>134</v>
      </c>
      <c r="H419" s="227">
        <v>9.5</v>
      </c>
      <c r="I419" s="228"/>
      <c r="J419" s="229">
        <f>ROUND(I419*H419,2)</f>
        <v>0</v>
      </c>
      <c r="K419" s="225" t="s">
        <v>1</v>
      </c>
      <c r="L419" s="43"/>
      <c r="M419" s="230" t="s">
        <v>1</v>
      </c>
      <c r="N419" s="231" t="s">
        <v>44</v>
      </c>
      <c r="O419" s="86"/>
      <c r="P419" s="232">
        <f>O419*H419</f>
        <v>0</v>
      </c>
      <c r="Q419" s="232">
        <v>0</v>
      </c>
      <c r="R419" s="232">
        <f>Q419*H419</f>
        <v>0</v>
      </c>
      <c r="S419" s="232">
        <v>0</v>
      </c>
      <c r="T419" s="233">
        <f>S419*H419</f>
        <v>0</v>
      </c>
      <c r="AR419" s="234" t="s">
        <v>136</v>
      </c>
      <c r="AT419" s="234" t="s">
        <v>131</v>
      </c>
      <c r="AU419" s="234" t="s">
        <v>89</v>
      </c>
      <c r="AY419" s="17" t="s">
        <v>129</v>
      </c>
      <c r="BE419" s="235">
        <f>IF(N419="základní",J419,0)</f>
        <v>0</v>
      </c>
      <c r="BF419" s="235">
        <f>IF(N419="snížená",J419,0)</f>
        <v>0</v>
      </c>
      <c r="BG419" s="235">
        <f>IF(N419="zákl. přenesená",J419,0)</f>
        <v>0</v>
      </c>
      <c r="BH419" s="235">
        <f>IF(N419="sníž. přenesená",J419,0)</f>
        <v>0</v>
      </c>
      <c r="BI419" s="235">
        <f>IF(N419="nulová",J419,0)</f>
        <v>0</v>
      </c>
      <c r="BJ419" s="17" t="s">
        <v>87</v>
      </c>
      <c r="BK419" s="235">
        <f>ROUND(I419*H419,2)</f>
        <v>0</v>
      </c>
      <c r="BL419" s="17" t="s">
        <v>136</v>
      </c>
      <c r="BM419" s="234" t="s">
        <v>854</v>
      </c>
    </row>
    <row r="420" spans="2:47" s="1" customFormat="1" ht="12">
      <c r="B420" s="38"/>
      <c r="C420" s="39"/>
      <c r="D420" s="236" t="s">
        <v>138</v>
      </c>
      <c r="E420" s="39"/>
      <c r="F420" s="237" t="s">
        <v>410</v>
      </c>
      <c r="G420" s="39"/>
      <c r="H420" s="39"/>
      <c r="I420" s="139"/>
      <c r="J420" s="39"/>
      <c r="K420" s="39"/>
      <c r="L420" s="43"/>
      <c r="M420" s="238"/>
      <c r="N420" s="86"/>
      <c r="O420" s="86"/>
      <c r="P420" s="86"/>
      <c r="Q420" s="86"/>
      <c r="R420" s="86"/>
      <c r="S420" s="86"/>
      <c r="T420" s="87"/>
      <c r="AT420" s="17" t="s">
        <v>138</v>
      </c>
      <c r="AU420" s="17" t="s">
        <v>89</v>
      </c>
    </row>
    <row r="421" spans="2:51" s="12" customFormat="1" ht="12">
      <c r="B421" s="239"/>
      <c r="C421" s="240"/>
      <c r="D421" s="236" t="s">
        <v>140</v>
      </c>
      <c r="E421" s="241" t="s">
        <v>1</v>
      </c>
      <c r="F421" s="242" t="s">
        <v>853</v>
      </c>
      <c r="G421" s="240"/>
      <c r="H421" s="243">
        <v>9.5</v>
      </c>
      <c r="I421" s="244"/>
      <c r="J421" s="240"/>
      <c r="K421" s="240"/>
      <c r="L421" s="245"/>
      <c r="M421" s="246"/>
      <c r="N421" s="247"/>
      <c r="O421" s="247"/>
      <c r="P421" s="247"/>
      <c r="Q421" s="247"/>
      <c r="R421" s="247"/>
      <c r="S421" s="247"/>
      <c r="T421" s="248"/>
      <c r="AT421" s="249" t="s">
        <v>140</v>
      </c>
      <c r="AU421" s="249" t="s">
        <v>89</v>
      </c>
      <c r="AV421" s="12" t="s">
        <v>89</v>
      </c>
      <c r="AW421" s="12" t="s">
        <v>36</v>
      </c>
      <c r="AX421" s="12" t="s">
        <v>87</v>
      </c>
      <c r="AY421" s="249" t="s">
        <v>129</v>
      </c>
    </row>
    <row r="422" spans="2:65" s="1" customFormat="1" ht="16.5" customHeight="1">
      <c r="B422" s="38"/>
      <c r="C422" s="223" t="s">
        <v>492</v>
      </c>
      <c r="D422" s="223" t="s">
        <v>131</v>
      </c>
      <c r="E422" s="224" t="s">
        <v>412</v>
      </c>
      <c r="F422" s="225" t="s">
        <v>413</v>
      </c>
      <c r="G422" s="226" t="s">
        <v>134</v>
      </c>
      <c r="H422" s="227">
        <v>5.8</v>
      </c>
      <c r="I422" s="228"/>
      <c r="J422" s="229">
        <f>ROUND(I422*H422,2)</f>
        <v>0</v>
      </c>
      <c r="K422" s="225" t="s">
        <v>1</v>
      </c>
      <c r="L422" s="43"/>
      <c r="M422" s="230" t="s">
        <v>1</v>
      </c>
      <c r="N422" s="231" t="s">
        <v>44</v>
      </c>
      <c r="O422" s="86"/>
      <c r="P422" s="232">
        <f>O422*H422</f>
        <v>0</v>
      </c>
      <c r="Q422" s="232">
        <v>0</v>
      </c>
      <c r="R422" s="232">
        <f>Q422*H422</f>
        <v>0</v>
      </c>
      <c r="S422" s="232">
        <v>0</v>
      </c>
      <c r="T422" s="233">
        <f>S422*H422</f>
        <v>0</v>
      </c>
      <c r="AR422" s="234" t="s">
        <v>136</v>
      </c>
      <c r="AT422" s="234" t="s">
        <v>131</v>
      </c>
      <c r="AU422" s="234" t="s">
        <v>89</v>
      </c>
      <c r="AY422" s="17" t="s">
        <v>129</v>
      </c>
      <c r="BE422" s="235">
        <f>IF(N422="základní",J422,0)</f>
        <v>0</v>
      </c>
      <c r="BF422" s="235">
        <f>IF(N422="snížená",J422,0)</f>
        <v>0</v>
      </c>
      <c r="BG422" s="235">
        <f>IF(N422="zákl. přenesená",J422,0)</f>
        <v>0</v>
      </c>
      <c r="BH422" s="235">
        <f>IF(N422="sníž. přenesená",J422,0)</f>
        <v>0</v>
      </c>
      <c r="BI422" s="235">
        <f>IF(N422="nulová",J422,0)</f>
        <v>0</v>
      </c>
      <c r="BJ422" s="17" t="s">
        <v>87</v>
      </c>
      <c r="BK422" s="235">
        <f>ROUND(I422*H422,2)</f>
        <v>0</v>
      </c>
      <c r="BL422" s="17" t="s">
        <v>136</v>
      </c>
      <c r="BM422" s="234" t="s">
        <v>855</v>
      </c>
    </row>
    <row r="423" spans="2:47" s="1" customFormat="1" ht="12">
      <c r="B423" s="38"/>
      <c r="C423" s="39"/>
      <c r="D423" s="236" t="s">
        <v>138</v>
      </c>
      <c r="E423" s="39"/>
      <c r="F423" s="237" t="s">
        <v>415</v>
      </c>
      <c r="G423" s="39"/>
      <c r="H423" s="39"/>
      <c r="I423" s="139"/>
      <c r="J423" s="39"/>
      <c r="K423" s="39"/>
      <c r="L423" s="43"/>
      <c r="M423" s="238"/>
      <c r="N423" s="86"/>
      <c r="O423" s="86"/>
      <c r="P423" s="86"/>
      <c r="Q423" s="86"/>
      <c r="R423" s="86"/>
      <c r="S423" s="86"/>
      <c r="T423" s="87"/>
      <c r="AT423" s="17" t="s">
        <v>138</v>
      </c>
      <c r="AU423" s="17" t="s">
        <v>89</v>
      </c>
    </row>
    <row r="424" spans="2:51" s="12" customFormat="1" ht="12">
      <c r="B424" s="239"/>
      <c r="C424" s="240"/>
      <c r="D424" s="236" t="s">
        <v>140</v>
      </c>
      <c r="E424" s="241" t="s">
        <v>1</v>
      </c>
      <c r="F424" s="242" t="s">
        <v>848</v>
      </c>
      <c r="G424" s="240"/>
      <c r="H424" s="243">
        <v>5.8</v>
      </c>
      <c r="I424" s="244"/>
      <c r="J424" s="240"/>
      <c r="K424" s="240"/>
      <c r="L424" s="245"/>
      <c r="M424" s="246"/>
      <c r="N424" s="247"/>
      <c r="O424" s="247"/>
      <c r="P424" s="247"/>
      <c r="Q424" s="247"/>
      <c r="R424" s="247"/>
      <c r="S424" s="247"/>
      <c r="T424" s="248"/>
      <c r="AT424" s="249" t="s">
        <v>140</v>
      </c>
      <c r="AU424" s="249" t="s">
        <v>89</v>
      </c>
      <c r="AV424" s="12" t="s">
        <v>89</v>
      </c>
      <c r="AW424" s="12" t="s">
        <v>36</v>
      </c>
      <c r="AX424" s="12" t="s">
        <v>87</v>
      </c>
      <c r="AY424" s="249" t="s">
        <v>129</v>
      </c>
    </row>
    <row r="425" spans="2:63" s="11" customFormat="1" ht="22.8" customHeight="1">
      <c r="B425" s="207"/>
      <c r="C425" s="208"/>
      <c r="D425" s="209" t="s">
        <v>78</v>
      </c>
      <c r="E425" s="221" t="s">
        <v>192</v>
      </c>
      <c r="F425" s="221" t="s">
        <v>416</v>
      </c>
      <c r="G425" s="208"/>
      <c r="H425" s="208"/>
      <c r="I425" s="211"/>
      <c r="J425" s="222">
        <f>BK425</f>
        <v>0</v>
      </c>
      <c r="K425" s="208"/>
      <c r="L425" s="213"/>
      <c r="M425" s="214"/>
      <c r="N425" s="215"/>
      <c r="O425" s="215"/>
      <c r="P425" s="216">
        <f>SUM(P426:P459)</f>
        <v>0</v>
      </c>
      <c r="Q425" s="215"/>
      <c r="R425" s="216">
        <f>SUM(R426:R459)</f>
        <v>1.56517764</v>
      </c>
      <c r="S425" s="215"/>
      <c r="T425" s="217">
        <f>SUM(T426:T459)</f>
        <v>0</v>
      </c>
      <c r="AR425" s="218" t="s">
        <v>87</v>
      </c>
      <c r="AT425" s="219" t="s">
        <v>78</v>
      </c>
      <c r="AU425" s="219" t="s">
        <v>87</v>
      </c>
      <c r="AY425" s="218" t="s">
        <v>129</v>
      </c>
      <c r="BK425" s="220">
        <f>SUM(BK426:BK459)</f>
        <v>0</v>
      </c>
    </row>
    <row r="426" spans="2:65" s="1" customFormat="1" ht="16.5" customHeight="1">
      <c r="B426" s="38"/>
      <c r="C426" s="223" t="s">
        <v>497</v>
      </c>
      <c r="D426" s="223" t="s">
        <v>131</v>
      </c>
      <c r="E426" s="224" t="s">
        <v>856</v>
      </c>
      <c r="F426" s="225" t="s">
        <v>857</v>
      </c>
      <c r="G426" s="226" t="s">
        <v>355</v>
      </c>
      <c r="H426" s="227">
        <v>13.2</v>
      </c>
      <c r="I426" s="228"/>
      <c r="J426" s="229">
        <f>ROUND(I426*H426,2)</f>
        <v>0</v>
      </c>
      <c r="K426" s="225" t="s">
        <v>135</v>
      </c>
      <c r="L426" s="43"/>
      <c r="M426" s="230" t="s">
        <v>1</v>
      </c>
      <c r="N426" s="231" t="s">
        <v>44</v>
      </c>
      <c r="O426" s="86"/>
      <c r="P426" s="232">
        <f>O426*H426</f>
        <v>0</v>
      </c>
      <c r="Q426" s="232">
        <v>0.00382</v>
      </c>
      <c r="R426" s="232">
        <f>Q426*H426</f>
        <v>0.050424</v>
      </c>
      <c r="S426" s="232">
        <v>0</v>
      </c>
      <c r="T426" s="233">
        <f>S426*H426</f>
        <v>0</v>
      </c>
      <c r="AR426" s="234" t="s">
        <v>136</v>
      </c>
      <c r="AT426" s="234" t="s">
        <v>131</v>
      </c>
      <c r="AU426" s="234" t="s">
        <v>89</v>
      </c>
      <c r="AY426" s="17" t="s">
        <v>129</v>
      </c>
      <c r="BE426" s="235">
        <f>IF(N426="základní",J426,0)</f>
        <v>0</v>
      </c>
      <c r="BF426" s="235">
        <f>IF(N426="snížená",J426,0)</f>
        <v>0</v>
      </c>
      <c r="BG426" s="235">
        <f>IF(N426="zákl. přenesená",J426,0)</f>
        <v>0</v>
      </c>
      <c r="BH426" s="235">
        <f>IF(N426="sníž. přenesená",J426,0)</f>
        <v>0</v>
      </c>
      <c r="BI426" s="235">
        <f>IF(N426="nulová",J426,0)</f>
        <v>0</v>
      </c>
      <c r="BJ426" s="17" t="s">
        <v>87</v>
      </c>
      <c r="BK426" s="235">
        <f>ROUND(I426*H426,2)</f>
        <v>0</v>
      </c>
      <c r="BL426" s="17" t="s">
        <v>136</v>
      </c>
      <c r="BM426" s="234" t="s">
        <v>858</v>
      </c>
    </row>
    <row r="427" spans="2:47" s="1" customFormat="1" ht="12">
      <c r="B427" s="38"/>
      <c r="C427" s="39"/>
      <c r="D427" s="236" t="s">
        <v>138</v>
      </c>
      <c r="E427" s="39"/>
      <c r="F427" s="237" t="s">
        <v>859</v>
      </c>
      <c r="G427" s="39"/>
      <c r="H427" s="39"/>
      <c r="I427" s="139"/>
      <c r="J427" s="39"/>
      <c r="K427" s="39"/>
      <c r="L427" s="43"/>
      <c r="M427" s="238"/>
      <c r="N427" s="86"/>
      <c r="O427" s="86"/>
      <c r="P427" s="86"/>
      <c r="Q427" s="86"/>
      <c r="R427" s="86"/>
      <c r="S427" s="86"/>
      <c r="T427" s="87"/>
      <c r="AT427" s="17" t="s">
        <v>138</v>
      </c>
      <c r="AU427" s="17" t="s">
        <v>89</v>
      </c>
    </row>
    <row r="428" spans="2:65" s="1" customFormat="1" ht="16.5" customHeight="1">
      <c r="B428" s="38"/>
      <c r="C428" s="223" t="s">
        <v>502</v>
      </c>
      <c r="D428" s="223" t="s">
        <v>131</v>
      </c>
      <c r="E428" s="224" t="s">
        <v>860</v>
      </c>
      <c r="F428" s="225" t="s">
        <v>861</v>
      </c>
      <c r="G428" s="226" t="s">
        <v>355</v>
      </c>
      <c r="H428" s="227">
        <v>31</v>
      </c>
      <c r="I428" s="228"/>
      <c r="J428" s="229">
        <f>ROUND(I428*H428,2)</f>
        <v>0</v>
      </c>
      <c r="K428" s="225" t="s">
        <v>135</v>
      </c>
      <c r="L428" s="43"/>
      <c r="M428" s="230" t="s">
        <v>1</v>
      </c>
      <c r="N428" s="231" t="s">
        <v>44</v>
      </c>
      <c r="O428" s="86"/>
      <c r="P428" s="232">
        <f>O428*H428</f>
        <v>0</v>
      </c>
      <c r="Q428" s="232">
        <v>3E-05</v>
      </c>
      <c r="R428" s="232">
        <f>Q428*H428</f>
        <v>0.00093</v>
      </c>
      <c r="S428" s="232">
        <v>0</v>
      </c>
      <c r="T428" s="233">
        <f>S428*H428</f>
        <v>0</v>
      </c>
      <c r="AR428" s="234" t="s">
        <v>136</v>
      </c>
      <c r="AT428" s="234" t="s">
        <v>131</v>
      </c>
      <c r="AU428" s="234" t="s">
        <v>89</v>
      </c>
      <c r="AY428" s="17" t="s">
        <v>129</v>
      </c>
      <c r="BE428" s="235">
        <f>IF(N428="základní",J428,0)</f>
        <v>0</v>
      </c>
      <c r="BF428" s="235">
        <f>IF(N428="snížená",J428,0)</f>
        <v>0</v>
      </c>
      <c r="BG428" s="235">
        <f>IF(N428="zákl. přenesená",J428,0)</f>
        <v>0</v>
      </c>
      <c r="BH428" s="235">
        <f>IF(N428="sníž. přenesená",J428,0)</f>
        <v>0</v>
      </c>
      <c r="BI428" s="235">
        <f>IF(N428="nulová",J428,0)</f>
        <v>0</v>
      </c>
      <c r="BJ428" s="17" t="s">
        <v>87</v>
      </c>
      <c r="BK428" s="235">
        <f>ROUND(I428*H428,2)</f>
        <v>0</v>
      </c>
      <c r="BL428" s="17" t="s">
        <v>136</v>
      </c>
      <c r="BM428" s="234" t="s">
        <v>862</v>
      </c>
    </row>
    <row r="429" spans="2:47" s="1" customFormat="1" ht="12">
      <c r="B429" s="38"/>
      <c r="C429" s="39"/>
      <c r="D429" s="236" t="s">
        <v>138</v>
      </c>
      <c r="E429" s="39"/>
      <c r="F429" s="237" t="s">
        <v>863</v>
      </c>
      <c r="G429" s="39"/>
      <c r="H429" s="39"/>
      <c r="I429" s="139"/>
      <c r="J429" s="39"/>
      <c r="K429" s="39"/>
      <c r="L429" s="43"/>
      <c r="M429" s="238"/>
      <c r="N429" s="86"/>
      <c r="O429" s="86"/>
      <c r="P429" s="86"/>
      <c r="Q429" s="86"/>
      <c r="R429" s="86"/>
      <c r="S429" s="86"/>
      <c r="T429" s="87"/>
      <c r="AT429" s="17" t="s">
        <v>138</v>
      </c>
      <c r="AU429" s="17" t="s">
        <v>89</v>
      </c>
    </row>
    <row r="430" spans="2:65" s="1" customFormat="1" ht="16.5" customHeight="1">
      <c r="B430" s="38"/>
      <c r="C430" s="283" t="s">
        <v>507</v>
      </c>
      <c r="D430" s="283" t="s">
        <v>289</v>
      </c>
      <c r="E430" s="284" t="s">
        <v>864</v>
      </c>
      <c r="F430" s="285" t="s">
        <v>865</v>
      </c>
      <c r="G430" s="286" t="s">
        <v>355</v>
      </c>
      <c r="H430" s="287">
        <v>31.31</v>
      </c>
      <c r="I430" s="288"/>
      <c r="J430" s="289">
        <f>ROUND(I430*H430,2)</f>
        <v>0</v>
      </c>
      <c r="K430" s="285" t="s">
        <v>135</v>
      </c>
      <c r="L430" s="290"/>
      <c r="M430" s="291" t="s">
        <v>1</v>
      </c>
      <c r="N430" s="292" t="s">
        <v>44</v>
      </c>
      <c r="O430" s="86"/>
      <c r="P430" s="232">
        <f>O430*H430</f>
        <v>0</v>
      </c>
      <c r="Q430" s="232">
        <v>0.00818</v>
      </c>
      <c r="R430" s="232">
        <f>Q430*H430</f>
        <v>0.2561158</v>
      </c>
      <c r="S430" s="232">
        <v>0</v>
      </c>
      <c r="T430" s="233">
        <f>S430*H430</f>
        <v>0</v>
      </c>
      <c r="AR430" s="234" t="s">
        <v>192</v>
      </c>
      <c r="AT430" s="234" t="s">
        <v>289</v>
      </c>
      <c r="AU430" s="234" t="s">
        <v>89</v>
      </c>
      <c r="AY430" s="17" t="s">
        <v>129</v>
      </c>
      <c r="BE430" s="235">
        <f>IF(N430="základní",J430,0)</f>
        <v>0</v>
      </c>
      <c r="BF430" s="235">
        <f>IF(N430="snížená",J430,0)</f>
        <v>0</v>
      </c>
      <c r="BG430" s="235">
        <f>IF(N430="zákl. přenesená",J430,0)</f>
        <v>0</v>
      </c>
      <c r="BH430" s="235">
        <f>IF(N430="sníž. přenesená",J430,0)</f>
        <v>0</v>
      </c>
      <c r="BI430" s="235">
        <f>IF(N430="nulová",J430,0)</f>
        <v>0</v>
      </c>
      <c r="BJ430" s="17" t="s">
        <v>87</v>
      </c>
      <c r="BK430" s="235">
        <f>ROUND(I430*H430,2)</f>
        <v>0</v>
      </c>
      <c r="BL430" s="17" t="s">
        <v>136</v>
      </c>
      <c r="BM430" s="234" t="s">
        <v>866</v>
      </c>
    </row>
    <row r="431" spans="2:47" s="1" customFormat="1" ht="12">
      <c r="B431" s="38"/>
      <c r="C431" s="39"/>
      <c r="D431" s="236" t="s">
        <v>138</v>
      </c>
      <c r="E431" s="39"/>
      <c r="F431" s="237" t="s">
        <v>865</v>
      </c>
      <c r="G431" s="39"/>
      <c r="H431" s="39"/>
      <c r="I431" s="139"/>
      <c r="J431" s="39"/>
      <c r="K431" s="39"/>
      <c r="L431" s="43"/>
      <c r="M431" s="238"/>
      <c r="N431" s="86"/>
      <c r="O431" s="86"/>
      <c r="P431" s="86"/>
      <c r="Q431" s="86"/>
      <c r="R431" s="86"/>
      <c r="S431" s="86"/>
      <c r="T431" s="87"/>
      <c r="AT431" s="17" t="s">
        <v>138</v>
      </c>
      <c r="AU431" s="17" t="s">
        <v>89</v>
      </c>
    </row>
    <row r="432" spans="2:51" s="12" customFormat="1" ht="12">
      <c r="B432" s="239"/>
      <c r="C432" s="240"/>
      <c r="D432" s="236" t="s">
        <v>140</v>
      </c>
      <c r="E432" s="240"/>
      <c r="F432" s="242" t="s">
        <v>867</v>
      </c>
      <c r="G432" s="240"/>
      <c r="H432" s="243">
        <v>31.31</v>
      </c>
      <c r="I432" s="244"/>
      <c r="J432" s="240"/>
      <c r="K432" s="240"/>
      <c r="L432" s="245"/>
      <c r="M432" s="246"/>
      <c r="N432" s="247"/>
      <c r="O432" s="247"/>
      <c r="P432" s="247"/>
      <c r="Q432" s="247"/>
      <c r="R432" s="247"/>
      <c r="S432" s="247"/>
      <c r="T432" s="248"/>
      <c r="AT432" s="249" t="s">
        <v>140</v>
      </c>
      <c r="AU432" s="249" t="s">
        <v>89</v>
      </c>
      <c r="AV432" s="12" t="s">
        <v>89</v>
      </c>
      <c r="AW432" s="12" t="s">
        <v>4</v>
      </c>
      <c r="AX432" s="12" t="s">
        <v>87</v>
      </c>
      <c r="AY432" s="249" t="s">
        <v>129</v>
      </c>
    </row>
    <row r="433" spans="2:65" s="1" customFormat="1" ht="16.5" customHeight="1">
      <c r="B433" s="38"/>
      <c r="C433" s="223" t="s">
        <v>512</v>
      </c>
      <c r="D433" s="223" t="s">
        <v>131</v>
      </c>
      <c r="E433" s="224" t="s">
        <v>868</v>
      </c>
      <c r="F433" s="225" t="s">
        <v>869</v>
      </c>
      <c r="G433" s="226" t="s">
        <v>355</v>
      </c>
      <c r="H433" s="227">
        <v>16.6</v>
      </c>
      <c r="I433" s="228"/>
      <c r="J433" s="229">
        <f>ROUND(I433*H433,2)</f>
        <v>0</v>
      </c>
      <c r="K433" s="225" t="s">
        <v>135</v>
      </c>
      <c r="L433" s="43"/>
      <c r="M433" s="230" t="s">
        <v>1</v>
      </c>
      <c r="N433" s="231" t="s">
        <v>44</v>
      </c>
      <c r="O433" s="86"/>
      <c r="P433" s="232">
        <f>O433*H433</f>
        <v>0</v>
      </c>
      <c r="Q433" s="232">
        <v>4E-05</v>
      </c>
      <c r="R433" s="232">
        <f>Q433*H433</f>
        <v>0.0006640000000000001</v>
      </c>
      <c r="S433" s="232">
        <v>0</v>
      </c>
      <c r="T433" s="233">
        <f>S433*H433</f>
        <v>0</v>
      </c>
      <c r="AR433" s="234" t="s">
        <v>136</v>
      </c>
      <c r="AT433" s="234" t="s">
        <v>131</v>
      </c>
      <c r="AU433" s="234" t="s">
        <v>89</v>
      </c>
      <c r="AY433" s="17" t="s">
        <v>129</v>
      </c>
      <c r="BE433" s="235">
        <f>IF(N433="základní",J433,0)</f>
        <v>0</v>
      </c>
      <c r="BF433" s="235">
        <f>IF(N433="snížená",J433,0)</f>
        <v>0</v>
      </c>
      <c r="BG433" s="235">
        <f>IF(N433="zákl. přenesená",J433,0)</f>
        <v>0</v>
      </c>
      <c r="BH433" s="235">
        <f>IF(N433="sníž. přenesená",J433,0)</f>
        <v>0</v>
      </c>
      <c r="BI433" s="235">
        <f>IF(N433="nulová",J433,0)</f>
        <v>0</v>
      </c>
      <c r="BJ433" s="17" t="s">
        <v>87</v>
      </c>
      <c r="BK433" s="235">
        <f>ROUND(I433*H433,2)</f>
        <v>0</v>
      </c>
      <c r="BL433" s="17" t="s">
        <v>136</v>
      </c>
      <c r="BM433" s="234" t="s">
        <v>870</v>
      </c>
    </row>
    <row r="434" spans="2:47" s="1" customFormat="1" ht="12">
      <c r="B434" s="38"/>
      <c r="C434" s="39"/>
      <c r="D434" s="236" t="s">
        <v>138</v>
      </c>
      <c r="E434" s="39"/>
      <c r="F434" s="237" t="s">
        <v>871</v>
      </c>
      <c r="G434" s="39"/>
      <c r="H434" s="39"/>
      <c r="I434" s="139"/>
      <c r="J434" s="39"/>
      <c r="K434" s="39"/>
      <c r="L434" s="43"/>
      <c r="M434" s="238"/>
      <c r="N434" s="86"/>
      <c r="O434" s="86"/>
      <c r="P434" s="86"/>
      <c r="Q434" s="86"/>
      <c r="R434" s="86"/>
      <c r="S434" s="86"/>
      <c r="T434" s="87"/>
      <c r="AT434" s="17" t="s">
        <v>138</v>
      </c>
      <c r="AU434" s="17" t="s">
        <v>89</v>
      </c>
    </row>
    <row r="435" spans="2:65" s="1" customFormat="1" ht="16.5" customHeight="1">
      <c r="B435" s="38"/>
      <c r="C435" s="283" t="s">
        <v>517</v>
      </c>
      <c r="D435" s="283" t="s">
        <v>289</v>
      </c>
      <c r="E435" s="284" t="s">
        <v>872</v>
      </c>
      <c r="F435" s="285" t="s">
        <v>873</v>
      </c>
      <c r="G435" s="286" t="s">
        <v>355</v>
      </c>
      <c r="H435" s="287">
        <v>16.766</v>
      </c>
      <c r="I435" s="288"/>
      <c r="J435" s="289">
        <f>ROUND(I435*H435,2)</f>
        <v>0</v>
      </c>
      <c r="K435" s="285" t="s">
        <v>135</v>
      </c>
      <c r="L435" s="290"/>
      <c r="M435" s="291" t="s">
        <v>1</v>
      </c>
      <c r="N435" s="292" t="s">
        <v>44</v>
      </c>
      <c r="O435" s="86"/>
      <c r="P435" s="232">
        <f>O435*H435</f>
        <v>0</v>
      </c>
      <c r="Q435" s="232">
        <v>0.02024</v>
      </c>
      <c r="R435" s="232">
        <f>Q435*H435</f>
        <v>0.33934384</v>
      </c>
      <c r="S435" s="232">
        <v>0</v>
      </c>
      <c r="T435" s="233">
        <f>S435*H435</f>
        <v>0</v>
      </c>
      <c r="AR435" s="234" t="s">
        <v>192</v>
      </c>
      <c r="AT435" s="234" t="s">
        <v>289</v>
      </c>
      <c r="AU435" s="234" t="s">
        <v>89</v>
      </c>
      <c r="AY435" s="17" t="s">
        <v>129</v>
      </c>
      <c r="BE435" s="235">
        <f>IF(N435="základní",J435,0)</f>
        <v>0</v>
      </c>
      <c r="BF435" s="235">
        <f>IF(N435="snížená",J435,0)</f>
        <v>0</v>
      </c>
      <c r="BG435" s="235">
        <f>IF(N435="zákl. přenesená",J435,0)</f>
        <v>0</v>
      </c>
      <c r="BH435" s="235">
        <f>IF(N435="sníž. přenesená",J435,0)</f>
        <v>0</v>
      </c>
      <c r="BI435" s="235">
        <f>IF(N435="nulová",J435,0)</f>
        <v>0</v>
      </c>
      <c r="BJ435" s="17" t="s">
        <v>87</v>
      </c>
      <c r="BK435" s="235">
        <f>ROUND(I435*H435,2)</f>
        <v>0</v>
      </c>
      <c r="BL435" s="17" t="s">
        <v>136</v>
      </c>
      <c r="BM435" s="234" t="s">
        <v>874</v>
      </c>
    </row>
    <row r="436" spans="2:47" s="1" customFormat="1" ht="12">
      <c r="B436" s="38"/>
      <c r="C436" s="39"/>
      <c r="D436" s="236" t="s">
        <v>138</v>
      </c>
      <c r="E436" s="39"/>
      <c r="F436" s="237" t="s">
        <v>873</v>
      </c>
      <c r="G436" s="39"/>
      <c r="H436" s="39"/>
      <c r="I436" s="139"/>
      <c r="J436" s="39"/>
      <c r="K436" s="39"/>
      <c r="L436" s="43"/>
      <c r="M436" s="238"/>
      <c r="N436" s="86"/>
      <c r="O436" s="86"/>
      <c r="P436" s="86"/>
      <c r="Q436" s="86"/>
      <c r="R436" s="86"/>
      <c r="S436" s="86"/>
      <c r="T436" s="87"/>
      <c r="AT436" s="17" t="s">
        <v>138</v>
      </c>
      <c r="AU436" s="17" t="s">
        <v>89</v>
      </c>
    </row>
    <row r="437" spans="2:51" s="12" customFormat="1" ht="12">
      <c r="B437" s="239"/>
      <c r="C437" s="240"/>
      <c r="D437" s="236" t="s">
        <v>140</v>
      </c>
      <c r="E437" s="240"/>
      <c r="F437" s="242" t="s">
        <v>875</v>
      </c>
      <c r="G437" s="240"/>
      <c r="H437" s="243">
        <v>16.766</v>
      </c>
      <c r="I437" s="244"/>
      <c r="J437" s="240"/>
      <c r="K437" s="240"/>
      <c r="L437" s="245"/>
      <c r="M437" s="246"/>
      <c r="N437" s="247"/>
      <c r="O437" s="247"/>
      <c r="P437" s="247"/>
      <c r="Q437" s="247"/>
      <c r="R437" s="247"/>
      <c r="S437" s="247"/>
      <c r="T437" s="248"/>
      <c r="AT437" s="249" t="s">
        <v>140</v>
      </c>
      <c r="AU437" s="249" t="s">
        <v>89</v>
      </c>
      <c r="AV437" s="12" t="s">
        <v>89</v>
      </c>
      <c r="AW437" s="12" t="s">
        <v>4</v>
      </c>
      <c r="AX437" s="12" t="s">
        <v>87</v>
      </c>
      <c r="AY437" s="249" t="s">
        <v>129</v>
      </c>
    </row>
    <row r="438" spans="2:65" s="1" customFormat="1" ht="16.5" customHeight="1">
      <c r="B438" s="38"/>
      <c r="C438" s="223" t="s">
        <v>523</v>
      </c>
      <c r="D438" s="223" t="s">
        <v>131</v>
      </c>
      <c r="E438" s="224" t="s">
        <v>876</v>
      </c>
      <c r="F438" s="225" t="s">
        <v>877</v>
      </c>
      <c r="G438" s="226" t="s">
        <v>489</v>
      </c>
      <c r="H438" s="227">
        <v>1</v>
      </c>
      <c r="I438" s="228"/>
      <c r="J438" s="229">
        <f>ROUND(I438*H438,2)</f>
        <v>0</v>
      </c>
      <c r="K438" s="225" t="s">
        <v>135</v>
      </c>
      <c r="L438" s="43"/>
      <c r="M438" s="230" t="s">
        <v>1</v>
      </c>
      <c r="N438" s="231" t="s">
        <v>44</v>
      </c>
      <c r="O438" s="86"/>
      <c r="P438" s="232">
        <f>O438*H438</f>
        <v>0</v>
      </c>
      <c r="Q438" s="232">
        <v>0.00018</v>
      </c>
      <c r="R438" s="232">
        <f>Q438*H438</f>
        <v>0.00018</v>
      </c>
      <c r="S438" s="232">
        <v>0</v>
      </c>
      <c r="T438" s="233">
        <f>S438*H438</f>
        <v>0</v>
      </c>
      <c r="AR438" s="234" t="s">
        <v>136</v>
      </c>
      <c r="AT438" s="234" t="s">
        <v>131</v>
      </c>
      <c r="AU438" s="234" t="s">
        <v>89</v>
      </c>
      <c r="AY438" s="17" t="s">
        <v>129</v>
      </c>
      <c r="BE438" s="235">
        <f>IF(N438="základní",J438,0)</f>
        <v>0</v>
      </c>
      <c r="BF438" s="235">
        <f>IF(N438="snížená",J438,0)</f>
        <v>0</v>
      </c>
      <c r="BG438" s="235">
        <f>IF(N438="zákl. přenesená",J438,0)</f>
        <v>0</v>
      </c>
      <c r="BH438" s="235">
        <f>IF(N438="sníž. přenesená",J438,0)</f>
        <v>0</v>
      </c>
      <c r="BI438" s="235">
        <f>IF(N438="nulová",J438,0)</f>
        <v>0</v>
      </c>
      <c r="BJ438" s="17" t="s">
        <v>87</v>
      </c>
      <c r="BK438" s="235">
        <f>ROUND(I438*H438,2)</f>
        <v>0</v>
      </c>
      <c r="BL438" s="17" t="s">
        <v>136</v>
      </c>
      <c r="BM438" s="234" t="s">
        <v>878</v>
      </c>
    </row>
    <row r="439" spans="2:47" s="1" customFormat="1" ht="12">
      <c r="B439" s="38"/>
      <c r="C439" s="39"/>
      <c r="D439" s="236" t="s">
        <v>138</v>
      </c>
      <c r="E439" s="39"/>
      <c r="F439" s="237" t="s">
        <v>879</v>
      </c>
      <c r="G439" s="39"/>
      <c r="H439" s="39"/>
      <c r="I439" s="139"/>
      <c r="J439" s="39"/>
      <c r="K439" s="39"/>
      <c r="L439" s="43"/>
      <c r="M439" s="238"/>
      <c r="N439" s="86"/>
      <c r="O439" s="86"/>
      <c r="P439" s="86"/>
      <c r="Q439" s="86"/>
      <c r="R439" s="86"/>
      <c r="S439" s="86"/>
      <c r="T439" s="87"/>
      <c r="AT439" s="17" t="s">
        <v>138</v>
      </c>
      <c r="AU439" s="17" t="s">
        <v>89</v>
      </c>
    </row>
    <row r="440" spans="2:65" s="1" customFormat="1" ht="16.5" customHeight="1">
      <c r="B440" s="38"/>
      <c r="C440" s="223" t="s">
        <v>527</v>
      </c>
      <c r="D440" s="223" t="s">
        <v>131</v>
      </c>
      <c r="E440" s="224" t="s">
        <v>880</v>
      </c>
      <c r="F440" s="225" t="s">
        <v>881</v>
      </c>
      <c r="G440" s="226" t="s">
        <v>489</v>
      </c>
      <c r="H440" s="227">
        <v>1</v>
      </c>
      <c r="I440" s="228"/>
      <c r="J440" s="229">
        <f>ROUND(I440*H440,2)</f>
        <v>0</v>
      </c>
      <c r="K440" s="225" t="s">
        <v>135</v>
      </c>
      <c r="L440" s="43"/>
      <c r="M440" s="230" t="s">
        <v>1</v>
      </c>
      <c r="N440" s="231" t="s">
        <v>44</v>
      </c>
      <c r="O440" s="86"/>
      <c r="P440" s="232">
        <f>O440*H440</f>
        <v>0</v>
      </c>
      <c r="Q440" s="232">
        <v>0.00025</v>
      </c>
      <c r="R440" s="232">
        <f>Q440*H440</f>
        <v>0.00025</v>
      </c>
      <c r="S440" s="232">
        <v>0</v>
      </c>
      <c r="T440" s="233">
        <f>S440*H440</f>
        <v>0</v>
      </c>
      <c r="AR440" s="234" t="s">
        <v>136</v>
      </c>
      <c r="AT440" s="234" t="s">
        <v>131</v>
      </c>
      <c r="AU440" s="234" t="s">
        <v>89</v>
      </c>
      <c r="AY440" s="17" t="s">
        <v>129</v>
      </c>
      <c r="BE440" s="235">
        <f>IF(N440="základní",J440,0)</f>
        <v>0</v>
      </c>
      <c r="BF440" s="235">
        <f>IF(N440="snížená",J440,0)</f>
        <v>0</v>
      </c>
      <c r="BG440" s="235">
        <f>IF(N440="zákl. přenesená",J440,0)</f>
        <v>0</v>
      </c>
      <c r="BH440" s="235">
        <f>IF(N440="sníž. přenesená",J440,0)</f>
        <v>0</v>
      </c>
      <c r="BI440" s="235">
        <f>IF(N440="nulová",J440,0)</f>
        <v>0</v>
      </c>
      <c r="BJ440" s="17" t="s">
        <v>87</v>
      </c>
      <c r="BK440" s="235">
        <f>ROUND(I440*H440,2)</f>
        <v>0</v>
      </c>
      <c r="BL440" s="17" t="s">
        <v>136</v>
      </c>
      <c r="BM440" s="234" t="s">
        <v>882</v>
      </c>
    </row>
    <row r="441" spans="2:47" s="1" customFormat="1" ht="12">
      <c r="B441" s="38"/>
      <c r="C441" s="39"/>
      <c r="D441" s="236" t="s">
        <v>138</v>
      </c>
      <c r="E441" s="39"/>
      <c r="F441" s="237" t="s">
        <v>883</v>
      </c>
      <c r="G441" s="39"/>
      <c r="H441" s="39"/>
      <c r="I441" s="139"/>
      <c r="J441" s="39"/>
      <c r="K441" s="39"/>
      <c r="L441" s="43"/>
      <c r="M441" s="238"/>
      <c r="N441" s="86"/>
      <c r="O441" s="86"/>
      <c r="P441" s="86"/>
      <c r="Q441" s="86"/>
      <c r="R441" s="86"/>
      <c r="S441" s="86"/>
      <c r="T441" s="87"/>
      <c r="AT441" s="17" t="s">
        <v>138</v>
      </c>
      <c r="AU441" s="17" t="s">
        <v>89</v>
      </c>
    </row>
    <row r="442" spans="2:65" s="1" customFormat="1" ht="16.5" customHeight="1">
      <c r="B442" s="38"/>
      <c r="C442" s="223" t="s">
        <v>531</v>
      </c>
      <c r="D442" s="223" t="s">
        <v>131</v>
      </c>
      <c r="E442" s="224" t="s">
        <v>884</v>
      </c>
      <c r="F442" s="225" t="s">
        <v>885</v>
      </c>
      <c r="G442" s="226" t="s">
        <v>489</v>
      </c>
      <c r="H442" s="227">
        <v>1</v>
      </c>
      <c r="I442" s="228"/>
      <c r="J442" s="229">
        <f>ROUND(I442*H442,2)</f>
        <v>0</v>
      </c>
      <c r="K442" s="225" t="s">
        <v>135</v>
      </c>
      <c r="L442" s="43"/>
      <c r="M442" s="230" t="s">
        <v>1</v>
      </c>
      <c r="N442" s="231" t="s">
        <v>44</v>
      </c>
      <c r="O442" s="86"/>
      <c r="P442" s="232">
        <f>O442*H442</f>
        <v>0</v>
      </c>
      <c r="Q442" s="232">
        <v>0.00043</v>
      </c>
      <c r="R442" s="232">
        <f>Q442*H442</f>
        <v>0.00043</v>
      </c>
      <c r="S442" s="232">
        <v>0</v>
      </c>
      <c r="T442" s="233">
        <f>S442*H442</f>
        <v>0</v>
      </c>
      <c r="AR442" s="234" t="s">
        <v>136</v>
      </c>
      <c r="AT442" s="234" t="s">
        <v>131</v>
      </c>
      <c r="AU442" s="234" t="s">
        <v>89</v>
      </c>
      <c r="AY442" s="17" t="s">
        <v>129</v>
      </c>
      <c r="BE442" s="235">
        <f>IF(N442="základní",J442,0)</f>
        <v>0</v>
      </c>
      <c r="BF442" s="235">
        <f>IF(N442="snížená",J442,0)</f>
        <v>0</v>
      </c>
      <c r="BG442" s="235">
        <f>IF(N442="zákl. přenesená",J442,0)</f>
        <v>0</v>
      </c>
      <c r="BH442" s="235">
        <f>IF(N442="sníž. přenesená",J442,0)</f>
        <v>0</v>
      </c>
      <c r="BI442" s="235">
        <f>IF(N442="nulová",J442,0)</f>
        <v>0</v>
      </c>
      <c r="BJ442" s="17" t="s">
        <v>87</v>
      </c>
      <c r="BK442" s="235">
        <f>ROUND(I442*H442,2)</f>
        <v>0</v>
      </c>
      <c r="BL442" s="17" t="s">
        <v>136</v>
      </c>
      <c r="BM442" s="234" t="s">
        <v>886</v>
      </c>
    </row>
    <row r="443" spans="2:47" s="1" customFormat="1" ht="12">
      <c r="B443" s="38"/>
      <c r="C443" s="39"/>
      <c r="D443" s="236" t="s">
        <v>138</v>
      </c>
      <c r="E443" s="39"/>
      <c r="F443" s="237" t="s">
        <v>887</v>
      </c>
      <c r="G443" s="39"/>
      <c r="H443" s="39"/>
      <c r="I443" s="139"/>
      <c r="J443" s="39"/>
      <c r="K443" s="39"/>
      <c r="L443" s="43"/>
      <c r="M443" s="238"/>
      <c r="N443" s="86"/>
      <c r="O443" s="86"/>
      <c r="P443" s="86"/>
      <c r="Q443" s="86"/>
      <c r="R443" s="86"/>
      <c r="S443" s="86"/>
      <c r="T443" s="87"/>
      <c r="AT443" s="17" t="s">
        <v>138</v>
      </c>
      <c r="AU443" s="17" t="s">
        <v>89</v>
      </c>
    </row>
    <row r="444" spans="2:65" s="1" customFormat="1" ht="16.5" customHeight="1">
      <c r="B444" s="38"/>
      <c r="C444" s="223" t="s">
        <v>535</v>
      </c>
      <c r="D444" s="223" t="s">
        <v>131</v>
      </c>
      <c r="E444" s="224" t="s">
        <v>518</v>
      </c>
      <c r="F444" s="225" t="s">
        <v>519</v>
      </c>
      <c r="G444" s="226" t="s">
        <v>446</v>
      </c>
      <c r="H444" s="227">
        <v>1</v>
      </c>
      <c r="I444" s="228"/>
      <c r="J444" s="229">
        <f>ROUND(I444*H444,2)</f>
        <v>0</v>
      </c>
      <c r="K444" s="225" t="s">
        <v>135</v>
      </c>
      <c r="L444" s="43"/>
      <c r="M444" s="230" t="s">
        <v>1</v>
      </c>
      <c r="N444" s="231" t="s">
        <v>44</v>
      </c>
      <c r="O444" s="86"/>
      <c r="P444" s="232">
        <f>O444*H444</f>
        <v>0</v>
      </c>
      <c r="Q444" s="232">
        <v>0.3409</v>
      </c>
      <c r="R444" s="232">
        <f>Q444*H444</f>
        <v>0.3409</v>
      </c>
      <c r="S444" s="232">
        <v>0</v>
      </c>
      <c r="T444" s="233">
        <f>S444*H444</f>
        <v>0</v>
      </c>
      <c r="AR444" s="234" t="s">
        <v>136</v>
      </c>
      <c r="AT444" s="234" t="s">
        <v>131</v>
      </c>
      <c r="AU444" s="234" t="s">
        <v>89</v>
      </c>
      <c r="AY444" s="17" t="s">
        <v>129</v>
      </c>
      <c r="BE444" s="235">
        <f>IF(N444="základní",J444,0)</f>
        <v>0</v>
      </c>
      <c r="BF444" s="235">
        <f>IF(N444="snížená",J444,0)</f>
        <v>0</v>
      </c>
      <c r="BG444" s="235">
        <f>IF(N444="zákl. přenesená",J444,0)</f>
        <v>0</v>
      </c>
      <c r="BH444" s="235">
        <f>IF(N444="sníž. přenesená",J444,0)</f>
        <v>0</v>
      </c>
      <c r="BI444" s="235">
        <f>IF(N444="nulová",J444,0)</f>
        <v>0</v>
      </c>
      <c r="BJ444" s="17" t="s">
        <v>87</v>
      </c>
      <c r="BK444" s="235">
        <f>ROUND(I444*H444,2)</f>
        <v>0</v>
      </c>
      <c r="BL444" s="17" t="s">
        <v>136</v>
      </c>
      <c r="BM444" s="234" t="s">
        <v>888</v>
      </c>
    </row>
    <row r="445" spans="2:47" s="1" customFormat="1" ht="12">
      <c r="B445" s="38"/>
      <c r="C445" s="39"/>
      <c r="D445" s="236" t="s">
        <v>138</v>
      </c>
      <c r="E445" s="39"/>
      <c r="F445" s="237" t="s">
        <v>521</v>
      </c>
      <c r="G445" s="39"/>
      <c r="H445" s="39"/>
      <c r="I445" s="139"/>
      <c r="J445" s="39"/>
      <c r="K445" s="39"/>
      <c r="L445" s="43"/>
      <c r="M445" s="238"/>
      <c r="N445" s="86"/>
      <c r="O445" s="86"/>
      <c r="P445" s="86"/>
      <c r="Q445" s="86"/>
      <c r="R445" s="86"/>
      <c r="S445" s="86"/>
      <c r="T445" s="87"/>
      <c r="AT445" s="17" t="s">
        <v>138</v>
      </c>
      <c r="AU445" s="17" t="s">
        <v>89</v>
      </c>
    </row>
    <row r="446" spans="2:65" s="1" customFormat="1" ht="16.5" customHeight="1">
      <c r="B446" s="38"/>
      <c r="C446" s="283" t="s">
        <v>539</v>
      </c>
      <c r="D446" s="283" t="s">
        <v>289</v>
      </c>
      <c r="E446" s="284" t="s">
        <v>524</v>
      </c>
      <c r="F446" s="285" t="s">
        <v>525</v>
      </c>
      <c r="G446" s="286" t="s">
        <v>446</v>
      </c>
      <c r="H446" s="287">
        <v>1</v>
      </c>
      <c r="I446" s="288"/>
      <c r="J446" s="289">
        <f>ROUND(I446*H446,2)</f>
        <v>0</v>
      </c>
      <c r="K446" s="285" t="s">
        <v>135</v>
      </c>
      <c r="L446" s="290"/>
      <c r="M446" s="291" t="s">
        <v>1</v>
      </c>
      <c r="N446" s="292" t="s">
        <v>44</v>
      </c>
      <c r="O446" s="86"/>
      <c r="P446" s="232">
        <f>O446*H446</f>
        <v>0</v>
      </c>
      <c r="Q446" s="232">
        <v>0.097</v>
      </c>
      <c r="R446" s="232">
        <f>Q446*H446</f>
        <v>0.097</v>
      </c>
      <c r="S446" s="232">
        <v>0</v>
      </c>
      <c r="T446" s="233">
        <f>S446*H446</f>
        <v>0</v>
      </c>
      <c r="AR446" s="234" t="s">
        <v>192</v>
      </c>
      <c r="AT446" s="234" t="s">
        <v>289</v>
      </c>
      <c r="AU446" s="234" t="s">
        <v>89</v>
      </c>
      <c r="AY446" s="17" t="s">
        <v>129</v>
      </c>
      <c r="BE446" s="235">
        <f>IF(N446="základní",J446,0)</f>
        <v>0</v>
      </c>
      <c r="BF446" s="235">
        <f>IF(N446="snížená",J446,0)</f>
        <v>0</v>
      </c>
      <c r="BG446" s="235">
        <f>IF(N446="zákl. přenesená",J446,0)</f>
        <v>0</v>
      </c>
      <c r="BH446" s="235">
        <f>IF(N446="sníž. přenesená",J446,0)</f>
        <v>0</v>
      </c>
      <c r="BI446" s="235">
        <f>IF(N446="nulová",J446,0)</f>
        <v>0</v>
      </c>
      <c r="BJ446" s="17" t="s">
        <v>87</v>
      </c>
      <c r="BK446" s="235">
        <f>ROUND(I446*H446,2)</f>
        <v>0</v>
      </c>
      <c r="BL446" s="17" t="s">
        <v>136</v>
      </c>
      <c r="BM446" s="234" t="s">
        <v>889</v>
      </c>
    </row>
    <row r="447" spans="2:47" s="1" customFormat="1" ht="12">
      <c r="B447" s="38"/>
      <c r="C447" s="39"/>
      <c r="D447" s="236" t="s">
        <v>138</v>
      </c>
      <c r="E447" s="39"/>
      <c r="F447" s="237" t="s">
        <v>525</v>
      </c>
      <c r="G447" s="39"/>
      <c r="H447" s="39"/>
      <c r="I447" s="139"/>
      <c r="J447" s="39"/>
      <c r="K447" s="39"/>
      <c r="L447" s="43"/>
      <c r="M447" s="238"/>
      <c r="N447" s="86"/>
      <c r="O447" s="86"/>
      <c r="P447" s="86"/>
      <c r="Q447" s="86"/>
      <c r="R447" s="86"/>
      <c r="S447" s="86"/>
      <c r="T447" s="87"/>
      <c r="AT447" s="17" t="s">
        <v>138</v>
      </c>
      <c r="AU447" s="17" t="s">
        <v>89</v>
      </c>
    </row>
    <row r="448" spans="2:65" s="1" customFormat="1" ht="16.5" customHeight="1">
      <c r="B448" s="38"/>
      <c r="C448" s="283" t="s">
        <v>543</v>
      </c>
      <c r="D448" s="283" t="s">
        <v>289</v>
      </c>
      <c r="E448" s="284" t="s">
        <v>528</v>
      </c>
      <c r="F448" s="285" t="s">
        <v>529</v>
      </c>
      <c r="G448" s="286" t="s">
        <v>446</v>
      </c>
      <c r="H448" s="287">
        <v>1</v>
      </c>
      <c r="I448" s="288"/>
      <c r="J448" s="289">
        <f>ROUND(I448*H448,2)</f>
        <v>0</v>
      </c>
      <c r="K448" s="285" t="s">
        <v>135</v>
      </c>
      <c r="L448" s="290"/>
      <c r="M448" s="291" t="s">
        <v>1</v>
      </c>
      <c r="N448" s="292" t="s">
        <v>44</v>
      </c>
      <c r="O448" s="86"/>
      <c r="P448" s="232">
        <f>O448*H448</f>
        <v>0</v>
      </c>
      <c r="Q448" s="232">
        <v>0.111</v>
      </c>
      <c r="R448" s="232">
        <f>Q448*H448</f>
        <v>0.111</v>
      </c>
      <c r="S448" s="232">
        <v>0</v>
      </c>
      <c r="T448" s="233">
        <f>S448*H448</f>
        <v>0</v>
      </c>
      <c r="AR448" s="234" t="s">
        <v>192</v>
      </c>
      <c r="AT448" s="234" t="s">
        <v>289</v>
      </c>
      <c r="AU448" s="234" t="s">
        <v>89</v>
      </c>
      <c r="AY448" s="17" t="s">
        <v>129</v>
      </c>
      <c r="BE448" s="235">
        <f>IF(N448="základní",J448,0)</f>
        <v>0</v>
      </c>
      <c r="BF448" s="235">
        <f>IF(N448="snížená",J448,0)</f>
        <v>0</v>
      </c>
      <c r="BG448" s="235">
        <f>IF(N448="zákl. přenesená",J448,0)</f>
        <v>0</v>
      </c>
      <c r="BH448" s="235">
        <f>IF(N448="sníž. přenesená",J448,0)</f>
        <v>0</v>
      </c>
      <c r="BI448" s="235">
        <f>IF(N448="nulová",J448,0)</f>
        <v>0</v>
      </c>
      <c r="BJ448" s="17" t="s">
        <v>87</v>
      </c>
      <c r="BK448" s="235">
        <f>ROUND(I448*H448,2)</f>
        <v>0</v>
      </c>
      <c r="BL448" s="17" t="s">
        <v>136</v>
      </c>
      <c r="BM448" s="234" t="s">
        <v>890</v>
      </c>
    </row>
    <row r="449" spans="2:47" s="1" customFormat="1" ht="12">
      <c r="B449" s="38"/>
      <c r="C449" s="39"/>
      <c r="D449" s="236" t="s">
        <v>138</v>
      </c>
      <c r="E449" s="39"/>
      <c r="F449" s="237" t="s">
        <v>529</v>
      </c>
      <c r="G449" s="39"/>
      <c r="H449" s="39"/>
      <c r="I449" s="139"/>
      <c r="J449" s="39"/>
      <c r="K449" s="39"/>
      <c r="L449" s="43"/>
      <c r="M449" s="238"/>
      <c r="N449" s="86"/>
      <c r="O449" s="86"/>
      <c r="P449" s="86"/>
      <c r="Q449" s="86"/>
      <c r="R449" s="86"/>
      <c r="S449" s="86"/>
      <c r="T449" s="87"/>
      <c r="AT449" s="17" t="s">
        <v>138</v>
      </c>
      <c r="AU449" s="17" t="s">
        <v>89</v>
      </c>
    </row>
    <row r="450" spans="2:65" s="1" customFormat="1" ht="16.5" customHeight="1">
      <c r="B450" s="38"/>
      <c r="C450" s="283" t="s">
        <v>548</v>
      </c>
      <c r="D450" s="283" t="s">
        <v>289</v>
      </c>
      <c r="E450" s="284" t="s">
        <v>532</v>
      </c>
      <c r="F450" s="285" t="s">
        <v>533</v>
      </c>
      <c r="G450" s="286" t="s">
        <v>446</v>
      </c>
      <c r="H450" s="287">
        <v>1</v>
      </c>
      <c r="I450" s="288"/>
      <c r="J450" s="289">
        <f>ROUND(I450*H450,2)</f>
        <v>0</v>
      </c>
      <c r="K450" s="285" t="s">
        <v>135</v>
      </c>
      <c r="L450" s="290"/>
      <c r="M450" s="291" t="s">
        <v>1</v>
      </c>
      <c r="N450" s="292" t="s">
        <v>44</v>
      </c>
      <c r="O450" s="86"/>
      <c r="P450" s="232">
        <f>O450*H450</f>
        <v>0</v>
      </c>
      <c r="Q450" s="232">
        <v>0.027</v>
      </c>
      <c r="R450" s="232">
        <f>Q450*H450</f>
        <v>0.027</v>
      </c>
      <c r="S450" s="232">
        <v>0</v>
      </c>
      <c r="T450" s="233">
        <f>S450*H450</f>
        <v>0</v>
      </c>
      <c r="AR450" s="234" t="s">
        <v>192</v>
      </c>
      <c r="AT450" s="234" t="s">
        <v>289</v>
      </c>
      <c r="AU450" s="234" t="s">
        <v>89</v>
      </c>
      <c r="AY450" s="17" t="s">
        <v>129</v>
      </c>
      <c r="BE450" s="235">
        <f>IF(N450="základní",J450,0)</f>
        <v>0</v>
      </c>
      <c r="BF450" s="235">
        <f>IF(N450="snížená",J450,0)</f>
        <v>0</v>
      </c>
      <c r="BG450" s="235">
        <f>IF(N450="zákl. přenesená",J450,0)</f>
        <v>0</v>
      </c>
      <c r="BH450" s="235">
        <f>IF(N450="sníž. přenesená",J450,0)</f>
        <v>0</v>
      </c>
      <c r="BI450" s="235">
        <f>IF(N450="nulová",J450,0)</f>
        <v>0</v>
      </c>
      <c r="BJ450" s="17" t="s">
        <v>87</v>
      </c>
      <c r="BK450" s="235">
        <f>ROUND(I450*H450,2)</f>
        <v>0</v>
      </c>
      <c r="BL450" s="17" t="s">
        <v>136</v>
      </c>
      <c r="BM450" s="234" t="s">
        <v>891</v>
      </c>
    </row>
    <row r="451" spans="2:47" s="1" customFormat="1" ht="12">
      <c r="B451" s="38"/>
      <c r="C451" s="39"/>
      <c r="D451" s="236" t="s">
        <v>138</v>
      </c>
      <c r="E451" s="39"/>
      <c r="F451" s="237" t="s">
        <v>533</v>
      </c>
      <c r="G451" s="39"/>
      <c r="H451" s="39"/>
      <c r="I451" s="139"/>
      <c r="J451" s="39"/>
      <c r="K451" s="39"/>
      <c r="L451" s="43"/>
      <c r="M451" s="238"/>
      <c r="N451" s="86"/>
      <c r="O451" s="86"/>
      <c r="P451" s="86"/>
      <c r="Q451" s="86"/>
      <c r="R451" s="86"/>
      <c r="S451" s="86"/>
      <c r="T451" s="87"/>
      <c r="AT451" s="17" t="s">
        <v>138</v>
      </c>
      <c r="AU451" s="17" t="s">
        <v>89</v>
      </c>
    </row>
    <row r="452" spans="2:65" s="1" customFormat="1" ht="16.5" customHeight="1">
      <c r="B452" s="38"/>
      <c r="C452" s="283" t="s">
        <v>555</v>
      </c>
      <c r="D452" s="283" t="s">
        <v>289</v>
      </c>
      <c r="E452" s="284" t="s">
        <v>536</v>
      </c>
      <c r="F452" s="285" t="s">
        <v>537</v>
      </c>
      <c r="G452" s="286" t="s">
        <v>446</v>
      </c>
      <c r="H452" s="287">
        <v>1</v>
      </c>
      <c r="I452" s="288"/>
      <c r="J452" s="289">
        <f>ROUND(I452*H452,2)</f>
        <v>0</v>
      </c>
      <c r="K452" s="285" t="s">
        <v>135</v>
      </c>
      <c r="L452" s="290"/>
      <c r="M452" s="291" t="s">
        <v>1</v>
      </c>
      <c r="N452" s="292" t="s">
        <v>44</v>
      </c>
      <c r="O452" s="86"/>
      <c r="P452" s="232">
        <f>O452*H452</f>
        <v>0</v>
      </c>
      <c r="Q452" s="232">
        <v>0.004</v>
      </c>
      <c r="R452" s="232">
        <f>Q452*H452</f>
        <v>0.004</v>
      </c>
      <c r="S452" s="232">
        <v>0</v>
      </c>
      <c r="T452" s="233">
        <f>S452*H452</f>
        <v>0</v>
      </c>
      <c r="AR452" s="234" t="s">
        <v>192</v>
      </c>
      <c r="AT452" s="234" t="s">
        <v>289</v>
      </c>
      <c r="AU452" s="234" t="s">
        <v>89</v>
      </c>
      <c r="AY452" s="17" t="s">
        <v>129</v>
      </c>
      <c r="BE452" s="235">
        <f>IF(N452="základní",J452,0)</f>
        <v>0</v>
      </c>
      <c r="BF452" s="235">
        <f>IF(N452="snížená",J452,0)</f>
        <v>0</v>
      </c>
      <c r="BG452" s="235">
        <f>IF(N452="zákl. přenesená",J452,0)</f>
        <v>0</v>
      </c>
      <c r="BH452" s="235">
        <f>IF(N452="sníž. přenesená",J452,0)</f>
        <v>0</v>
      </c>
      <c r="BI452" s="235">
        <f>IF(N452="nulová",J452,0)</f>
        <v>0</v>
      </c>
      <c r="BJ452" s="17" t="s">
        <v>87</v>
      </c>
      <c r="BK452" s="235">
        <f>ROUND(I452*H452,2)</f>
        <v>0</v>
      </c>
      <c r="BL452" s="17" t="s">
        <v>136</v>
      </c>
      <c r="BM452" s="234" t="s">
        <v>892</v>
      </c>
    </row>
    <row r="453" spans="2:47" s="1" customFormat="1" ht="12">
      <c r="B453" s="38"/>
      <c r="C453" s="39"/>
      <c r="D453" s="236" t="s">
        <v>138</v>
      </c>
      <c r="E453" s="39"/>
      <c r="F453" s="237" t="s">
        <v>537</v>
      </c>
      <c r="G453" s="39"/>
      <c r="H453" s="39"/>
      <c r="I453" s="139"/>
      <c r="J453" s="39"/>
      <c r="K453" s="39"/>
      <c r="L453" s="43"/>
      <c r="M453" s="238"/>
      <c r="N453" s="86"/>
      <c r="O453" s="86"/>
      <c r="P453" s="86"/>
      <c r="Q453" s="86"/>
      <c r="R453" s="86"/>
      <c r="S453" s="86"/>
      <c r="T453" s="87"/>
      <c r="AT453" s="17" t="s">
        <v>138</v>
      </c>
      <c r="AU453" s="17" t="s">
        <v>89</v>
      </c>
    </row>
    <row r="454" spans="2:65" s="1" customFormat="1" ht="16.5" customHeight="1">
      <c r="B454" s="38"/>
      <c r="C454" s="223" t="s">
        <v>561</v>
      </c>
      <c r="D454" s="223" t="s">
        <v>131</v>
      </c>
      <c r="E454" s="224" t="s">
        <v>540</v>
      </c>
      <c r="F454" s="225" t="s">
        <v>541</v>
      </c>
      <c r="G454" s="226" t="s">
        <v>446</v>
      </c>
      <c r="H454" s="227">
        <v>1</v>
      </c>
      <c r="I454" s="228"/>
      <c r="J454" s="229">
        <f>ROUND(I454*H454,2)</f>
        <v>0</v>
      </c>
      <c r="K454" s="225" t="s">
        <v>135</v>
      </c>
      <c r="L454" s="43"/>
      <c r="M454" s="230" t="s">
        <v>1</v>
      </c>
      <c r="N454" s="231" t="s">
        <v>44</v>
      </c>
      <c r="O454" s="86"/>
      <c r="P454" s="232">
        <f>O454*H454</f>
        <v>0</v>
      </c>
      <c r="Q454" s="232">
        <v>0.21734</v>
      </c>
      <c r="R454" s="232">
        <f>Q454*H454</f>
        <v>0.21734</v>
      </c>
      <c r="S454" s="232">
        <v>0</v>
      </c>
      <c r="T454" s="233">
        <f>S454*H454</f>
        <v>0</v>
      </c>
      <c r="AR454" s="234" t="s">
        <v>136</v>
      </c>
      <c r="AT454" s="234" t="s">
        <v>131</v>
      </c>
      <c r="AU454" s="234" t="s">
        <v>89</v>
      </c>
      <c r="AY454" s="17" t="s">
        <v>129</v>
      </c>
      <c r="BE454" s="235">
        <f>IF(N454="základní",J454,0)</f>
        <v>0</v>
      </c>
      <c r="BF454" s="235">
        <f>IF(N454="snížená",J454,0)</f>
        <v>0</v>
      </c>
      <c r="BG454" s="235">
        <f>IF(N454="zákl. přenesená",J454,0)</f>
        <v>0</v>
      </c>
      <c r="BH454" s="235">
        <f>IF(N454="sníž. přenesená",J454,0)</f>
        <v>0</v>
      </c>
      <c r="BI454" s="235">
        <f>IF(N454="nulová",J454,0)</f>
        <v>0</v>
      </c>
      <c r="BJ454" s="17" t="s">
        <v>87</v>
      </c>
      <c r="BK454" s="235">
        <f>ROUND(I454*H454,2)</f>
        <v>0</v>
      </c>
      <c r="BL454" s="17" t="s">
        <v>136</v>
      </c>
      <c r="BM454" s="234" t="s">
        <v>893</v>
      </c>
    </row>
    <row r="455" spans="2:47" s="1" customFormat="1" ht="12">
      <c r="B455" s="38"/>
      <c r="C455" s="39"/>
      <c r="D455" s="236" t="s">
        <v>138</v>
      </c>
      <c r="E455" s="39"/>
      <c r="F455" s="237" t="s">
        <v>541</v>
      </c>
      <c r="G455" s="39"/>
      <c r="H455" s="39"/>
      <c r="I455" s="139"/>
      <c r="J455" s="39"/>
      <c r="K455" s="39"/>
      <c r="L455" s="43"/>
      <c r="M455" s="238"/>
      <c r="N455" s="86"/>
      <c r="O455" s="86"/>
      <c r="P455" s="86"/>
      <c r="Q455" s="86"/>
      <c r="R455" s="86"/>
      <c r="S455" s="86"/>
      <c r="T455" s="87"/>
      <c r="AT455" s="17" t="s">
        <v>138</v>
      </c>
      <c r="AU455" s="17" t="s">
        <v>89</v>
      </c>
    </row>
    <row r="456" spans="2:65" s="1" customFormat="1" ht="16.5" customHeight="1">
      <c r="B456" s="38"/>
      <c r="C456" s="283" t="s">
        <v>569</v>
      </c>
      <c r="D456" s="283" t="s">
        <v>289</v>
      </c>
      <c r="E456" s="284" t="s">
        <v>894</v>
      </c>
      <c r="F456" s="285" t="s">
        <v>895</v>
      </c>
      <c r="G456" s="286" t="s">
        <v>446</v>
      </c>
      <c r="H456" s="287">
        <v>1</v>
      </c>
      <c r="I456" s="288"/>
      <c r="J456" s="289">
        <f>ROUND(I456*H456,2)</f>
        <v>0</v>
      </c>
      <c r="K456" s="285" t="s">
        <v>1</v>
      </c>
      <c r="L456" s="290"/>
      <c r="M456" s="291" t="s">
        <v>1</v>
      </c>
      <c r="N456" s="292" t="s">
        <v>44</v>
      </c>
      <c r="O456" s="86"/>
      <c r="P456" s="232">
        <f>O456*H456</f>
        <v>0</v>
      </c>
      <c r="Q456" s="232">
        <v>0.0884</v>
      </c>
      <c r="R456" s="232">
        <f>Q456*H456</f>
        <v>0.0884</v>
      </c>
      <c r="S456" s="232">
        <v>0</v>
      </c>
      <c r="T456" s="233">
        <f>S456*H456</f>
        <v>0</v>
      </c>
      <c r="AR456" s="234" t="s">
        <v>192</v>
      </c>
      <c r="AT456" s="234" t="s">
        <v>289</v>
      </c>
      <c r="AU456" s="234" t="s">
        <v>89</v>
      </c>
      <c r="AY456" s="17" t="s">
        <v>129</v>
      </c>
      <c r="BE456" s="235">
        <f>IF(N456="základní",J456,0)</f>
        <v>0</v>
      </c>
      <c r="BF456" s="235">
        <f>IF(N456="snížená",J456,0)</f>
        <v>0</v>
      </c>
      <c r="BG456" s="235">
        <f>IF(N456="zákl. přenesená",J456,0)</f>
        <v>0</v>
      </c>
      <c r="BH456" s="235">
        <f>IF(N456="sníž. přenesená",J456,0)</f>
        <v>0</v>
      </c>
      <c r="BI456" s="235">
        <f>IF(N456="nulová",J456,0)</f>
        <v>0</v>
      </c>
      <c r="BJ456" s="17" t="s">
        <v>87</v>
      </c>
      <c r="BK456" s="235">
        <f>ROUND(I456*H456,2)</f>
        <v>0</v>
      </c>
      <c r="BL456" s="17" t="s">
        <v>136</v>
      </c>
      <c r="BM456" s="234" t="s">
        <v>896</v>
      </c>
    </row>
    <row r="457" spans="2:47" s="1" customFormat="1" ht="12">
      <c r="B457" s="38"/>
      <c r="C457" s="39"/>
      <c r="D457" s="236" t="s">
        <v>138</v>
      </c>
      <c r="E457" s="39"/>
      <c r="F457" s="237" t="s">
        <v>895</v>
      </c>
      <c r="G457" s="39"/>
      <c r="H457" s="39"/>
      <c r="I457" s="139"/>
      <c r="J457" s="39"/>
      <c r="K457" s="39"/>
      <c r="L457" s="43"/>
      <c r="M457" s="238"/>
      <c r="N457" s="86"/>
      <c r="O457" s="86"/>
      <c r="P457" s="86"/>
      <c r="Q457" s="86"/>
      <c r="R457" s="86"/>
      <c r="S457" s="86"/>
      <c r="T457" s="87"/>
      <c r="AT457" s="17" t="s">
        <v>138</v>
      </c>
      <c r="AU457" s="17" t="s">
        <v>89</v>
      </c>
    </row>
    <row r="458" spans="2:65" s="1" customFormat="1" ht="16.5" customHeight="1">
      <c r="B458" s="38"/>
      <c r="C458" s="223" t="s">
        <v>575</v>
      </c>
      <c r="D458" s="223" t="s">
        <v>131</v>
      </c>
      <c r="E458" s="224" t="s">
        <v>897</v>
      </c>
      <c r="F458" s="225" t="s">
        <v>898</v>
      </c>
      <c r="G458" s="226" t="s">
        <v>446</v>
      </c>
      <c r="H458" s="227">
        <v>20</v>
      </c>
      <c r="I458" s="228"/>
      <c r="J458" s="229">
        <f>ROUND(I458*H458,2)</f>
        <v>0</v>
      </c>
      <c r="K458" s="225" t="s">
        <v>135</v>
      </c>
      <c r="L458" s="43"/>
      <c r="M458" s="230" t="s">
        <v>1</v>
      </c>
      <c r="N458" s="231" t="s">
        <v>44</v>
      </c>
      <c r="O458" s="86"/>
      <c r="P458" s="232">
        <f>O458*H458</f>
        <v>0</v>
      </c>
      <c r="Q458" s="232">
        <v>0.00156</v>
      </c>
      <c r="R458" s="232">
        <f>Q458*H458</f>
        <v>0.0312</v>
      </c>
      <c r="S458" s="232">
        <v>0</v>
      </c>
      <c r="T458" s="233">
        <f>S458*H458</f>
        <v>0</v>
      </c>
      <c r="AR458" s="234" t="s">
        <v>136</v>
      </c>
      <c r="AT458" s="234" t="s">
        <v>131</v>
      </c>
      <c r="AU458" s="234" t="s">
        <v>89</v>
      </c>
      <c r="AY458" s="17" t="s">
        <v>129</v>
      </c>
      <c r="BE458" s="235">
        <f>IF(N458="základní",J458,0)</f>
        <v>0</v>
      </c>
      <c r="BF458" s="235">
        <f>IF(N458="snížená",J458,0)</f>
        <v>0</v>
      </c>
      <c r="BG458" s="235">
        <f>IF(N458="zákl. přenesená",J458,0)</f>
        <v>0</v>
      </c>
      <c r="BH458" s="235">
        <f>IF(N458="sníž. přenesená",J458,0)</f>
        <v>0</v>
      </c>
      <c r="BI458" s="235">
        <f>IF(N458="nulová",J458,0)</f>
        <v>0</v>
      </c>
      <c r="BJ458" s="17" t="s">
        <v>87</v>
      </c>
      <c r="BK458" s="235">
        <f>ROUND(I458*H458,2)</f>
        <v>0</v>
      </c>
      <c r="BL458" s="17" t="s">
        <v>136</v>
      </c>
      <c r="BM458" s="234" t="s">
        <v>899</v>
      </c>
    </row>
    <row r="459" spans="2:47" s="1" customFormat="1" ht="12">
      <c r="B459" s="38"/>
      <c r="C459" s="39"/>
      <c r="D459" s="236" t="s">
        <v>138</v>
      </c>
      <c r="E459" s="39"/>
      <c r="F459" s="237" t="s">
        <v>900</v>
      </c>
      <c r="G459" s="39"/>
      <c r="H459" s="39"/>
      <c r="I459" s="139"/>
      <c r="J459" s="39"/>
      <c r="K459" s="39"/>
      <c r="L459" s="43"/>
      <c r="M459" s="238"/>
      <c r="N459" s="86"/>
      <c r="O459" s="86"/>
      <c r="P459" s="86"/>
      <c r="Q459" s="86"/>
      <c r="R459" s="86"/>
      <c r="S459" s="86"/>
      <c r="T459" s="87"/>
      <c r="AT459" s="17" t="s">
        <v>138</v>
      </c>
      <c r="AU459" s="17" t="s">
        <v>89</v>
      </c>
    </row>
    <row r="460" spans="2:63" s="11" customFormat="1" ht="22.8" customHeight="1">
      <c r="B460" s="207"/>
      <c r="C460" s="208"/>
      <c r="D460" s="209" t="s">
        <v>78</v>
      </c>
      <c r="E460" s="221" t="s">
        <v>200</v>
      </c>
      <c r="F460" s="221" t="s">
        <v>547</v>
      </c>
      <c r="G460" s="208"/>
      <c r="H460" s="208"/>
      <c r="I460" s="211"/>
      <c r="J460" s="222">
        <f>BK460</f>
        <v>0</v>
      </c>
      <c r="K460" s="208"/>
      <c r="L460" s="213"/>
      <c r="M460" s="214"/>
      <c r="N460" s="215"/>
      <c r="O460" s="215"/>
      <c r="P460" s="216">
        <f>SUM(P461:P476)</f>
        <v>0</v>
      </c>
      <c r="Q460" s="215"/>
      <c r="R460" s="216">
        <f>SUM(R461:R476)</f>
        <v>0.57282</v>
      </c>
      <c r="S460" s="215"/>
      <c r="T460" s="217">
        <f>SUM(T461:T476)</f>
        <v>3.182</v>
      </c>
      <c r="AR460" s="218" t="s">
        <v>87</v>
      </c>
      <c r="AT460" s="219" t="s">
        <v>78</v>
      </c>
      <c r="AU460" s="219" t="s">
        <v>87</v>
      </c>
      <c r="AY460" s="218" t="s">
        <v>129</v>
      </c>
      <c r="BK460" s="220">
        <f>SUM(BK461:BK476)</f>
        <v>0</v>
      </c>
    </row>
    <row r="461" spans="2:65" s="1" customFormat="1" ht="16.5" customHeight="1">
      <c r="B461" s="38"/>
      <c r="C461" s="223" t="s">
        <v>581</v>
      </c>
      <c r="D461" s="223" t="s">
        <v>131</v>
      </c>
      <c r="E461" s="224" t="s">
        <v>901</v>
      </c>
      <c r="F461" s="225" t="s">
        <v>902</v>
      </c>
      <c r="G461" s="226" t="s">
        <v>355</v>
      </c>
      <c r="H461" s="227">
        <v>4.8</v>
      </c>
      <c r="I461" s="228"/>
      <c r="J461" s="229">
        <f>ROUND(I461*H461,2)</f>
        <v>0</v>
      </c>
      <c r="K461" s="225" t="s">
        <v>334</v>
      </c>
      <c r="L461" s="43"/>
      <c r="M461" s="230" t="s">
        <v>1</v>
      </c>
      <c r="N461" s="231" t="s">
        <v>44</v>
      </c>
      <c r="O461" s="86"/>
      <c r="P461" s="232">
        <f>O461*H461</f>
        <v>0</v>
      </c>
      <c r="Q461" s="232">
        <v>0.04008</v>
      </c>
      <c r="R461" s="232">
        <f>Q461*H461</f>
        <v>0.19238399999999997</v>
      </c>
      <c r="S461" s="232">
        <v>0</v>
      </c>
      <c r="T461" s="233">
        <f>S461*H461</f>
        <v>0</v>
      </c>
      <c r="AR461" s="234" t="s">
        <v>136</v>
      </c>
      <c r="AT461" s="234" t="s">
        <v>131</v>
      </c>
      <c r="AU461" s="234" t="s">
        <v>89</v>
      </c>
      <c r="AY461" s="17" t="s">
        <v>129</v>
      </c>
      <c r="BE461" s="235">
        <f>IF(N461="základní",J461,0)</f>
        <v>0</v>
      </c>
      <c r="BF461" s="235">
        <f>IF(N461="snížená",J461,0)</f>
        <v>0</v>
      </c>
      <c r="BG461" s="235">
        <f>IF(N461="zákl. přenesená",J461,0)</f>
        <v>0</v>
      </c>
      <c r="BH461" s="235">
        <f>IF(N461="sníž. přenesená",J461,0)</f>
        <v>0</v>
      </c>
      <c r="BI461" s="235">
        <f>IF(N461="nulová",J461,0)</f>
        <v>0</v>
      </c>
      <c r="BJ461" s="17" t="s">
        <v>87</v>
      </c>
      <c r="BK461" s="235">
        <f>ROUND(I461*H461,2)</f>
        <v>0</v>
      </c>
      <c r="BL461" s="17" t="s">
        <v>136</v>
      </c>
      <c r="BM461" s="234" t="s">
        <v>903</v>
      </c>
    </row>
    <row r="462" spans="2:47" s="1" customFormat="1" ht="12">
      <c r="B462" s="38"/>
      <c r="C462" s="39"/>
      <c r="D462" s="236" t="s">
        <v>138</v>
      </c>
      <c r="E462" s="39"/>
      <c r="F462" s="237" t="s">
        <v>902</v>
      </c>
      <c r="G462" s="39"/>
      <c r="H462" s="39"/>
      <c r="I462" s="139"/>
      <c r="J462" s="39"/>
      <c r="K462" s="39"/>
      <c r="L462" s="43"/>
      <c r="M462" s="238"/>
      <c r="N462" s="86"/>
      <c r="O462" s="86"/>
      <c r="P462" s="86"/>
      <c r="Q462" s="86"/>
      <c r="R462" s="86"/>
      <c r="S462" s="86"/>
      <c r="T462" s="87"/>
      <c r="AT462" s="17" t="s">
        <v>138</v>
      </c>
      <c r="AU462" s="17" t="s">
        <v>89</v>
      </c>
    </row>
    <row r="463" spans="2:65" s="1" customFormat="1" ht="16.5" customHeight="1">
      <c r="B463" s="38"/>
      <c r="C463" s="283" t="s">
        <v>588</v>
      </c>
      <c r="D463" s="283" t="s">
        <v>289</v>
      </c>
      <c r="E463" s="284" t="s">
        <v>904</v>
      </c>
      <c r="F463" s="285" t="s">
        <v>905</v>
      </c>
      <c r="G463" s="286" t="s">
        <v>355</v>
      </c>
      <c r="H463" s="287">
        <v>4.8</v>
      </c>
      <c r="I463" s="288"/>
      <c r="J463" s="289">
        <f>ROUND(I463*H463,2)</f>
        <v>0</v>
      </c>
      <c r="K463" s="285" t="s">
        <v>1</v>
      </c>
      <c r="L463" s="290"/>
      <c r="M463" s="291" t="s">
        <v>1</v>
      </c>
      <c r="N463" s="292" t="s">
        <v>44</v>
      </c>
      <c r="O463" s="86"/>
      <c r="P463" s="232">
        <f>O463*H463</f>
        <v>0</v>
      </c>
      <c r="Q463" s="232">
        <v>0</v>
      </c>
      <c r="R463" s="232">
        <f>Q463*H463</f>
        <v>0</v>
      </c>
      <c r="S463" s="232">
        <v>0</v>
      </c>
      <c r="T463" s="233">
        <f>S463*H463</f>
        <v>0</v>
      </c>
      <c r="AR463" s="234" t="s">
        <v>192</v>
      </c>
      <c r="AT463" s="234" t="s">
        <v>289</v>
      </c>
      <c r="AU463" s="234" t="s">
        <v>89</v>
      </c>
      <c r="AY463" s="17" t="s">
        <v>129</v>
      </c>
      <c r="BE463" s="235">
        <f>IF(N463="základní",J463,0)</f>
        <v>0</v>
      </c>
      <c r="BF463" s="235">
        <f>IF(N463="snížená",J463,0)</f>
        <v>0</v>
      </c>
      <c r="BG463" s="235">
        <f>IF(N463="zákl. přenesená",J463,0)</f>
        <v>0</v>
      </c>
      <c r="BH463" s="235">
        <f>IF(N463="sníž. přenesená",J463,0)</f>
        <v>0</v>
      </c>
      <c r="BI463" s="235">
        <f>IF(N463="nulová",J463,0)</f>
        <v>0</v>
      </c>
      <c r="BJ463" s="17" t="s">
        <v>87</v>
      </c>
      <c r="BK463" s="235">
        <f>ROUND(I463*H463,2)</f>
        <v>0</v>
      </c>
      <c r="BL463" s="17" t="s">
        <v>136</v>
      </c>
      <c r="BM463" s="234" t="s">
        <v>906</v>
      </c>
    </row>
    <row r="464" spans="2:47" s="1" customFormat="1" ht="12">
      <c r="B464" s="38"/>
      <c r="C464" s="39"/>
      <c r="D464" s="236" t="s">
        <v>138</v>
      </c>
      <c r="E464" s="39"/>
      <c r="F464" s="237" t="s">
        <v>907</v>
      </c>
      <c r="G464" s="39"/>
      <c r="H464" s="39"/>
      <c r="I464" s="139"/>
      <c r="J464" s="39"/>
      <c r="K464" s="39"/>
      <c r="L464" s="43"/>
      <c r="M464" s="238"/>
      <c r="N464" s="86"/>
      <c r="O464" s="86"/>
      <c r="P464" s="86"/>
      <c r="Q464" s="86"/>
      <c r="R464" s="86"/>
      <c r="S464" s="86"/>
      <c r="T464" s="87"/>
      <c r="AT464" s="17" t="s">
        <v>138</v>
      </c>
      <c r="AU464" s="17" t="s">
        <v>89</v>
      </c>
    </row>
    <row r="465" spans="2:65" s="1" customFormat="1" ht="16.5" customHeight="1">
      <c r="B465" s="38"/>
      <c r="C465" s="223" t="s">
        <v>594</v>
      </c>
      <c r="D465" s="223" t="s">
        <v>131</v>
      </c>
      <c r="E465" s="224" t="s">
        <v>549</v>
      </c>
      <c r="F465" s="225" t="s">
        <v>550</v>
      </c>
      <c r="G465" s="226" t="s">
        <v>355</v>
      </c>
      <c r="H465" s="227">
        <v>15.3</v>
      </c>
      <c r="I465" s="228"/>
      <c r="J465" s="229">
        <f>ROUND(I465*H465,2)</f>
        <v>0</v>
      </c>
      <c r="K465" s="225" t="s">
        <v>135</v>
      </c>
      <c r="L465" s="43"/>
      <c r="M465" s="230" t="s">
        <v>1</v>
      </c>
      <c r="N465" s="231" t="s">
        <v>44</v>
      </c>
      <c r="O465" s="86"/>
      <c r="P465" s="232">
        <f>O465*H465</f>
        <v>0</v>
      </c>
      <c r="Q465" s="232">
        <v>0</v>
      </c>
      <c r="R465" s="232">
        <f>Q465*H465</f>
        <v>0</v>
      </c>
      <c r="S465" s="232">
        <v>0</v>
      </c>
      <c r="T465" s="233">
        <f>S465*H465</f>
        <v>0</v>
      </c>
      <c r="AR465" s="234" t="s">
        <v>136</v>
      </c>
      <c r="AT465" s="234" t="s">
        <v>131</v>
      </c>
      <c r="AU465" s="234" t="s">
        <v>89</v>
      </c>
      <c r="AY465" s="17" t="s">
        <v>129</v>
      </c>
      <c r="BE465" s="235">
        <f>IF(N465="základní",J465,0)</f>
        <v>0</v>
      </c>
      <c r="BF465" s="235">
        <f>IF(N465="snížená",J465,0)</f>
        <v>0</v>
      </c>
      <c r="BG465" s="235">
        <f>IF(N465="zákl. přenesená",J465,0)</f>
        <v>0</v>
      </c>
      <c r="BH465" s="235">
        <f>IF(N465="sníž. přenesená",J465,0)</f>
        <v>0</v>
      </c>
      <c r="BI465" s="235">
        <f>IF(N465="nulová",J465,0)</f>
        <v>0</v>
      </c>
      <c r="BJ465" s="17" t="s">
        <v>87</v>
      </c>
      <c r="BK465" s="235">
        <f>ROUND(I465*H465,2)</f>
        <v>0</v>
      </c>
      <c r="BL465" s="17" t="s">
        <v>136</v>
      </c>
      <c r="BM465" s="234" t="s">
        <v>908</v>
      </c>
    </row>
    <row r="466" spans="2:47" s="1" customFormat="1" ht="12">
      <c r="B466" s="38"/>
      <c r="C466" s="39"/>
      <c r="D466" s="236" t="s">
        <v>138</v>
      </c>
      <c r="E466" s="39"/>
      <c r="F466" s="237" t="s">
        <v>552</v>
      </c>
      <c r="G466" s="39"/>
      <c r="H466" s="39"/>
      <c r="I466" s="139"/>
      <c r="J466" s="39"/>
      <c r="K466" s="39"/>
      <c r="L466" s="43"/>
      <c r="M466" s="238"/>
      <c r="N466" s="86"/>
      <c r="O466" s="86"/>
      <c r="P466" s="86"/>
      <c r="Q466" s="86"/>
      <c r="R466" s="86"/>
      <c r="S466" s="86"/>
      <c r="T466" s="87"/>
      <c r="AT466" s="17" t="s">
        <v>138</v>
      </c>
      <c r="AU466" s="17" t="s">
        <v>89</v>
      </c>
    </row>
    <row r="467" spans="2:51" s="12" customFormat="1" ht="12">
      <c r="B467" s="239"/>
      <c r="C467" s="240"/>
      <c r="D467" s="236" t="s">
        <v>140</v>
      </c>
      <c r="E467" s="241" t="s">
        <v>1</v>
      </c>
      <c r="F467" s="242" t="s">
        <v>647</v>
      </c>
      <c r="G467" s="240"/>
      <c r="H467" s="243">
        <v>9.5</v>
      </c>
      <c r="I467" s="244"/>
      <c r="J467" s="240"/>
      <c r="K467" s="240"/>
      <c r="L467" s="245"/>
      <c r="M467" s="246"/>
      <c r="N467" s="247"/>
      <c r="O467" s="247"/>
      <c r="P467" s="247"/>
      <c r="Q467" s="247"/>
      <c r="R467" s="247"/>
      <c r="S467" s="247"/>
      <c r="T467" s="248"/>
      <c r="AT467" s="249" t="s">
        <v>140</v>
      </c>
      <c r="AU467" s="249" t="s">
        <v>89</v>
      </c>
      <c r="AV467" s="12" t="s">
        <v>89</v>
      </c>
      <c r="AW467" s="12" t="s">
        <v>36</v>
      </c>
      <c r="AX467" s="12" t="s">
        <v>79</v>
      </c>
      <c r="AY467" s="249" t="s">
        <v>129</v>
      </c>
    </row>
    <row r="468" spans="2:51" s="12" customFormat="1" ht="12">
      <c r="B468" s="239"/>
      <c r="C468" s="240"/>
      <c r="D468" s="236" t="s">
        <v>140</v>
      </c>
      <c r="E468" s="241" t="s">
        <v>1</v>
      </c>
      <c r="F468" s="242" t="s">
        <v>648</v>
      </c>
      <c r="G468" s="240"/>
      <c r="H468" s="243">
        <v>5.8</v>
      </c>
      <c r="I468" s="244"/>
      <c r="J468" s="240"/>
      <c r="K468" s="240"/>
      <c r="L468" s="245"/>
      <c r="M468" s="246"/>
      <c r="N468" s="247"/>
      <c r="O468" s="247"/>
      <c r="P468" s="247"/>
      <c r="Q468" s="247"/>
      <c r="R468" s="247"/>
      <c r="S468" s="247"/>
      <c r="T468" s="248"/>
      <c r="AT468" s="249" t="s">
        <v>140</v>
      </c>
      <c r="AU468" s="249" t="s">
        <v>89</v>
      </c>
      <c r="AV468" s="12" t="s">
        <v>89</v>
      </c>
      <c r="AW468" s="12" t="s">
        <v>36</v>
      </c>
      <c r="AX468" s="12" t="s">
        <v>79</v>
      </c>
      <c r="AY468" s="249" t="s">
        <v>129</v>
      </c>
    </row>
    <row r="469" spans="2:51" s="14" customFormat="1" ht="12">
      <c r="B469" s="261"/>
      <c r="C469" s="262"/>
      <c r="D469" s="236" t="s">
        <v>140</v>
      </c>
      <c r="E469" s="263" t="s">
        <v>1</v>
      </c>
      <c r="F469" s="264" t="s">
        <v>157</v>
      </c>
      <c r="G469" s="262"/>
      <c r="H469" s="265">
        <v>15.3</v>
      </c>
      <c r="I469" s="266"/>
      <c r="J469" s="262"/>
      <c r="K469" s="262"/>
      <c r="L469" s="267"/>
      <c r="M469" s="268"/>
      <c r="N469" s="269"/>
      <c r="O469" s="269"/>
      <c r="P469" s="269"/>
      <c r="Q469" s="269"/>
      <c r="R469" s="269"/>
      <c r="S469" s="269"/>
      <c r="T469" s="270"/>
      <c r="AT469" s="271" t="s">
        <v>140</v>
      </c>
      <c r="AU469" s="271" t="s">
        <v>89</v>
      </c>
      <c r="AV469" s="14" t="s">
        <v>136</v>
      </c>
      <c r="AW469" s="14" t="s">
        <v>36</v>
      </c>
      <c r="AX469" s="14" t="s">
        <v>87</v>
      </c>
      <c r="AY469" s="271" t="s">
        <v>129</v>
      </c>
    </row>
    <row r="470" spans="2:65" s="1" customFormat="1" ht="16.5" customHeight="1">
      <c r="B470" s="38"/>
      <c r="C470" s="223" t="s">
        <v>600</v>
      </c>
      <c r="D470" s="223" t="s">
        <v>131</v>
      </c>
      <c r="E470" s="224" t="s">
        <v>909</v>
      </c>
      <c r="F470" s="225" t="s">
        <v>910</v>
      </c>
      <c r="G470" s="226" t="s">
        <v>355</v>
      </c>
      <c r="H470" s="227">
        <v>1.2</v>
      </c>
      <c r="I470" s="228"/>
      <c r="J470" s="229">
        <f>ROUND(I470*H470,2)</f>
        <v>0</v>
      </c>
      <c r="K470" s="225" t="s">
        <v>135</v>
      </c>
      <c r="L470" s="43"/>
      <c r="M470" s="230" t="s">
        <v>1</v>
      </c>
      <c r="N470" s="231" t="s">
        <v>44</v>
      </c>
      <c r="O470" s="86"/>
      <c r="P470" s="232">
        <f>O470*H470</f>
        <v>0</v>
      </c>
      <c r="Q470" s="232">
        <v>0.16371</v>
      </c>
      <c r="R470" s="232">
        <f>Q470*H470</f>
        <v>0.196452</v>
      </c>
      <c r="S470" s="232">
        <v>0</v>
      </c>
      <c r="T470" s="233">
        <f>S470*H470</f>
        <v>0</v>
      </c>
      <c r="AR470" s="234" t="s">
        <v>136</v>
      </c>
      <c r="AT470" s="234" t="s">
        <v>131</v>
      </c>
      <c r="AU470" s="234" t="s">
        <v>89</v>
      </c>
      <c r="AY470" s="17" t="s">
        <v>129</v>
      </c>
      <c r="BE470" s="235">
        <f>IF(N470="základní",J470,0)</f>
        <v>0</v>
      </c>
      <c r="BF470" s="235">
        <f>IF(N470="snížená",J470,0)</f>
        <v>0</v>
      </c>
      <c r="BG470" s="235">
        <f>IF(N470="zákl. přenesená",J470,0)</f>
        <v>0</v>
      </c>
      <c r="BH470" s="235">
        <f>IF(N470="sníž. přenesená",J470,0)</f>
        <v>0</v>
      </c>
      <c r="BI470" s="235">
        <f>IF(N470="nulová",J470,0)</f>
        <v>0</v>
      </c>
      <c r="BJ470" s="17" t="s">
        <v>87</v>
      </c>
      <c r="BK470" s="235">
        <f>ROUND(I470*H470,2)</f>
        <v>0</v>
      </c>
      <c r="BL470" s="17" t="s">
        <v>136</v>
      </c>
      <c r="BM470" s="234" t="s">
        <v>911</v>
      </c>
    </row>
    <row r="471" spans="2:47" s="1" customFormat="1" ht="12">
      <c r="B471" s="38"/>
      <c r="C471" s="39"/>
      <c r="D471" s="236" t="s">
        <v>138</v>
      </c>
      <c r="E471" s="39"/>
      <c r="F471" s="237" t="s">
        <v>912</v>
      </c>
      <c r="G471" s="39"/>
      <c r="H471" s="39"/>
      <c r="I471" s="139"/>
      <c r="J471" s="39"/>
      <c r="K471" s="39"/>
      <c r="L471" s="43"/>
      <c r="M471" s="238"/>
      <c r="N471" s="86"/>
      <c r="O471" s="86"/>
      <c r="P471" s="86"/>
      <c r="Q471" s="86"/>
      <c r="R471" s="86"/>
      <c r="S471" s="86"/>
      <c r="T471" s="87"/>
      <c r="AT471" s="17" t="s">
        <v>138</v>
      </c>
      <c r="AU471" s="17" t="s">
        <v>89</v>
      </c>
    </row>
    <row r="472" spans="2:65" s="1" customFormat="1" ht="16.5" customHeight="1">
      <c r="B472" s="38"/>
      <c r="C472" s="283" t="s">
        <v>606</v>
      </c>
      <c r="D472" s="283" t="s">
        <v>289</v>
      </c>
      <c r="E472" s="284" t="s">
        <v>913</v>
      </c>
      <c r="F472" s="285" t="s">
        <v>914</v>
      </c>
      <c r="G472" s="286" t="s">
        <v>355</v>
      </c>
      <c r="H472" s="287">
        <v>1.2</v>
      </c>
      <c r="I472" s="288"/>
      <c r="J472" s="289">
        <f>ROUND(I472*H472,2)</f>
        <v>0</v>
      </c>
      <c r="K472" s="285" t="s">
        <v>135</v>
      </c>
      <c r="L472" s="290"/>
      <c r="M472" s="291" t="s">
        <v>1</v>
      </c>
      <c r="N472" s="292" t="s">
        <v>44</v>
      </c>
      <c r="O472" s="86"/>
      <c r="P472" s="232">
        <f>O472*H472</f>
        <v>0</v>
      </c>
      <c r="Q472" s="232">
        <v>0.15332</v>
      </c>
      <c r="R472" s="232">
        <f>Q472*H472</f>
        <v>0.183984</v>
      </c>
      <c r="S472" s="232">
        <v>0</v>
      </c>
      <c r="T472" s="233">
        <f>S472*H472</f>
        <v>0</v>
      </c>
      <c r="AR472" s="234" t="s">
        <v>192</v>
      </c>
      <c r="AT472" s="234" t="s">
        <v>289</v>
      </c>
      <c r="AU472" s="234" t="s">
        <v>89</v>
      </c>
      <c r="AY472" s="17" t="s">
        <v>129</v>
      </c>
      <c r="BE472" s="235">
        <f>IF(N472="základní",J472,0)</f>
        <v>0</v>
      </c>
      <c r="BF472" s="235">
        <f>IF(N472="snížená",J472,0)</f>
        <v>0</v>
      </c>
      <c r="BG472" s="235">
        <f>IF(N472="zákl. přenesená",J472,0)</f>
        <v>0</v>
      </c>
      <c r="BH472" s="235">
        <f>IF(N472="sníž. přenesená",J472,0)</f>
        <v>0</v>
      </c>
      <c r="BI472" s="235">
        <f>IF(N472="nulová",J472,0)</f>
        <v>0</v>
      </c>
      <c r="BJ472" s="17" t="s">
        <v>87</v>
      </c>
      <c r="BK472" s="235">
        <f>ROUND(I472*H472,2)</f>
        <v>0</v>
      </c>
      <c r="BL472" s="17" t="s">
        <v>136</v>
      </c>
      <c r="BM472" s="234" t="s">
        <v>915</v>
      </c>
    </row>
    <row r="473" spans="2:47" s="1" customFormat="1" ht="12">
      <c r="B473" s="38"/>
      <c r="C473" s="39"/>
      <c r="D473" s="236" t="s">
        <v>138</v>
      </c>
      <c r="E473" s="39"/>
      <c r="F473" s="237" t="s">
        <v>914</v>
      </c>
      <c r="G473" s="39"/>
      <c r="H473" s="39"/>
      <c r="I473" s="139"/>
      <c r="J473" s="39"/>
      <c r="K473" s="39"/>
      <c r="L473" s="43"/>
      <c r="M473" s="238"/>
      <c r="N473" s="86"/>
      <c r="O473" s="86"/>
      <c r="P473" s="86"/>
      <c r="Q473" s="86"/>
      <c r="R473" s="86"/>
      <c r="S473" s="86"/>
      <c r="T473" s="87"/>
      <c r="AT473" s="17" t="s">
        <v>138</v>
      </c>
      <c r="AU473" s="17" t="s">
        <v>89</v>
      </c>
    </row>
    <row r="474" spans="2:65" s="1" customFormat="1" ht="16.5" customHeight="1">
      <c r="B474" s="38"/>
      <c r="C474" s="223" t="s">
        <v>612</v>
      </c>
      <c r="D474" s="223" t="s">
        <v>131</v>
      </c>
      <c r="E474" s="224" t="s">
        <v>556</v>
      </c>
      <c r="F474" s="225" t="s">
        <v>557</v>
      </c>
      <c r="G474" s="226" t="s">
        <v>355</v>
      </c>
      <c r="H474" s="227">
        <v>37</v>
      </c>
      <c r="I474" s="228"/>
      <c r="J474" s="229">
        <f>ROUND(I474*H474,2)</f>
        <v>0</v>
      </c>
      <c r="K474" s="225" t="s">
        <v>135</v>
      </c>
      <c r="L474" s="43"/>
      <c r="M474" s="230" t="s">
        <v>1</v>
      </c>
      <c r="N474" s="231" t="s">
        <v>44</v>
      </c>
      <c r="O474" s="86"/>
      <c r="P474" s="232">
        <f>O474*H474</f>
        <v>0</v>
      </c>
      <c r="Q474" s="232">
        <v>0</v>
      </c>
      <c r="R474" s="232">
        <f>Q474*H474</f>
        <v>0</v>
      </c>
      <c r="S474" s="232">
        <v>0.086</v>
      </c>
      <c r="T474" s="233">
        <f>S474*H474</f>
        <v>3.182</v>
      </c>
      <c r="AR474" s="234" t="s">
        <v>136</v>
      </c>
      <c r="AT474" s="234" t="s">
        <v>131</v>
      </c>
      <c r="AU474" s="234" t="s">
        <v>89</v>
      </c>
      <c r="AY474" s="17" t="s">
        <v>129</v>
      </c>
      <c r="BE474" s="235">
        <f>IF(N474="základní",J474,0)</f>
        <v>0</v>
      </c>
      <c r="BF474" s="235">
        <f>IF(N474="snížená",J474,0)</f>
        <v>0</v>
      </c>
      <c r="BG474" s="235">
        <f>IF(N474="zákl. přenesená",J474,0)</f>
        <v>0</v>
      </c>
      <c r="BH474" s="235">
        <f>IF(N474="sníž. přenesená",J474,0)</f>
        <v>0</v>
      </c>
      <c r="BI474" s="235">
        <f>IF(N474="nulová",J474,0)</f>
        <v>0</v>
      </c>
      <c r="BJ474" s="17" t="s">
        <v>87</v>
      </c>
      <c r="BK474" s="235">
        <f>ROUND(I474*H474,2)</f>
        <v>0</v>
      </c>
      <c r="BL474" s="17" t="s">
        <v>136</v>
      </c>
      <c r="BM474" s="234" t="s">
        <v>916</v>
      </c>
    </row>
    <row r="475" spans="2:47" s="1" customFormat="1" ht="12">
      <c r="B475" s="38"/>
      <c r="C475" s="39"/>
      <c r="D475" s="236" t="s">
        <v>138</v>
      </c>
      <c r="E475" s="39"/>
      <c r="F475" s="237" t="s">
        <v>559</v>
      </c>
      <c r="G475" s="39"/>
      <c r="H475" s="39"/>
      <c r="I475" s="139"/>
      <c r="J475" s="39"/>
      <c r="K475" s="39"/>
      <c r="L475" s="43"/>
      <c r="M475" s="238"/>
      <c r="N475" s="86"/>
      <c r="O475" s="86"/>
      <c r="P475" s="86"/>
      <c r="Q475" s="86"/>
      <c r="R475" s="86"/>
      <c r="S475" s="86"/>
      <c r="T475" s="87"/>
      <c r="AT475" s="17" t="s">
        <v>138</v>
      </c>
      <c r="AU475" s="17" t="s">
        <v>89</v>
      </c>
    </row>
    <row r="476" spans="2:51" s="12" customFormat="1" ht="12">
      <c r="B476" s="239"/>
      <c r="C476" s="240"/>
      <c r="D476" s="236" t="s">
        <v>140</v>
      </c>
      <c r="E476" s="241" t="s">
        <v>1</v>
      </c>
      <c r="F476" s="242" t="s">
        <v>917</v>
      </c>
      <c r="G476" s="240"/>
      <c r="H476" s="243">
        <v>37</v>
      </c>
      <c r="I476" s="244"/>
      <c r="J476" s="240"/>
      <c r="K476" s="240"/>
      <c r="L476" s="245"/>
      <c r="M476" s="246"/>
      <c r="N476" s="247"/>
      <c r="O476" s="247"/>
      <c r="P476" s="247"/>
      <c r="Q476" s="247"/>
      <c r="R476" s="247"/>
      <c r="S476" s="247"/>
      <c r="T476" s="248"/>
      <c r="AT476" s="249" t="s">
        <v>140</v>
      </c>
      <c r="AU476" s="249" t="s">
        <v>89</v>
      </c>
      <c r="AV476" s="12" t="s">
        <v>89</v>
      </c>
      <c r="AW476" s="12" t="s">
        <v>36</v>
      </c>
      <c r="AX476" s="12" t="s">
        <v>87</v>
      </c>
      <c r="AY476" s="249" t="s">
        <v>129</v>
      </c>
    </row>
    <row r="477" spans="2:63" s="11" customFormat="1" ht="22.8" customHeight="1">
      <c r="B477" s="207"/>
      <c r="C477" s="208"/>
      <c r="D477" s="209" t="s">
        <v>78</v>
      </c>
      <c r="E477" s="221" t="s">
        <v>567</v>
      </c>
      <c r="F477" s="221" t="s">
        <v>568</v>
      </c>
      <c r="G477" s="208"/>
      <c r="H477" s="208"/>
      <c r="I477" s="211"/>
      <c r="J477" s="222">
        <f>BK477</f>
        <v>0</v>
      </c>
      <c r="K477" s="208"/>
      <c r="L477" s="213"/>
      <c r="M477" s="214"/>
      <c r="N477" s="215"/>
      <c r="O477" s="215"/>
      <c r="P477" s="216">
        <f>SUM(P478:P503)</f>
        <v>0</v>
      </c>
      <c r="Q477" s="215"/>
      <c r="R477" s="216">
        <f>SUM(R478:R503)</f>
        <v>0</v>
      </c>
      <c r="S477" s="215"/>
      <c r="T477" s="217">
        <f>SUM(T478:T503)</f>
        <v>0</v>
      </c>
      <c r="AR477" s="218" t="s">
        <v>87</v>
      </c>
      <c r="AT477" s="219" t="s">
        <v>78</v>
      </c>
      <c r="AU477" s="219" t="s">
        <v>87</v>
      </c>
      <c r="AY477" s="218" t="s">
        <v>129</v>
      </c>
      <c r="BK477" s="220">
        <f>SUM(BK478:BK503)</f>
        <v>0</v>
      </c>
    </row>
    <row r="478" spans="2:65" s="1" customFormat="1" ht="16.5" customHeight="1">
      <c r="B478" s="38"/>
      <c r="C478" s="223" t="s">
        <v>617</v>
      </c>
      <c r="D478" s="223" t="s">
        <v>131</v>
      </c>
      <c r="E478" s="224" t="s">
        <v>582</v>
      </c>
      <c r="F478" s="225" t="s">
        <v>583</v>
      </c>
      <c r="G478" s="226" t="s">
        <v>275</v>
      </c>
      <c r="H478" s="227">
        <v>7.822</v>
      </c>
      <c r="I478" s="228"/>
      <c r="J478" s="229">
        <f>ROUND(I478*H478,2)</f>
        <v>0</v>
      </c>
      <c r="K478" s="225" t="s">
        <v>334</v>
      </c>
      <c r="L478" s="43"/>
      <c r="M478" s="230" t="s">
        <v>1</v>
      </c>
      <c r="N478" s="231" t="s">
        <v>44</v>
      </c>
      <c r="O478" s="86"/>
      <c r="P478" s="232">
        <f>O478*H478</f>
        <v>0</v>
      </c>
      <c r="Q478" s="232">
        <v>0</v>
      </c>
      <c r="R478" s="232">
        <f>Q478*H478</f>
        <v>0</v>
      </c>
      <c r="S478" s="232">
        <v>0</v>
      </c>
      <c r="T478" s="233">
        <f>S478*H478</f>
        <v>0</v>
      </c>
      <c r="AR478" s="234" t="s">
        <v>136</v>
      </c>
      <c r="AT478" s="234" t="s">
        <v>131</v>
      </c>
      <c r="AU478" s="234" t="s">
        <v>89</v>
      </c>
      <c r="AY478" s="17" t="s">
        <v>129</v>
      </c>
      <c r="BE478" s="235">
        <f>IF(N478="základní",J478,0)</f>
        <v>0</v>
      </c>
      <c r="BF478" s="235">
        <f>IF(N478="snížená",J478,0)</f>
        <v>0</v>
      </c>
      <c r="BG478" s="235">
        <f>IF(N478="zákl. přenesená",J478,0)</f>
        <v>0</v>
      </c>
      <c r="BH478" s="235">
        <f>IF(N478="sníž. přenesená",J478,0)</f>
        <v>0</v>
      </c>
      <c r="BI478" s="235">
        <f>IF(N478="nulová",J478,0)</f>
        <v>0</v>
      </c>
      <c r="BJ478" s="17" t="s">
        <v>87</v>
      </c>
      <c r="BK478" s="235">
        <f>ROUND(I478*H478,2)</f>
        <v>0</v>
      </c>
      <c r="BL478" s="17" t="s">
        <v>136</v>
      </c>
      <c r="BM478" s="234" t="s">
        <v>918</v>
      </c>
    </row>
    <row r="479" spans="2:47" s="1" customFormat="1" ht="12">
      <c r="B479" s="38"/>
      <c r="C479" s="39"/>
      <c r="D479" s="236" t="s">
        <v>138</v>
      </c>
      <c r="E479" s="39"/>
      <c r="F479" s="237" t="s">
        <v>585</v>
      </c>
      <c r="G479" s="39"/>
      <c r="H479" s="39"/>
      <c r="I479" s="139"/>
      <c r="J479" s="39"/>
      <c r="K479" s="39"/>
      <c r="L479" s="43"/>
      <c r="M479" s="238"/>
      <c r="N479" s="86"/>
      <c r="O479" s="86"/>
      <c r="P479" s="86"/>
      <c r="Q479" s="86"/>
      <c r="R479" s="86"/>
      <c r="S479" s="86"/>
      <c r="T479" s="87"/>
      <c r="AT479" s="17" t="s">
        <v>138</v>
      </c>
      <c r="AU479" s="17" t="s">
        <v>89</v>
      </c>
    </row>
    <row r="480" spans="2:51" s="15" customFormat="1" ht="12">
      <c r="B480" s="273"/>
      <c r="C480" s="274"/>
      <c r="D480" s="236" t="s">
        <v>140</v>
      </c>
      <c r="E480" s="275" t="s">
        <v>1</v>
      </c>
      <c r="F480" s="276" t="s">
        <v>254</v>
      </c>
      <c r="G480" s="274"/>
      <c r="H480" s="275" t="s">
        <v>1</v>
      </c>
      <c r="I480" s="277"/>
      <c r="J480" s="274"/>
      <c r="K480" s="274"/>
      <c r="L480" s="278"/>
      <c r="M480" s="279"/>
      <c r="N480" s="280"/>
      <c r="O480" s="280"/>
      <c r="P480" s="280"/>
      <c r="Q480" s="280"/>
      <c r="R480" s="280"/>
      <c r="S480" s="280"/>
      <c r="T480" s="281"/>
      <c r="AT480" s="282" t="s">
        <v>140</v>
      </c>
      <c r="AU480" s="282" t="s">
        <v>89</v>
      </c>
      <c r="AV480" s="15" t="s">
        <v>87</v>
      </c>
      <c r="AW480" s="15" t="s">
        <v>36</v>
      </c>
      <c r="AX480" s="15" t="s">
        <v>79</v>
      </c>
      <c r="AY480" s="282" t="s">
        <v>129</v>
      </c>
    </row>
    <row r="481" spans="2:51" s="12" customFormat="1" ht="12">
      <c r="B481" s="239"/>
      <c r="C481" s="240"/>
      <c r="D481" s="236" t="s">
        <v>140</v>
      </c>
      <c r="E481" s="241" t="s">
        <v>1</v>
      </c>
      <c r="F481" s="242" t="s">
        <v>919</v>
      </c>
      <c r="G481" s="240"/>
      <c r="H481" s="243">
        <v>4.64</v>
      </c>
      <c r="I481" s="244"/>
      <c r="J481" s="240"/>
      <c r="K481" s="240"/>
      <c r="L481" s="245"/>
      <c r="M481" s="246"/>
      <c r="N481" s="247"/>
      <c r="O481" s="247"/>
      <c r="P481" s="247"/>
      <c r="Q481" s="247"/>
      <c r="R481" s="247"/>
      <c r="S481" s="247"/>
      <c r="T481" s="248"/>
      <c r="AT481" s="249" t="s">
        <v>140</v>
      </c>
      <c r="AU481" s="249" t="s">
        <v>89</v>
      </c>
      <c r="AV481" s="12" t="s">
        <v>89</v>
      </c>
      <c r="AW481" s="12" t="s">
        <v>36</v>
      </c>
      <c r="AX481" s="12" t="s">
        <v>79</v>
      </c>
      <c r="AY481" s="249" t="s">
        <v>129</v>
      </c>
    </row>
    <row r="482" spans="2:51" s="12" customFormat="1" ht="12">
      <c r="B482" s="239"/>
      <c r="C482" s="240"/>
      <c r="D482" s="236" t="s">
        <v>140</v>
      </c>
      <c r="E482" s="241" t="s">
        <v>1</v>
      </c>
      <c r="F482" s="242" t="s">
        <v>920</v>
      </c>
      <c r="G482" s="240"/>
      <c r="H482" s="243">
        <v>3.182</v>
      </c>
      <c r="I482" s="244"/>
      <c r="J482" s="240"/>
      <c r="K482" s="240"/>
      <c r="L482" s="245"/>
      <c r="M482" s="246"/>
      <c r="N482" s="247"/>
      <c r="O482" s="247"/>
      <c r="P482" s="247"/>
      <c r="Q482" s="247"/>
      <c r="R482" s="247"/>
      <c r="S482" s="247"/>
      <c r="T482" s="248"/>
      <c r="AT482" s="249" t="s">
        <v>140</v>
      </c>
      <c r="AU482" s="249" t="s">
        <v>89</v>
      </c>
      <c r="AV482" s="12" t="s">
        <v>89</v>
      </c>
      <c r="AW482" s="12" t="s">
        <v>36</v>
      </c>
      <c r="AX482" s="12" t="s">
        <v>79</v>
      </c>
      <c r="AY482" s="249" t="s">
        <v>129</v>
      </c>
    </row>
    <row r="483" spans="2:51" s="14" customFormat="1" ht="12">
      <c r="B483" s="261"/>
      <c r="C483" s="262"/>
      <c r="D483" s="236" t="s">
        <v>140</v>
      </c>
      <c r="E483" s="263" t="s">
        <v>1</v>
      </c>
      <c r="F483" s="264" t="s">
        <v>157</v>
      </c>
      <c r="G483" s="262"/>
      <c r="H483" s="265">
        <v>7.821999999999999</v>
      </c>
      <c r="I483" s="266"/>
      <c r="J483" s="262"/>
      <c r="K483" s="262"/>
      <c r="L483" s="267"/>
      <c r="M483" s="268"/>
      <c r="N483" s="269"/>
      <c r="O483" s="269"/>
      <c r="P483" s="269"/>
      <c r="Q483" s="269"/>
      <c r="R483" s="269"/>
      <c r="S483" s="269"/>
      <c r="T483" s="270"/>
      <c r="AT483" s="271" t="s">
        <v>140</v>
      </c>
      <c r="AU483" s="271" t="s">
        <v>89</v>
      </c>
      <c r="AV483" s="14" t="s">
        <v>136</v>
      </c>
      <c r="AW483" s="14" t="s">
        <v>36</v>
      </c>
      <c r="AX483" s="14" t="s">
        <v>87</v>
      </c>
      <c r="AY483" s="271" t="s">
        <v>129</v>
      </c>
    </row>
    <row r="484" spans="2:65" s="1" customFormat="1" ht="16.5" customHeight="1">
      <c r="B484" s="38"/>
      <c r="C484" s="223" t="s">
        <v>623</v>
      </c>
      <c r="D484" s="223" t="s">
        <v>131</v>
      </c>
      <c r="E484" s="224" t="s">
        <v>589</v>
      </c>
      <c r="F484" s="225" t="s">
        <v>590</v>
      </c>
      <c r="G484" s="226" t="s">
        <v>275</v>
      </c>
      <c r="H484" s="227">
        <v>78.22</v>
      </c>
      <c r="I484" s="228"/>
      <c r="J484" s="229">
        <f>ROUND(I484*H484,2)</f>
        <v>0</v>
      </c>
      <c r="K484" s="225" t="s">
        <v>334</v>
      </c>
      <c r="L484" s="43"/>
      <c r="M484" s="230" t="s">
        <v>1</v>
      </c>
      <c r="N484" s="231" t="s">
        <v>44</v>
      </c>
      <c r="O484" s="86"/>
      <c r="P484" s="232">
        <f>O484*H484</f>
        <v>0</v>
      </c>
      <c r="Q484" s="232">
        <v>0</v>
      </c>
      <c r="R484" s="232">
        <f>Q484*H484</f>
        <v>0</v>
      </c>
      <c r="S484" s="232">
        <v>0</v>
      </c>
      <c r="T484" s="233">
        <f>S484*H484</f>
        <v>0</v>
      </c>
      <c r="AR484" s="234" t="s">
        <v>136</v>
      </c>
      <c r="AT484" s="234" t="s">
        <v>131</v>
      </c>
      <c r="AU484" s="234" t="s">
        <v>89</v>
      </c>
      <c r="AY484" s="17" t="s">
        <v>129</v>
      </c>
      <c r="BE484" s="235">
        <f>IF(N484="základní",J484,0)</f>
        <v>0</v>
      </c>
      <c r="BF484" s="235">
        <f>IF(N484="snížená",J484,0)</f>
        <v>0</v>
      </c>
      <c r="BG484" s="235">
        <f>IF(N484="zákl. přenesená",J484,0)</f>
        <v>0</v>
      </c>
      <c r="BH484" s="235">
        <f>IF(N484="sníž. přenesená",J484,0)</f>
        <v>0</v>
      </c>
      <c r="BI484" s="235">
        <f>IF(N484="nulová",J484,0)</f>
        <v>0</v>
      </c>
      <c r="BJ484" s="17" t="s">
        <v>87</v>
      </c>
      <c r="BK484" s="235">
        <f>ROUND(I484*H484,2)</f>
        <v>0</v>
      </c>
      <c r="BL484" s="17" t="s">
        <v>136</v>
      </c>
      <c r="BM484" s="234" t="s">
        <v>921</v>
      </c>
    </row>
    <row r="485" spans="2:47" s="1" customFormat="1" ht="12">
      <c r="B485" s="38"/>
      <c r="C485" s="39"/>
      <c r="D485" s="236" t="s">
        <v>138</v>
      </c>
      <c r="E485" s="39"/>
      <c r="F485" s="237" t="s">
        <v>592</v>
      </c>
      <c r="G485" s="39"/>
      <c r="H485" s="39"/>
      <c r="I485" s="139"/>
      <c r="J485" s="39"/>
      <c r="K485" s="39"/>
      <c r="L485" s="43"/>
      <c r="M485" s="238"/>
      <c r="N485" s="86"/>
      <c r="O485" s="86"/>
      <c r="P485" s="86"/>
      <c r="Q485" s="86"/>
      <c r="R485" s="86"/>
      <c r="S485" s="86"/>
      <c r="T485" s="87"/>
      <c r="AT485" s="17" t="s">
        <v>138</v>
      </c>
      <c r="AU485" s="17" t="s">
        <v>89</v>
      </c>
    </row>
    <row r="486" spans="2:51" s="15" customFormat="1" ht="12">
      <c r="B486" s="273"/>
      <c r="C486" s="274"/>
      <c r="D486" s="236" t="s">
        <v>140</v>
      </c>
      <c r="E486" s="275" t="s">
        <v>1</v>
      </c>
      <c r="F486" s="276" t="s">
        <v>254</v>
      </c>
      <c r="G486" s="274"/>
      <c r="H486" s="275" t="s">
        <v>1</v>
      </c>
      <c r="I486" s="277"/>
      <c r="J486" s="274"/>
      <c r="K486" s="274"/>
      <c r="L486" s="278"/>
      <c r="M486" s="279"/>
      <c r="N486" s="280"/>
      <c r="O486" s="280"/>
      <c r="P486" s="280"/>
      <c r="Q486" s="280"/>
      <c r="R486" s="280"/>
      <c r="S486" s="280"/>
      <c r="T486" s="281"/>
      <c r="AT486" s="282" t="s">
        <v>140</v>
      </c>
      <c r="AU486" s="282" t="s">
        <v>89</v>
      </c>
      <c r="AV486" s="15" t="s">
        <v>87</v>
      </c>
      <c r="AW486" s="15" t="s">
        <v>36</v>
      </c>
      <c r="AX486" s="15" t="s">
        <v>79</v>
      </c>
      <c r="AY486" s="282" t="s">
        <v>129</v>
      </c>
    </row>
    <row r="487" spans="2:51" s="12" customFormat="1" ht="12">
      <c r="B487" s="239"/>
      <c r="C487" s="240"/>
      <c r="D487" s="236" t="s">
        <v>140</v>
      </c>
      <c r="E487" s="241" t="s">
        <v>1</v>
      </c>
      <c r="F487" s="242" t="s">
        <v>922</v>
      </c>
      <c r="G487" s="240"/>
      <c r="H487" s="243">
        <v>78.22</v>
      </c>
      <c r="I487" s="244"/>
      <c r="J487" s="240"/>
      <c r="K487" s="240"/>
      <c r="L487" s="245"/>
      <c r="M487" s="246"/>
      <c r="N487" s="247"/>
      <c r="O487" s="247"/>
      <c r="P487" s="247"/>
      <c r="Q487" s="247"/>
      <c r="R487" s="247"/>
      <c r="S487" s="247"/>
      <c r="T487" s="248"/>
      <c r="AT487" s="249" t="s">
        <v>140</v>
      </c>
      <c r="AU487" s="249" t="s">
        <v>89</v>
      </c>
      <c r="AV487" s="12" t="s">
        <v>89</v>
      </c>
      <c r="AW487" s="12" t="s">
        <v>36</v>
      </c>
      <c r="AX487" s="12" t="s">
        <v>87</v>
      </c>
      <c r="AY487" s="249" t="s">
        <v>129</v>
      </c>
    </row>
    <row r="488" spans="2:65" s="1" customFormat="1" ht="16.5" customHeight="1">
      <c r="B488" s="38"/>
      <c r="C488" s="223" t="s">
        <v>630</v>
      </c>
      <c r="D488" s="223" t="s">
        <v>131</v>
      </c>
      <c r="E488" s="224" t="s">
        <v>595</v>
      </c>
      <c r="F488" s="225" t="s">
        <v>596</v>
      </c>
      <c r="G488" s="226" t="s">
        <v>275</v>
      </c>
      <c r="H488" s="227">
        <v>1.499</v>
      </c>
      <c r="I488" s="228"/>
      <c r="J488" s="229">
        <f>ROUND(I488*H488,2)</f>
        <v>0</v>
      </c>
      <c r="K488" s="225" t="s">
        <v>135</v>
      </c>
      <c r="L488" s="43"/>
      <c r="M488" s="230" t="s">
        <v>1</v>
      </c>
      <c r="N488" s="231" t="s">
        <v>44</v>
      </c>
      <c r="O488" s="86"/>
      <c r="P488" s="232">
        <f>O488*H488</f>
        <v>0</v>
      </c>
      <c r="Q488" s="232">
        <v>0</v>
      </c>
      <c r="R488" s="232">
        <f>Q488*H488</f>
        <v>0</v>
      </c>
      <c r="S488" s="232">
        <v>0</v>
      </c>
      <c r="T488" s="233">
        <f>S488*H488</f>
        <v>0</v>
      </c>
      <c r="AR488" s="234" t="s">
        <v>136</v>
      </c>
      <c r="AT488" s="234" t="s">
        <v>131</v>
      </c>
      <c r="AU488" s="234" t="s">
        <v>89</v>
      </c>
      <c r="AY488" s="17" t="s">
        <v>129</v>
      </c>
      <c r="BE488" s="235">
        <f>IF(N488="základní",J488,0)</f>
        <v>0</v>
      </c>
      <c r="BF488" s="235">
        <f>IF(N488="snížená",J488,0)</f>
        <v>0</v>
      </c>
      <c r="BG488" s="235">
        <f>IF(N488="zákl. přenesená",J488,0)</f>
        <v>0</v>
      </c>
      <c r="BH488" s="235">
        <f>IF(N488="sníž. přenesená",J488,0)</f>
        <v>0</v>
      </c>
      <c r="BI488" s="235">
        <f>IF(N488="nulová",J488,0)</f>
        <v>0</v>
      </c>
      <c r="BJ488" s="17" t="s">
        <v>87</v>
      </c>
      <c r="BK488" s="235">
        <f>ROUND(I488*H488,2)</f>
        <v>0</v>
      </c>
      <c r="BL488" s="17" t="s">
        <v>136</v>
      </c>
      <c r="BM488" s="234" t="s">
        <v>923</v>
      </c>
    </row>
    <row r="489" spans="2:47" s="1" customFormat="1" ht="12">
      <c r="B489" s="38"/>
      <c r="C489" s="39"/>
      <c r="D489" s="236" t="s">
        <v>138</v>
      </c>
      <c r="E489" s="39"/>
      <c r="F489" s="237" t="s">
        <v>598</v>
      </c>
      <c r="G489" s="39"/>
      <c r="H489" s="39"/>
      <c r="I489" s="139"/>
      <c r="J489" s="39"/>
      <c r="K489" s="39"/>
      <c r="L489" s="43"/>
      <c r="M489" s="238"/>
      <c r="N489" s="86"/>
      <c r="O489" s="86"/>
      <c r="P489" s="86"/>
      <c r="Q489" s="86"/>
      <c r="R489" s="86"/>
      <c r="S489" s="86"/>
      <c r="T489" s="87"/>
      <c r="AT489" s="17" t="s">
        <v>138</v>
      </c>
      <c r="AU489" s="17" t="s">
        <v>89</v>
      </c>
    </row>
    <row r="490" spans="2:51" s="15" customFormat="1" ht="12">
      <c r="B490" s="273"/>
      <c r="C490" s="274"/>
      <c r="D490" s="236" t="s">
        <v>140</v>
      </c>
      <c r="E490" s="275" t="s">
        <v>1</v>
      </c>
      <c r="F490" s="276" t="s">
        <v>254</v>
      </c>
      <c r="G490" s="274"/>
      <c r="H490" s="275" t="s">
        <v>1</v>
      </c>
      <c r="I490" s="277"/>
      <c r="J490" s="274"/>
      <c r="K490" s="274"/>
      <c r="L490" s="278"/>
      <c r="M490" s="279"/>
      <c r="N490" s="280"/>
      <c r="O490" s="280"/>
      <c r="P490" s="280"/>
      <c r="Q490" s="280"/>
      <c r="R490" s="280"/>
      <c r="S490" s="280"/>
      <c r="T490" s="281"/>
      <c r="AT490" s="282" t="s">
        <v>140</v>
      </c>
      <c r="AU490" s="282" t="s">
        <v>89</v>
      </c>
      <c r="AV490" s="15" t="s">
        <v>87</v>
      </c>
      <c r="AW490" s="15" t="s">
        <v>36</v>
      </c>
      <c r="AX490" s="15" t="s">
        <v>79</v>
      </c>
      <c r="AY490" s="282" t="s">
        <v>129</v>
      </c>
    </row>
    <row r="491" spans="2:51" s="12" customFormat="1" ht="12">
      <c r="B491" s="239"/>
      <c r="C491" s="240"/>
      <c r="D491" s="236" t="s">
        <v>140</v>
      </c>
      <c r="E491" s="241" t="s">
        <v>1</v>
      </c>
      <c r="F491" s="242" t="s">
        <v>924</v>
      </c>
      <c r="G491" s="240"/>
      <c r="H491" s="243">
        <v>1.499</v>
      </c>
      <c r="I491" s="244"/>
      <c r="J491" s="240"/>
      <c r="K491" s="240"/>
      <c r="L491" s="245"/>
      <c r="M491" s="246"/>
      <c r="N491" s="247"/>
      <c r="O491" s="247"/>
      <c r="P491" s="247"/>
      <c r="Q491" s="247"/>
      <c r="R491" s="247"/>
      <c r="S491" s="247"/>
      <c r="T491" s="248"/>
      <c r="AT491" s="249" t="s">
        <v>140</v>
      </c>
      <c r="AU491" s="249" t="s">
        <v>89</v>
      </c>
      <c r="AV491" s="12" t="s">
        <v>89</v>
      </c>
      <c r="AW491" s="12" t="s">
        <v>36</v>
      </c>
      <c r="AX491" s="12" t="s">
        <v>87</v>
      </c>
      <c r="AY491" s="249" t="s">
        <v>129</v>
      </c>
    </row>
    <row r="492" spans="2:65" s="1" customFormat="1" ht="16.5" customHeight="1">
      <c r="B492" s="38"/>
      <c r="C492" s="223" t="s">
        <v>925</v>
      </c>
      <c r="D492" s="223" t="s">
        <v>131</v>
      </c>
      <c r="E492" s="224" t="s">
        <v>601</v>
      </c>
      <c r="F492" s="225" t="s">
        <v>602</v>
      </c>
      <c r="G492" s="226" t="s">
        <v>275</v>
      </c>
      <c r="H492" s="227">
        <v>14.99</v>
      </c>
      <c r="I492" s="228"/>
      <c r="J492" s="229">
        <f>ROUND(I492*H492,2)</f>
        <v>0</v>
      </c>
      <c r="K492" s="225" t="s">
        <v>135</v>
      </c>
      <c r="L492" s="43"/>
      <c r="M492" s="230" t="s">
        <v>1</v>
      </c>
      <c r="N492" s="231" t="s">
        <v>44</v>
      </c>
      <c r="O492" s="86"/>
      <c r="P492" s="232">
        <f>O492*H492</f>
        <v>0</v>
      </c>
      <c r="Q492" s="232">
        <v>0</v>
      </c>
      <c r="R492" s="232">
        <f>Q492*H492</f>
        <v>0</v>
      </c>
      <c r="S492" s="232">
        <v>0</v>
      </c>
      <c r="T492" s="233">
        <f>S492*H492</f>
        <v>0</v>
      </c>
      <c r="AR492" s="234" t="s">
        <v>136</v>
      </c>
      <c r="AT492" s="234" t="s">
        <v>131</v>
      </c>
      <c r="AU492" s="234" t="s">
        <v>89</v>
      </c>
      <c r="AY492" s="17" t="s">
        <v>129</v>
      </c>
      <c r="BE492" s="235">
        <f>IF(N492="základní",J492,0)</f>
        <v>0</v>
      </c>
      <c r="BF492" s="235">
        <f>IF(N492="snížená",J492,0)</f>
        <v>0</v>
      </c>
      <c r="BG492" s="235">
        <f>IF(N492="zákl. přenesená",J492,0)</f>
        <v>0</v>
      </c>
      <c r="BH492" s="235">
        <f>IF(N492="sníž. přenesená",J492,0)</f>
        <v>0</v>
      </c>
      <c r="BI492" s="235">
        <f>IF(N492="nulová",J492,0)</f>
        <v>0</v>
      </c>
      <c r="BJ492" s="17" t="s">
        <v>87</v>
      </c>
      <c r="BK492" s="235">
        <f>ROUND(I492*H492,2)</f>
        <v>0</v>
      </c>
      <c r="BL492" s="17" t="s">
        <v>136</v>
      </c>
      <c r="BM492" s="234" t="s">
        <v>926</v>
      </c>
    </row>
    <row r="493" spans="2:47" s="1" customFormat="1" ht="12">
      <c r="B493" s="38"/>
      <c r="C493" s="39"/>
      <c r="D493" s="236" t="s">
        <v>138</v>
      </c>
      <c r="E493" s="39"/>
      <c r="F493" s="237" t="s">
        <v>604</v>
      </c>
      <c r="G493" s="39"/>
      <c r="H493" s="39"/>
      <c r="I493" s="139"/>
      <c r="J493" s="39"/>
      <c r="K493" s="39"/>
      <c r="L493" s="43"/>
      <c r="M493" s="238"/>
      <c r="N493" s="86"/>
      <c r="O493" s="86"/>
      <c r="P493" s="86"/>
      <c r="Q493" s="86"/>
      <c r="R493" s="86"/>
      <c r="S493" s="86"/>
      <c r="T493" s="87"/>
      <c r="AT493" s="17" t="s">
        <v>138</v>
      </c>
      <c r="AU493" s="17" t="s">
        <v>89</v>
      </c>
    </row>
    <row r="494" spans="2:51" s="15" customFormat="1" ht="12">
      <c r="B494" s="273"/>
      <c r="C494" s="274"/>
      <c r="D494" s="236" t="s">
        <v>140</v>
      </c>
      <c r="E494" s="275" t="s">
        <v>1</v>
      </c>
      <c r="F494" s="276" t="s">
        <v>254</v>
      </c>
      <c r="G494" s="274"/>
      <c r="H494" s="275" t="s">
        <v>1</v>
      </c>
      <c r="I494" s="277"/>
      <c r="J494" s="274"/>
      <c r="K494" s="274"/>
      <c r="L494" s="278"/>
      <c r="M494" s="279"/>
      <c r="N494" s="280"/>
      <c r="O494" s="280"/>
      <c r="P494" s="280"/>
      <c r="Q494" s="280"/>
      <c r="R494" s="280"/>
      <c r="S494" s="280"/>
      <c r="T494" s="281"/>
      <c r="AT494" s="282" t="s">
        <v>140</v>
      </c>
      <c r="AU494" s="282" t="s">
        <v>89</v>
      </c>
      <c r="AV494" s="15" t="s">
        <v>87</v>
      </c>
      <c r="AW494" s="15" t="s">
        <v>36</v>
      </c>
      <c r="AX494" s="15" t="s">
        <v>79</v>
      </c>
      <c r="AY494" s="282" t="s">
        <v>129</v>
      </c>
    </row>
    <row r="495" spans="2:51" s="12" customFormat="1" ht="12">
      <c r="B495" s="239"/>
      <c r="C495" s="240"/>
      <c r="D495" s="236" t="s">
        <v>140</v>
      </c>
      <c r="E495" s="241" t="s">
        <v>1</v>
      </c>
      <c r="F495" s="242" t="s">
        <v>927</v>
      </c>
      <c r="G495" s="240"/>
      <c r="H495" s="243">
        <v>14.99</v>
      </c>
      <c r="I495" s="244"/>
      <c r="J495" s="240"/>
      <c r="K495" s="240"/>
      <c r="L495" s="245"/>
      <c r="M495" s="246"/>
      <c r="N495" s="247"/>
      <c r="O495" s="247"/>
      <c r="P495" s="247"/>
      <c r="Q495" s="247"/>
      <c r="R495" s="247"/>
      <c r="S495" s="247"/>
      <c r="T495" s="248"/>
      <c r="AT495" s="249" t="s">
        <v>140</v>
      </c>
      <c r="AU495" s="249" t="s">
        <v>89</v>
      </c>
      <c r="AV495" s="12" t="s">
        <v>89</v>
      </c>
      <c r="AW495" s="12" t="s">
        <v>36</v>
      </c>
      <c r="AX495" s="12" t="s">
        <v>87</v>
      </c>
      <c r="AY495" s="249" t="s">
        <v>129</v>
      </c>
    </row>
    <row r="496" spans="2:65" s="1" customFormat="1" ht="16.5" customHeight="1">
      <c r="B496" s="38"/>
      <c r="C496" s="223" t="s">
        <v>928</v>
      </c>
      <c r="D496" s="223" t="s">
        <v>131</v>
      </c>
      <c r="E496" s="224" t="s">
        <v>613</v>
      </c>
      <c r="F496" s="225" t="s">
        <v>614</v>
      </c>
      <c r="G496" s="226" t="s">
        <v>275</v>
      </c>
      <c r="H496" s="227">
        <v>1.499</v>
      </c>
      <c r="I496" s="228"/>
      <c r="J496" s="229">
        <f>ROUND(I496*H496,2)</f>
        <v>0</v>
      </c>
      <c r="K496" s="225" t="s">
        <v>334</v>
      </c>
      <c r="L496" s="43"/>
      <c r="M496" s="230" t="s">
        <v>1</v>
      </c>
      <c r="N496" s="231" t="s">
        <v>44</v>
      </c>
      <c r="O496" s="86"/>
      <c r="P496" s="232">
        <f>O496*H496</f>
        <v>0</v>
      </c>
      <c r="Q496" s="232">
        <v>0</v>
      </c>
      <c r="R496" s="232">
        <f>Q496*H496</f>
        <v>0</v>
      </c>
      <c r="S496" s="232">
        <v>0</v>
      </c>
      <c r="T496" s="233">
        <f>S496*H496</f>
        <v>0</v>
      </c>
      <c r="AR496" s="234" t="s">
        <v>136</v>
      </c>
      <c r="AT496" s="234" t="s">
        <v>131</v>
      </c>
      <c r="AU496" s="234" t="s">
        <v>89</v>
      </c>
      <c r="AY496" s="17" t="s">
        <v>129</v>
      </c>
      <c r="BE496" s="235">
        <f>IF(N496="základní",J496,0)</f>
        <v>0</v>
      </c>
      <c r="BF496" s="235">
        <f>IF(N496="snížená",J496,0)</f>
        <v>0</v>
      </c>
      <c r="BG496" s="235">
        <f>IF(N496="zákl. přenesená",J496,0)</f>
        <v>0</v>
      </c>
      <c r="BH496" s="235">
        <f>IF(N496="sníž. přenesená",J496,0)</f>
        <v>0</v>
      </c>
      <c r="BI496" s="235">
        <f>IF(N496="nulová",J496,0)</f>
        <v>0</v>
      </c>
      <c r="BJ496" s="17" t="s">
        <v>87</v>
      </c>
      <c r="BK496" s="235">
        <f>ROUND(I496*H496,2)</f>
        <v>0</v>
      </c>
      <c r="BL496" s="17" t="s">
        <v>136</v>
      </c>
      <c r="BM496" s="234" t="s">
        <v>929</v>
      </c>
    </row>
    <row r="497" spans="2:47" s="1" customFormat="1" ht="12">
      <c r="B497" s="38"/>
      <c r="C497" s="39"/>
      <c r="D497" s="236" t="s">
        <v>138</v>
      </c>
      <c r="E497" s="39"/>
      <c r="F497" s="237" t="s">
        <v>616</v>
      </c>
      <c r="G497" s="39"/>
      <c r="H497" s="39"/>
      <c r="I497" s="139"/>
      <c r="J497" s="39"/>
      <c r="K497" s="39"/>
      <c r="L497" s="43"/>
      <c r="M497" s="238"/>
      <c r="N497" s="86"/>
      <c r="O497" s="86"/>
      <c r="P497" s="86"/>
      <c r="Q497" s="86"/>
      <c r="R497" s="86"/>
      <c r="S497" s="86"/>
      <c r="T497" s="87"/>
      <c r="AT497" s="17" t="s">
        <v>138</v>
      </c>
      <c r="AU497" s="17" t="s">
        <v>89</v>
      </c>
    </row>
    <row r="498" spans="2:51" s="12" customFormat="1" ht="12">
      <c r="B498" s="239"/>
      <c r="C498" s="240"/>
      <c r="D498" s="236" t="s">
        <v>140</v>
      </c>
      <c r="E498" s="241" t="s">
        <v>1</v>
      </c>
      <c r="F498" s="242" t="s">
        <v>924</v>
      </c>
      <c r="G498" s="240"/>
      <c r="H498" s="243">
        <v>1.499</v>
      </c>
      <c r="I498" s="244"/>
      <c r="J498" s="240"/>
      <c r="K498" s="240"/>
      <c r="L498" s="245"/>
      <c r="M498" s="246"/>
      <c r="N498" s="247"/>
      <c r="O498" s="247"/>
      <c r="P498" s="247"/>
      <c r="Q498" s="247"/>
      <c r="R498" s="247"/>
      <c r="S498" s="247"/>
      <c r="T498" s="248"/>
      <c r="AT498" s="249" t="s">
        <v>140</v>
      </c>
      <c r="AU498" s="249" t="s">
        <v>89</v>
      </c>
      <c r="AV498" s="12" t="s">
        <v>89</v>
      </c>
      <c r="AW498" s="12" t="s">
        <v>36</v>
      </c>
      <c r="AX498" s="12" t="s">
        <v>87</v>
      </c>
      <c r="AY498" s="249" t="s">
        <v>129</v>
      </c>
    </row>
    <row r="499" spans="2:65" s="1" customFormat="1" ht="16.5" customHeight="1">
      <c r="B499" s="38"/>
      <c r="C499" s="223" t="s">
        <v>930</v>
      </c>
      <c r="D499" s="223" t="s">
        <v>131</v>
      </c>
      <c r="E499" s="224" t="s">
        <v>618</v>
      </c>
      <c r="F499" s="225" t="s">
        <v>619</v>
      </c>
      <c r="G499" s="226" t="s">
        <v>275</v>
      </c>
      <c r="H499" s="227">
        <v>7.822</v>
      </c>
      <c r="I499" s="228"/>
      <c r="J499" s="229">
        <f>ROUND(I499*H499,2)</f>
        <v>0</v>
      </c>
      <c r="K499" s="225" t="s">
        <v>334</v>
      </c>
      <c r="L499" s="43"/>
      <c r="M499" s="230" t="s">
        <v>1</v>
      </c>
      <c r="N499" s="231" t="s">
        <v>44</v>
      </c>
      <c r="O499" s="86"/>
      <c r="P499" s="232">
        <f>O499*H499</f>
        <v>0</v>
      </c>
      <c r="Q499" s="232">
        <v>0</v>
      </c>
      <c r="R499" s="232">
        <f>Q499*H499</f>
        <v>0</v>
      </c>
      <c r="S499" s="232">
        <v>0</v>
      </c>
      <c r="T499" s="233">
        <f>S499*H499</f>
        <v>0</v>
      </c>
      <c r="AR499" s="234" t="s">
        <v>136</v>
      </c>
      <c r="AT499" s="234" t="s">
        <v>131</v>
      </c>
      <c r="AU499" s="234" t="s">
        <v>89</v>
      </c>
      <c r="AY499" s="17" t="s">
        <v>129</v>
      </c>
      <c r="BE499" s="235">
        <f>IF(N499="základní",J499,0)</f>
        <v>0</v>
      </c>
      <c r="BF499" s="235">
        <f>IF(N499="snížená",J499,0)</f>
        <v>0</v>
      </c>
      <c r="BG499" s="235">
        <f>IF(N499="zákl. přenesená",J499,0)</f>
        <v>0</v>
      </c>
      <c r="BH499" s="235">
        <f>IF(N499="sníž. přenesená",J499,0)</f>
        <v>0</v>
      </c>
      <c r="BI499" s="235">
        <f>IF(N499="nulová",J499,0)</f>
        <v>0</v>
      </c>
      <c r="BJ499" s="17" t="s">
        <v>87</v>
      </c>
      <c r="BK499" s="235">
        <f>ROUND(I499*H499,2)</f>
        <v>0</v>
      </c>
      <c r="BL499" s="17" t="s">
        <v>136</v>
      </c>
      <c r="BM499" s="234" t="s">
        <v>931</v>
      </c>
    </row>
    <row r="500" spans="2:47" s="1" customFormat="1" ht="12">
      <c r="B500" s="38"/>
      <c r="C500" s="39"/>
      <c r="D500" s="236" t="s">
        <v>138</v>
      </c>
      <c r="E500" s="39"/>
      <c r="F500" s="237" t="s">
        <v>621</v>
      </c>
      <c r="G500" s="39"/>
      <c r="H500" s="39"/>
      <c r="I500" s="139"/>
      <c r="J500" s="39"/>
      <c r="K500" s="39"/>
      <c r="L500" s="43"/>
      <c r="M500" s="238"/>
      <c r="N500" s="86"/>
      <c r="O500" s="86"/>
      <c r="P500" s="86"/>
      <c r="Q500" s="86"/>
      <c r="R500" s="86"/>
      <c r="S500" s="86"/>
      <c r="T500" s="87"/>
      <c r="AT500" s="17" t="s">
        <v>138</v>
      </c>
      <c r="AU500" s="17" t="s">
        <v>89</v>
      </c>
    </row>
    <row r="501" spans="2:51" s="12" customFormat="1" ht="12">
      <c r="B501" s="239"/>
      <c r="C501" s="240"/>
      <c r="D501" s="236" t="s">
        <v>140</v>
      </c>
      <c r="E501" s="241" t="s">
        <v>1</v>
      </c>
      <c r="F501" s="242" t="s">
        <v>919</v>
      </c>
      <c r="G501" s="240"/>
      <c r="H501" s="243">
        <v>4.64</v>
      </c>
      <c r="I501" s="244"/>
      <c r="J501" s="240"/>
      <c r="K501" s="240"/>
      <c r="L501" s="245"/>
      <c r="M501" s="246"/>
      <c r="N501" s="247"/>
      <c r="O501" s="247"/>
      <c r="P501" s="247"/>
      <c r="Q501" s="247"/>
      <c r="R501" s="247"/>
      <c r="S501" s="247"/>
      <c r="T501" s="248"/>
      <c r="AT501" s="249" t="s">
        <v>140</v>
      </c>
      <c r="AU501" s="249" t="s">
        <v>89</v>
      </c>
      <c r="AV501" s="12" t="s">
        <v>89</v>
      </c>
      <c r="AW501" s="12" t="s">
        <v>36</v>
      </c>
      <c r="AX501" s="12" t="s">
        <v>79</v>
      </c>
      <c r="AY501" s="249" t="s">
        <v>129</v>
      </c>
    </row>
    <row r="502" spans="2:51" s="12" customFormat="1" ht="12">
      <c r="B502" s="239"/>
      <c r="C502" s="240"/>
      <c r="D502" s="236" t="s">
        <v>140</v>
      </c>
      <c r="E502" s="241" t="s">
        <v>1</v>
      </c>
      <c r="F502" s="242" t="s">
        <v>920</v>
      </c>
      <c r="G502" s="240"/>
      <c r="H502" s="243">
        <v>3.182</v>
      </c>
      <c r="I502" s="244"/>
      <c r="J502" s="240"/>
      <c r="K502" s="240"/>
      <c r="L502" s="245"/>
      <c r="M502" s="246"/>
      <c r="N502" s="247"/>
      <c r="O502" s="247"/>
      <c r="P502" s="247"/>
      <c r="Q502" s="247"/>
      <c r="R502" s="247"/>
      <c r="S502" s="247"/>
      <c r="T502" s="248"/>
      <c r="AT502" s="249" t="s">
        <v>140</v>
      </c>
      <c r="AU502" s="249" t="s">
        <v>89</v>
      </c>
      <c r="AV502" s="12" t="s">
        <v>89</v>
      </c>
      <c r="AW502" s="12" t="s">
        <v>36</v>
      </c>
      <c r="AX502" s="12" t="s">
        <v>79</v>
      </c>
      <c r="AY502" s="249" t="s">
        <v>129</v>
      </c>
    </row>
    <row r="503" spans="2:51" s="14" customFormat="1" ht="12">
      <c r="B503" s="261"/>
      <c r="C503" s="262"/>
      <c r="D503" s="236" t="s">
        <v>140</v>
      </c>
      <c r="E503" s="263" t="s">
        <v>1</v>
      </c>
      <c r="F503" s="264" t="s">
        <v>157</v>
      </c>
      <c r="G503" s="262"/>
      <c r="H503" s="265">
        <v>7.821999999999999</v>
      </c>
      <c r="I503" s="266"/>
      <c r="J503" s="262"/>
      <c r="K503" s="262"/>
      <c r="L503" s="267"/>
      <c r="M503" s="268"/>
      <c r="N503" s="269"/>
      <c r="O503" s="269"/>
      <c r="P503" s="269"/>
      <c r="Q503" s="269"/>
      <c r="R503" s="269"/>
      <c r="S503" s="269"/>
      <c r="T503" s="270"/>
      <c r="AT503" s="271" t="s">
        <v>140</v>
      </c>
      <c r="AU503" s="271" t="s">
        <v>89</v>
      </c>
      <c r="AV503" s="14" t="s">
        <v>136</v>
      </c>
      <c r="AW503" s="14" t="s">
        <v>36</v>
      </c>
      <c r="AX503" s="14" t="s">
        <v>87</v>
      </c>
      <c r="AY503" s="271" t="s">
        <v>129</v>
      </c>
    </row>
    <row r="504" spans="2:63" s="11" customFormat="1" ht="22.8" customHeight="1">
      <c r="B504" s="207"/>
      <c r="C504" s="208"/>
      <c r="D504" s="209" t="s">
        <v>78</v>
      </c>
      <c r="E504" s="221" t="s">
        <v>628</v>
      </c>
      <c r="F504" s="221" t="s">
        <v>629</v>
      </c>
      <c r="G504" s="208"/>
      <c r="H504" s="208"/>
      <c r="I504" s="211"/>
      <c r="J504" s="222">
        <f>BK504</f>
        <v>0</v>
      </c>
      <c r="K504" s="208"/>
      <c r="L504" s="213"/>
      <c r="M504" s="214"/>
      <c r="N504" s="215"/>
      <c r="O504" s="215"/>
      <c r="P504" s="216">
        <f>SUM(P505:P506)</f>
        <v>0</v>
      </c>
      <c r="Q504" s="215"/>
      <c r="R504" s="216">
        <f>SUM(R505:R506)</f>
        <v>0</v>
      </c>
      <c r="S504" s="215"/>
      <c r="T504" s="217">
        <f>SUM(T505:T506)</f>
        <v>0</v>
      </c>
      <c r="AR504" s="218" t="s">
        <v>87</v>
      </c>
      <c r="AT504" s="219" t="s">
        <v>78</v>
      </c>
      <c r="AU504" s="219" t="s">
        <v>87</v>
      </c>
      <c r="AY504" s="218" t="s">
        <v>129</v>
      </c>
      <c r="BK504" s="220">
        <f>SUM(BK505:BK506)</f>
        <v>0</v>
      </c>
    </row>
    <row r="505" spans="2:65" s="1" customFormat="1" ht="16.5" customHeight="1">
      <c r="B505" s="38"/>
      <c r="C505" s="223" t="s">
        <v>932</v>
      </c>
      <c r="D505" s="223" t="s">
        <v>131</v>
      </c>
      <c r="E505" s="224" t="s">
        <v>631</v>
      </c>
      <c r="F505" s="225" t="s">
        <v>632</v>
      </c>
      <c r="G505" s="226" t="s">
        <v>275</v>
      </c>
      <c r="H505" s="227">
        <v>38.83</v>
      </c>
      <c r="I505" s="228"/>
      <c r="J505" s="229">
        <f>ROUND(I505*H505,2)</f>
        <v>0</v>
      </c>
      <c r="K505" s="225" t="s">
        <v>135</v>
      </c>
      <c r="L505" s="43"/>
      <c r="M505" s="230" t="s">
        <v>1</v>
      </c>
      <c r="N505" s="231" t="s">
        <v>44</v>
      </c>
      <c r="O505" s="86"/>
      <c r="P505" s="232">
        <f>O505*H505</f>
        <v>0</v>
      </c>
      <c r="Q505" s="232">
        <v>0</v>
      </c>
      <c r="R505" s="232">
        <f>Q505*H505</f>
        <v>0</v>
      </c>
      <c r="S505" s="232">
        <v>0</v>
      </c>
      <c r="T505" s="233">
        <f>S505*H505</f>
        <v>0</v>
      </c>
      <c r="AR505" s="234" t="s">
        <v>136</v>
      </c>
      <c r="AT505" s="234" t="s">
        <v>131</v>
      </c>
      <c r="AU505" s="234" t="s">
        <v>89</v>
      </c>
      <c r="AY505" s="17" t="s">
        <v>129</v>
      </c>
      <c r="BE505" s="235">
        <f>IF(N505="základní",J505,0)</f>
        <v>0</v>
      </c>
      <c r="BF505" s="235">
        <f>IF(N505="snížená",J505,0)</f>
        <v>0</v>
      </c>
      <c r="BG505" s="235">
        <f>IF(N505="zákl. přenesená",J505,0)</f>
        <v>0</v>
      </c>
      <c r="BH505" s="235">
        <f>IF(N505="sníž. přenesená",J505,0)</f>
        <v>0</v>
      </c>
      <c r="BI505" s="235">
        <f>IF(N505="nulová",J505,0)</f>
        <v>0</v>
      </c>
      <c r="BJ505" s="17" t="s">
        <v>87</v>
      </c>
      <c r="BK505" s="235">
        <f>ROUND(I505*H505,2)</f>
        <v>0</v>
      </c>
      <c r="BL505" s="17" t="s">
        <v>136</v>
      </c>
      <c r="BM505" s="234" t="s">
        <v>933</v>
      </c>
    </row>
    <row r="506" spans="2:47" s="1" customFormat="1" ht="12">
      <c r="B506" s="38"/>
      <c r="C506" s="39"/>
      <c r="D506" s="236" t="s">
        <v>138</v>
      </c>
      <c r="E506" s="39"/>
      <c r="F506" s="237" t="s">
        <v>634</v>
      </c>
      <c r="G506" s="39"/>
      <c r="H506" s="39"/>
      <c r="I506" s="139"/>
      <c r="J506" s="39"/>
      <c r="K506" s="39"/>
      <c r="L506" s="43"/>
      <c r="M506" s="238"/>
      <c r="N506" s="86"/>
      <c r="O506" s="86"/>
      <c r="P506" s="86"/>
      <c r="Q506" s="86"/>
      <c r="R506" s="86"/>
      <c r="S506" s="86"/>
      <c r="T506" s="87"/>
      <c r="AT506" s="17" t="s">
        <v>138</v>
      </c>
      <c r="AU506" s="17" t="s">
        <v>89</v>
      </c>
    </row>
    <row r="507" spans="2:63" s="11" customFormat="1" ht="25.9" customHeight="1">
      <c r="B507" s="207"/>
      <c r="C507" s="208"/>
      <c r="D507" s="209" t="s">
        <v>78</v>
      </c>
      <c r="E507" s="210" t="s">
        <v>934</v>
      </c>
      <c r="F507" s="210" t="s">
        <v>935</v>
      </c>
      <c r="G507" s="208"/>
      <c r="H507" s="208"/>
      <c r="I507" s="211"/>
      <c r="J507" s="212">
        <f>BK507</f>
        <v>0</v>
      </c>
      <c r="K507" s="208"/>
      <c r="L507" s="213"/>
      <c r="M507" s="214"/>
      <c r="N507" s="215"/>
      <c r="O507" s="215"/>
      <c r="P507" s="216">
        <f>P508</f>
        <v>0</v>
      </c>
      <c r="Q507" s="215"/>
      <c r="R507" s="216">
        <f>R508</f>
        <v>0.016</v>
      </c>
      <c r="S507" s="215"/>
      <c r="T507" s="217">
        <f>T508</f>
        <v>0</v>
      </c>
      <c r="AR507" s="218" t="s">
        <v>89</v>
      </c>
      <c r="AT507" s="219" t="s">
        <v>78</v>
      </c>
      <c r="AU507" s="219" t="s">
        <v>79</v>
      </c>
      <c r="AY507" s="218" t="s">
        <v>129</v>
      </c>
      <c r="BK507" s="220">
        <f>BK508</f>
        <v>0</v>
      </c>
    </row>
    <row r="508" spans="2:63" s="11" customFormat="1" ht="22.8" customHeight="1">
      <c r="B508" s="207"/>
      <c r="C508" s="208"/>
      <c r="D508" s="209" t="s">
        <v>78</v>
      </c>
      <c r="E508" s="221" t="s">
        <v>936</v>
      </c>
      <c r="F508" s="221" t="s">
        <v>937</v>
      </c>
      <c r="G508" s="208"/>
      <c r="H508" s="208"/>
      <c r="I508" s="211"/>
      <c r="J508" s="222">
        <f>BK508</f>
        <v>0</v>
      </c>
      <c r="K508" s="208"/>
      <c r="L508" s="213"/>
      <c r="M508" s="214"/>
      <c r="N508" s="215"/>
      <c r="O508" s="215"/>
      <c r="P508" s="216">
        <f>SUM(P509:P518)</f>
        <v>0</v>
      </c>
      <c r="Q508" s="215"/>
      <c r="R508" s="216">
        <f>SUM(R509:R518)</f>
        <v>0.016</v>
      </c>
      <c r="S508" s="215"/>
      <c r="T508" s="217">
        <f>SUM(T509:T518)</f>
        <v>0</v>
      </c>
      <c r="AR508" s="218" t="s">
        <v>89</v>
      </c>
      <c r="AT508" s="219" t="s">
        <v>78</v>
      </c>
      <c r="AU508" s="219" t="s">
        <v>87</v>
      </c>
      <c r="AY508" s="218" t="s">
        <v>129</v>
      </c>
      <c r="BK508" s="220">
        <f>SUM(BK509:BK518)</f>
        <v>0</v>
      </c>
    </row>
    <row r="509" spans="2:65" s="1" customFormat="1" ht="16.5" customHeight="1">
      <c r="B509" s="38"/>
      <c r="C509" s="223" t="s">
        <v>938</v>
      </c>
      <c r="D509" s="223" t="s">
        <v>131</v>
      </c>
      <c r="E509" s="224" t="s">
        <v>939</v>
      </c>
      <c r="F509" s="225" t="s">
        <v>940</v>
      </c>
      <c r="G509" s="226" t="s">
        <v>134</v>
      </c>
      <c r="H509" s="227">
        <v>45.95</v>
      </c>
      <c r="I509" s="228"/>
      <c r="J509" s="229">
        <f>ROUND(I509*H509,2)</f>
        <v>0</v>
      </c>
      <c r="K509" s="225" t="s">
        <v>135</v>
      </c>
      <c r="L509" s="43"/>
      <c r="M509" s="230" t="s">
        <v>1</v>
      </c>
      <c r="N509" s="231" t="s">
        <v>44</v>
      </c>
      <c r="O509" s="86"/>
      <c r="P509" s="232">
        <f>O509*H509</f>
        <v>0</v>
      </c>
      <c r="Q509" s="232">
        <v>0</v>
      </c>
      <c r="R509" s="232">
        <f>Q509*H509</f>
        <v>0</v>
      </c>
      <c r="S509" s="232">
        <v>0</v>
      </c>
      <c r="T509" s="233">
        <f>S509*H509</f>
        <v>0</v>
      </c>
      <c r="AR509" s="234" t="s">
        <v>239</v>
      </c>
      <c r="AT509" s="234" t="s">
        <v>131</v>
      </c>
      <c r="AU509" s="234" t="s">
        <v>89</v>
      </c>
      <c r="AY509" s="17" t="s">
        <v>129</v>
      </c>
      <c r="BE509" s="235">
        <f>IF(N509="základní",J509,0)</f>
        <v>0</v>
      </c>
      <c r="BF509" s="235">
        <f>IF(N509="snížená",J509,0)</f>
        <v>0</v>
      </c>
      <c r="BG509" s="235">
        <f>IF(N509="zákl. přenesená",J509,0)</f>
        <v>0</v>
      </c>
      <c r="BH509" s="235">
        <f>IF(N509="sníž. přenesená",J509,0)</f>
        <v>0</v>
      </c>
      <c r="BI509" s="235">
        <f>IF(N509="nulová",J509,0)</f>
        <v>0</v>
      </c>
      <c r="BJ509" s="17" t="s">
        <v>87</v>
      </c>
      <c r="BK509" s="235">
        <f>ROUND(I509*H509,2)</f>
        <v>0</v>
      </c>
      <c r="BL509" s="17" t="s">
        <v>239</v>
      </c>
      <c r="BM509" s="234" t="s">
        <v>941</v>
      </c>
    </row>
    <row r="510" spans="2:47" s="1" customFormat="1" ht="12">
      <c r="B510" s="38"/>
      <c r="C510" s="39"/>
      <c r="D510" s="236" t="s">
        <v>138</v>
      </c>
      <c r="E510" s="39"/>
      <c r="F510" s="237" t="s">
        <v>942</v>
      </c>
      <c r="G510" s="39"/>
      <c r="H510" s="39"/>
      <c r="I510" s="139"/>
      <c r="J510" s="39"/>
      <c r="K510" s="39"/>
      <c r="L510" s="43"/>
      <c r="M510" s="238"/>
      <c r="N510" s="86"/>
      <c r="O510" s="86"/>
      <c r="P510" s="86"/>
      <c r="Q510" s="86"/>
      <c r="R510" s="86"/>
      <c r="S510" s="86"/>
      <c r="T510" s="87"/>
      <c r="AT510" s="17" t="s">
        <v>138</v>
      </c>
      <c r="AU510" s="17" t="s">
        <v>89</v>
      </c>
    </row>
    <row r="511" spans="2:51" s="12" customFormat="1" ht="12">
      <c r="B511" s="239"/>
      <c r="C511" s="240"/>
      <c r="D511" s="236" t="s">
        <v>140</v>
      </c>
      <c r="E511" s="241" t="s">
        <v>1</v>
      </c>
      <c r="F511" s="242" t="s">
        <v>943</v>
      </c>
      <c r="G511" s="240"/>
      <c r="H511" s="243">
        <v>24.32</v>
      </c>
      <c r="I511" s="244"/>
      <c r="J511" s="240"/>
      <c r="K511" s="240"/>
      <c r="L511" s="245"/>
      <c r="M511" s="246"/>
      <c r="N511" s="247"/>
      <c r="O511" s="247"/>
      <c r="P511" s="247"/>
      <c r="Q511" s="247"/>
      <c r="R511" s="247"/>
      <c r="S511" s="247"/>
      <c r="T511" s="248"/>
      <c r="AT511" s="249" t="s">
        <v>140</v>
      </c>
      <c r="AU511" s="249" t="s">
        <v>89</v>
      </c>
      <c r="AV511" s="12" t="s">
        <v>89</v>
      </c>
      <c r="AW511" s="12" t="s">
        <v>36</v>
      </c>
      <c r="AX511" s="12" t="s">
        <v>79</v>
      </c>
      <c r="AY511" s="249" t="s">
        <v>129</v>
      </c>
    </row>
    <row r="512" spans="2:51" s="12" customFormat="1" ht="12">
      <c r="B512" s="239"/>
      <c r="C512" s="240"/>
      <c r="D512" s="236" t="s">
        <v>140</v>
      </c>
      <c r="E512" s="241" t="s">
        <v>1</v>
      </c>
      <c r="F512" s="242" t="s">
        <v>944</v>
      </c>
      <c r="G512" s="240"/>
      <c r="H512" s="243">
        <v>17.6</v>
      </c>
      <c r="I512" s="244"/>
      <c r="J512" s="240"/>
      <c r="K512" s="240"/>
      <c r="L512" s="245"/>
      <c r="M512" s="246"/>
      <c r="N512" s="247"/>
      <c r="O512" s="247"/>
      <c r="P512" s="247"/>
      <c r="Q512" s="247"/>
      <c r="R512" s="247"/>
      <c r="S512" s="247"/>
      <c r="T512" s="248"/>
      <c r="AT512" s="249" t="s">
        <v>140</v>
      </c>
      <c r="AU512" s="249" t="s">
        <v>89</v>
      </c>
      <c r="AV512" s="12" t="s">
        <v>89</v>
      </c>
      <c r="AW512" s="12" t="s">
        <v>36</v>
      </c>
      <c r="AX512" s="12" t="s">
        <v>79</v>
      </c>
      <c r="AY512" s="249" t="s">
        <v>129</v>
      </c>
    </row>
    <row r="513" spans="2:51" s="12" customFormat="1" ht="12">
      <c r="B513" s="239"/>
      <c r="C513" s="240"/>
      <c r="D513" s="236" t="s">
        <v>140</v>
      </c>
      <c r="E513" s="241" t="s">
        <v>1</v>
      </c>
      <c r="F513" s="242" t="s">
        <v>945</v>
      </c>
      <c r="G513" s="240"/>
      <c r="H513" s="243">
        <v>4.03</v>
      </c>
      <c r="I513" s="244"/>
      <c r="J513" s="240"/>
      <c r="K513" s="240"/>
      <c r="L513" s="245"/>
      <c r="M513" s="246"/>
      <c r="N513" s="247"/>
      <c r="O513" s="247"/>
      <c r="P513" s="247"/>
      <c r="Q513" s="247"/>
      <c r="R513" s="247"/>
      <c r="S513" s="247"/>
      <c r="T513" s="248"/>
      <c r="AT513" s="249" t="s">
        <v>140</v>
      </c>
      <c r="AU513" s="249" t="s">
        <v>89</v>
      </c>
      <c r="AV513" s="12" t="s">
        <v>89</v>
      </c>
      <c r="AW513" s="12" t="s">
        <v>36</v>
      </c>
      <c r="AX513" s="12" t="s">
        <v>79</v>
      </c>
      <c r="AY513" s="249" t="s">
        <v>129</v>
      </c>
    </row>
    <row r="514" spans="2:51" s="14" customFormat="1" ht="12">
      <c r="B514" s="261"/>
      <c r="C514" s="262"/>
      <c r="D514" s="236" t="s">
        <v>140</v>
      </c>
      <c r="E514" s="263" t="s">
        <v>1</v>
      </c>
      <c r="F514" s="264" t="s">
        <v>157</v>
      </c>
      <c r="G514" s="262"/>
      <c r="H514" s="265">
        <v>45.95</v>
      </c>
      <c r="I514" s="266"/>
      <c r="J514" s="262"/>
      <c r="K514" s="262"/>
      <c r="L514" s="267"/>
      <c r="M514" s="268"/>
      <c r="N514" s="269"/>
      <c r="O514" s="269"/>
      <c r="P514" s="269"/>
      <c r="Q514" s="269"/>
      <c r="R514" s="269"/>
      <c r="S514" s="269"/>
      <c r="T514" s="270"/>
      <c r="AT514" s="271" t="s">
        <v>140</v>
      </c>
      <c r="AU514" s="271" t="s">
        <v>89</v>
      </c>
      <c r="AV514" s="14" t="s">
        <v>136</v>
      </c>
      <c r="AW514" s="14" t="s">
        <v>36</v>
      </c>
      <c r="AX514" s="14" t="s">
        <v>87</v>
      </c>
      <c r="AY514" s="271" t="s">
        <v>129</v>
      </c>
    </row>
    <row r="515" spans="2:65" s="1" customFormat="1" ht="16.5" customHeight="1">
      <c r="B515" s="38"/>
      <c r="C515" s="283" t="s">
        <v>946</v>
      </c>
      <c r="D515" s="283" t="s">
        <v>289</v>
      </c>
      <c r="E515" s="284" t="s">
        <v>947</v>
      </c>
      <c r="F515" s="285" t="s">
        <v>948</v>
      </c>
      <c r="G515" s="286" t="s">
        <v>275</v>
      </c>
      <c r="H515" s="287">
        <v>0.016</v>
      </c>
      <c r="I515" s="288"/>
      <c r="J515" s="289">
        <f>ROUND(I515*H515,2)</f>
        <v>0</v>
      </c>
      <c r="K515" s="285" t="s">
        <v>135</v>
      </c>
      <c r="L515" s="290"/>
      <c r="M515" s="291" t="s">
        <v>1</v>
      </c>
      <c r="N515" s="292" t="s">
        <v>44</v>
      </c>
      <c r="O515" s="86"/>
      <c r="P515" s="232">
        <f>O515*H515</f>
        <v>0</v>
      </c>
      <c r="Q515" s="232">
        <v>1</v>
      </c>
      <c r="R515" s="232">
        <f>Q515*H515</f>
        <v>0.016</v>
      </c>
      <c r="S515" s="232">
        <v>0</v>
      </c>
      <c r="T515" s="233">
        <f>S515*H515</f>
        <v>0</v>
      </c>
      <c r="AR515" s="234" t="s">
        <v>339</v>
      </c>
      <c r="AT515" s="234" t="s">
        <v>289</v>
      </c>
      <c r="AU515" s="234" t="s">
        <v>89</v>
      </c>
      <c r="AY515" s="17" t="s">
        <v>129</v>
      </c>
      <c r="BE515" s="235">
        <f>IF(N515="základní",J515,0)</f>
        <v>0</v>
      </c>
      <c r="BF515" s="235">
        <f>IF(N515="snížená",J515,0)</f>
        <v>0</v>
      </c>
      <c r="BG515" s="235">
        <f>IF(N515="zákl. přenesená",J515,0)</f>
        <v>0</v>
      </c>
      <c r="BH515" s="235">
        <f>IF(N515="sníž. přenesená",J515,0)</f>
        <v>0</v>
      </c>
      <c r="BI515" s="235">
        <f>IF(N515="nulová",J515,0)</f>
        <v>0</v>
      </c>
      <c r="BJ515" s="17" t="s">
        <v>87</v>
      </c>
      <c r="BK515" s="235">
        <f>ROUND(I515*H515,2)</f>
        <v>0</v>
      </c>
      <c r="BL515" s="17" t="s">
        <v>239</v>
      </c>
      <c r="BM515" s="234" t="s">
        <v>949</v>
      </c>
    </row>
    <row r="516" spans="2:47" s="1" customFormat="1" ht="12">
      <c r="B516" s="38"/>
      <c r="C516" s="39"/>
      <c r="D516" s="236" t="s">
        <v>138</v>
      </c>
      <c r="E516" s="39"/>
      <c r="F516" s="237" t="s">
        <v>948</v>
      </c>
      <c r="G516" s="39"/>
      <c r="H516" s="39"/>
      <c r="I516" s="139"/>
      <c r="J516" s="39"/>
      <c r="K516" s="39"/>
      <c r="L516" s="43"/>
      <c r="M516" s="238"/>
      <c r="N516" s="86"/>
      <c r="O516" s="86"/>
      <c r="P516" s="86"/>
      <c r="Q516" s="86"/>
      <c r="R516" s="86"/>
      <c r="S516" s="86"/>
      <c r="T516" s="87"/>
      <c r="AT516" s="17" t="s">
        <v>138</v>
      </c>
      <c r="AU516" s="17" t="s">
        <v>89</v>
      </c>
    </row>
    <row r="517" spans="2:47" s="1" customFormat="1" ht="12">
      <c r="B517" s="38"/>
      <c r="C517" s="39"/>
      <c r="D517" s="236" t="s">
        <v>454</v>
      </c>
      <c r="E517" s="39"/>
      <c r="F517" s="272" t="s">
        <v>950</v>
      </c>
      <c r="G517" s="39"/>
      <c r="H517" s="39"/>
      <c r="I517" s="139"/>
      <c r="J517" s="39"/>
      <c r="K517" s="39"/>
      <c r="L517" s="43"/>
      <c r="M517" s="238"/>
      <c r="N517" s="86"/>
      <c r="O517" s="86"/>
      <c r="P517" s="86"/>
      <c r="Q517" s="86"/>
      <c r="R517" s="86"/>
      <c r="S517" s="86"/>
      <c r="T517" s="87"/>
      <c r="AT517" s="17" t="s">
        <v>454</v>
      </c>
      <c r="AU517" s="17" t="s">
        <v>89</v>
      </c>
    </row>
    <row r="518" spans="2:51" s="12" customFormat="1" ht="12">
      <c r="B518" s="239"/>
      <c r="C518" s="240"/>
      <c r="D518" s="236" t="s">
        <v>140</v>
      </c>
      <c r="E518" s="240"/>
      <c r="F518" s="242" t="s">
        <v>951</v>
      </c>
      <c r="G518" s="240"/>
      <c r="H518" s="243">
        <v>0.016</v>
      </c>
      <c r="I518" s="244"/>
      <c r="J518" s="240"/>
      <c r="K518" s="240"/>
      <c r="L518" s="245"/>
      <c r="M518" s="296"/>
      <c r="N518" s="297"/>
      <c r="O518" s="297"/>
      <c r="P518" s="297"/>
      <c r="Q518" s="297"/>
      <c r="R518" s="297"/>
      <c r="S518" s="297"/>
      <c r="T518" s="298"/>
      <c r="AT518" s="249" t="s">
        <v>140</v>
      </c>
      <c r="AU518" s="249" t="s">
        <v>89</v>
      </c>
      <c r="AV518" s="12" t="s">
        <v>89</v>
      </c>
      <c r="AW518" s="12" t="s">
        <v>4</v>
      </c>
      <c r="AX518" s="12" t="s">
        <v>87</v>
      </c>
      <c r="AY518" s="249" t="s">
        <v>129</v>
      </c>
    </row>
    <row r="519" spans="2:12" s="1" customFormat="1" ht="6.95" customHeight="1">
      <c r="B519" s="61"/>
      <c r="C519" s="62"/>
      <c r="D519" s="62"/>
      <c r="E519" s="62"/>
      <c r="F519" s="62"/>
      <c r="G519" s="62"/>
      <c r="H519" s="62"/>
      <c r="I519" s="173"/>
      <c r="J519" s="62"/>
      <c r="K519" s="62"/>
      <c r="L519" s="43"/>
    </row>
  </sheetData>
  <sheetProtection password="CC35" sheet="1" objects="1" scenarios="1" formatColumns="0" formatRows="0" autoFilter="0"/>
  <autoFilter ref="C128:K518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95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89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Rekreační a sportovní areál Vesec - Odvodnění areálu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952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21</v>
      </c>
      <c r="I12" s="142" t="s">
        <v>22</v>
      </c>
      <c r="J12" s="143" t="str">
        <f>'Rekapitulace stavby'!AN8</f>
        <v>8. 4. 2019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26</v>
      </c>
      <c r="L14" s="43"/>
    </row>
    <row r="15" spans="2:12" s="1" customFormat="1" ht="18" customHeight="1">
      <c r="B15" s="43"/>
      <c r="E15" s="141" t="s">
        <v>27</v>
      </c>
      <c r="I15" s="142" t="s">
        <v>28</v>
      </c>
      <c r="J15" s="141" t="s">
        <v>29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30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28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32</v>
      </c>
      <c r="I20" s="142" t="s">
        <v>25</v>
      </c>
      <c r="J20" s="141" t="s">
        <v>33</v>
      </c>
      <c r="L20" s="43"/>
    </row>
    <row r="21" spans="2:12" s="1" customFormat="1" ht="18" customHeight="1">
      <c r="B21" s="43"/>
      <c r="E21" s="141" t="s">
        <v>34</v>
      </c>
      <c r="I21" s="142" t="s">
        <v>28</v>
      </c>
      <c r="J21" s="141" t="s">
        <v>35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37</v>
      </c>
      <c r="I23" s="142" t="s">
        <v>25</v>
      </c>
      <c r="J23" s="141" t="s">
        <v>33</v>
      </c>
      <c r="L23" s="43"/>
    </row>
    <row r="24" spans="2:12" s="1" customFormat="1" ht="18" customHeight="1">
      <c r="B24" s="43"/>
      <c r="E24" s="141" t="s">
        <v>34</v>
      </c>
      <c r="I24" s="142" t="s">
        <v>28</v>
      </c>
      <c r="J24" s="141" t="s">
        <v>35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38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39</v>
      </c>
      <c r="I30" s="139"/>
      <c r="J30" s="149">
        <f>ROUND(J121,2)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41</v>
      </c>
      <c r="I32" s="151" t="s">
        <v>40</v>
      </c>
      <c r="J32" s="150" t="s">
        <v>42</v>
      </c>
      <c r="L32" s="43"/>
    </row>
    <row r="33" spans="2:12" s="1" customFormat="1" ht="14.4" customHeight="1">
      <c r="B33" s="43"/>
      <c r="D33" s="152" t="s">
        <v>43</v>
      </c>
      <c r="E33" s="137" t="s">
        <v>44</v>
      </c>
      <c r="F33" s="153">
        <f>ROUND((SUM(BE121:BE144)),2)</f>
        <v>0</v>
      </c>
      <c r="I33" s="154">
        <v>0.21</v>
      </c>
      <c r="J33" s="153">
        <f>ROUND(((SUM(BE121:BE144))*I33),2)</f>
        <v>0</v>
      </c>
      <c r="L33" s="43"/>
    </row>
    <row r="34" spans="2:12" s="1" customFormat="1" ht="14.4" customHeight="1">
      <c r="B34" s="43"/>
      <c r="E34" s="137" t="s">
        <v>45</v>
      </c>
      <c r="F34" s="153">
        <f>ROUND((SUM(BF121:BF144)),2)</f>
        <v>0</v>
      </c>
      <c r="I34" s="154">
        <v>0.15</v>
      </c>
      <c r="J34" s="153">
        <f>ROUND(((SUM(BF121:BF144))*I34),2)</f>
        <v>0</v>
      </c>
      <c r="L34" s="43"/>
    </row>
    <row r="35" spans="2:12" s="1" customFormat="1" ht="14.4" customHeight="1" hidden="1">
      <c r="B35" s="43"/>
      <c r="E35" s="137" t="s">
        <v>46</v>
      </c>
      <c r="F35" s="153">
        <f>ROUND((SUM(BG121:BG144)),2)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47</v>
      </c>
      <c r="F36" s="153">
        <f>ROUND((SUM(BH121:BH144)),2)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48</v>
      </c>
      <c r="F37" s="153">
        <f>ROUND((SUM(BI121:BI144)),2)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52</v>
      </c>
      <c r="E50" s="164"/>
      <c r="F50" s="164"/>
      <c r="G50" s="163" t="s">
        <v>53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54</v>
      </c>
      <c r="E61" s="167"/>
      <c r="F61" s="168" t="s">
        <v>55</v>
      </c>
      <c r="G61" s="166" t="s">
        <v>54</v>
      </c>
      <c r="H61" s="167"/>
      <c r="I61" s="169"/>
      <c r="J61" s="170" t="s">
        <v>55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56</v>
      </c>
      <c r="E65" s="164"/>
      <c r="F65" s="164"/>
      <c r="G65" s="163" t="s">
        <v>57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54</v>
      </c>
      <c r="E76" s="167"/>
      <c r="F76" s="168" t="s">
        <v>55</v>
      </c>
      <c r="G76" s="166" t="s">
        <v>54</v>
      </c>
      <c r="H76" s="167"/>
      <c r="I76" s="169"/>
      <c r="J76" s="170" t="s">
        <v>55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99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Rekreační a sportovní areál Vesec - Odvodnění areálu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03 - VRN - Vedlejší rozpočtové náklady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Liberec</v>
      </c>
      <c r="G89" s="39"/>
      <c r="H89" s="39"/>
      <c r="I89" s="142" t="s">
        <v>22</v>
      </c>
      <c r="J89" s="74" t="str">
        <f>IF(J12="","",J12)</f>
        <v>8. 4. 2019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27.9" customHeight="1">
      <c r="B91" s="38"/>
      <c r="C91" s="32" t="s">
        <v>24</v>
      </c>
      <c r="D91" s="39"/>
      <c r="E91" s="39"/>
      <c r="F91" s="27" t="str">
        <f>E15</f>
        <v>Statutární město Liberec</v>
      </c>
      <c r="G91" s="39"/>
      <c r="H91" s="39"/>
      <c r="I91" s="142" t="s">
        <v>32</v>
      </c>
      <c r="J91" s="36" t="str">
        <f>E21</f>
        <v>SNOWPLAN, spol. s r.o.</v>
      </c>
      <c r="K91" s="39"/>
      <c r="L91" s="43"/>
    </row>
    <row r="92" spans="2:12" s="1" customFormat="1" ht="27.9" customHeight="1">
      <c r="B92" s="38"/>
      <c r="C92" s="32" t="s">
        <v>30</v>
      </c>
      <c r="D92" s="39"/>
      <c r="E92" s="39"/>
      <c r="F92" s="27" t="str">
        <f>IF(E18="","",E18)</f>
        <v>Vyplň údaj</v>
      </c>
      <c r="G92" s="39"/>
      <c r="H92" s="39"/>
      <c r="I92" s="142" t="s">
        <v>37</v>
      </c>
      <c r="J92" s="36" t="str">
        <f>E24</f>
        <v>SNOWPLAN, spol. s r.o.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100</v>
      </c>
      <c r="D94" s="179"/>
      <c r="E94" s="179"/>
      <c r="F94" s="179"/>
      <c r="G94" s="179"/>
      <c r="H94" s="179"/>
      <c r="I94" s="180"/>
      <c r="J94" s="181" t="s">
        <v>101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102</v>
      </c>
      <c r="D96" s="39"/>
      <c r="E96" s="39"/>
      <c r="F96" s="39"/>
      <c r="G96" s="39"/>
      <c r="H96" s="39"/>
      <c r="I96" s="139"/>
      <c r="J96" s="105">
        <f>J121</f>
        <v>0</v>
      </c>
      <c r="K96" s="39"/>
      <c r="L96" s="43"/>
      <c r="AU96" s="17" t="s">
        <v>103</v>
      </c>
    </row>
    <row r="97" spans="2:12" s="8" customFormat="1" ht="24.95" customHeight="1">
      <c r="B97" s="183"/>
      <c r="C97" s="184"/>
      <c r="D97" s="185" t="s">
        <v>94</v>
      </c>
      <c r="E97" s="186"/>
      <c r="F97" s="186"/>
      <c r="G97" s="186"/>
      <c r="H97" s="186"/>
      <c r="I97" s="187"/>
      <c r="J97" s="188">
        <f>J122</f>
        <v>0</v>
      </c>
      <c r="K97" s="184"/>
      <c r="L97" s="189"/>
    </row>
    <row r="98" spans="2:12" s="9" customFormat="1" ht="19.9" customHeight="1">
      <c r="B98" s="190"/>
      <c r="C98" s="191"/>
      <c r="D98" s="192" t="s">
        <v>953</v>
      </c>
      <c r="E98" s="193"/>
      <c r="F98" s="193"/>
      <c r="G98" s="193"/>
      <c r="H98" s="193"/>
      <c r="I98" s="194"/>
      <c r="J98" s="195">
        <f>J123</f>
        <v>0</v>
      </c>
      <c r="K98" s="191"/>
      <c r="L98" s="196"/>
    </row>
    <row r="99" spans="2:12" s="9" customFormat="1" ht="19.9" customHeight="1">
      <c r="B99" s="190"/>
      <c r="C99" s="191"/>
      <c r="D99" s="192" t="s">
        <v>954</v>
      </c>
      <c r="E99" s="193"/>
      <c r="F99" s="193"/>
      <c r="G99" s="193"/>
      <c r="H99" s="193"/>
      <c r="I99" s="194"/>
      <c r="J99" s="195">
        <f>J128</f>
        <v>0</v>
      </c>
      <c r="K99" s="191"/>
      <c r="L99" s="196"/>
    </row>
    <row r="100" spans="2:12" s="9" customFormat="1" ht="19.9" customHeight="1">
      <c r="B100" s="190"/>
      <c r="C100" s="191"/>
      <c r="D100" s="192" t="s">
        <v>955</v>
      </c>
      <c r="E100" s="193"/>
      <c r="F100" s="193"/>
      <c r="G100" s="193"/>
      <c r="H100" s="193"/>
      <c r="I100" s="194"/>
      <c r="J100" s="195">
        <f>J139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956</v>
      </c>
      <c r="E101" s="193"/>
      <c r="F101" s="193"/>
      <c r="G101" s="193"/>
      <c r="H101" s="193"/>
      <c r="I101" s="194"/>
      <c r="J101" s="195">
        <f>J142</f>
        <v>0</v>
      </c>
      <c r="K101" s="191"/>
      <c r="L101" s="196"/>
    </row>
    <row r="102" spans="2:12" s="1" customFormat="1" ht="21.8" customHeight="1">
      <c r="B102" s="38"/>
      <c r="C102" s="39"/>
      <c r="D102" s="39"/>
      <c r="E102" s="39"/>
      <c r="F102" s="39"/>
      <c r="G102" s="39"/>
      <c r="H102" s="39"/>
      <c r="I102" s="139"/>
      <c r="J102" s="39"/>
      <c r="K102" s="39"/>
      <c r="L102" s="43"/>
    </row>
    <row r="103" spans="2:12" s="1" customFormat="1" ht="6.95" customHeight="1">
      <c r="B103" s="61"/>
      <c r="C103" s="62"/>
      <c r="D103" s="62"/>
      <c r="E103" s="62"/>
      <c r="F103" s="62"/>
      <c r="G103" s="62"/>
      <c r="H103" s="62"/>
      <c r="I103" s="173"/>
      <c r="J103" s="62"/>
      <c r="K103" s="62"/>
      <c r="L103" s="43"/>
    </row>
    <row r="107" spans="2:12" s="1" customFormat="1" ht="6.95" customHeight="1">
      <c r="B107" s="63"/>
      <c r="C107" s="64"/>
      <c r="D107" s="64"/>
      <c r="E107" s="64"/>
      <c r="F107" s="64"/>
      <c r="G107" s="64"/>
      <c r="H107" s="64"/>
      <c r="I107" s="176"/>
      <c r="J107" s="64"/>
      <c r="K107" s="64"/>
      <c r="L107" s="43"/>
    </row>
    <row r="108" spans="2:12" s="1" customFormat="1" ht="24.95" customHeight="1">
      <c r="B108" s="38"/>
      <c r="C108" s="23" t="s">
        <v>114</v>
      </c>
      <c r="D108" s="39"/>
      <c r="E108" s="39"/>
      <c r="F108" s="39"/>
      <c r="G108" s="39"/>
      <c r="H108" s="39"/>
      <c r="I108" s="139"/>
      <c r="J108" s="39"/>
      <c r="K108" s="39"/>
      <c r="L108" s="43"/>
    </row>
    <row r="109" spans="2:12" s="1" customFormat="1" ht="6.95" customHeight="1">
      <c r="B109" s="38"/>
      <c r="C109" s="39"/>
      <c r="D109" s="39"/>
      <c r="E109" s="39"/>
      <c r="F109" s="39"/>
      <c r="G109" s="39"/>
      <c r="H109" s="39"/>
      <c r="I109" s="139"/>
      <c r="J109" s="39"/>
      <c r="K109" s="39"/>
      <c r="L109" s="43"/>
    </row>
    <row r="110" spans="2:12" s="1" customFormat="1" ht="12" customHeight="1">
      <c r="B110" s="38"/>
      <c r="C110" s="32" t="s">
        <v>16</v>
      </c>
      <c r="D110" s="39"/>
      <c r="E110" s="39"/>
      <c r="F110" s="39"/>
      <c r="G110" s="39"/>
      <c r="H110" s="39"/>
      <c r="I110" s="139"/>
      <c r="J110" s="39"/>
      <c r="K110" s="39"/>
      <c r="L110" s="43"/>
    </row>
    <row r="111" spans="2:12" s="1" customFormat="1" ht="16.5" customHeight="1">
      <c r="B111" s="38"/>
      <c r="C111" s="39"/>
      <c r="D111" s="39"/>
      <c r="E111" s="177" t="str">
        <f>E7</f>
        <v>Rekreační a sportovní areál Vesec - Odvodnění areálu</v>
      </c>
      <c r="F111" s="32"/>
      <c r="G111" s="32"/>
      <c r="H111" s="32"/>
      <c r="I111" s="139"/>
      <c r="J111" s="39"/>
      <c r="K111" s="39"/>
      <c r="L111" s="43"/>
    </row>
    <row r="112" spans="2:12" s="1" customFormat="1" ht="12" customHeight="1">
      <c r="B112" s="38"/>
      <c r="C112" s="32" t="s">
        <v>97</v>
      </c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6.5" customHeight="1">
      <c r="B113" s="38"/>
      <c r="C113" s="39"/>
      <c r="D113" s="39"/>
      <c r="E113" s="71" t="str">
        <f>E9</f>
        <v>03 - VRN - Vedlejší rozpočtové náklady</v>
      </c>
      <c r="F113" s="39"/>
      <c r="G113" s="39"/>
      <c r="H113" s="39"/>
      <c r="I113" s="139"/>
      <c r="J113" s="39"/>
      <c r="K113" s="39"/>
      <c r="L113" s="43"/>
    </row>
    <row r="114" spans="2:12" s="1" customFormat="1" ht="6.95" customHeight="1">
      <c r="B114" s="38"/>
      <c r="C114" s="39"/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12" customHeight="1">
      <c r="B115" s="38"/>
      <c r="C115" s="32" t="s">
        <v>20</v>
      </c>
      <c r="D115" s="39"/>
      <c r="E115" s="39"/>
      <c r="F115" s="27" t="str">
        <f>F12</f>
        <v>Liberec</v>
      </c>
      <c r="G115" s="39"/>
      <c r="H115" s="39"/>
      <c r="I115" s="142" t="s">
        <v>22</v>
      </c>
      <c r="J115" s="74" t="str">
        <f>IF(J12="","",J12)</f>
        <v>8. 4. 2019</v>
      </c>
      <c r="K115" s="39"/>
      <c r="L115" s="43"/>
    </row>
    <row r="116" spans="2:12" s="1" customFormat="1" ht="6.95" customHeight="1">
      <c r="B116" s="38"/>
      <c r="C116" s="39"/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12" s="1" customFormat="1" ht="27.9" customHeight="1">
      <c r="B117" s="38"/>
      <c r="C117" s="32" t="s">
        <v>24</v>
      </c>
      <c r="D117" s="39"/>
      <c r="E117" s="39"/>
      <c r="F117" s="27" t="str">
        <f>E15</f>
        <v>Statutární město Liberec</v>
      </c>
      <c r="G117" s="39"/>
      <c r="H117" s="39"/>
      <c r="I117" s="142" t="s">
        <v>32</v>
      </c>
      <c r="J117" s="36" t="str">
        <f>E21</f>
        <v>SNOWPLAN, spol. s r.o.</v>
      </c>
      <c r="K117" s="39"/>
      <c r="L117" s="43"/>
    </row>
    <row r="118" spans="2:12" s="1" customFormat="1" ht="27.9" customHeight="1">
      <c r="B118" s="38"/>
      <c r="C118" s="32" t="s">
        <v>30</v>
      </c>
      <c r="D118" s="39"/>
      <c r="E118" s="39"/>
      <c r="F118" s="27" t="str">
        <f>IF(E18="","",E18)</f>
        <v>Vyplň údaj</v>
      </c>
      <c r="G118" s="39"/>
      <c r="H118" s="39"/>
      <c r="I118" s="142" t="s">
        <v>37</v>
      </c>
      <c r="J118" s="36" t="str">
        <f>E24</f>
        <v>SNOWPLAN, spol. s r.o.</v>
      </c>
      <c r="K118" s="39"/>
      <c r="L118" s="43"/>
    </row>
    <row r="119" spans="2:12" s="1" customFormat="1" ht="10.3" customHeight="1">
      <c r="B119" s="38"/>
      <c r="C119" s="39"/>
      <c r="D119" s="39"/>
      <c r="E119" s="39"/>
      <c r="F119" s="39"/>
      <c r="G119" s="39"/>
      <c r="H119" s="39"/>
      <c r="I119" s="139"/>
      <c r="J119" s="39"/>
      <c r="K119" s="39"/>
      <c r="L119" s="43"/>
    </row>
    <row r="120" spans="2:20" s="10" customFormat="1" ht="29.25" customHeight="1">
      <c r="B120" s="197"/>
      <c r="C120" s="198" t="s">
        <v>115</v>
      </c>
      <c r="D120" s="199" t="s">
        <v>64</v>
      </c>
      <c r="E120" s="199" t="s">
        <v>60</v>
      </c>
      <c r="F120" s="199" t="s">
        <v>61</v>
      </c>
      <c r="G120" s="199" t="s">
        <v>116</v>
      </c>
      <c r="H120" s="199" t="s">
        <v>117</v>
      </c>
      <c r="I120" s="200" t="s">
        <v>118</v>
      </c>
      <c r="J120" s="199" t="s">
        <v>101</v>
      </c>
      <c r="K120" s="201" t="s">
        <v>119</v>
      </c>
      <c r="L120" s="202"/>
      <c r="M120" s="95" t="s">
        <v>1</v>
      </c>
      <c r="N120" s="96" t="s">
        <v>43</v>
      </c>
      <c r="O120" s="96" t="s">
        <v>120</v>
      </c>
      <c r="P120" s="96" t="s">
        <v>121</v>
      </c>
      <c r="Q120" s="96" t="s">
        <v>122</v>
      </c>
      <c r="R120" s="96" t="s">
        <v>123</v>
      </c>
      <c r="S120" s="96" t="s">
        <v>124</v>
      </c>
      <c r="T120" s="97" t="s">
        <v>125</v>
      </c>
    </row>
    <row r="121" spans="2:63" s="1" customFormat="1" ht="22.8" customHeight="1">
      <c r="B121" s="38"/>
      <c r="C121" s="102" t="s">
        <v>126</v>
      </c>
      <c r="D121" s="39"/>
      <c r="E121" s="39"/>
      <c r="F121" s="39"/>
      <c r="G121" s="39"/>
      <c r="H121" s="39"/>
      <c r="I121" s="139"/>
      <c r="J121" s="203">
        <f>BK121</f>
        <v>0</v>
      </c>
      <c r="K121" s="39"/>
      <c r="L121" s="43"/>
      <c r="M121" s="98"/>
      <c r="N121" s="99"/>
      <c r="O121" s="99"/>
      <c r="P121" s="204">
        <f>P122</f>
        <v>0</v>
      </c>
      <c r="Q121" s="99"/>
      <c r="R121" s="204">
        <f>R122</f>
        <v>0</v>
      </c>
      <c r="S121" s="99"/>
      <c r="T121" s="205">
        <f>T122</f>
        <v>0</v>
      </c>
      <c r="AT121" s="17" t="s">
        <v>78</v>
      </c>
      <c r="AU121" s="17" t="s">
        <v>103</v>
      </c>
      <c r="BK121" s="206">
        <f>BK122</f>
        <v>0</v>
      </c>
    </row>
    <row r="122" spans="2:63" s="11" customFormat="1" ht="25.9" customHeight="1">
      <c r="B122" s="207"/>
      <c r="C122" s="208"/>
      <c r="D122" s="209" t="s">
        <v>78</v>
      </c>
      <c r="E122" s="210" t="s">
        <v>957</v>
      </c>
      <c r="F122" s="210" t="s">
        <v>958</v>
      </c>
      <c r="G122" s="208"/>
      <c r="H122" s="208"/>
      <c r="I122" s="211"/>
      <c r="J122" s="212">
        <f>BK122</f>
        <v>0</v>
      </c>
      <c r="K122" s="208"/>
      <c r="L122" s="213"/>
      <c r="M122" s="214"/>
      <c r="N122" s="215"/>
      <c r="O122" s="215"/>
      <c r="P122" s="216">
        <f>P123+P128+P139+P142</f>
        <v>0</v>
      </c>
      <c r="Q122" s="215"/>
      <c r="R122" s="216">
        <f>R123+R128+R139+R142</f>
        <v>0</v>
      </c>
      <c r="S122" s="215"/>
      <c r="T122" s="217">
        <f>T123+T128+T139+T142</f>
        <v>0</v>
      </c>
      <c r="AR122" s="218" t="s">
        <v>164</v>
      </c>
      <c r="AT122" s="219" t="s">
        <v>78</v>
      </c>
      <c r="AU122" s="219" t="s">
        <v>79</v>
      </c>
      <c r="AY122" s="218" t="s">
        <v>129</v>
      </c>
      <c r="BK122" s="220">
        <f>BK123+BK128+BK139+BK142</f>
        <v>0</v>
      </c>
    </row>
    <row r="123" spans="2:63" s="11" customFormat="1" ht="22.8" customHeight="1">
      <c r="B123" s="207"/>
      <c r="C123" s="208"/>
      <c r="D123" s="209" t="s">
        <v>78</v>
      </c>
      <c r="E123" s="221" t="s">
        <v>79</v>
      </c>
      <c r="F123" s="221" t="s">
        <v>958</v>
      </c>
      <c r="G123" s="208"/>
      <c r="H123" s="208"/>
      <c r="I123" s="211"/>
      <c r="J123" s="222">
        <f>BK123</f>
        <v>0</v>
      </c>
      <c r="K123" s="208"/>
      <c r="L123" s="213"/>
      <c r="M123" s="214"/>
      <c r="N123" s="215"/>
      <c r="O123" s="215"/>
      <c r="P123" s="216">
        <f>SUM(P124:P127)</f>
        <v>0</v>
      </c>
      <c r="Q123" s="215"/>
      <c r="R123" s="216">
        <f>SUM(R124:R127)</f>
        <v>0</v>
      </c>
      <c r="S123" s="215"/>
      <c r="T123" s="217">
        <f>SUM(T124:T127)</f>
        <v>0</v>
      </c>
      <c r="AR123" s="218" t="s">
        <v>164</v>
      </c>
      <c r="AT123" s="219" t="s">
        <v>78</v>
      </c>
      <c r="AU123" s="219" t="s">
        <v>87</v>
      </c>
      <c r="AY123" s="218" t="s">
        <v>129</v>
      </c>
      <c r="BK123" s="220">
        <f>SUM(BK124:BK127)</f>
        <v>0</v>
      </c>
    </row>
    <row r="124" spans="2:65" s="1" customFormat="1" ht="16.5" customHeight="1">
      <c r="B124" s="38"/>
      <c r="C124" s="223" t="s">
        <v>87</v>
      </c>
      <c r="D124" s="223" t="s">
        <v>131</v>
      </c>
      <c r="E124" s="224" t="s">
        <v>959</v>
      </c>
      <c r="F124" s="225" t="s">
        <v>960</v>
      </c>
      <c r="G124" s="226" t="s">
        <v>961</v>
      </c>
      <c r="H124" s="227">
        <v>1</v>
      </c>
      <c r="I124" s="228"/>
      <c r="J124" s="229">
        <f>ROUND(I124*H124,2)</f>
        <v>0</v>
      </c>
      <c r="K124" s="225" t="s">
        <v>135</v>
      </c>
      <c r="L124" s="43"/>
      <c r="M124" s="230" t="s">
        <v>1</v>
      </c>
      <c r="N124" s="231" t="s">
        <v>44</v>
      </c>
      <c r="O124" s="86"/>
      <c r="P124" s="232">
        <f>O124*H124</f>
        <v>0</v>
      </c>
      <c r="Q124" s="232">
        <v>0</v>
      </c>
      <c r="R124" s="232">
        <f>Q124*H124</f>
        <v>0</v>
      </c>
      <c r="S124" s="232">
        <v>0</v>
      </c>
      <c r="T124" s="233">
        <f>S124*H124</f>
        <v>0</v>
      </c>
      <c r="AR124" s="234" t="s">
        <v>962</v>
      </c>
      <c r="AT124" s="234" t="s">
        <v>131</v>
      </c>
      <c r="AU124" s="234" t="s">
        <v>89</v>
      </c>
      <c r="AY124" s="17" t="s">
        <v>129</v>
      </c>
      <c r="BE124" s="235">
        <f>IF(N124="základní",J124,0)</f>
        <v>0</v>
      </c>
      <c r="BF124" s="235">
        <f>IF(N124="snížená",J124,0)</f>
        <v>0</v>
      </c>
      <c r="BG124" s="235">
        <f>IF(N124="zákl. přenesená",J124,0)</f>
        <v>0</v>
      </c>
      <c r="BH124" s="235">
        <f>IF(N124="sníž. přenesená",J124,0)</f>
        <v>0</v>
      </c>
      <c r="BI124" s="235">
        <f>IF(N124="nulová",J124,0)</f>
        <v>0</v>
      </c>
      <c r="BJ124" s="17" t="s">
        <v>87</v>
      </c>
      <c r="BK124" s="235">
        <f>ROUND(I124*H124,2)</f>
        <v>0</v>
      </c>
      <c r="BL124" s="17" t="s">
        <v>962</v>
      </c>
      <c r="BM124" s="234" t="s">
        <v>963</v>
      </c>
    </row>
    <row r="125" spans="2:47" s="1" customFormat="1" ht="12">
      <c r="B125" s="38"/>
      <c r="C125" s="39"/>
      <c r="D125" s="236" t="s">
        <v>138</v>
      </c>
      <c r="E125" s="39"/>
      <c r="F125" s="237" t="s">
        <v>960</v>
      </c>
      <c r="G125" s="39"/>
      <c r="H125" s="39"/>
      <c r="I125" s="139"/>
      <c r="J125" s="39"/>
      <c r="K125" s="39"/>
      <c r="L125" s="43"/>
      <c r="M125" s="238"/>
      <c r="N125" s="86"/>
      <c r="O125" s="86"/>
      <c r="P125" s="86"/>
      <c r="Q125" s="86"/>
      <c r="R125" s="86"/>
      <c r="S125" s="86"/>
      <c r="T125" s="87"/>
      <c r="AT125" s="17" t="s">
        <v>138</v>
      </c>
      <c r="AU125" s="17" t="s">
        <v>89</v>
      </c>
    </row>
    <row r="126" spans="2:47" s="1" customFormat="1" ht="12">
      <c r="B126" s="38"/>
      <c r="C126" s="39"/>
      <c r="D126" s="236" t="s">
        <v>454</v>
      </c>
      <c r="E126" s="39"/>
      <c r="F126" s="272" t="s">
        <v>964</v>
      </c>
      <c r="G126" s="39"/>
      <c r="H126" s="39"/>
      <c r="I126" s="139"/>
      <c r="J126" s="39"/>
      <c r="K126" s="39"/>
      <c r="L126" s="43"/>
      <c r="M126" s="238"/>
      <c r="N126" s="86"/>
      <c r="O126" s="86"/>
      <c r="P126" s="86"/>
      <c r="Q126" s="86"/>
      <c r="R126" s="86"/>
      <c r="S126" s="86"/>
      <c r="T126" s="87"/>
      <c r="AT126" s="17" t="s">
        <v>454</v>
      </c>
      <c r="AU126" s="17" t="s">
        <v>89</v>
      </c>
    </row>
    <row r="127" spans="2:65" s="1" customFormat="1" ht="16.5" customHeight="1">
      <c r="B127" s="38"/>
      <c r="C127" s="223" t="s">
        <v>89</v>
      </c>
      <c r="D127" s="223" t="s">
        <v>131</v>
      </c>
      <c r="E127" s="224" t="s">
        <v>965</v>
      </c>
      <c r="F127" s="225" t="s">
        <v>966</v>
      </c>
      <c r="G127" s="226" t="s">
        <v>961</v>
      </c>
      <c r="H127" s="227">
        <v>1</v>
      </c>
      <c r="I127" s="228"/>
      <c r="J127" s="229">
        <f>ROUND(I127*H127,2)</f>
        <v>0</v>
      </c>
      <c r="K127" s="225" t="s">
        <v>1</v>
      </c>
      <c r="L127" s="43"/>
      <c r="M127" s="230" t="s">
        <v>1</v>
      </c>
      <c r="N127" s="231" t="s">
        <v>44</v>
      </c>
      <c r="O127" s="86"/>
      <c r="P127" s="232">
        <f>O127*H127</f>
        <v>0</v>
      </c>
      <c r="Q127" s="232">
        <v>0</v>
      </c>
      <c r="R127" s="232">
        <f>Q127*H127</f>
        <v>0</v>
      </c>
      <c r="S127" s="232">
        <v>0</v>
      </c>
      <c r="T127" s="233">
        <f>S127*H127</f>
        <v>0</v>
      </c>
      <c r="AR127" s="234" t="s">
        <v>962</v>
      </c>
      <c r="AT127" s="234" t="s">
        <v>131</v>
      </c>
      <c r="AU127" s="234" t="s">
        <v>89</v>
      </c>
      <c r="AY127" s="17" t="s">
        <v>129</v>
      </c>
      <c r="BE127" s="235">
        <f>IF(N127="základní",J127,0)</f>
        <v>0</v>
      </c>
      <c r="BF127" s="235">
        <f>IF(N127="snížená",J127,0)</f>
        <v>0</v>
      </c>
      <c r="BG127" s="235">
        <f>IF(N127="zákl. přenesená",J127,0)</f>
        <v>0</v>
      </c>
      <c r="BH127" s="235">
        <f>IF(N127="sníž. přenesená",J127,0)</f>
        <v>0</v>
      </c>
      <c r="BI127" s="235">
        <f>IF(N127="nulová",J127,0)</f>
        <v>0</v>
      </c>
      <c r="BJ127" s="17" t="s">
        <v>87</v>
      </c>
      <c r="BK127" s="235">
        <f>ROUND(I127*H127,2)</f>
        <v>0</v>
      </c>
      <c r="BL127" s="17" t="s">
        <v>962</v>
      </c>
      <c r="BM127" s="234" t="s">
        <v>967</v>
      </c>
    </row>
    <row r="128" spans="2:63" s="11" customFormat="1" ht="22.8" customHeight="1">
      <c r="B128" s="207"/>
      <c r="C128" s="208"/>
      <c r="D128" s="209" t="s">
        <v>78</v>
      </c>
      <c r="E128" s="221" t="s">
        <v>968</v>
      </c>
      <c r="F128" s="221" t="s">
        <v>969</v>
      </c>
      <c r="G128" s="208"/>
      <c r="H128" s="208"/>
      <c r="I128" s="211"/>
      <c r="J128" s="222">
        <f>BK128</f>
        <v>0</v>
      </c>
      <c r="K128" s="208"/>
      <c r="L128" s="213"/>
      <c r="M128" s="214"/>
      <c r="N128" s="215"/>
      <c r="O128" s="215"/>
      <c r="P128" s="216">
        <f>SUM(P129:P138)</f>
        <v>0</v>
      </c>
      <c r="Q128" s="215"/>
      <c r="R128" s="216">
        <f>SUM(R129:R138)</f>
        <v>0</v>
      </c>
      <c r="S128" s="215"/>
      <c r="T128" s="217">
        <f>SUM(T129:T138)</f>
        <v>0</v>
      </c>
      <c r="AR128" s="218" t="s">
        <v>164</v>
      </c>
      <c r="AT128" s="219" t="s">
        <v>78</v>
      </c>
      <c r="AU128" s="219" t="s">
        <v>87</v>
      </c>
      <c r="AY128" s="218" t="s">
        <v>129</v>
      </c>
      <c r="BK128" s="220">
        <f>SUM(BK129:BK138)</f>
        <v>0</v>
      </c>
    </row>
    <row r="129" spans="2:65" s="1" customFormat="1" ht="16.5" customHeight="1">
      <c r="B129" s="38"/>
      <c r="C129" s="223" t="s">
        <v>145</v>
      </c>
      <c r="D129" s="223" t="s">
        <v>131</v>
      </c>
      <c r="E129" s="224" t="s">
        <v>970</v>
      </c>
      <c r="F129" s="225" t="s">
        <v>971</v>
      </c>
      <c r="G129" s="226" t="s">
        <v>961</v>
      </c>
      <c r="H129" s="227">
        <v>1</v>
      </c>
      <c r="I129" s="228"/>
      <c r="J129" s="229">
        <f>ROUND(I129*H129,2)</f>
        <v>0</v>
      </c>
      <c r="K129" s="225" t="s">
        <v>135</v>
      </c>
      <c r="L129" s="43"/>
      <c r="M129" s="230" t="s">
        <v>1</v>
      </c>
      <c r="N129" s="231" t="s">
        <v>44</v>
      </c>
      <c r="O129" s="86"/>
      <c r="P129" s="232">
        <f>O129*H129</f>
        <v>0</v>
      </c>
      <c r="Q129" s="232">
        <v>0</v>
      </c>
      <c r="R129" s="232">
        <f>Q129*H129</f>
        <v>0</v>
      </c>
      <c r="S129" s="232">
        <v>0</v>
      </c>
      <c r="T129" s="233">
        <f>S129*H129</f>
        <v>0</v>
      </c>
      <c r="AR129" s="234" t="s">
        <v>962</v>
      </c>
      <c r="AT129" s="234" t="s">
        <v>131</v>
      </c>
      <c r="AU129" s="234" t="s">
        <v>89</v>
      </c>
      <c r="AY129" s="17" t="s">
        <v>129</v>
      </c>
      <c r="BE129" s="235">
        <f>IF(N129="základní",J129,0)</f>
        <v>0</v>
      </c>
      <c r="BF129" s="235">
        <f>IF(N129="snížená",J129,0)</f>
        <v>0</v>
      </c>
      <c r="BG129" s="235">
        <f>IF(N129="zákl. přenesená",J129,0)</f>
        <v>0</v>
      </c>
      <c r="BH129" s="235">
        <f>IF(N129="sníž. přenesená",J129,0)</f>
        <v>0</v>
      </c>
      <c r="BI129" s="235">
        <f>IF(N129="nulová",J129,0)</f>
        <v>0</v>
      </c>
      <c r="BJ129" s="17" t="s">
        <v>87</v>
      </c>
      <c r="BK129" s="235">
        <f>ROUND(I129*H129,2)</f>
        <v>0</v>
      </c>
      <c r="BL129" s="17" t="s">
        <v>962</v>
      </c>
      <c r="BM129" s="234" t="s">
        <v>972</v>
      </c>
    </row>
    <row r="130" spans="2:47" s="1" customFormat="1" ht="12">
      <c r="B130" s="38"/>
      <c r="C130" s="39"/>
      <c r="D130" s="236" t="s">
        <v>138</v>
      </c>
      <c r="E130" s="39"/>
      <c r="F130" s="237" t="s">
        <v>971</v>
      </c>
      <c r="G130" s="39"/>
      <c r="H130" s="39"/>
      <c r="I130" s="139"/>
      <c r="J130" s="39"/>
      <c r="K130" s="39"/>
      <c r="L130" s="43"/>
      <c r="M130" s="238"/>
      <c r="N130" s="86"/>
      <c r="O130" s="86"/>
      <c r="P130" s="86"/>
      <c r="Q130" s="86"/>
      <c r="R130" s="86"/>
      <c r="S130" s="86"/>
      <c r="T130" s="87"/>
      <c r="AT130" s="17" t="s">
        <v>138</v>
      </c>
      <c r="AU130" s="17" t="s">
        <v>89</v>
      </c>
    </row>
    <row r="131" spans="2:65" s="1" customFormat="1" ht="16.5" customHeight="1">
      <c r="B131" s="38"/>
      <c r="C131" s="223" t="s">
        <v>136</v>
      </c>
      <c r="D131" s="223" t="s">
        <v>131</v>
      </c>
      <c r="E131" s="224" t="s">
        <v>973</v>
      </c>
      <c r="F131" s="225" t="s">
        <v>974</v>
      </c>
      <c r="G131" s="226" t="s">
        <v>961</v>
      </c>
      <c r="H131" s="227">
        <v>1</v>
      </c>
      <c r="I131" s="228"/>
      <c r="J131" s="229">
        <f>ROUND(I131*H131,2)</f>
        <v>0</v>
      </c>
      <c r="K131" s="225" t="s">
        <v>135</v>
      </c>
      <c r="L131" s="43"/>
      <c r="M131" s="230" t="s">
        <v>1</v>
      </c>
      <c r="N131" s="231" t="s">
        <v>44</v>
      </c>
      <c r="O131" s="86"/>
      <c r="P131" s="232">
        <f>O131*H131</f>
        <v>0</v>
      </c>
      <c r="Q131" s="232">
        <v>0</v>
      </c>
      <c r="R131" s="232">
        <f>Q131*H131</f>
        <v>0</v>
      </c>
      <c r="S131" s="232">
        <v>0</v>
      </c>
      <c r="T131" s="233">
        <f>S131*H131</f>
        <v>0</v>
      </c>
      <c r="AR131" s="234" t="s">
        <v>962</v>
      </c>
      <c r="AT131" s="234" t="s">
        <v>131</v>
      </c>
      <c r="AU131" s="234" t="s">
        <v>89</v>
      </c>
      <c r="AY131" s="17" t="s">
        <v>129</v>
      </c>
      <c r="BE131" s="235">
        <f>IF(N131="základní",J131,0)</f>
        <v>0</v>
      </c>
      <c r="BF131" s="235">
        <f>IF(N131="snížená",J131,0)</f>
        <v>0</v>
      </c>
      <c r="BG131" s="235">
        <f>IF(N131="zákl. přenesená",J131,0)</f>
        <v>0</v>
      </c>
      <c r="BH131" s="235">
        <f>IF(N131="sníž. přenesená",J131,0)</f>
        <v>0</v>
      </c>
      <c r="BI131" s="235">
        <f>IF(N131="nulová",J131,0)</f>
        <v>0</v>
      </c>
      <c r="BJ131" s="17" t="s">
        <v>87</v>
      </c>
      <c r="BK131" s="235">
        <f>ROUND(I131*H131,2)</f>
        <v>0</v>
      </c>
      <c r="BL131" s="17" t="s">
        <v>962</v>
      </c>
      <c r="BM131" s="234" t="s">
        <v>975</v>
      </c>
    </row>
    <row r="132" spans="2:47" s="1" customFormat="1" ht="12">
      <c r="B132" s="38"/>
      <c r="C132" s="39"/>
      <c r="D132" s="236" t="s">
        <v>138</v>
      </c>
      <c r="E132" s="39"/>
      <c r="F132" s="237" t="s">
        <v>974</v>
      </c>
      <c r="G132" s="39"/>
      <c r="H132" s="39"/>
      <c r="I132" s="139"/>
      <c r="J132" s="39"/>
      <c r="K132" s="39"/>
      <c r="L132" s="43"/>
      <c r="M132" s="238"/>
      <c r="N132" s="86"/>
      <c r="O132" s="86"/>
      <c r="P132" s="86"/>
      <c r="Q132" s="86"/>
      <c r="R132" s="86"/>
      <c r="S132" s="86"/>
      <c r="T132" s="87"/>
      <c r="AT132" s="17" t="s">
        <v>138</v>
      </c>
      <c r="AU132" s="17" t="s">
        <v>89</v>
      </c>
    </row>
    <row r="133" spans="2:65" s="1" customFormat="1" ht="16.5" customHeight="1">
      <c r="B133" s="38"/>
      <c r="C133" s="223" t="s">
        <v>164</v>
      </c>
      <c r="D133" s="223" t="s">
        <v>131</v>
      </c>
      <c r="E133" s="224" t="s">
        <v>976</v>
      </c>
      <c r="F133" s="225" t="s">
        <v>977</v>
      </c>
      <c r="G133" s="226" t="s">
        <v>961</v>
      </c>
      <c r="H133" s="227">
        <v>1</v>
      </c>
      <c r="I133" s="228"/>
      <c r="J133" s="229">
        <f>ROUND(I133*H133,2)</f>
        <v>0</v>
      </c>
      <c r="K133" s="225" t="s">
        <v>135</v>
      </c>
      <c r="L133" s="43"/>
      <c r="M133" s="230" t="s">
        <v>1</v>
      </c>
      <c r="N133" s="231" t="s">
        <v>44</v>
      </c>
      <c r="O133" s="86"/>
      <c r="P133" s="232">
        <f>O133*H133</f>
        <v>0</v>
      </c>
      <c r="Q133" s="232">
        <v>0</v>
      </c>
      <c r="R133" s="232">
        <f>Q133*H133</f>
        <v>0</v>
      </c>
      <c r="S133" s="232">
        <v>0</v>
      </c>
      <c r="T133" s="233">
        <f>S133*H133</f>
        <v>0</v>
      </c>
      <c r="AR133" s="234" t="s">
        <v>962</v>
      </c>
      <c r="AT133" s="234" t="s">
        <v>131</v>
      </c>
      <c r="AU133" s="234" t="s">
        <v>89</v>
      </c>
      <c r="AY133" s="17" t="s">
        <v>129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7" t="s">
        <v>87</v>
      </c>
      <c r="BK133" s="235">
        <f>ROUND(I133*H133,2)</f>
        <v>0</v>
      </c>
      <c r="BL133" s="17" t="s">
        <v>962</v>
      </c>
      <c r="BM133" s="234" t="s">
        <v>978</v>
      </c>
    </row>
    <row r="134" spans="2:47" s="1" customFormat="1" ht="12">
      <c r="B134" s="38"/>
      <c r="C134" s="39"/>
      <c r="D134" s="236" t="s">
        <v>138</v>
      </c>
      <c r="E134" s="39"/>
      <c r="F134" s="237" t="s">
        <v>977</v>
      </c>
      <c r="G134" s="39"/>
      <c r="H134" s="39"/>
      <c r="I134" s="139"/>
      <c r="J134" s="39"/>
      <c r="K134" s="39"/>
      <c r="L134" s="43"/>
      <c r="M134" s="238"/>
      <c r="N134" s="86"/>
      <c r="O134" s="86"/>
      <c r="P134" s="86"/>
      <c r="Q134" s="86"/>
      <c r="R134" s="86"/>
      <c r="S134" s="86"/>
      <c r="T134" s="87"/>
      <c r="AT134" s="17" t="s">
        <v>138</v>
      </c>
      <c r="AU134" s="17" t="s">
        <v>89</v>
      </c>
    </row>
    <row r="135" spans="2:65" s="1" customFormat="1" ht="16.5" customHeight="1">
      <c r="B135" s="38"/>
      <c r="C135" s="223" t="s">
        <v>173</v>
      </c>
      <c r="D135" s="223" t="s">
        <v>131</v>
      </c>
      <c r="E135" s="224" t="s">
        <v>979</v>
      </c>
      <c r="F135" s="225" t="s">
        <v>980</v>
      </c>
      <c r="G135" s="226" t="s">
        <v>961</v>
      </c>
      <c r="H135" s="227">
        <v>1</v>
      </c>
      <c r="I135" s="228"/>
      <c r="J135" s="229">
        <f>ROUND(I135*H135,2)</f>
        <v>0</v>
      </c>
      <c r="K135" s="225" t="s">
        <v>135</v>
      </c>
      <c r="L135" s="43"/>
      <c r="M135" s="230" t="s">
        <v>1</v>
      </c>
      <c r="N135" s="231" t="s">
        <v>44</v>
      </c>
      <c r="O135" s="86"/>
      <c r="P135" s="232">
        <f>O135*H135</f>
        <v>0</v>
      </c>
      <c r="Q135" s="232">
        <v>0</v>
      </c>
      <c r="R135" s="232">
        <f>Q135*H135</f>
        <v>0</v>
      </c>
      <c r="S135" s="232">
        <v>0</v>
      </c>
      <c r="T135" s="233">
        <f>S135*H135</f>
        <v>0</v>
      </c>
      <c r="AR135" s="234" t="s">
        <v>962</v>
      </c>
      <c r="AT135" s="234" t="s">
        <v>131</v>
      </c>
      <c r="AU135" s="234" t="s">
        <v>89</v>
      </c>
      <c r="AY135" s="17" t="s">
        <v>129</v>
      </c>
      <c r="BE135" s="235">
        <f>IF(N135="základní",J135,0)</f>
        <v>0</v>
      </c>
      <c r="BF135" s="235">
        <f>IF(N135="snížená",J135,0)</f>
        <v>0</v>
      </c>
      <c r="BG135" s="235">
        <f>IF(N135="zákl. přenesená",J135,0)</f>
        <v>0</v>
      </c>
      <c r="BH135" s="235">
        <f>IF(N135="sníž. přenesená",J135,0)</f>
        <v>0</v>
      </c>
      <c r="BI135" s="235">
        <f>IF(N135="nulová",J135,0)</f>
        <v>0</v>
      </c>
      <c r="BJ135" s="17" t="s">
        <v>87</v>
      </c>
      <c r="BK135" s="235">
        <f>ROUND(I135*H135,2)</f>
        <v>0</v>
      </c>
      <c r="BL135" s="17" t="s">
        <v>962</v>
      </c>
      <c r="BM135" s="234" t="s">
        <v>981</v>
      </c>
    </row>
    <row r="136" spans="2:47" s="1" customFormat="1" ht="12">
      <c r="B136" s="38"/>
      <c r="C136" s="39"/>
      <c r="D136" s="236" t="s">
        <v>138</v>
      </c>
      <c r="E136" s="39"/>
      <c r="F136" s="237" t="s">
        <v>980</v>
      </c>
      <c r="G136" s="39"/>
      <c r="H136" s="39"/>
      <c r="I136" s="139"/>
      <c r="J136" s="39"/>
      <c r="K136" s="39"/>
      <c r="L136" s="43"/>
      <c r="M136" s="238"/>
      <c r="N136" s="86"/>
      <c r="O136" s="86"/>
      <c r="P136" s="86"/>
      <c r="Q136" s="86"/>
      <c r="R136" s="86"/>
      <c r="S136" s="86"/>
      <c r="T136" s="87"/>
      <c r="AT136" s="17" t="s">
        <v>138</v>
      </c>
      <c r="AU136" s="17" t="s">
        <v>89</v>
      </c>
    </row>
    <row r="137" spans="2:65" s="1" customFormat="1" ht="16.5" customHeight="1">
      <c r="B137" s="38"/>
      <c r="C137" s="223" t="s">
        <v>179</v>
      </c>
      <c r="D137" s="223" t="s">
        <v>131</v>
      </c>
      <c r="E137" s="224" t="s">
        <v>982</v>
      </c>
      <c r="F137" s="225" t="s">
        <v>983</v>
      </c>
      <c r="G137" s="226" t="s">
        <v>961</v>
      </c>
      <c r="H137" s="227">
        <v>1</v>
      </c>
      <c r="I137" s="228"/>
      <c r="J137" s="229">
        <f>ROUND(I137*H137,2)</f>
        <v>0</v>
      </c>
      <c r="K137" s="225" t="s">
        <v>135</v>
      </c>
      <c r="L137" s="43"/>
      <c r="M137" s="230" t="s">
        <v>1</v>
      </c>
      <c r="N137" s="231" t="s">
        <v>44</v>
      </c>
      <c r="O137" s="86"/>
      <c r="P137" s="232">
        <f>O137*H137</f>
        <v>0</v>
      </c>
      <c r="Q137" s="232">
        <v>0</v>
      </c>
      <c r="R137" s="232">
        <f>Q137*H137</f>
        <v>0</v>
      </c>
      <c r="S137" s="232">
        <v>0</v>
      </c>
      <c r="T137" s="233">
        <f>S137*H137</f>
        <v>0</v>
      </c>
      <c r="AR137" s="234" t="s">
        <v>962</v>
      </c>
      <c r="AT137" s="234" t="s">
        <v>131</v>
      </c>
      <c r="AU137" s="234" t="s">
        <v>89</v>
      </c>
      <c r="AY137" s="17" t="s">
        <v>129</v>
      </c>
      <c r="BE137" s="235">
        <f>IF(N137="základní",J137,0)</f>
        <v>0</v>
      </c>
      <c r="BF137" s="235">
        <f>IF(N137="snížená",J137,0)</f>
        <v>0</v>
      </c>
      <c r="BG137" s="235">
        <f>IF(N137="zákl. přenesená",J137,0)</f>
        <v>0</v>
      </c>
      <c r="BH137" s="235">
        <f>IF(N137="sníž. přenesená",J137,0)</f>
        <v>0</v>
      </c>
      <c r="BI137" s="235">
        <f>IF(N137="nulová",J137,0)</f>
        <v>0</v>
      </c>
      <c r="BJ137" s="17" t="s">
        <v>87</v>
      </c>
      <c r="BK137" s="235">
        <f>ROUND(I137*H137,2)</f>
        <v>0</v>
      </c>
      <c r="BL137" s="17" t="s">
        <v>962</v>
      </c>
      <c r="BM137" s="234" t="s">
        <v>984</v>
      </c>
    </row>
    <row r="138" spans="2:47" s="1" customFormat="1" ht="12">
      <c r="B138" s="38"/>
      <c r="C138" s="39"/>
      <c r="D138" s="236" t="s">
        <v>138</v>
      </c>
      <c r="E138" s="39"/>
      <c r="F138" s="237" t="s">
        <v>985</v>
      </c>
      <c r="G138" s="39"/>
      <c r="H138" s="39"/>
      <c r="I138" s="139"/>
      <c r="J138" s="39"/>
      <c r="K138" s="39"/>
      <c r="L138" s="43"/>
      <c r="M138" s="238"/>
      <c r="N138" s="86"/>
      <c r="O138" s="86"/>
      <c r="P138" s="86"/>
      <c r="Q138" s="86"/>
      <c r="R138" s="86"/>
      <c r="S138" s="86"/>
      <c r="T138" s="87"/>
      <c r="AT138" s="17" t="s">
        <v>138</v>
      </c>
      <c r="AU138" s="17" t="s">
        <v>89</v>
      </c>
    </row>
    <row r="139" spans="2:63" s="11" customFormat="1" ht="22.8" customHeight="1">
      <c r="B139" s="207"/>
      <c r="C139" s="208"/>
      <c r="D139" s="209" t="s">
        <v>78</v>
      </c>
      <c r="E139" s="221" t="s">
        <v>986</v>
      </c>
      <c r="F139" s="221" t="s">
        <v>987</v>
      </c>
      <c r="G139" s="208"/>
      <c r="H139" s="208"/>
      <c r="I139" s="211"/>
      <c r="J139" s="222">
        <f>BK139</f>
        <v>0</v>
      </c>
      <c r="K139" s="208"/>
      <c r="L139" s="213"/>
      <c r="M139" s="214"/>
      <c r="N139" s="215"/>
      <c r="O139" s="215"/>
      <c r="P139" s="216">
        <f>SUM(P140:P141)</f>
        <v>0</v>
      </c>
      <c r="Q139" s="215"/>
      <c r="R139" s="216">
        <f>SUM(R140:R141)</f>
        <v>0</v>
      </c>
      <c r="S139" s="215"/>
      <c r="T139" s="217">
        <f>SUM(T140:T141)</f>
        <v>0</v>
      </c>
      <c r="AR139" s="218" t="s">
        <v>164</v>
      </c>
      <c r="AT139" s="219" t="s">
        <v>78</v>
      </c>
      <c r="AU139" s="219" t="s">
        <v>87</v>
      </c>
      <c r="AY139" s="218" t="s">
        <v>129</v>
      </c>
      <c r="BK139" s="220">
        <f>SUM(BK140:BK141)</f>
        <v>0</v>
      </c>
    </row>
    <row r="140" spans="2:65" s="1" customFormat="1" ht="16.5" customHeight="1">
      <c r="B140" s="38"/>
      <c r="C140" s="223" t="s">
        <v>192</v>
      </c>
      <c r="D140" s="223" t="s">
        <v>131</v>
      </c>
      <c r="E140" s="224" t="s">
        <v>988</v>
      </c>
      <c r="F140" s="225" t="s">
        <v>989</v>
      </c>
      <c r="G140" s="226" t="s">
        <v>961</v>
      </c>
      <c r="H140" s="227">
        <v>2</v>
      </c>
      <c r="I140" s="228"/>
      <c r="J140" s="229">
        <f>ROUND(I140*H140,2)</f>
        <v>0</v>
      </c>
      <c r="K140" s="225" t="s">
        <v>135</v>
      </c>
      <c r="L140" s="43"/>
      <c r="M140" s="230" t="s">
        <v>1</v>
      </c>
      <c r="N140" s="231" t="s">
        <v>44</v>
      </c>
      <c r="O140" s="86"/>
      <c r="P140" s="232">
        <f>O140*H140</f>
        <v>0</v>
      </c>
      <c r="Q140" s="232">
        <v>0</v>
      </c>
      <c r="R140" s="232">
        <f>Q140*H140</f>
        <v>0</v>
      </c>
      <c r="S140" s="232">
        <v>0</v>
      </c>
      <c r="T140" s="233">
        <f>S140*H140</f>
        <v>0</v>
      </c>
      <c r="AR140" s="234" t="s">
        <v>962</v>
      </c>
      <c r="AT140" s="234" t="s">
        <v>131</v>
      </c>
      <c r="AU140" s="234" t="s">
        <v>89</v>
      </c>
      <c r="AY140" s="17" t="s">
        <v>129</v>
      </c>
      <c r="BE140" s="235">
        <f>IF(N140="základní",J140,0)</f>
        <v>0</v>
      </c>
      <c r="BF140" s="235">
        <f>IF(N140="snížená",J140,0)</f>
        <v>0</v>
      </c>
      <c r="BG140" s="235">
        <f>IF(N140="zákl. přenesená",J140,0)</f>
        <v>0</v>
      </c>
      <c r="BH140" s="235">
        <f>IF(N140="sníž. přenesená",J140,0)</f>
        <v>0</v>
      </c>
      <c r="BI140" s="235">
        <f>IF(N140="nulová",J140,0)</f>
        <v>0</v>
      </c>
      <c r="BJ140" s="17" t="s">
        <v>87</v>
      </c>
      <c r="BK140" s="235">
        <f>ROUND(I140*H140,2)</f>
        <v>0</v>
      </c>
      <c r="BL140" s="17" t="s">
        <v>962</v>
      </c>
      <c r="BM140" s="234" t="s">
        <v>990</v>
      </c>
    </row>
    <row r="141" spans="2:47" s="1" customFormat="1" ht="12">
      <c r="B141" s="38"/>
      <c r="C141" s="39"/>
      <c r="D141" s="236" t="s">
        <v>138</v>
      </c>
      <c r="E141" s="39"/>
      <c r="F141" s="237" t="s">
        <v>989</v>
      </c>
      <c r="G141" s="39"/>
      <c r="H141" s="39"/>
      <c r="I141" s="139"/>
      <c r="J141" s="39"/>
      <c r="K141" s="39"/>
      <c r="L141" s="43"/>
      <c r="M141" s="238"/>
      <c r="N141" s="86"/>
      <c r="O141" s="86"/>
      <c r="P141" s="86"/>
      <c r="Q141" s="86"/>
      <c r="R141" s="86"/>
      <c r="S141" s="86"/>
      <c r="T141" s="87"/>
      <c r="AT141" s="17" t="s">
        <v>138</v>
      </c>
      <c r="AU141" s="17" t="s">
        <v>89</v>
      </c>
    </row>
    <row r="142" spans="2:63" s="11" customFormat="1" ht="22.8" customHeight="1">
      <c r="B142" s="207"/>
      <c r="C142" s="208"/>
      <c r="D142" s="209" t="s">
        <v>78</v>
      </c>
      <c r="E142" s="221" t="s">
        <v>991</v>
      </c>
      <c r="F142" s="221" t="s">
        <v>992</v>
      </c>
      <c r="G142" s="208"/>
      <c r="H142" s="208"/>
      <c r="I142" s="211"/>
      <c r="J142" s="222">
        <f>BK142</f>
        <v>0</v>
      </c>
      <c r="K142" s="208"/>
      <c r="L142" s="213"/>
      <c r="M142" s="214"/>
      <c r="N142" s="215"/>
      <c r="O142" s="215"/>
      <c r="P142" s="216">
        <f>SUM(P143:P144)</f>
        <v>0</v>
      </c>
      <c r="Q142" s="215"/>
      <c r="R142" s="216">
        <f>SUM(R143:R144)</f>
        <v>0</v>
      </c>
      <c r="S142" s="215"/>
      <c r="T142" s="217">
        <f>SUM(T143:T144)</f>
        <v>0</v>
      </c>
      <c r="AR142" s="218" t="s">
        <v>164</v>
      </c>
      <c r="AT142" s="219" t="s">
        <v>78</v>
      </c>
      <c r="AU142" s="219" t="s">
        <v>87</v>
      </c>
      <c r="AY142" s="218" t="s">
        <v>129</v>
      </c>
      <c r="BK142" s="220">
        <f>SUM(BK143:BK144)</f>
        <v>0</v>
      </c>
    </row>
    <row r="143" spans="2:65" s="1" customFormat="1" ht="16.5" customHeight="1">
      <c r="B143" s="38"/>
      <c r="C143" s="223" t="s">
        <v>200</v>
      </c>
      <c r="D143" s="223" t="s">
        <v>131</v>
      </c>
      <c r="E143" s="224" t="s">
        <v>993</v>
      </c>
      <c r="F143" s="225" t="s">
        <v>994</v>
      </c>
      <c r="G143" s="226" t="s">
        <v>961</v>
      </c>
      <c r="H143" s="227">
        <v>1</v>
      </c>
      <c r="I143" s="228"/>
      <c r="J143" s="229">
        <f>ROUND(I143*H143,2)</f>
        <v>0</v>
      </c>
      <c r="K143" s="225" t="s">
        <v>135</v>
      </c>
      <c r="L143" s="43"/>
      <c r="M143" s="230" t="s">
        <v>1</v>
      </c>
      <c r="N143" s="231" t="s">
        <v>44</v>
      </c>
      <c r="O143" s="86"/>
      <c r="P143" s="232">
        <f>O143*H143</f>
        <v>0</v>
      </c>
      <c r="Q143" s="232">
        <v>0</v>
      </c>
      <c r="R143" s="232">
        <f>Q143*H143</f>
        <v>0</v>
      </c>
      <c r="S143" s="232">
        <v>0</v>
      </c>
      <c r="T143" s="233">
        <f>S143*H143</f>
        <v>0</v>
      </c>
      <c r="AR143" s="234" t="s">
        <v>962</v>
      </c>
      <c r="AT143" s="234" t="s">
        <v>131</v>
      </c>
      <c r="AU143" s="234" t="s">
        <v>89</v>
      </c>
      <c r="AY143" s="17" t="s">
        <v>129</v>
      </c>
      <c r="BE143" s="235">
        <f>IF(N143="základní",J143,0)</f>
        <v>0</v>
      </c>
      <c r="BF143" s="235">
        <f>IF(N143="snížená",J143,0)</f>
        <v>0</v>
      </c>
      <c r="BG143" s="235">
        <f>IF(N143="zákl. přenesená",J143,0)</f>
        <v>0</v>
      </c>
      <c r="BH143" s="235">
        <f>IF(N143="sníž. přenesená",J143,0)</f>
        <v>0</v>
      </c>
      <c r="BI143" s="235">
        <f>IF(N143="nulová",J143,0)</f>
        <v>0</v>
      </c>
      <c r="BJ143" s="17" t="s">
        <v>87</v>
      </c>
      <c r="BK143" s="235">
        <f>ROUND(I143*H143,2)</f>
        <v>0</v>
      </c>
      <c r="BL143" s="17" t="s">
        <v>962</v>
      </c>
      <c r="BM143" s="234" t="s">
        <v>995</v>
      </c>
    </row>
    <row r="144" spans="2:47" s="1" customFormat="1" ht="12">
      <c r="B144" s="38"/>
      <c r="C144" s="39"/>
      <c r="D144" s="236" t="s">
        <v>138</v>
      </c>
      <c r="E144" s="39"/>
      <c r="F144" s="237" t="s">
        <v>996</v>
      </c>
      <c r="G144" s="39"/>
      <c r="H144" s="39"/>
      <c r="I144" s="139"/>
      <c r="J144" s="39"/>
      <c r="K144" s="39"/>
      <c r="L144" s="43"/>
      <c r="M144" s="293"/>
      <c r="N144" s="294"/>
      <c r="O144" s="294"/>
      <c r="P144" s="294"/>
      <c r="Q144" s="294"/>
      <c r="R144" s="294"/>
      <c r="S144" s="294"/>
      <c r="T144" s="295"/>
      <c r="AT144" s="17" t="s">
        <v>138</v>
      </c>
      <c r="AU144" s="17" t="s">
        <v>89</v>
      </c>
    </row>
    <row r="145" spans="2:12" s="1" customFormat="1" ht="6.95" customHeight="1">
      <c r="B145" s="61"/>
      <c r="C145" s="62"/>
      <c r="D145" s="62"/>
      <c r="E145" s="62"/>
      <c r="F145" s="62"/>
      <c r="G145" s="62"/>
      <c r="H145" s="62"/>
      <c r="I145" s="173"/>
      <c r="J145" s="62"/>
      <c r="K145" s="62"/>
      <c r="L145" s="43"/>
    </row>
  </sheetData>
  <sheetProtection password="CC35" sheet="1" objects="1" scenarios="1" formatColumns="0" formatRows="0" autoFilter="0"/>
  <autoFilter ref="C120:K14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NEZBEDA_NB\P. Nezbeda Javůrek</dc:creator>
  <cp:keywords/>
  <dc:description/>
  <cp:lastModifiedBy>NEZBEDA_NB\P. Nezbeda Javůrek</cp:lastModifiedBy>
  <dcterms:created xsi:type="dcterms:W3CDTF">2019-04-11T06:17:53Z</dcterms:created>
  <dcterms:modified xsi:type="dcterms:W3CDTF">2019-04-11T06:18:04Z</dcterms:modified>
  <cp:category/>
  <cp:version/>
  <cp:contentType/>
  <cp:contentStatus/>
</cp:coreProperties>
</file>