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Oparava střechy-jih" sheetId="2" r:id="rId2"/>
    <sheet name="2 - Oprava fasády objektu..." sheetId="3" r:id="rId3"/>
    <sheet name="3 - Oprava fasády objektu..." sheetId="4" r:id="rId4"/>
    <sheet name="4 - Mříž před vstupem,pří..." sheetId="5" r:id="rId5"/>
    <sheet name="5 - Oprava střechy - seve..." sheetId="6" r:id="rId6"/>
    <sheet name="Pokyny pro vyplnění" sheetId="7" r:id="rId7"/>
  </sheets>
  <definedNames>
    <definedName name="_xlnm.Print_Area" localSheetId="0">'Rekapitulace stavby'!$D$4:$AO$33,'Rekapitulace stavby'!$C$39:$AQ$57</definedName>
    <definedName name="_xlnm._FilterDatabase" localSheetId="1" hidden="1">'1 - Oparava střechy-jih'!$C$89:$K$211</definedName>
    <definedName name="_xlnm.Print_Area" localSheetId="1">'1 - Oparava střechy-jih'!$C$4:$J$36,'1 - Oparava střechy-jih'!$C$42:$J$71,'1 - Oparava střechy-jih'!$C$77:$K$211</definedName>
    <definedName name="_xlnm._FilterDatabase" localSheetId="2" hidden="1">'2 - Oprava fasády objektu...'!$C$91:$K$301</definedName>
    <definedName name="_xlnm.Print_Area" localSheetId="2">'2 - Oprava fasády objektu...'!$C$4:$J$36,'2 - Oprava fasády objektu...'!$C$42:$J$73,'2 - Oprava fasády objektu...'!$C$79:$K$301</definedName>
    <definedName name="_xlnm._FilterDatabase" localSheetId="3" hidden="1">'3 - Oprava fasády objektu...'!$C$90:$K$208</definedName>
    <definedName name="_xlnm.Print_Area" localSheetId="3">'3 - Oprava fasády objektu...'!$C$4:$J$36,'3 - Oprava fasády objektu...'!$C$42:$J$72,'3 - Oprava fasády objektu...'!$C$78:$K$208</definedName>
    <definedName name="_xlnm._FilterDatabase" localSheetId="4" hidden="1">'4 - Mříž před vstupem,pří...'!$C$78:$K$84</definedName>
    <definedName name="_xlnm.Print_Area" localSheetId="4">'4 - Mříž před vstupem,pří...'!$C$4:$J$36,'4 - Mříž před vstupem,pří...'!$C$42:$J$60,'4 - Mříž před vstupem,pří...'!$C$66:$K$84</definedName>
    <definedName name="_xlnm._FilterDatabase" localSheetId="5" hidden="1">'5 - Oprava střechy - seve...'!$C$97:$K$374</definedName>
    <definedName name="_xlnm.Print_Area" localSheetId="5">'5 - Oprava střechy - seve...'!$C$4:$J$36,'5 - Oprava střechy - seve...'!$C$42:$J$79,'5 - Oprava střechy - seve...'!$C$85:$K$374</definedName>
    <definedName name="_xlnm.Print_Area" localSheetId="6">'Pokyny pro vyplnění'!$B$2:$K$69,'Pokyny pro vyplnění'!$B$72:$K$116,'Pokyny pro vyplnění'!$B$119:$K$188,'Pokyny pro vyplnění'!$B$196:$K$216</definedName>
    <definedName name="_xlnm.Print_Titles" localSheetId="0">'Rekapitulace stavby'!$49:$49</definedName>
    <definedName name="_xlnm.Print_Titles" localSheetId="1">'1 - Oparava střechy-jih'!$89:$89</definedName>
    <definedName name="_xlnm.Print_Titles" localSheetId="2">'2 - Oprava fasády objektu...'!$91:$91</definedName>
    <definedName name="_xlnm.Print_Titles" localSheetId="3">'3 - Oprava fasády objektu...'!$90:$90</definedName>
    <definedName name="_xlnm.Print_Titles" localSheetId="5">'5 - Oprava střechy - seve...'!$97:$97</definedName>
  </definedNames>
  <calcPr fullCalcOnLoad="1"/>
</workbook>
</file>

<file path=xl/sharedStrings.xml><?xml version="1.0" encoding="utf-8"?>
<sst xmlns="http://schemas.openxmlformats.org/spreadsheetml/2006/main" count="9195" uniqueCount="1428">
  <si>
    <t>Export VZ</t>
  </si>
  <si>
    <t>List obsahuje:</t>
  </si>
  <si>
    <t>1) Rekapitulace stavby</t>
  </si>
  <si>
    <t>2) Rekapitulace objektů stavby a soupisů prací</t>
  </si>
  <si>
    <t>3.0</t>
  </si>
  <si>
    <t>ZAMOK</t>
  </si>
  <si>
    <t>False</t>
  </si>
  <si>
    <t>{68735e43-a266-485d-9646-7bc0ed3862be}</t>
  </si>
  <si>
    <t>0,01</t>
  </si>
  <si>
    <t>21</t>
  </si>
  <si>
    <t>15</t>
  </si>
  <si>
    <t>REKAPITULACE STAVBY</t>
  </si>
  <si>
    <t>v ---  níže se nacházejí doplnkové a pomocné údaje k sestavám  --- v</t>
  </si>
  <si>
    <t>Návod na vyplnění</t>
  </si>
  <si>
    <t>0,001</t>
  </si>
  <si>
    <t>Kód:</t>
  </si>
  <si>
    <t>2091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</si>
  <si>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</si>
  <si>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</si>
  <si>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Střední zdravotní škola Liberec</t>
  </si>
  <si>
    <t>KSO:</t>
  </si>
  <si>
    <t/>
  </si>
  <si>
    <t>CC-CZ:</t>
  </si>
  <si>
    <t>Místo:</t>
  </si>
  <si>
    <t>Kostelní 8, Liberec</t>
  </si>
  <si>
    <t>Datum:</t>
  </si>
  <si>
    <t>31. 1. 2019</t>
  </si>
  <si>
    <t>Zadavatel:</t>
  </si>
  <si>
    <t>IČ:</t>
  </si>
  <si>
    <t>00262340</t>
  </si>
  <si>
    <t>Statutární město Liberec</t>
  </si>
  <si>
    <t>DIČ:</t>
  </si>
  <si>
    <t>CZ00262340</t>
  </si>
  <si>
    <t>Uchazeč:</t>
  </si>
  <si>
    <t>Vyplň údaj</t>
  </si>
  <si>
    <t>Projektant:</t>
  </si>
  <si>
    <t>40230155</t>
  </si>
  <si>
    <t>AGORA s.r.o. Liberec</t>
  </si>
  <si>
    <t>CZ40230155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</si>
  <si>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</si>
  <si>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</si>
  <si>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</si>
  <si>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</si>
  <si>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</si>
  <si>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</si>
  <si>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</si>
  <si>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</si>
  <si>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</si>
  <si>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</si>
  <si>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</si>
  <si>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</si>
  <si>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</si>
  <si>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</si>
  <si>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</si>
  <si>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</si>
  <si>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</si>
  <si>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</si>
  <si>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</si>
  <si>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</si>
  <si>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</si>
  <si>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</si>
  <si>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</si>
  <si>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</si>
  <si>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</si>
  <si>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</si>
  <si>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</si>
  <si>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</si>
  <si>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</si>
  <si>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</si>
  <si>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</si>
  <si>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</si>
  <si>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</si>
  <si>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</si>
  <si>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</si>
  <si>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</si>
  <si>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</si>
  <si>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</si>
  <si>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</si>
  <si>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</si>
  <si>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</si>
  <si>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</si>
  <si>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</si>
  <si>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Oparava střechy-jih</t>
  </si>
  <si>
    <t>STA</t>
  </si>
  <si>
    <t>{8b418138-206e-4428-863d-d2df6c0e8d0f}</t>
  </si>
  <si>
    <t>2</t>
  </si>
  <si>
    <t>Oprava fasády objektu-jižní</t>
  </si>
  <si>
    <t>{04fc55c9-bc4e-41db-9962-7b56fff6426c}</t>
  </si>
  <si>
    <t>3</t>
  </si>
  <si>
    <t>Oprava fasády objektu-tělocvična</t>
  </si>
  <si>
    <t>{18a53e6b-e26c-4692-973b-a5f32cef0989}</t>
  </si>
  <si>
    <t>4</t>
  </si>
  <si>
    <t>Mříž před vstupem,příprava otvírání dveří-el.rozvody</t>
  </si>
  <si>
    <t>{c6359fb8-fd18-4a12-ae1e-87ffdf23b8c0}</t>
  </si>
  <si>
    <t>5</t>
  </si>
  <si>
    <t>Oprava střechy - sever,západ ,východ,hromosvod</t>
  </si>
  <si>
    <t>{49d98b3c-0e2e-4162-94f3-09bd48626797}</t>
  </si>
  <si>
    <t>1) Krycí list soupisu</t>
  </si>
  <si>
    <t>2) Rekapitulace</t>
  </si>
  <si>
    <t>3) Soupis prací</t>
  </si>
  <si>
    <t>Zpět na list:</t>
  </si>
  <si>
    <t>Rekapitulace stavby</t>
  </si>
  <si>
    <t>KRYCÍ LIST SOUPISU</t>
  </si>
  <si>
    <t>Objekt:</t>
  </si>
  <si>
    <t>1 - Oparava střechy-jih</t>
  </si>
  <si>
    <t>REKAPITULACE ČLENĚNÍ SOUPISU PRACÍ</t>
  </si>
  <si>
    <t>Kód dílu - Popis</t>
  </si>
  <si>
    <t>Cena celkem [CZK]</t>
  </si>
  <si>
    <t>Náklady soupisu celkem</t>
  </si>
  <si>
    <t>-1</t>
  </si>
  <si>
    <t>HSV - Práce a dodávky HSV</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</si>
  <si>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</si>
  <si>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</si>
  <si>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</si>
  <si>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</si>
  <si>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</si>
  <si>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</si>
  <si>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764 - Konstrukce klempířské</t>
  </si>
  <si>
    <t xml:space="preserve">    765 - Krytina skládaná</t>
  </si>
  <si>
    <t xml:space="preserve">    766 - Konstrukce truhlářské</t>
  </si>
  <si>
    <t>VRN - Vedlejší rozpočtové náklady</t>
  </si>
  <si>
    <t xml:space="preserve">    VRN3 - Zařízení staveniště</t>
  </si>
  <si>
    <t xml:space="preserve">    VRN6 - Územní vlivy</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</si>
  <si>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</si>
  <si>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</si>
  <si>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</si>
  <si>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</si>
  <si>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</si>
  <si>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</si>
  <si>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</si>
  <si>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</si>
  <si>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</si>
  <si>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</si>
  <si>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</si>
  <si>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</si>
  <si>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</si>
  <si>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</si>
  <si>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</si>
  <si>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</si>
  <si>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</si>
  <si>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</si>
  <si>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Svislé a kompletní konstrukce</t>
  </si>
  <si>
    <t>K</t>
  </si>
  <si>
    <t>314231184</t>
  </si>
  <si>
    <t>Zdivo komínů a ventilací volně stojících z cihel pálených lícových včetně spárování, pevnosti P 60, na maltu MVC dl. 240 mm (německý formát 240x115x71 mm) plných</t>
  </si>
  <si>
    <t>m3</t>
  </si>
  <si>
    <t>CS ÚRS 2017 01</t>
  </si>
  <si>
    <t>-457166414</t>
  </si>
  <si>
    <t>VV</t>
  </si>
  <si>
    <t>"komín "1,625*0,5*1,95*2</t>
  </si>
  <si>
    <t>316121001</t>
  </si>
  <si>
    <t>Montáž krycí desky prefabrikované</t>
  </si>
  <si>
    <t>kus</t>
  </si>
  <si>
    <t>-1097326785</t>
  </si>
  <si>
    <t>M</t>
  </si>
  <si>
    <t>583900500</t>
  </si>
  <si>
    <t xml:space="preserve">Komínová hlava původní kamenná,očištění a oprava </t>
  </si>
  <si>
    <t>8</t>
  </si>
  <si>
    <t>-379034759</t>
  </si>
  <si>
    <t>316381126.1</t>
  </si>
  <si>
    <t>Ventilační krycí desky bez otvorů z betonu prostého tř. C 12/15 až C 16/20 s obvodovou a středem vedenou konstrukční výztuží včetně bednění, s potěrem nebo s povrchem vyhlazeným ve spádu k okrajům s přesahem do 100 mm sešikmeným v podhledu proti zatékání, o tl. přes 80 do 100 mm</t>
  </si>
  <si>
    <t>m2</t>
  </si>
  <si>
    <t>-1630034386</t>
  </si>
  <si>
    <t>"komín "1,75*0,7*2</t>
  </si>
  <si>
    <t>9</t>
  </si>
  <si>
    <t>Ostatní konstrukce a práce, bourání</t>
  </si>
  <si>
    <t>941111122</t>
  </si>
  <si>
    <t>Montáž lešení řadového trubkového lehkého pracovního s podlahami s provozním zatížením tř. 3 do 200 kg/m2 šířky tř. W09 přes 0,9 do 1,2 m, výšky přes 10 do 25 m</t>
  </si>
  <si>
    <t>1683322045</t>
  </si>
  <si>
    <t>20*18+10*2+2,5*19,5+11*12,5+2*19,5</t>
  </si>
  <si>
    <t>6</t>
  </si>
  <si>
    <t>941111222</t>
  </si>
  <si>
    <t>Montáž lešení řadového trubkového lehkého pracovního s podlahami s provozním zatížením tř. 3 do 200 kg/m2 Příplatek za první a každý další den použití lešení k ceně -1122</t>
  </si>
  <si>
    <t>-1163364047</t>
  </si>
  <si>
    <t>"60dní"605,25*40</t>
  </si>
  <si>
    <t>7</t>
  </si>
  <si>
    <t>941111822</t>
  </si>
  <si>
    <t>Demontáž lešení řadového trubkového lehkého pracovního s podlahami s provozním zatížením tř. 3 do 200 kg/m2 šířky tř. W09 přes 0,9 do 1,2 m, výšky přes 10 do 25 m</t>
  </si>
  <si>
    <t>1653745029</t>
  </si>
  <si>
    <t>944411111</t>
  </si>
  <si>
    <t>Montáž záchytné sítě umístěné max. 6 m pod chráněnou úrovní třída A</t>
  </si>
  <si>
    <t>1196277115</t>
  </si>
  <si>
    <t>(32,5+2,5)*1,5</t>
  </si>
  <si>
    <t>944411211</t>
  </si>
  <si>
    <t>Montáž záchytné sítě Příplatek za první a každý další den použití sítě k ceně -1111</t>
  </si>
  <si>
    <t>-827596089</t>
  </si>
  <si>
    <t>"60dní"52,5*40</t>
  </si>
  <si>
    <t>10</t>
  </si>
  <si>
    <t>944411811</t>
  </si>
  <si>
    <t>Demontáž záchytné sítě umístěné max. 6 m pod chráněnou úrovní třída A</t>
  </si>
  <si>
    <t>-2135412636</t>
  </si>
  <si>
    <t>11</t>
  </si>
  <si>
    <t>962032631</t>
  </si>
  <si>
    <t>Bourání zdiva nadzákladového z cihel nebo tvárnic komínového z cihel pálených, šamotových nebo vápenopískových nad střechou na maltu vápennou nebo vápenocementovou</t>
  </si>
  <si>
    <t>CS ÚRS 2018 02</t>
  </si>
  <si>
    <t>-12125727</t>
  </si>
  <si>
    <t>PSC</t>
  </si>
  <si>
    <t xml:space="preserve">Poznámka k souboru cen:
1. Bourání pilířů o průřezu přes 0,36 m2 se oceňuje příslušnými cenami -2230, -2231, -2240, -2241,-2253 a -2254 jako bourání zdiva nadzákladového cihelného.
</t>
  </si>
  <si>
    <t>12</t>
  </si>
  <si>
    <t>976047231</t>
  </si>
  <si>
    <t>Vybourání betonových nebo železobetonových dvířek, ventilací, obrub, krycích desek krycích desek, ukončujících horní plochu zdiva, tl. do 100 mm</t>
  </si>
  <si>
    <t>1161259710</t>
  </si>
  <si>
    <t>997</t>
  </si>
  <si>
    <t>Přesun sutě</t>
  </si>
  <si>
    <t>13</t>
  </si>
  <si>
    <t>997013113</t>
  </si>
  <si>
    <t>Vnitrostaveništní doprava suti a vybouraných hmot vodorovně do 50 m svisle s použitím mechanizace pro budovy a haly výšky přes 9 do 12 m</t>
  </si>
  <si>
    <t>t</t>
  </si>
  <si>
    <t>-1033031805</t>
  </si>
  <si>
    <t>14</t>
  </si>
  <si>
    <t>997013501</t>
  </si>
  <si>
    <t>Odvoz suti a vybouraných hmot na skládku nebo meziskládku se složením, na vzdálenost do 1 km</t>
  </si>
  <si>
    <t>2139938152</t>
  </si>
  <si>
    <t>997013509</t>
  </si>
  <si>
    <t>Odvoz suti a vybouraných hmot na skládku nebo meziskládku se složením, na vzdálenost Příplatek k ceně za každý další i započatý 1 km přes 1 km</t>
  </si>
  <si>
    <t>1562594436</t>
  </si>
  <si>
    <t>5,4836*15</t>
  </si>
  <si>
    <t>16</t>
  </si>
  <si>
    <t>997013801</t>
  </si>
  <si>
    <t>Poplatek za uložení stavebního odpadu na skládce (skládkovné) betonového</t>
  </si>
  <si>
    <t>516641943</t>
  </si>
  <si>
    <t>17</t>
  </si>
  <si>
    <t>997013803</t>
  </si>
  <si>
    <t>Poplatek za uložení stavebního odpadu na skládce (skládkovné) z keramických materiálů</t>
  </si>
  <si>
    <t>-798824454</t>
  </si>
  <si>
    <t>998</t>
  </si>
  <si>
    <t>Přesun hmot</t>
  </si>
  <si>
    <t>18</t>
  </si>
  <si>
    <t>998011003</t>
  </si>
  <si>
    <t>Přesun hmot pro budovy občanské výstavby, bydlení, výrobu a služby s nosnou svislou konstrukcí zděnou z cihel, tvárnic nebo kamene vodorovná dopravní vzdálenost do 100 m pro budovy výšky přes 12 do 24 m</t>
  </si>
  <si>
    <t>1802608570</t>
  </si>
  <si>
    <t>PSV</t>
  </si>
  <si>
    <t>Práce a dodávky PSV</t>
  </si>
  <si>
    <t>721</t>
  </si>
  <si>
    <t>Zdravotechnika - vnitřní kanalizace</t>
  </si>
  <si>
    <t>19</t>
  </si>
  <si>
    <t>721242703</t>
  </si>
  <si>
    <t>Demontáž komínků odvětrání kanalizace</t>
  </si>
  <si>
    <t>-1190620841</t>
  </si>
  <si>
    <t>20</t>
  </si>
  <si>
    <t>721273154</t>
  </si>
  <si>
    <t xml:space="preserve">Ventilační hlavice z polypropylenu (PP) DN 110 </t>
  </si>
  <si>
    <t>-1456553924</t>
  </si>
  <si>
    <t>764</t>
  </si>
  <si>
    <t>Konstrukce klempířské</t>
  </si>
  <si>
    <t>764001821</t>
  </si>
  <si>
    <t>Demontáž klempířských konstrukcí krytiny ze svitků nebo tabulí do suti</t>
  </si>
  <si>
    <t>-64644654</t>
  </si>
  <si>
    <t>22</t>
  </si>
  <si>
    <t>764001881</t>
  </si>
  <si>
    <t>Demontáž klempířských konstrukcí oplechování nároží z hřebenáčů do suti</t>
  </si>
  <si>
    <t>m</t>
  </si>
  <si>
    <t>2099033102</t>
  </si>
  <si>
    <t>13+13+6,5</t>
  </si>
  <si>
    <t>23</t>
  </si>
  <si>
    <t>764001891</t>
  </si>
  <si>
    <t>Demontáž klempířských konstrukcí oplechování úžlabí do suti</t>
  </si>
  <si>
    <t>-965841976</t>
  </si>
  <si>
    <t>7,5+7,5</t>
  </si>
  <si>
    <t>24</t>
  </si>
  <si>
    <t>764001901</t>
  </si>
  <si>
    <t>Napojení na stávající klempířské konstrukce délky spoje do 0,5 m</t>
  </si>
  <si>
    <t>-316989224</t>
  </si>
  <si>
    <t>"svody"6</t>
  </si>
  <si>
    <t>25</t>
  </si>
  <si>
    <t>553442090</t>
  </si>
  <si>
    <t>svod kruhový 120 pozink</t>
  </si>
  <si>
    <t>32</t>
  </si>
  <si>
    <t>-705979532</t>
  </si>
  <si>
    <t>6,000*1</t>
  </si>
  <si>
    <t>26</t>
  </si>
  <si>
    <t>553443330</t>
  </si>
  <si>
    <t>objímka svodu trn 200 mm 120 pozink</t>
  </si>
  <si>
    <t>-630844375</t>
  </si>
  <si>
    <t>27</t>
  </si>
  <si>
    <t>553443520</t>
  </si>
  <si>
    <t>koleno 72° kruhové lisované 120 pozink</t>
  </si>
  <si>
    <t>-2038467357</t>
  </si>
  <si>
    <t>28</t>
  </si>
  <si>
    <t>553443890</t>
  </si>
  <si>
    <t>koleno soklové - odskok 60 mm 120 pozink</t>
  </si>
  <si>
    <t>-1905277429</t>
  </si>
  <si>
    <t>29</t>
  </si>
  <si>
    <t>764002801</t>
  </si>
  <si>
    <t>Demontáž klempířských konstrukcí závětrné lišty do suti</t>
  </si>
  <si>
    <t>-1836348345</t>
  </si>
  <si>
    <t>6,2*2</t>
  </si>
  <si>
    <t>30</t>
  </si>
  <si>
    <t>764002821</t>
  </si>
  <si>
    <t>Demontáž klempířských konstrukcí střešního výlezu do suti</t>
  </si>
  <si>
    <t>154820088</t>
  </si>
  <si>
    <t>31</t>
  </si>
  <si>
    <t>764002831</t>
  </si>
  <si>
    <t>Demontáž klempířských konstrukcí sněhového zachytávače do suti</t>
  </si>
  <si>
    <t>-2137124174</t>
  </si>
  <si>
    <t>48</t>
  </si>
  <si>
    <t>764003801</t>
  </si>
  <si>
    <t>Demontáž klempířských konstrukcí lemování trub, konzol, držáků, ventilačních nástavců a ostatních kusových prvků do suti</t>
  </si>
  <si>
    <t>-1381974185</t>
  </si>
  <si>
    <t>"3*-držák antény"1</t>
  </si>
  <si>
    <t>33</t>
  </si>
  <si>
    <t>764004821</t>
  </si>
  <si>
    <t>Demontáž klempířských konstrukcí žlabu nástřešního do suti</t>
  </si>
  <si>
    <t>1965167079</t>
  </si>
  <si>
    <t>26,8</t>
  </si>
  <si>
    <t>34</t>
  </si>
  <si>
    <t>764211605.1</t>
  </si>
  <si>
    <t>K1-Oplechování větraného hřebene z kónických hřebenáčů s větracím pásem z Pz s povrch úpravou rš 400 mm</t>
  </si>
  <si>
    <t>753849083</t>
  </si>
  <si>
    <t>3,1</t>
  </si>
  <si>
    <t>35</t>
  </si>
  <si>
    <t>764212607</t>
  </si>
  <si>
    <t>K2-Oplechování úžlabí z Pz s povrchovou úpravou rš 670 mm</t>
  </si>
  <si>
    <t>-427511204</t>
  </si>
  <si>
    <t>36</t>
  </si>
  <si>
    <t>764513509</t>
  </si>
  <si>
    <t>K5-Žlaby nadokapní (nástřešní ) oblého tvaru včetně háků, čel a hrdel z povrchově upraveného Pz plechu rš 800 mm</t>
  </si>
  <si>
    <t>-1793418961</t>
  </si>
  <si>
    <t>37</t>
  </si>
  <si>
    <t>764212635</t>
  </si>
  <si>
    <t>K6-Oplechování štítu závětrnou lištou z Pz s povrchovou úpravou rš 400 mm</t>
  </si>
  <si>
    <t>-218952533</t>
  </si>
  <si>
    <t>38</t>
  </si>
  <si>
    <t>764316624</t>
  </si>
  <si>
    <t>K7-Lemování ventilačních nástavců z Pz s povrch úpravou na skládané krytině D do 200 mm</t>
  </si>
  <si>
    <t>-1189674089</t>
  </si>
  <si>
    <t>39</t>
  </si>
  <si>
    <t>764212436</t>
  </si>
  <si>
    <t>K10-Oplechování rovné okapové hrany z povrch uprav Pz plechu rš 500 mm</t>
  </si>
  <si>
    <t>554678709</t>
  </si>
  <si>
    <t>40</t>
  </si>
  <si>
    <t>764211605.3</t>
  </si>
  <si>
    <t>K14-oplechování přechodu z Pz s povrch úpravou rš 350 mm</t>
  </si>
  <si>
    <t>-923301455</t>
  </si>
  <si>
    <t>16,5</t>
  </si>
  <si>
    <t>41</t>
  </si>
  <si>
    <t>764212434</t>
  </si>
  <si>
    <t>K17-Oplechování rovné okapové hrany z Pz plechu povrchově upraveného rš 330 mm</t>
  </si>
  <si>
    <t>1547213160</t>
  </si>
  <si>
    <t>"K17"26,8</t>
  </si>
  <si>
    <t>42</t>
  </si>
  <si>
    <t>764211605.5</t>
  </si>
  <si>
    <t>K18-příponka z Pz s povrch úpravou rš 450 mm</t>
  </si>
  <si>
    <t>-665361700</t>
  </si>
  <si>
    <t>43</t>
  </si>
  <si>
    <t>764211605.6</t>
  </si>
  <si>
    <t>K19-oplechování přechodu z Pz s povrch úpravou rš 400 mm</t>
  </si>
  <si>
    <t>-518992454</t>
  </si>
  <si>
    <t>44</t>
  </si>
  <si>
    <t>764211605.7</t>
  </si>
  <si>
    <t>K20-příponka z Pz s povrch úpravou rš 110 mm</t>
  </si>
  <si>
    <t>849864734</t>
  </si>
  <si>
    <t>1+16</t>
  </si>
  <si>
    <t>45</t>
  </si>
  <si>
    <t>764211605.8</t>
  </si>
  <si>
    <t>K21-příponka z Pz s povrch úpravou rš 75 mm</t>
  </si>
  <si>
    <t>-1128407984</t>
  </si>
  <si>
    <t>46</t>
  </si>
  <si>
    <t>764311617</t>
  </si>
  <si>
    <t>K22,K24-Lemování rovných zdí střech s krytinou skládanou z Pz s povrchovou úpravou rš 670 mm</t>
  </si>
  <si>
    <t>52001717</t>
  </si>
  <si>
    <t>"K22,K24"6,6+1</t>
  </si>
  <si>
    <t>47</t>
  </si>
  <si>
    <t>764311613</t>
  </si>
  <si>
    <t>K23-Lemování rovných zdí střech s krytinou skládanou z Pz s povrchovou úpravou rš 250 mm</t>
  </si>
  <si>
    <t>-7791847</t>
  </si>
  <si>
    <t>11+6,6+1</t>
  </si>
  <si>
    <t>764311616</t>
  </si>
  <si>
    <t>K25-Lemování rovných zdí střech s krytinou skládanou z Pz s povrchovou úpravou rš 500 mm</t>
  </si>
  <si>
    <t>46463309</t>
  </si>
  <si>
    <t>49</t>
  </si>
  <si>
    <t>764213458</t>
  </si>
  <si>
    <t xml:space="preserve">Oplechování střešních prvků z povrchově upraveného PZ plechu-sněhový zachytávač dvoutrubkový </t>
  </si>
  <si>
    <t>-467903060</t>
  </si>
  <si>
    <t>50</t>
  </si>
  <si>
    <t>998764203</t>
  </si>
  <si>
    <t>Přesun hmot pro konstrukce klempířské stanovený procentní sazbou (%) z ceny vodorovná dopravní vzdálenost do 50 m v objektech výšky přes 12 do 24 m</t>
  </si>
  <si>
    <t>%</t>
  </si>
  <si>
    <t>1552041978</t>
  </si>
  <si>
    <t>765</t>
  </si>
  <si>
    <t>Krytina skládaná</t>
  </si>
  <si>
    <t>51</t>
  </si>
  <si>
    <t>765115022.1</t>
  </si>
  <si>
    <t>K29- dod a montáž větrací taška,větrací hlavice ve tvaru šablony</t>
  </si>
  <si>
    <t>-328671632</t>
  </si>
  <si>
    <t>52</t>
  </si>
  <si>
    <t>765121204</t>
  </si>
  <si>
    <t>O/1-Montáž okapní větrací mřížka univerzální</t>
  </si>
  <si>
    <t>-795351285</t>
  </si>
  <si>
    <t>53</t>
  </si>
  <si>
    <t>592441190</t>
  </si>
  <si>
    <t>mřížka větrací univerzální dl. 100 cm</t>
  </si>
  <si>
    <t>-2078217611</t>
  </si>
  <si>
    <t>P</t>
  </si>
  <si>
    <t>Poznámka k položce:
Spotřeba: 1 kus/1 m</t>
  </si>
  <si>
    <t>54</t>
  </si>
  <si>
    <t>765131011</t>
  </si>
  <si>
    <t>Montáž vláknocementové krytiny skládané sklonu střechy do 30 st. jednoduché krytí z pravoúhlých formátů, počet desek přes 10 do 20 ks/m2</t>
  </si>
  <si>
    <t>-1025473329</t>
  </si>
  <si>
    <t>"A-dle PD"265</t>
  </si>
  <si>
    <t>55</t>
  </si>
  <si>
    <t>591602450</t>
  </si>
  <si>
    <t>krytina vláknocementová s buničinou a umělými vlákny  grafitová 400/400/4 mm</t>
  </si>
  <si>
    <t>-51764842</t>
  </si>
  <si>
    <t>Poznámka k položce:
Spotřeba: 10,1  ks/m2</t>
  </si>
  <si>
    <t>265,000*10,1</t>
  </si>
  <si>
    <t>56</t>
  </si>
  <si>
    <t>765191001</t>
  </si>
  <si>
    <t>Montáž pojistné hydroizolační fólie kladené ve sklonu do 20 st. lepením (vodotěsné podstřeší) na bednění nebo tepelnou izolaci</t>
  </si>
  <si>
    <t>1376021660</t>
  </si>
  <si>
    <t>"A"265</t>
  </si>
  <si>
    <t>57</t>
  </si>
  <si>
    <t>283292950.1</t>
  </si>
  <si>
    <t>Membrána podstřešní 200 g/m2 s aplikovanou spojovací páskou,W1,pevnost 450/300</t>
  </si>
  <si>
    <t>1381486197</t>
  </si>
  <si>
    <t>265,000*1,15</t>
  </si>
  <si>
    <t>58</t>
  </si>
  <si>
    <t>998765203</t>
  </si>
  <si>
    <t>Přesun hmot pro krytiny skládané stanovený procentní sazbou (%) z ceny vodorovná dopravní vzdálenost do 50 m v objektech výšky přes 12 do 24 m</t>
  </si>
  <si>
    <t>1025030850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</si>
  <si>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</si>
  <si>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</si>
  <si>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</si>
  <si>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59</t>
  </si>
  <si>
    <t>766671301.1</t>
  </si>
  <si>
    <t>K9+K4-Výlez na střechu 460x750 cm včetně lemování</t>
  </si>
  <si>
    <t>-2015815043</t>
  </si>
  <si>
    <t>60</t>
  </si>
  <si>
    <t>766671454.1</t>
  </si>
  <si>
    <t>K8+K4-Střešní okna 78 x 118 cm včetně montáže okenního rámu a lemování do krytiny skládané</t>
  </si>
  <si>
    <t>941254146</t>
  </si>
  <si>
    <t>61</t>
  </si>
  <si>
    <t>998766203</t>
  </si>
  <si>
    <t>Přesun hmot pro konstrukce truhlářské stanovený procentní sazbou (%) z ceny vodorovná dopravní vzdálenost do 50 m v objektech výšky přes 12 do 24 m</t>
  </si>
  <si>
    <t>885739400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</si>
  <si>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</si>
  <si>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</si>
  <si>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</si>
  <si>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</si>
  <si>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</si>
  <si>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62</t>
  </si>
  <si>
    <t>030001000</t>
  </si>
  <si>
    <t>Základní rozdělení průvodních činností a nákladů zařízení staveniště</t>
  </si>
  <si>
    <t>1024</t>
  </si>
  <si>
    <t>-963513244</t>
  </si>
  <si>
    <t>VRN6</t>
  </si>
  <si>
    <t>Územní vlivy</t>
  </si>
  <si>
    <t>63</t>
  </si>
  <si>
    <t>060001000</t>
  </si>
  <si>
    <t>Základní rozdělení průvodních činností a nákladů územní vlivy</t>
  </si>
  <si>
    <t>386232590</t>
  </si>
  <si>
    <t>VRN7</t>
  </si>
  <si>
    <t>Provozní vlivy</t>
  </si>
  <si>
    <t>64</t>
  </si>
  <si>
    <t>070001000</t>
  </si>
  <si>
    <t>Základní rozdělení průvodních činností a nákladů provozní vlivy</t>
  </si>
  <si>
    <t>-1308541280</t>
  </si>
  <si>
    <t>2 - Oprava fasády objektu-jižní</t>
  </si>
  <si>
    <t>00262978</t>
  </si>
  <si>
    <t>CZ00262978</t>
  </si>
  <si>
    <t xml:space="preserve">    1 - Zemní práce</t>
  </si>
  <si>
    <t xml:space="preserve">    6 - Úpravy povrchů, podlahy a osazování výplní</t>
  </si>
  <si>
    <t xml:space="preserve">    711 - Izolace proti vodě, vlhkosti a plynům</t>
  </si>
  <si>
    <t xml:space="preserve">    783 - Dokončovací práce - nátěry</t>
  </si>
  <si>
    <t xml:space="preserve">    VRN9 - Ostatní náklady</t>
  </si>
  <si>
    <t>Zemní práce</t>
  </si>
  <si>
    <t>113106021</t>
  </si>
  <si>
    <t>Rozebrání dlažeb při překopech inženýrských sítí plochy do 15 m2 s přemístěním hmot na skládku na vzdálenost do 3 m nebo s naložením na dopravní prostředek komunikací pro pěší s ložem z kameniva nebo živice a s výplní spár z betonových nebo kameninových dlaždic, desek nebo tvarovek</t>
  </si>
  <si>
    <t>1883702121</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</si>
  <si>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</si>
  <si>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"12*"1,0*(11,12+2,55+7,9)</t>
  </si>
  <si>
    <t>132212202</t>
  </si>
  <si>
    <t>Hloubení zapažených i nezapažených rýh šířky přes 600 do 2 000 mm ručním nebo pneumatickým nářadím s urovnáním dna do předepsaného profilu a spádu v horninách tř. 3 nesoudržných</t>
  </si>
  <si>
    <t>704518782</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</si>
  <si>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</si>
  <si>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"12*"1,0*0,5*(11,12+2,55+7,9)</t>
  </si>
  <si>
    <t>132212209</t>
  </si>
  <si>
    <t>Hloubení zapažených i nezapažených rýh šířky přes 600 do 2 000 mm ručním nebo pneumatickým nářadím s urovnáním dna do předepsaného profilu a spádu v horninách tř. 3 Příplatek k cenám za lepivost horniny tř. 3</t>
  </si>
  <si>
    <t>1637584106</t>
  </si>
  <si>
    <t>174101101</t>
  </si>
  <si>
    <t>Zásyp sypaninou z jakékoliv horniny s uložením výkopku ve vrstvách se zhutněním jam, šachet, rýh nebo kolem objektů v těchto vykopávkách</t>
  </si>
  <si>
    <t>1501061058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</si>
  <si>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</si>
  <si>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349235851</t>
  </si>
  <si>
    <t>Doplnění plošných fasádních prvků (s dodáním hmot) vyložených do 80 mm</t>
  </si>
  <si>
    <t>-532718777</t>
  </si>
  <si>
    <t>"5% z ostatní plochy-oprava-odhad"430,45*0,05</t>
  </si>
  <si>
    <t>388995210</t>
  </si>
  <si>
    <t>Chránička kabelů v římse z trub HDPE do DN 80</t>
  </si>
  <si>
    <t>1499276622</t>
  </si>
  <si>
    <t>"O/1"14,8</t>
  </si>
  <si>
    <t>Úpravy povrchů, podlahy a osazování výplní</t>
  </si>
  <si>
    <t>622125101</t>
  </si>
  <si>
    <t>Vyplnění spár vnějších povrchů z cihel, cementovou maltou stěn</t>
  </si>
  <si>
    <t>1354270792</t>
  </si>
  <si>
    <t xml:space="preserve">Poznámka k souboru cen:
1. Ceny jsou určeny pro ocenění vyplnění spár ploch určených k omítání, průměrné hloubky výplně
 spáry do 30 mm.
</t>
  </si>
  <si>
    <t>"chráničky -7*"14,8*0,1</t>
  </si>
  <si>
    <t>622325319</t>
  </si>
  <si>
    <t>Oprava vápenocementové omítky vnějších ploch stupně členitosti 2 štukové, v rozsahu opravované plochy přes 80 do 100%</t>
  </si>
  <si>
    <t>-1347270138</t>
  </si>
  <si>
    <t>"hlavice pilastrů-5*"0,5*2</t>
  </si>
  <si>
    <t>622325900</t>
  </si>
  <si>
    <t>Vápenocementová nebo vápenná omítka jednotlivých malých ploch hrubá na stěnách, plochy jednotlivě do 0,09 m2</t>
  </si>
  <si>
    <t>531997074</t>
  </si>
  <si>
    <t>"JZ-4*"5</t>
  </si>
  <si>
    <t>622821013</t>
  </si>
  <si>
    <t xml:space="preserve">Vnější sanační omítka- kotvící můstek </t>
  </si>
  <si>
    <t>1432939954</t>
  </si>
  <si>
    <t>"1A"12,5</t>
  </si>
  <si>
    <t>"B"8,96</t>
  </si>
  <si>
    <t>Součet</t>
  </si>
  <si>
    <t>622821014</t>
  </si>
  <si>
    <t xml:space="preserve">Vnější sanační omítka- mineralizační nástřik </t>
  </si>
  <si>
    <t>-1434496295</t>
  </si>
  <si>
    <t>"1B"8,96</t>
  </si>
  <si>
    <t>622821015</t>
  </si>
  <si>
    <t xml:space="preserve">Vnější sanační omítka- kapilárně aktiv hydrofob jádrová omítka lehčená </t>
  </si>
  <si>
    <t>-728610312</t>
  </si>
  <si>
    <t>"1C"2,24</t>
  </si>
  <si>
    <t>622821016</t>
  </si>
  <si>
    <t xml:space="preserve">Vnější sanační omítka- kapilárně aktiv hydrofob jádrová omítka </t>
  </si>
  <si>
    <t>53687008</t>
  </si>
  <si>
    <t>"D"52,16</t>
  </si>
  <si>
    <t>622821017</t>
  </si>
  <si>
    <t>Vnější sanační omítka-omítkový podhoz</t>
  </si>
  <si>
    <t>1497885951</t>
  </si>
  <si>
    <t>"1D"52,16</t>
  </si>
  <si>
    <t>622821018</t>
  </si>
  <si>
    <t xml:space="preserve">Vnější sanační omítka-vyrovnání nesmrštivou mnaltou </t>
  </si>
  <si>
    <t>-699131496</t>
  </si>
  <si>
    <t>"A"12,5</t>
  </si>
  <si>
    <t>623541054</t>
  </si>
  <si>
    <t>Silikátová penetrace</t>
  </si>
  <si>
    <t>577109991</t>
  </si>
  <si>
    <t>"otlučená omítka "552,45</t>
  </si>
  <si>
    <t>623541055</t>
  </si>
  <si>
    <t xml:space="preserve">Omítkový "špryc" </t>
  </si>
  <si>
    <t>1104852725</t>
  </si>
  <si>
    <t>623541057</t>
  </si>
  <si>
    <t>Vápenná omítka s pucolánem</t>
  </si>
  <si>
    <t>1808228868</t>
  </si>
  <si>
    <t>623541058</t>
  </si>
  <si>
    <t xml:space="preserve">Vápenný štuk s pucolánem </t>
  </si>
  <si>
    <t>1651665529</t>
  </si>
  <si>
    <t>623541060</t>
  </si>
  <si>
    <t xml:space="preserve">Ozdobné prvky fasády čl.4 ,tažené </t>
  </si>
  <si>
    <t>421355196</t>
  </si>
  <si>
    <t>"doplnění ozdob prvků"6,6</t>
  </si>
  <si>
    <t>623541061</t>
  </si>
  <si>
    <t xml:space="preserve">Ozdobné prvky fasády čl.4 ,tažené-omítka s puncolánem rychle tuhnoucí </t>
  </si>
  <si>
    <t>936773621</t>
  </si>
  <si>
    <t>623541062</t>
  </si>
  <si>
    <t>Ozdobné prvky fasády čl.4 ,minerální stěrka</t>
  </si>
  <si>
    <t>1483650020</t>
  </si>
  <si>
    <t>629991011</t>
  </si>
  <si>
    <t>Zakrytí vnějších ploch před znečištěním včetně pozdějšího odkrytí výplní otvorů a svislých ploch fólií přilepenou lepící páskou</t>
  </si>
  <si>
    <t>1649878443</t>
  </si>
  <si>
    <t xml:space="preserve">Poznámka k souboru cen:
1. V ceně -1012 nejsou započteny náklady na dodávku a montáž začišťovací lišty; tyto se oceňují
 cenou 622 14-3004 této části katalogu a materiálem ve specifikaci.
</t>
  </si>
  <si>
    <t>0,95*1,6*12+0,85*1,85*22+0,8*1,4+1,1*1,4+0,8*1,4</t>
  </si>
  <si>
    <t>637211121</t>
  </si>
  <si>
    <t>Okapový chodník z dlaždic betonových se zalitím spár cementovou maltou do písku, tl. dlaždic 40 mm</t>
  </si>
  <si>
    <t>557204913</t>
  </si>
  <si>
    <t>1348739747</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</si>
  <si>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</si>
  <si>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"JZ"(11+2,55+8,7+2+2)*17+(2,55+11+2+2)*13</t>
  </si>
  <si>
    <t>-315870682</t>
  </si>
  <si>
    <t>674,4*60</t>
  </si>
  <si>
    <t>852167233</t>
  </si>
  <si>
    <t xml:space="preserve">Poznámka k souboru cen:
1. Demontáž lešení řadového trubkového lehkého výšky přes 25 m se oceňuje individuálně.
</t>
  </si>
  <si>
    <t>674,4</t>
  </si>
  <si>
    <t>969021141</t>
  </si>
  <si>
    <t>1*-odříznutí konzol</t>
  </si>
  <si>
    <t>ks</t>
  </si>
  <si>
    <t>1671675616</t>
  </si>
  <si>
    <t>1+1</t>
  </si>
  <si>
    <t>969021143</t>
  </si>
  <si>
    <t>3*-doplnění svodu DN125</t>
  </si>
  <si>
    <t>832263175</t>
  </si>
  <si>
    <t>969021144</t>
  </si>
  <si>
    <t>4*-vysekání drážky,chránička ,uložení stávájících kabelů,zaomítnutí rýh</t>
  </si>
  <si>
    <t>-477554608</t>
  </si>
  <si>
    <t>"4*"7+0,7+2+4,6+1+1,5+5</t>
  </si>
  <si>
    <t>969021146</t>
  </si>
  <si>
    <t>6*-ocel.mříže-očistit,odrezit,ntěr zákl+2x vrchní</t>
  </si>
  <si>
    <t>1006485327</t>
  </si>
  <si>
    <t>0,9*1,3</t>
  </si>
  <si>
    <t>969021147</t>
  </si>
  <si>
    <t>7*-demont oplechování římsy</t>
  </si>
  <si>
    <t>-2088611671</t>
  </si>
  <si>
    <t>1,6*2+0,9*4+7,8+11,02+2,55*2+8,7+10,83</t>
  </si>
  <si>
    <t>969021148</t>
  </si>
  <si>
    <t>8*-demontáž parapetu</t>
  </si>
  <si>
    <t>-986197667</t>
  </si>
  <si>
    <t>1,2</t>
  </si>
  <si>
    <t>969021149</t>
  </si>
  <si>
    <t>9*-demontáž svodu</t>
  </si>
  <si>
    <t>1221469133</t>
  </si>
  <si>
    <t>11+17</t>
  </si>
  <si>
    <t>969021150</t>
  </si>
  <si>
    <t>10*-demontáž ocel konzole</t>
  </si>
  <si>
    <t>1956482028</t>
  </si>
  <si>
    <t>969021151</t>
  </si>
  <si>
    <t>11*-demontáž lišt vč.uchycení</t>
  </si>
  <si>
    <t>923488232</t>
  </si>
  <si>
    <t>8,7+2,55+11,02+0,5+1,8</t>
  </si>
  <si>
    <t>969021152</t>
  </si>
  <si>
    <t>12*-demontáž větracích mřížek</t>
  </si>
  <si>
    <t>-1499616481</t>
  </si>
  <si>
    <t>974031132</t>
  </si>
  <si>
    <t>Vysekání rýh ve zdivu cihelném na maltu vápennou nebo vápenocementovou do hl. 50 mm a šířky do 70 mm</t>
  </si>
  <si>
    <t>-971778930</t>
  </si>
  <si>
    <t>"chráničky -7*"7+0,6+4,6+1+1,5</t>
  </si>
  <si>
    <t>978019391</t>
  </si>
  <si>
    <t>Otlučení vápenných nebo vápenocementových omítek vnějších ploch s vyškrabáním spar a s očištěním zdiva stupně členitosti 3 až 5, v rozsahu přes 80 do 100 %</t>
  </si>
  <si>
    <t>-163116621</t>
  </si>
  <si>
    <t>"JZ"430,45+122</t>
  </si>
  <si>
    <t>978036191</t>
  </si>
  <si>
    <t>Otlučení cementových omítek vnějších ploch s vyškrabáním spar zdiva a s očištěním povrchu, v rozsahu přes 80 do 100 %</t>
  </si>
  <si>
    <t>172426362</t>
  </si>
  <si>
    <t>"sokl-JZ:A-D"12,5+8,96+2,24+52,16</t>
  </si>
  <si>
    <t>978036900</t>
  </si>
  <si>
    <t>kpl</t>
  </si>
  <si>
    <t>25344074</t>
  </si>
  <si>
    <t>1252084433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</si>
  <si>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</si>
  <si>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997013153</t>
  </si>
  <si>
    <t>Vnitrostaveništní doprava suti a vybouraných hmot vodorovně do 50 m svisle s omezením mechanizace pro budovy a haly výšky přes 9 do 12 m</t>
  </si>
  <si>
    <t>1690739961</t>
  </si>
  <si>
    <t>997013312</t>
  </si>
  <si>
    <t>Shoz suti montáž a demontáž shozu výšky přes 10 do 20 m</t>
  </si>
  <si>
    <t>1397133540</t>
  </si>
  <si>
    <t xml:space="preserve">Poznámka k souboru cen:
1. Shozy vyšší než 75 m se oceňují individuálně.
2. Výškou se rozumí vzdálenost od vyústění shozu do úrovně plnícího trychtýře.
</t>
  </si>
  <si>
    <t>4*15</t>
  </si>
  <si>
    <t>997013322</t>
  </si>
  <si>
    <t>Shoz suti montáž a demontáž shozu výšky Příplatek za první a každý další den použití shozu k ceně -3312</t>
  </si>
  <si>
    <t>-1129117064</t>
  </si>
  <si>
    <t>-144185370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</si>
  <si>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</si>
  <si>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-667745675</t>
  </si>
  <si>
    <t>91,349*21</t>
  </si>
  <si>
    <t>997013831</t>
  </si>
  <si>
    <t>Poplatek za uložení stavebního odpadu na skládce (skládkovné) směsného</t>
  </si>
  <si>
    <t>1480366713</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</si>
  <si>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</si>
  <si>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-1889678598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</si>
  <si>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</si>
  <si>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</si>
  <si>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</si>
  <si>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711113129</t>
  </si>
  <si>
    <t xml:space="preserve">Sanační systém-hydroizolace dvoukomponentní izol hmotou </t>
  </si>
  <si>
    <t>-280828869</t>
  </si>
  <si>
    <t>"1A-dle PD"12,5</t>
  </si>
  <si>
    <t>711113133</t>
  </si>
  <si>
    <t>Sanační systém-nátěr hydroizolační sulfátovou stěrkou</t>
  </si>
  <si>
    <t>357728744</t>
  </si>
  <si>
    <t>"B"8,96*2</t>
  </si>
  <si>
    <t>711161332</t>
  </si>
  <si>
    <t xml:space="preserve">Izolace proti zemní vlhkosti foliemi nopovými s odvodňovací funkcí s textilií </t>
  </si>
  <si>
    <t>42912565</t>
  </si>
  <si>
    <t>711161382</t>
  </si>
  <si>
    <t>Izolace proti zemní vlhkosti foliemi nopovými ukončené horní provětrávací lištou</t>
  </si>
  <si>
    <t>408300705</t>
  </si>
  <si>
    <t xml:space="preserve">Poznámka k souboru cen:
1. V cenách -1302 až -1361 nejsou započteny náklady na ukončení izolace lištou.
2. Prostupy izolací se oceňují cenami souboru 711 76 - Provedení detailů fóliemi.
</t>
  </si>
  <si>
    <t>"O/2"22,4</t>
  </si>
  <si>
    <t>998711203</t>
  </si>
  <si>
    <t>Přesun hmot pro izolace proti vodě, vlhkosti a plynům stanovený procentní sazbou (%) z ceny vodorovná dopravní vzdálenost do 50 m v objektech výšky přes 12 do 60 m</t>
  </si>
  <si>
    <t>1702198301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</si>
  <si>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</si>
  <si>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764216604</t>
  </si>
  <si>
    <t>Oplechování parapetů z pozinkovaného plechu s povrchovou úpravou rovných mechanicky kotvené, bez rohů rš 330 mm</t>
  </si>
  <si>
    <t>1322377157</t>
  </si>
  <si>
    <t>"K1,K14"12+3</t>
  </si>
  <si>
    <t>764216604.1</t>
  </si>
  <si>
    <t>Oplechování rovných parapetů mechanicky kotvené z Pz s povrchovou úpravou rš 350 mm</t>
  </si>
  <si>
    <t>-1747942121</t>
  </si>
  <si>
    <t>"K9"12</t>
  </si>
  <si>
    <t>764216605</t>
  </si>
  <si>
    <t>Oplechování parapetů z pozinkovaného plechu s povrchovou úpravou rovných mechanicky kotvené, bez rohů rš 400 mm</t>
  </si>
  <si>
    <t>2054598288</t>
  </si>
  <si>
    <t>"K12"1,2*4</t>
  </si>
  <si>
    <t>764218601</t>
  </si>
  <si>
    <t>Oplechování rovné římsy mechanicky kotvené z Pz s upraveným povrchem rš 120 mm</t>
  </si>
  <si>
    <t>555417130</t>
  </si>
  <si>
    <t>"K2"45,52</t>
  </si>
  <si>
    <t>764218603</t>
  </si>
  <si>
    <t>Oplechování rovné římsy mechanicky kotvené z Pz s upraveným povrchem rš 250 mm</t>
  </si>
  <si>
    <t>-1841324563</t>
  </si>
  <si>
    <t>"K3"36,2</t>
  </si>
  <si>
    <t>764218605</t>
  </si>
  <si>
    <t>Oplechování říms a ozdobných prvků z pozinkovaného plechu s povrchovou úpravou rovných, bez rohů mechanicky kotvené rš 400 mm</t>
  </si>
  <si>
    <t>796801868</t>
  </si>
  <si>
    <t xml:space="preserve">Poznámka k souboru cen:
1. Ceny lze použít pro ocenění oplechování římsy pod nadřímsovým žlabem.
</t>
  </si>
  <si>
    <t>"K4"7</t>
  </si>
  <si>
    <t>764218611</t>
  </si>
  <si>
    <t>Oplechování říms a ozdobných prvků z pozinkovaného plechu s povrchovou úpravou rovných, bez rohů mechanicky kotvené přes rš 670 mm</t>
  </si>
  <si>
    <t>-1841371609</t>
  </si>
  <si>
    <t>"K16"8</t>
  </si>
  <si>
    <t>764218645</t>
  </si>
  <si>
    <t>Oplechování říms a ozdobných prvků z pozinkovaného plechu s povrchovou úpravou rovných, bez rohů Příplatek k cenám za zvýšenou pracnost při provedení rohu nebo koutu rovné římsy do rš 400 mm</t>
  </si>
  <si>
    <t>-1091494001</t>
  </si>
  <si>
    <t>"K2,K3"45,52+36,2</t>
  </si>
  <si>
    <t>764518623</t>
  </si>
  <si>
    <t>Svod z pozinkovaného plechu s upraveným povrchem včetně objímek, kolen a odskoků kruhový, průměru 120 mm</t>
  </si>
  <si>
    <t>-1810871035</t>
  </si>
  <si>
    <t>"K17"32</t>
  </si>
  <si>
    <t>7645188001</t>
  </si>
  <si>
    <t>K15-Al protidešťová žaluzie 150/150 se síťkou</t>
  </si>
  <si>
    <t>353608116</t>
  </si>
  <si>
    <t>"K15"2</t>
  </si>
  <si>
    <t>65</t>
  </si>
  <si>
    <t>7645188002</t>
  </si>
  <si>
    <t>K18-Al protidešťová žaluzie 750/750 se síťkou</t>
  </si>
  <si>
    <t>-1745809655</t>
  </si>
  <si>
    <t>"K18"1</t>
  </si>
  <si>
    <t>66</t>
  </si>
  <si>
    <t>-2090829643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</si>
  <si>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</si>
  <si>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67</t>
  </si>
  <si>
    <t>766621090.1</t>
  </si>
  <si>
    <t>Repase oken včetně rámů</t>
  </si>
  <si>
    <t>71014478</t>
  </si>
  <si>
    <t>783</t>
  </si>
  <si>
    <t>Dokončovací práce - nátěry</t>
  </si>
  <si>
    <t>68</t>
  </si>
  <si>
    <t>783301303</t>
  </si>
  <si>
    <t>Příprava podkladu zámečnických konstrukcí před provedením nátěru odrezivění odrezovačem bezoplachovým</t>
  </si>
  <si>
    <t>-484309627</t>
  </si>
  <si>
    <t>"vrata-11*"2*2,6</t>
  </si>
  <si>
    <t>"ostatní kovové prvky-10*"0,75*0,75</t>
  </si>
  <si>
    <t>"mříže-16*"0,9*1,3*2</t>
  </si>
  <si>
    <t>69</t>
  </si>
  <si>
    <t>783301313</t>
  </si>
  <si>
    <t>Příprava podkladu zámečnických konstrukcí před provedením nátěru odmaštění odmašťovačem ředidlovým</t>
  </si>
  <si>
    <t>-1044794710</t>
  </si>
  <si>
    <t>70</t>
  </si>
  <si>
    <t>783314203</t>
  </si>
  <si>
    <t>Základní antikorozní nátěr zámečnických konstrukcí jednonásobný syntetický samozákladující</t>
  </si>
  <si>
    <t>239180191</t>
  </si>
  <si>
    <t>71</t>
  </si>
  <si>
    <t>783315103</t>
  </si>
  <si>
    <t>Mezinátěr zámečnických konstrukcí jednonásobný syntetický samozákladující</t>
  </si>
  <si>
    <t>1941895171</t>
  </si>
  <si>
    <t>72</t>
  </si>
  <si>
    <t>783317105</t>
  </si>
  <si>
    <t>Krycí nátěr (email) zámečnických konstrukcí jednonásobný syntetický samozákladující</t>
  </si>
  <si>
    <t>-163191412</t>
  </si>
  <si>
    <t>73</t>
  </si>
  <si>
    <t>783601711</t>
  </si>
  <si>
    <t>Příprava podkladu armatur a kovových potrubí před provedením nátěru potrubí do DN 50 mm odrezivěním, odrezovačem bezoplachovým</t>
  </si>
  <si>
    <t>1110216092</t>
  </si>
  <si>
    <t>74</t>
  </si>
  <si>
    <t>783801503</t>
  </si>
  <si>
    <t>Příprava podkladu omítek před provedením nátěru omytí tlakovou vodou</t>
  </si>
  <si>
    <t>976582960</t>
  </si>
  <si>
    <t>"otluč om"430,45+122</t>
  </si>
  <si>
    <t>"B,C,D,"8,96+2,24+52,165</t>
  </si>
  <si>
    <t>"ozdob prvky"6,6</t>
  </si>
  <si>
    <t>75</t>
  </si>
  <si>
    <t>783801504</t>
  </si>
  <si>
    <t>-1381522268</t>
  </si>
  <si>
    <t>"1B,C,D"8,96+2,24+52,16</t>
  </si>
  <si>
    <t>76</t>
  </si>
  <si>
    <t>783827170</t>
  </si>
  <si>
    <t>Krycí (ochranný ) nátěr omítek jednonásobný hladkých omítek hladkých, zrnitých tenkovrstvých nebo štukových stupně členitosti 4 biocidní přísada</t>
  </si>
  <si>
    <t>-1600251641</t>
  </si>
  <si>
    <t>"nová om"430,45</t>
  </si>
  <si>
    <t>"B,C,D,E"8,96+2,24+52,16</t>
  </si>
  <si>
    <t>"JV-9*"1,5*1,8-1,0</t>
  </si>
  <si>
    <t>"nová om"122</t>
  </si>
  <si>
    <t>77</t>
  </si>
  <si>
    <t>783827171</t>
  </si>
  <si>
    <t>1446657955</t>
  </si>
  <si>
    <t>78</t>
  </si>
  <si>
    <t>-1892174703</t>
  </si>
  <si>
    <t>79</t>
  </si>
  <si>
    <t>-1437006702</t>
  </si>
  <si>
    <t>VRN9</t>
  </si>
  <si>
    <t>Ostatní náklady</t>
  </si>
  <si>
    <t>80</t>
  </si>
  <si>
    <t>090001000</t>
  </si>
  <si>
    <t>Základní rozdělení průvodních činností a nákladů ostatní náklady</t>
  </si>
  <si>
    <t>-26658945</t>
  </si>
  <si>
    <t>3 - Oprava fasády objektu-tělocvična</t>
  </si>
  <si>
    <t>"12*"1,0*9,7</t>
  </si>
  <si>
    <t>"12*"1,0*0,5*9,7</t>
  </si>
  <si>
    <t>4,85</t>
  </si>
  <si>
    <t>"5% z ostatní plochy-oprava-odhad"161,65*0,05</t>
  </si>
  <si>
    <t>7,5</t>
  </si>
  <si>
    <t>2032488166</t>
  </si>
  <si>
    <t>9,4</t>
  </si>
  <si>
    <t>-1382495719</t>
  </si>
  <si>
    <t>9,4+34,5</t>
  </si>
  <si>
    <t>-1238989111</t>
  </si>
  <si>
    <t>"otlučená omítka "7,5</t>
  </si>
  <si>
    <t>-1215214975</t>
  </si>
  <si>
    <t>"10% z ostatní plochy-oprava"(9,4+34,5)*0,1</t>
  </si>
  <si>
    <t>603087402</t>
  </si>
  <si>
    <t>34,5</t>
  </si>
  <si>
    <t>-1136059088</t>
  </si>
  <si>
    <t>"dle PD"1,3*2,4*4</t>
  </si>
  <si>
    <t>1,0*9,7</t>
  </si>
  <si>
    <t>9,7*5</t>
  </si>
  <si>
    <t>48,5*30</t>
  </si>
  <si>
    <t>48,5</t>
  </si>
  <si>
    <t>4,5</t>
  </si>
  <si>
    <t>Úklid kolem objektu po skončení prací</t>
  </si>
  <si>
    <t>3,952*21</t>
  </si>
  <si>
    <t>"1A-dle PD"7,5</t>
  </si>
  <si>
    <t xml:space="preserve">Sanační systém-nátěr hydroizolační </t>
  </si>
  <si>
    <t>"1B"7,5*2</t>
  </si>
  <si>
    <t>"1A"7,5</t>
  </si>
  <si>
    <t>Izolace proti zemní vlhkosti nopovými foliemi ukončení izolace lištou provětrávací</t>
  </si>
  <si>
    <t>"O/2"9,7</t>
  </si>
  <si>
    <t>"K10"4</t>
  </si>
  <si>
    <t>9,7</t>
  </si>
  <si>
    <t>"K17"4,5</t>
  </si>
  <si>
    <t>-1280347908</t>
  </si>
  <si>
    <t>-460145119</t>
  </si>
  <si>
    <t>4 - Mříž před vstupem,příprava otvírání dveří-el.rozvody</t>
  </si>
  <si>
    <t xml:space="preserve">    741 - Elektroinstalace - silnoproud</t>
  </si>
  <si>
    <t xml:space="preserve">    767 - Konstrukce zámečnické</t>
  </si>
  <si>
    <t>741</t>
  </si>
  <si>
    <t>Elektroinstalace - silnoproud</t>
  </si>
  <si>
    <t>741119001</t>
  </si>
  <si>
    <t xml:space="preserve">Příprava elektrorozvodů pro otvírání dveří </t>
  </si>
  <si>
    <t>-2112998946</t>
  </si>
  <si>
    <t>767</t>
  </si>
  <si>
    <t>Konstrukce zámečnické</t>
  </si>
  <si>
    <t>767995120</t>
  </si>
  <si>
    <t>Dodání a montáž mříže dle T.03 (2160/2905) včetně kovářského nátěru</t>
  </si>
  <si>
    <t>kg</t>
  </si>
  <si>
    <t>-2073530712</t>
  </si>
  <si>
    <t>5 - Oprava střechy - sever,západ ,východ,hromosvod</t>
  </si>
  <si>
    <t xml:space="preserve">    712 - Povlakové krytiny</t>
  </si>
  <si>
    <t xml:space="preserve">    762 - Konstrukce tesařské</t>
  </si>
  <si>
    <t xml:space="preserve">    784 - Dokončovací práce - malby a tapety</t>
  </si>
  <si>
    <t xml:space="preserve">    VRN1 - Průzkumné, geodetické a projektové práce</t>
  </si>
  <si>
    <t>-172185721</t>
  </si>
  <si>
    <t>"komín ZK 1-6"2,625*0,5*0,75+1,5*0,875*1,425+2,625*0,5*0,47+2,875*0,625*0,255+1,375*0,5*1,875+1,625*0,5*1,95+3,875*0,5*0,45</t>
  </si>
  <si>
    <t>"komíny jih"-3,169</t>
  </si>
  <si>
    <t>445767565</t>
  </si>
  <si>
    <t>"komín ZK 1,2,4,5"2,725*0,6+1,6*0,975+1,475*0,6+1,725*0,6</t>
  </si>
  <si>
    <t>"jih"-2,45</t>
  </si>
  <si>
    <t>612311141</t>
  </si>
  <si>
    <t>Omítka vápenná vnitřních ploch nanášená ručně dvouvrstvá štuková, tloušťky jádrové omítky do 10 mm a tloušťky štuku do 3 mm svislých konstrukcí stěn</t>
  </si>
  <si>
    <t>-1182318852</t>
  </si>
  <si>
    <t>"Drážka u rozvaděče"10</t>
  </si>
  <si>
    <t>321564021</t>
  </si>
  <si>
    <t>(22,4+2+2)*16+(32,5+2+2)*16+(37,6+2+2)*19+(13+9,7+10,6+2,1+11,2+2+2+2+2)*18</t>
  </si>
  <si>
    <t>"jih"-605,25</t>
  </si>
  <si>
    <t>-214322503</t>
  </si>
  <si>
    <t>"60dní"2174,35*60</t>
  </si>
  <si>
    <t>421435979</t>
  </si>
  <si>
    <t>2174,35</t>
  </si>
  <si>
    <t>-1009804561</t>
  </si>
  <si>
    <t>(22,4+32,5+39+13+10+19,5)*1,5</t>
  </si>
  <si>
    <t>"jih"-52</t>
  </si>
  <si>
    <t>-1470775589</t>
  </si>
  <si>
    <t>"60dní"152,6*60</t>
  </si>
  <si>
    <t>-513026240</t>
  </si>
  <si>
    <t>152,6</t>
  </si>
  <si>
    <t>949101111</t>
  </si>
  <si>
    <t>Lešení pomocné pracovní pro objekty pozemních staveb pro zatížení do 150 kg/m2, o výšce lešeňové podlahy do 1,9 m</t>
  </si>
  <si>
    <t>-914417771</t>
  </si>
  <si>
    <t>"pro opravu krovu,nátěry"20*30+12*11</t>
  </si>
  <si>
    <t>962032230</t>
  </si>
  <si>
    <t>Bourání zdiva nadzákladového z cihel nebo tvárnic z cihel pálených nebo vápenopískových, na maltu vápennou nebo vápenocementovou, objemu do 1 m3</t>
  </si>
  <si>
    <t>2026234930</t>
  </si>
  <si>
    <t>2,625*0,5*0,75+1,5*0,875*1,425+2,625*0,5*0,47+2,875*0,625*0,255+1,375*0,5*1,875+1,625*0,5*1,95+3,875*0,5*0,45</t>
  </si>
  <si>
    <t>"jih"-3,169</t>
  </si>
  <si>
    <t>962052210</t>
  </si>
  <si>
    <t>Bourání zdiva železobetonového nadzákladového, objemu do 1 m3</t>
  </si>
  <si>
    <t>532975167</t>
  </si>
  <si>
    <t>"komínové hlavy"2,725*0,6*0,09+1,6*0,975*0,09+1,475*0,6*0,09+1,725*0,6*0,09+3,975*0,6*0,09</t>
  </si>
  <si>
    <t>963015121</t>
  </si>
  <si>
    <t>Demontáž prefabrikovaných krycích desek kanálů, šachet nebo žump hmotnosti do 0,09 t</t>
  </si>
  <si>
    <t>601674352</t>
  </si>
  <si>
    <t>-1760781610</t>
  </si>
  <si>
    <t>1686174773</t>
  </si>
  <si>
    <t>1176189271</t>
  </si>
  <si>
    <t>26,988*15</t>
  </si>
  <si>
    <t>-1159707533</t>
  </si>
  <si>
    <t>-1782881148</t>
  </si>
  <si>
    <t>997013811</t>
  </si>
  <si>
    <t>Poplatek za uložení stavebního odpadu na skládce (skládkovné) dřevěného</t>
  </si>
  <si>
    <t>1694315381</t>
  </si>
  <si>
    <t>997013814</t>
  </si>
  <si>
    <t>Poplatek za uložení stavebního odpadu na skládce (skládkovné) z izolačních materiálů</t>
  </si>
  <si>
    <t>1337879754</t>
  </si>
  <si>
    <t>-1302664513</t>
  </si>
  <si>
    <t>-96179373</t>
  </si>
  <si>
    <t>712</t>
  </si>
  <si>
    <t>Povlakové krytiny</t>
  </si>
  <si>
    <t>712300833</t>
  </si>
  <si>
    <t>Odstranění ze střech plochých do 10 st. krytiny povlakové třívrstvé</t>
  </si>
  <si>
    <t>1670948260</t>
  </si>
  <si>
    <t>"C1+C2"120+54</t>
  </si>
  <si>
    <t>"B-obvod"0,6*(15,5*2+5,3*2)</t>
  </si>
  <si>
    <t>712300841</t>
  </si>
  <si>
    <t>Odstranění ze střech plochých do 10 st. mechu odškrabáním a očistěním s urovnáním povrchu</t>
  </si>
  <si>
    <t>1821961473</t>
  </si>
  <si>
    <t>"B"106</t>
  </si>
  <si>
    <t>712331101</t>
  </si>
  <si>
    <t>Provedení povlakové krytiny střech plochých do 10 st. pásy na sucho AIP nebo NAIP</t>
  </si>
  <si>
    <t>276999747</t>
  </si>
  <si>
    <t>"T.05-B doplnění"25</t>
  </si>
  <si>
    <t>"T.06-C1,C2"120+54</t>
  </si>
  <si>
    <t>628522540.1</t>
  </si>
  <si>
    <t>pás asfaltovaný modifikovaný SBS  mineral</t>
  </si>
  <si>
    <t>-1643012448</t>
  </si>
  <si>
    <t>"T.05-doplnění"25*1,15</t>
  </si>
  <si>
    <t>"T.06-C1,C2"(120+54)*1,15</t>
  </si>
  <si>
    <t>712341559</t>
  </si>
  <si>
    <t>Provedení povlakové krytiny střech plochých do 10 st. pásy přitavením NAIP v plné ploše</t>
  </si>
  <si>
    <t>-1862556890</t>
  </si>
  <si>
    <t>"T.05-B"106</t>
  </si>
  <si>
    <t>628522550.1</t>
  </si>
  <si>
    <t xml:space="preserve">pás asfaltovaný modifikovaný SBS </t>
  </si>
  <si>
    <t>749711389</t>
  </si>
  <si>
    <t>"B"106,000*1,15</t>
  </si>
  <si>
    <t>"C1"120*1,15</t>
  </si>
  <si>
    <t>628522550.2</t>
  </si>
  <si>
    <t>pás asfaltovaný modifikovaný SBS  FIRESTOP</t>
  </si>
  <si>
    <t>-995308095</t>
  </si>
  <si>
    <t>"C2"54*1,15</t>
  </si>
  <si>
    <t>712363104</t>
  </si>
  <si>
    <t>Provedení povlakové krytiny střech plochých do 10 st. fólií ostatní činnosti při pokládání hydroizolačních fólií (materiál ve specifikaci) mechanické ukotvení talířovou hmoždinkou do dřevěné konstrukce</t>
  </si>
  <si>
    <t>-1425392040</t>
  </si>
  <si>
    <t>"T.05-B doplnění"25*6</t>
  </si>
  <si>
    <t>"T.06-C1 ,C2"(120+54)*5</t>
  </si>
  <si>
    <t>590513720.1</t>
  </si>
  <si>
    <t>Šroub Ejot Dabo TKR 4,8+talíř.podložka Ejot HTV 82/40 TK</t>
  </si>
  <si>
    <t>1096473933</t>
  </si>
  <si>
    <t>998712203</t>
  </si>
  <si>
    <t>Přesun hmot pro povlakové krytiny stanovený procentní sazbou (%) z ceny vodorovná dopravní vzdálenost do 50 m v objektech výšky přes 12 do 24 m</t>
  </si>
  <si>
    <t>953869931</t>
  </si>
  <si>
    <t>Demontáž lapačů střešních splavenin DN 110</t>
  </si>
  <si>
    <t>688104382</t>
  </si>
  <si>
    <t>7+1-6</t>
  </si>
  <si>
    <t>2051112375</t>
  </si>
  <si>
    <t>741124901.1</t>
  </si>
  <si>
    <t>Dodání a montáž systému vyhřívání okapů dle projektové dokumentace</t>
  </si>
  <si>
    <t>-875022582</t>
  </si>
  <si>
    <t>741410003.1</t>
  </si>
  <si>
    <t>Demontáž uzemňovacího vedení s upevněním, propojením a připojením pomocí svorek na povrchu drátu nebo lana D do 10 mm</t>
  </si>
  <si>
    <t>-391113285</t>
  </si>
  <si>
    <t>12+12+5+5+15,2+15,2+11,5+14,5+13+10,5+8,6</t>
  </si>
  <si>
    <t>741410003.2</t>
  </si>
  <si>
    <t>Montáž uzemňovacího vedení s upevněním, propojením a připojením pomocí svorek na povrchu drátu nebo lana D do 10 mm</t>
  </si>
  <si>
    <t>2005979473</t>
  </si>
  <si>
    <t>741410004.1</t>
  </si>
  <si>
    <t xml:space="preserve">Jímací soustava </t>
  </si>
  <si>
    <t>Kč</t>
  </si>
  <si>
    <t>-572696506</t>
  </si>
  <si>
    <t>741410004.2</t>
  </si>
  <si>
    <t>Zemnící soustava</t>
  </si>
  <si>
    <t>-581525186</t>
  </si>
  <si>
    <t>741410004.3</t>
  </si>
  <si>
    <t>Přepěťové ochrany</t>
  </si>
  <si>
    <t>956984385</t>
  </si>
  <si>
    <t>741410004.4</t>
  </si>
  <si>
    <t xml:space="preserve">Hromosvod-Ostaní náklady </t>
  </si>
  <si>
    <t>-1966496513</t>
  </si>
  <si>
    <t>762</t>
  </si>
  <si>
    <t>Konstrukce tesařské</t>
  </si>
  <si>
    <t>762085103</t>
  </si>
  <si>
    <t>Práce společné pro tesařské konstrukce montáž ocelových spojovacích prostředků (materiál ve specifikaci) kotevních želez příložek, patek, táhel</t>
  </si>
  <si>
    <t>-147361372</t>
  </si>
  <si>
    <t>"viz.PD-50/5/1500"1</t>
  </si>
  <si>
    <t>130102180.1</t>
  </si>
  <si>
    <t>Kotevní pásek-tyč ocelová plochá, v jakosti 11 375, 50 x 5  mm, vč.nátěru</t>
  </si>
  <si>
    <t>1514899304</t>
  </si>
  <si>
    <t>Poznámka k položce:
Hmotnost: 2,1 kg/m</t>
  </si>
  <si>
    <t>1,5*1,96</t>
  </si>
  <si>
    <t>762331922</t>
  </si>
  <si>
    <t>Vázané konstrukce krovů vyřezání části střešní vazby průřezové plochy řeziva přes 120 do 224 cm2, délky vyřezané části krovového prvku přes 3 do 5 m</t>
  </si>
  <si>
    <t>1904801258</t>
  </si>
  <si>
    <t>"viz.PD-pozednice"4*2</t>
  </si>
  <si>
    <t>762331932</t>
  </si>
  <si>
    <t>Vázané konstrukce krovů vyřezání části střešní vazby průřezové plochy řeziva přes 224 do 288 cm2, délky vyřezané části krovového prvku přes 3 do 5 m</t>
  </si>
  <si>
    <t>843171138</t>
  </si>
  <si>
    <t>"viz.PD-krokev"4*3</t>
  </si>
  <si>
    <t>762332922</t>
  </si>
  <si>
    <t>Vázané konstrukce krovů doplnění části střešní vazby z hranolů, nebo hranolků (materiál v ceně), průřezové plochy přes 120 do 224 cm2</t>
  </si>
  <si>
    <t>-2101662998</t>
  </si>
  <si>
    <t>762332923</t>
  </si>
  <si>
    <t>Vázané konstrukce krovů doplnění části střešní vazby z hranolů, nebo hranolků (materiál v ceně), průřezové plochy přes 224 do 288 cm2</t>
  </si>
  <si>
    <t>-1082297146</t>
  </si>
  <si>
    <t>762341210</t>
  </si>
  <si>
    <t>Bednění a laťování montáž bednění střech rovných a šikmých sklonu do 60 st. s vyřezáním otvorů z prken hrubých na sraz tl. do 32 mm</t>
  </si>
  <si>
    <t>1653318400</t>
  </si>
  <si>
    <t>"tab.T.04-pol.č.2,3 "0,16*46+39</t>
  </si>
  <si>
    <t>605151110</t>
  </si>
  <si>
    <t>řezivo jehličnaté boční prkno jakost I.-II. 2 - 3 cm</t>
  </si>
  <si>
    <t>-422522786</t>
  </si>
  <si>
    <t>"tab.T.04-pol.č.2,3 "(0,184+0,975)*1,1</t>
  </si>
  <si>
    <t>"tab.T.04-pomocné podkladní prvky"0,768</t>
  </si>
  <si>
    <t>762341811</t>
  </si>
  <si>
    <t>Demontáž bednění a laťování bednění střech rovných, obloukových, sklonu do 60 st. se všemi nadstřešními konstrukcemi z prken hrubých, hoblovaných tl. do 32 mm</t>
  </si>
  <si>
    <t>298795084</t>
  </si>
  <si>
    <t>605161020</t>
  </si>
  <si>
    <t>řezivo smrkové sušené tl. 60-70mm</t>
  </si>
  <si>
    <t>1485592553</t>
  </si>
  <si>
    <t>"viz.PD-rezerva na opravu krovu"1,5</t>
  </si>
  <si>
    <t>762341932.1</t>
  </si>
  <si>
    <t>Vyřezání části bednění střech z prken tl do 32 mm plochy jednotlivě do 4 m2</t>
  </si>
  <si>
    <t>527073955</t>
  </si>
  <si>
    <t>"tab. T.04-pol.č. 6"60</t>
  </si>
  <si>
    <t>762342214</t>
  </si>
  <si>
    <t>Bednění a laťování montáž laťování střech jednoduchých sklonu do 60 st. při osové vzdálenosti latí přes 150 do 360 mm</t>
  </si>
  <si>
    <t>-83030315</t>
  </si>
  <si>
    <t>"skladba A"765</t>
  </si>
  <si>
    <t>762342441</t>
  </si>
  <si>
    <t>Bednění a laťování montáž lišt trojúhelníkových nebo kontralatí</t>
  </si>
  <si>
    <t>-1594023214</t>
  </si>
  <si>
    <t>"tab. T.04-pol.č. 4-kontralatě"776</t>
  </si>
  <si>
    <t>"DET.9-rohová lišta u komínu"1,3+0,875+0,3</t>
  </si>
  <si>
    <t>605141140</t>
  </si>
  <si>
    <t>řezivo jehličnaté latě střešní impregnované dl 4 m</t>
  </si>
  <si>
    <t>-448200073</t>
  </si>
  <si>
    <t>"tab.T.04"(1,862+10,336)*1,1</t>
  </si>
  <si>
    <t>614181540.1</t>
  </si>
  <si>
    <t>lišta podlahová dřevěná smrk 28x28 mm</t>
  </si>
  <si>
    <t>1484129755</t>
  </si>
  <si>
    <t>762343811</t>
  </si>
  <si>
    <t>Demontáž bednění a laťování bednění okapů a štítových říms, včetně kostry, krajnice a závětrného prkna, pevných žaluzií a bednění z dílců, z prken hrubých, hoblovaných tl. do 32 mm</t>
  </si>
  <si>
    <t>-911090992</t>
  </si>
  <si>
    <t>"5*-náběh  ke střešnímu světlíku"3,5*0,3</t>
  </si>
  <si>
    <t>762343912</t>
  </si>
  <si>
    <t>Bednění a laťování střech zabednění jednotlivých otvorů ve střeše prkny tl. do 32 mm (materiál v ceně), otvoru plochy jednotlivě přes 1 do 4 m2</t>
  </si>
  <si>
    <t>-1692619688</t>
  </si>
  <si>
    <t>762361114</t>
  </si>
  <si>
    <t>Montáž spádových klínů pro rovné střechy s připojením na nosnou konstrukci z řeziva průřezové plochy do 120 cm2</t>
  </si>
  <si>
    <t>337437824</t>
  </si>
  <si>
    <t>"trab.T.04-pol.č. 1"20,9</t>
  </si>
  <si>
    <t>605121400</t>
  </si>
  <si>
    <t>řezivo stavební hranolek průřezu přes 200 x 200 mm délka do 5,00 m</t>
  </si>
  <si>
    <t>859874699</t>
  </si>
  <si>
    <t>"tab T.04-pol.č. 1"0,512*1,1</t>
  </si>
  <si>
    <t>762381111</t>
  </si>
  <si>
    <t>Ukotvení komínu ke krovu do šikmé plochy</t>
  </si>
  <si>
    <t>-57704760</t>
  </si>
  <si>
    <t>762381112</t>
  </si>
  <si>
    <t>Ukotvení komínu ke krovu do hřebene</t>
  </si>
  <si>
    <t>-2066542043</t>
  </si>
  <si>
    <t>762395000</t>
  </si>
  <si>
    <t>Spojovací prostředky krovů, bednění a laťování, nadstřešních konstrukcí svory, prkna, hřebíky, pásová ocel, vruty</t>
  </si>
  <si>
    <t>-582021580</t>
  </si>
  <si>
    <t>2,043+1,5+13,418+0,563</t>
  </si>
  <si>
    <t>762522811</t>
  </si>
  <si>
    <t>Demontáž podlah s polštáři z prken tl. do 32 mm</t>
  </si>
  <si>
    <t>1882236050</t>
  </si>
  <si>
    <t>"viz.PD"60</t>
  </si>
  <si>
    <t>762524104</t>
  </si>
  <si>
    <t>Položení podlah hoblovaných na pero a drážku z prken</t>
  </si>
  <si>
    <t>1091664312</t>
  </si>
  <si>
    <t>611899900</t>
  </si>
  <si>
    <t>palubky podlahové smrk 28 x 146 mm A/B</t>
  </si>
  <si>
    <t>-1800526070</t>
  </si>
  <si>
    <t>"viz.PD"30*1,15</t>
  </si>
  <si>
    <t>762595001</t>
  </si>
  <si>
    <t>Spojovací prostředky podlah a podkladových konstrukcí hřebíky, vruty</t>
  </si>
  <si>
    <t>1423611798</t>
  </si>
  <si>
    <t>998762203</t>
  </si>
  <si>
    <t>Přesun hmot pro konstrukce tesařské stanovený procentní sazbou (%) z ceny vodorovná dopravní vzdálenost do 50 m v objektech výšky přes 12 do 24 m</t>
  </si>
  <si>
    <t>1531622293</t>
  </si>
  <si>
    <t>-1922131941</t>
  </si>
  <si>
    <t>"skladba A"130+193+29+29+130+210+11+11</t>
  </si>
  <si>
    <t>"jih"-265</t>
  </si>
  <si>
    <t>1957055958</t>
  </si>
  <si>
    <t>15,7+15+3,5+1+2+10,2+15,7+15,5+13</t>
  </si>
  <si>
    <t>"jih"32,5</t>
  </si>
  <si>
    <t>-1324387735</t>
  </si>
  <si>
    <t>7,5+7,5+6,1+6,1</t>
  </si>
  <si>
    <t>-15</t>
  </si>
  <si>
    <t>-1176646702</t>
  </si>
  <si>
    <t>13-12,4</t>
  </si>
  <si>
    <t>764002811</t>
  </si>
  <si>
    <t>Demontáž klempířských konstrukcí okapového plechu do suti, v krytině povlakové</t>
  </si>
  <si>
    <t>-1478065315</t>
  </si>
  <si>
    <t>9,7+15,152</t>
  </si>
  <si>
    <t>"6*"15,4*2+5,3*2</t>
  </si>
  <si>
    <t>81</t>
  </si>
  <si>
    <t>-2141663397</t>
  </si>
  <si>
    <t>"zasklený+plech"10+1-2</t>
  </si>
  <si>
    <t>82</t>
  </si>
  <si>
    <t>1537988068</t>
  </si>
  <si>
    <t>"4*"11,5+11,2+20,7+20,7+11,2+10,8-48</t>
  </si>
  <si>
    <t>84</t>
  </si>
  <si>
    <t>764004801</t>
  </si>
  <si>
    <t>Demontáž klempířských konstrukcí žlabu podokapního do suti</t>
  </si>
  <si>
    <t>-1734789219</t>
  </si>
  <si>
    <t>85</t>
  </si>
  <si>
    <t>1533531397</t>
  </si>
  <si>
    <t>2,1+11,12+22,42+12,4+11+22,42+10,82+2,1-26,8</t>
  </si>
  <si>
    <t>86</t>
  </si>
  <si>
    <t>1091336479</t>
  </si>
  <si>
    <t>60-3,1</t>
  </si>
  <si>
    <t>87</t>
  </si>
  <si>
    <t>764211605.10</t>
  </si>
  <si>
    <t>K27-ztužující plech z Pz s povrch úpravou rš 330 mm,š.50 mm, tl. plechu 3mm</t>
  </si>
  <si>
    <t>1390484977</t>
  </si>
  <si>
    <t>88</t>
  </si>
  <si>
    <t>764211605.2</t>
  </si>
  <si>
    <t>K3-Přítlačná lišta z Pz s povrch úpravou rš 60 mm</t>
  </si>
  <si>
    <t>-2058494158</t>
  </si>
  <si>
    <t>89</t>
  </si>
  <si>
    <t>1811190757</t>
  </si>
  <si>
    <t>46,5-16,5</t>
  </si>
  <si>
    <t>90</t>
  </si>
  <si>
    <t>764211605.4</t>
  </si>
  <si>
    <t>K15-lišta oplechování z Pz s povrch úpravou rš 165 mm</t>
  </si>
  <si>
    <t>-1842189999</t>
  </si>
  <si>
    <t>91</t>
  </si>
  <si>
    <t>1991266751</t>
  </si>
  <si>
    <t>93,5-26,8</t>
  </si>
  <si>
    <t>92</t>
  </si>
  <si>
    <t>-1384781017</t>
  </si>
  <si>
    <t>93</t>
  </si>
  <si>
    <t>-2129406489</t>
  </si>
  <si>
    <t>62-17</t>
  </si>
  <si>
    <t>94</t>
  </si>
  <si>
    <t>218314345</t>
  </si>
  <si>
    <t>10-6,6</t>
  </si>
  <si>
    <t>95</t>
  </si>
  <si>
    <t>764211605.9</t>
  </si>
  <si>
    <t>K26-ztužující plech z Pz s povrch úpravou rš 270 mm,š.50 mm, tl. plechu 3mm</t>
  </si>
  <si>
    <t>-1654479214</t>
  </si>
  <si>
    <t>96</t>
  </si>
  <si>
    <t>1713320854</t>
  </si>
  <si>
    <t>30-16</t>
  </si>
  <si>
    <t>97</t>
  </si>
  <si>
    <t>1969996790</t>
  </si>
  <si>
    <t>26-12,4</t>
  </si>
  <si>
    <t>98</t>
  </si>
  <si>
    <t>764212663</t>
  </si>
  <si>
    <t>Oplechování rovné okapové hrany z Pz s povrchovou úpravou rš 250 mm</t>
  </si>
  <si>
    <t>-549247943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</si>
  <si>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</si>
  <si>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25,5</t>
  </si>
  <si>
    <t>99</t>
  </si>
  <si>
    <t>764212664</t>
  </si>
  <si>
    <t>Oplechování rovné okapové hrany z Pz s povrchovou úpravou rš 330 mm</t>
  </si>
  <si>
    <t>118469643</t>
  </si>
  <si>
    <t>13+93,5-26,8</t>
  </si>
  <si>
    <t>100</t>
  </si>
  <si>
    <t>764212666</t>
  </si>
  <si>
    <t>Oplechování rovné okapové hrany z Pz s povrchovou úpravou rš 500 mm</t>
  </si>
  <si>
    <t>-280600230</t>
  </si>
  <si>
    <t>101</t>
  </si>
  <si>
    <t>7642134581</t>
  </si>
  <si>
    <t>K28-sněhový zachytavač průběžný dvoutrubkový pozinkovaný plech s povrch úpravou</t>
  </si>
  <si>
    <t>328513001</t>
  </si>
  <si>
    <t>160-48</t>
  </si>
  <si>
    <t>102</t>
  </si>
  <si>
    <t>1506132997</t>
  </si>
  <si>
    <t>39-18,6</t>
  </si>
  <si>
    <t>103</t>
  </si>
  <si>
    <t>150863755</t>
  </si>
  <si>
    <t>"K25"1,5</t>
  </si>
  <si>
    <t>104</t>
  </si>
  <si>
    <t>-513577455</t>
  </si>
  <si>
    <t>10+1,5-7,6</t>
  </si>
  <si>
    <t>105</t>
  </si>
  <si>
    <t>-391239592</t>
  </si>
  <si>
    <t>8-6</t>
  </si>
  <si>
    <t>106</t>
  </si>
  <si>
    <t>764511602</t>
  </si>
  <si>
    <t>K13-Žlab podokapní půlkruhový z Pz s povrchovou úpravou rš 330 mm</t>
  </si>
  <si>
    <t>-2057708460</t>
  </si>
  <si>
    <t>107</t>
  </si>
  <si>
    <t>1239398027</t>
  </si>
  <si>
    <t>108</t>
  </si>
  <si>
    <t>764513602</t>
  </si>
  <si>
    <t>K16-výstup na střechu hliníkový 760x1500 s límcem pro osazení na bednění</t>
  </si>
  <si>
    <t>-1952558252</t>
  </si>
  <si>
    <t>109</t>
  </si>
  <si>
    <t>-626467987</t>
  </si>
  <si>
    <t>111</t>
  </si>
  <si>
    <t>Montáž krytiny betonové okapové hrany s větrací mřížkou univerzální</t>
  </si>
  <si>
    <t>561427288</t>
  </si>
  <si>
    <t>142-26,8</t>
  </si>
  <si>
    <t>112</t>
  </si>
  <si>
    <t>754606303</t>
  </si>
  <si>
    <t>113</t>
  </si>
  <si>
    <t>1517804811</t>
  </si>
  <si>
    <t>"A-dle PD"765-265</t>
  </si>
  <si>
    <t>114</t>
  </si>
  <si>
    <t>-419125391</t>
  </si>
  <si>
    <t>(765,000-265)*10,1</t>
  </si>
  <si>
    <t>115</t>
  </si>
  <si>
    <t>-1451867044</t>
  </si>
  <si>
    <t>"A"765-265</t>
  </si>
  <si>
    <t>116</t>
  </si>
  <si>
    <t>membrána podstřešní (reakce na oheň - třída E) 150 g/m2 s aplikovanou spojovací páskou</t>
  </si>
  <si>
    <t>1125764536</t>
  </si>
  <si>
    <t>(765,000-265)*1,15</t>
  </si>
  <si>
    <t>117</t>
  </si>
  <si>
    <t>562437373</t>
  </si>
  <si>
    <t>118</t>
  </si>
  <si>
    <t>1436351951</t>
  </si>
  <si>
    <t>10-3</t>
  </si>
  <si>
    <t>120</t>
  </si>
  <si>
    <t>-210950570</t>
  </si>
  <si>
    <t>121</t>
  </si>
  <si>
    <t>767311810</t>
  </si>
  <si>
    <t>Demontáž světlíků se zasklením</t>
  </si>
  <si>
    <t>736610854</t>
  </si>
  <si>
    <t>3,4*2,8</t>
  </si>
  <si>
    <t>122</t>
  </si>
  <si>
    <t>767881171</t>
  </si>
  <si>
    <t>Dodání a montážn záchytného systému dle ůdajů v PD</t>
  </si>
  <si>
    <t>448058713</t>
  </si>
  <si>
    <t>123</t>
  </si>
  <si>
    <t>998767203</t>
  </si>
  <si>
    <t>Přesun hmot pro zámečnické konstrukce stanovený procentní sazbou (%) z ceny vodorovná dopravní vzdálenost do 50 m v objektech výšky přes 12 do 24 m</t>
  </si>
  <si>
    <t>-1949851888</t>
  </si>
  <si>
    <t>124</t>
  </si>
  <si>
    <t>783213121</t>
  </si>
  <si>
    <t>Napouštěcí nátěr tesařských konstrukcí zabudovaných do konstrukce proti dřevokazným houbám, hmyzu a plísním dvojnásobný syntetický</t>
  </si>
  <si>
    <t>678821446</t>
  </si>
  <si>
    <t>"viz.PD"2600</t>
  </si>
  <si>
    <t>125</t>
  </si>
  <si>
    <t>783826655</t>
  </si>
  <si>
    <t>Hydrofobizační nátěr omítek silikonový, transparentní, povrchů hladkých omítek hladkých, zrnitých tenkovrstvých nebo štukových lícového zdiva</t>
  </si>
  <si>
    <t>-1024334480</t>
  </si>
  <si>
    <t>"komín ZK 1-6"(2,625+0,5)*2*0,75+(1,5+0,875)*2*1,425+(2,625+0,5)*2*0,47+(2,875+0,625)*2*0,255+(1,375+0,5)*2*1,875+(1,625+0,5)*2*1,95</t>
  </si>
  <si>
    <t>(3,875+0,5)*2*0,45</t>
  </si>
  <si>
    <t>784</t>
  </si>
  <si>
    <t>Dokončovací práce - malby a tapety</t>
  </si>
  <si>
    <t>126</t>
  </si>
  <si>
    <t>784221101</t>
  </si>
  <si>
    <t>Malby z malířských směsí otěruvzdorných za sucha dvojnásobné, bílé za sucha otěruvzdorné dobře v místnostech výšky do 3,80 m</t>
  </si>
  <si>
    <t>-1658016720</t>
  </si>
  <si>
    <t>VRN1</t>
  </si>
  <si>
    <t>Průzkumné, geodetické a projektové práce</t>
  </si>
  <si>
    <t>127</t>
  </si>
  <si>
    <t>013203000</t>
  </si>
  <si>
    <t>Projektová dokumentace-hromosvod</t>
  </si>
  <si>
    <t>-391743719</t>
  </si>
  <si>
    <t>128</t>
  </si>
  <si>
    <t>67223703</t>
  </si>
  <si>
    <t>129</t>
  </si>
  <si>
    <t>-683107216</t>
  </si>
  <si>
    <t>130</t>
  </si>
  <si>
    <t>1472272615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</si>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</sst>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0" xfId="0" applyFont="1" applyAlignment="1" applyProtection="1">
      <alignment vertical="top"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spans="2:71"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spans="2:71"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29</v>
      </c>
      <c r="AO10" s="27"/>
      <c r="AP10" s="27"/>
      <c r="AQ10" s="29"/>
      <c r="BE10" s="37"/>
      <c r="BS10" s="22" t="s">
        <v>8</v>
      </c>
    </row>
    <row r="11" spans="2:71" ht="18.45"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31</v>
      </c>
      <c r="AL11" s="27"/>
      <c r="AM11" s="27"/>
      <c r="AN11" s="33" t="s">
        <v>32</v>
      </c>
      <c r="AO11" s="27"/>
      <c r="AP11" s="27"/>
      <c r="AQ11" s="29"/>
      <c r="BE11" s="3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spans="2:71" ht="14.4" customHeight="1">
      <c r="B13" s="26"/>
      <c r="C13" s="27"/>
      <c r="D13" s="38"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34</v>
      </c>
      <c r="AO13" s="27"/>
      <c r="AP13" s="27"/>
      <c r="AQ13" s="29"/>
      <c r="BE13" s="37"/>
      <c r="BS13" s="22" t="s">
        <v>8</v>
      </c>
    </row>
    <row r="14" spans="2:71" ht="13.5">
      <c r="B14" s="26"/>
      <c r="C14" s="27"/>
      <c r="D14" s="27"/>
      <c r="E14" s="40" t="s">
        <v>34</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31</v>
      </c>
      <c r="AL14" s="27"/>
      <c r="AM14" s="27"/>
      <c r="AN14" s="40" t="s">
        <v>34</v>
      </c>
      <c r="AO14" s="27"/>
      <c r="AP14" s="27"/>
      <c r="AQ14" s="29"/>
      <c r="BE14" s="3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36</v>
      </c>
      <c r="AO16" s="27"/>
      <c r="AP16" s="27"/>
      <c r="AQ16" s="29"/>
      <c r="BE16" s="37"/>
      <c r="BS16" s="22" t="s">
        <v>6</v>
      </c>
    </row>
    <row r="17" spans="2:71" ht="18.45" customHeight="1">
      <c r="B17" s="26"/>
      <c r="C17" s="27"/>
      <c r="D17" s="27"/>
      <c r="E17" s="33" t="s">
        <v>37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31</v>
      </c>
      <c r="AL17" s="27"/>
      <c r="AM17" s="27"/>
      <c r="AN17" s="33" t="s">
        <v>38</v>
      </c>
      <c r="AO17" s="27"/>
      <c r="AP17" s="27"/>
      <c r="AQ17" s="29"/>
      <c r="BE17" s="37"/>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57" customHeight="1">
      <c r="B20" s="26"/>
      <c r="C20" s="27"/>
      <c r="D20" s="27"/>
      <c r="E20" s="42" t="s">
        <v>41</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42</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43</v>
      </c>
      <c r="M25" s="50"/>
      <c r="N25" s="50"/>
      <c r="O25" s="50"/>
      <c r="P25" s="45"/>
      <c r="Q25" s="45"/>
      <c r="R25" s="45"/>
      <c r="S25" s="45"/>
      <c r="T25" s="45"/>
      <c r="U25" s="45"/>
      <c r="V25" s="45"/>
      <c r="W25" s="50" t="s">
        <v>44</v>
      </c>
      <c r="X25" s="50"/>
      <c r="Y25" s="50"/>
      <c r="Z25" s="50"/>
      <c r="AA25" s="50"/>
      <c r="AB25" s="50"/>
      <c r="AC25" s="50"/>
      <c r="AD25" s="50"/>
      <c r="AE25" s="50"/>
      <c r="AF25" s="45"/>
      <c r="AG25" s="45"/>
      <c r="AH25" s="45"/>
      <c r="AI25" s="45"/>
      <c r="AJ25" s="45"/>
      <c r="AK25" s="50" t="s">
        <v>45</v>
      </c>
      <c r="AL25" s="50"/>
      <c r="AM25" s="50"/>
      <c r="AN25" s="50"/>
      <c r="AO25" s="50"/>
      <c r="AP25" s="45"/>
      <c r="AQ25" s="49"/>
      <c r="BE25" s="37"/>
    </row>
    <row r="26" spans="2:57" s="2" customFormat="1" ht="14.4" customHeight="1">
      <c r="B26" s="51"/>
      <c r="C26" s="52"/>
      <c r="D26" s="53" t="s">
        <v>46</v>
      </c>
      <c r="E26" s="52"/>
      <c r="F26" s="53" t="s">
        <v>47</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48</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49</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50</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51</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52</v>
      </c>
      <c r="E32" s="59"/>
      <c r="F32" s="59"/>
      <c r="G32" s="59"/>
      <c r="H32" s="59"/>
      <c r="I32" s="59"/>
      <c r="J32" s="59"/>
      <c r="K32" s="59"/>
      <c r="L32" s="59"/>
      <c r="M32" s="59"/>
      <c r="N32" s="59"/>
      <c r="O32" s="59"/>
      <c r="P32" s="59"/>
      <c r="Q32" s="59"/>
      <c r="R32" s="59"/>
      <c r="S32" s="59"/>
      <c r="T32" s="60" t="s">
        <v>53</v>
      </c>
      <c r="U32" s="59"/>
      <c r="V32" s="59"/>
      <c r="W32" s="59"/>
      <c r="X32" s="61" t="s">
        <v>54</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55</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2091</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Střední zdravotní škola Liberec</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23</v>
      </c>
      <c r="D44" s="72"/>
      <c r="E44" s="72"/>
      <c r="F44" s="72"/>
      <c r="G44" s="72"/>
      <c r="H44" s="72"/>
      <c r="I44" s="72"/>
      <c r="J44" s="72"/>
      <c r="K44" s="72"/>
      <c r="L44" s="82" t="str">
        <f>IF(K8="","",K8)</f>
        <v>Kostelní 8, Liberec</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IF(AN8="","",AN8)</f>
        <v>31. 1. 2019</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27</v>
      </c>
      <c r="D46" s="72"/>
      <c r="E46" s="72"/>
      <c r="F46" s="72"/>
      <c r="G46" s="72"/>
      <c r="H46" s="72"/>
      <c r="I46" s="72"/>
      <c r="J46" s="72"/>
      <c r="K46" s="72"/>
      <c r="L46" s="75" t="str">
        <f>IF(E11="","",E11)</f>
        <v>Statutární město Liberec</v>
      </c>
      <c r="M46" s="72"/>
      <c r="N46" s="72"/>
      <c r="O46" s="72"/>
      <c r="P46" s="72"/>
      <c r="Q46" s="72"/>
      <c r="R46" s="72"/>
      <c r="S46" s="72"/>
      <c r="T46" s="72"/>
      <c r="U46" s="72"/>
      <c r="V46" s="72"/>
      <c r="W46" s="72"/>
      <c r="X46" s="72"/>
      <c r="Y46" s="72"/>
      <c r="Z46" s="72"/>
      <c r="AA46" s="72"/>
      <c r="AB46" s="72"/>
      <c r="AC46" s="72"/>
      <c r="AD46" s="72"/>
      <c r="AE46" s="72"/>
      <c r="AF46" s="72"/>
      <c r="AG46" s="72"/>
      <c r="AH46" s="72"/>
      <c r="AI46" s="74" t="s">
        <v>35</v>
      </c>
      <c r="AJ46" s="72"/>
      <c r="AK46" s="72"/>
      <c r="AL46" s="72"/>
      <c r="AM46" s="75" t="str">
        <f>IF(E17="","",E17)</f>
        <v>AGORA s.r.o. Liberec</v>
      </c>
      <c r="AN46" s="75"/>
      <c r="AO46" s="75"/>
      <c r="AP46" s="75"/>
      <c r="AQ46" s="72"/>
      <c r="AR46" s="70"/>
      <c r="AS46" s="84" t="s">
        <v>56</v>
      </c>
      <c r="AT46" s="85"/>
      <c r="AU46" s="86"/>
      <c r="AV46" s="86"/>
      <c r="AW46" s="86"/>
      <c r="AX46" s="86"/>
      <c r="AY46" s="86"/>
      <c r="AZ46" s="86"/>
      <c r="BA46" s="86"/>
      <c r="BB46" s="86"/>
      <c r="BC46" s="86"/>
      <c r="BD46" s="87"/>
    </row>
    <row r="47" spans="2:56" s="1" customFormat="1" ht="13.5">
      <c r="B47" s="44"/>
      <c r="C47" s="74" t="s">
        <v>33</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57</v>
      </c>
      <c r="D49" s="95"/>
      <c r="E49" s="95"/>
      <c r="F49" s="95"/>
      <c r="G49" s="95"/>
      <c r="H49" s="96"/>
      <c r="I49" s="97" t="s">
        <v>58</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59</v>
      </c>
      <c r="AH49" s="95"/>
      <c r="AI49" s="95"/>
      <c r="AJ49" s="95"/>
      <c r="AK49" s="95"/>
      <c r="AL49" s="95"/>
      <c r="AM49" s="95"/>
      <c r="AN49" s="97" t="s">
        <v>60</v>
      </c>
      <c r="AO49" s="95"/>
      <c r="AP49" s="95"/>
      <c r="AQ49" s="99" t="s">
        <v>61</v>
      </c>
      <c r="AR49" s="70"/>
      <c r="AS49" s="100" t="s">
        <v>62</v>
      </c>
      <c r="AT49" s="101" t="s">
        <v>63</v>
      </c>
      <c r="AU49" s="101" t="s">
        <v>64</v>
      </c>
      <c r="AV49" s="101" t="s">
        <v>65</v>
      </c>
      <c r="AW49" s="101" t="s">
        <v>66</v>
      </c>
      <c r="AX49" s="101" t="s">
        <v>67</v>
      </c>
      <c r="AY49" s="101" t="s">
        <v>68</v>
      </c>
      <c r="AZ49" s="101" t="s">
        <v>69</v>
      </c>
      <c r="BA49" s="101" t="s">
        <v>70</v>
      </c>
      <c r="BB49" s="101" t="s">
        <v>71</v>
      </c>
      <c r="BC49" s="101" t="s">
        <v>72</v>
      </c>
      <c r="BD49" s="102" t="s">
        <v>73</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74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ROUND(SUM(AG52:AG56),2)</f>
        <v>0</v>
      </c>
      <c r="AH51" s="108"/>
      <c r="AI51" s="108"/>
      <c r="AJ51" s="108"/>
      <c r="AK51" s="108"/>
      <c r="AL51" s="108"/>
      <c r="AM51" s="108"/>
      <c r="AN51" s="109">
        <f>SUM(AG51,AT51)</f>
        <v>0</v>
      </c>
      <c r="AO51" s="109"/>
      <c r="AP51" s="109"/>
      <c r="AQ51" s="110" t="s">
        <v>21</v>
      </c>
      <c r="AR51" s="81"/>
      <c r="AS51" s="111">
        <f>ROUND(SUM(AS52:AS56),2)</f>
        <v>0</v>
      </c>
      <c r="AT51" s="112">
        <f>ROUND(SUM(AV51:AW51),2)</f>
        <v>0</v>
      </c>
      <c r="AU51" s="113">
        <f>ROUND(SUM(AU52:AU56),5)</f>
        <v>0</v>
      </c>
      <c r="AV51" s="112">
        <f>ROUND(AZ51*L26,2)</f>
        <v>0</v>
      </c>
      <c r="AW51" s="112">
        <f>ROUND(BA51*L27,2)</f>
        <v>0</v>
      </c>
      <c r="AX51" s="112">
        <f>ROUND(BB51*L26,2)</f>
        <v>0</v>
      </c>
      <c r="AY51" s="112">
        <f>ROUND(BC51*L27,2)</f>
        <v>0</v>
      </c>
      <c r="AZ51" s="112">
        <f>ROUND(SUM(AZ52:AZ56),2)</f>
        <v>0</v>
      </c>
      <c r="BA51" s="112">
        <f>ROUND(SUM(BA52:BA56),2)</f>
        <v>0</v>
      </c>
      <c r="BB51" s="112">
        <f>ROUND(SUM(BB52:BB56),2)</f>
        <v>0</v>
      </c>
      <c r="BC51" s="112">
        <f>ROUND(SUM(BC52:BC56),2)</f>
        <v>0</v>
      </c>
      <c r="BD51" s="114">
        <f>ROUND(SUM(BD52:BD56),2)</f>
        <v>0</v>
      </c>
      <c r="BS51" s="115" t="s">
        <v>75</v>
      </c>
      <c r="BT51" s="115" t="s">
        <v>76</v>
      </c>
      <c r="BU51" s="116" t="s">
        <v>77</v>
      </c>
      <c r="BV51" s="115" t="s">
        <v>78</v>
      </c>
      <c r="BW51" s="115" t="s">
        <v>7</v>
      </c>
      <c r="BX51" s="115" t="s">
        <v>79</v>
      </c>
      <c r="CL51" s="115" t="s">
        <v>21</v>
      </c>
    </row>
    <row r="52" spans="1:91" s="5" customFormat="1" ht="16.5" customHeight="1">
      <c r="A52" s="117" t="s">
        <v>80</v>
      </c>
      <c r="B52" s="118"/>
      <c r="C52" s="119"/>
      <c r="D52" s="120" t="s">
        <v>81</v>
      </c>
      <c r="E52" s="120"/>
      <c r="F52" s="120"/>
      <c r="G52" s="120"/>
      <c r="H52" s="120"/>
      <c r="I52" s="121"/>
      <c r="J52" s="120" t="s">
        <v>82</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'1 - Oparava střechy-jih'!J27</f>
        <v>0</v>
      </c>
      <c r="AH52" s="121"/>
      <c r="AI52" s="121"/>
      <c r="AJ52" s="121"/>
      <c r="AK52" s="121"/>
      <c r="AL52" s="121"/>
      <c r="AM52" s="121"/>
      <c r="AN52" s="122">
        <f>SUM(AG52,AT52)</f>
        <v>0</v>
      </c>
      <c r="AO52" s="121"/>
      <c r="AP52" s="121"/>
      <c r="AQ52" s="123" t="s">
        <v>83</v>
      </c>
      <c r="AR52" s="124"/>
      <c r="AS52" s="125">
        <v>0</v>
      </c>
      <c r="AT52" s="126">
        <f>ROUND(SUM(AV52:AW52),2)</f>
        <v>0</v>
      </c>
      <c r="AU52" s="127">
        <f>'1 - Oparava střechy-jih'!P90</f>
        <v>0</v>
      </c>
      <c r="AV52" s="126">
        <f>'1 - Oparava střechy-jih'!J30</f>
        <v>0</v>
      </c>
      <c r="AW52" s="126">
        <f>'1 - Oparava střechy-jih'!J31</f>
        <v>0</v>
      </c>
      <c r="AX52" s="126">
        <f>'1 - Oparava střechy-jih'!J32</f>
        <v>0</v>
      </c>
      <c r="AY52" s="126">
        <f>'1 - Oparava střechy-jih'!J33</f>
        <v>0</v>
      </c>
      <c r="AZ52" s="126">
        <f>'1 - Oparava střechy-jih'!F30</f>
        <v>0</v>
      </c>
      <c r="BA52" s="126">
        <f>'1 - Oparava střechy-jih'!F31</f>
        <v>0</v>
      </c>
      <c r="BB52" s="126">
        <f>'1 - Oparava střechy-jih'!F32</f>
        <v>0</v>
      </c>
      <c r="BC52" s="126">
        <f>'1 - Oparava střechy-jih'!F33</f>
        <v>0</v>
      </c>
      <c r="BD52" s="128">
        <f>'1 - Oparava střechy-jih'!F34</f>
        <v>0</v>
      </c>
      <c r="BT52" s="129" t="s">
        <v>81</v>
      </c>
      <c r="BV52" s="129" t="s">
        <v>78</v>
      </c>
      <c r="BW52" s="129" t="s">
        <v>84</v>
      </c>
      <c r="BX52" s="129" t="s">
        <v>7</v>
      </c>
      <c r="CL52" s="129" t="s">
        <v>21</v>
      </c>
      <c r="CM52" s="129" t="s">
        <v>85</v>
      </c>
    </row>
    <row r="53" spans="1:91" s="5" customFormat="1" ht="16.5" customHeight="1">
      <c r="A53" s="117" t="s">
        <v>80</v>
      </c>
      <c r="B53" s="118"/>
      <c r="C53" s="119"/>
      <c r="D53" s="120" t="s">
        <v>85</v>
      </c>
      <c r="E53" s="120"/>
      <c r="F53" s="120"/>
      <c r="G53" s="120"/>
      <c r="H53" s="120"/>
      <c r="I53" s="121"/>
      <c r="J53" s="120" t="s">
        <v>86</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'2 - Oprava fasády objektu...'!J27</f>
        <v>0</v>
      </c>
      <c r="AH53" s="121"/>
      <c r="AI53" s="121"/>
      <c r="AJ53" s="121"/>
      <c r="AK53" s="121"/>
      <c r="AL53" s="121"/>
      <c r="AM53" s="121"/>
      <c r="AN53" s="122">
        <f>SUM(AG53,AT53)</f>
        <v>0</v>
      </c>
      <c r="AO53" s="121"/>
      <c r="AP53" s="121"/>
      <c r="AQ53" s="123" t="s">
        <v>83</v>
      </c>
      <c r="AR53" s="124"/>
      <c r="AS53" s="125">
        <v>0</v>
      </c>
      <c r="AT53" s="126">
        <f>ROUND(SUM(AV53:AW53),2)</f>
        <v>0</v>
      </c>
      <c r="AU53" s="127">
        <f>'2 - Oprava fasády objektu...'!P92</f>
        <v>0</v>
      </c>
      <c r="AV53" s="126">
        <f>'2 - Oprava fasády objektu...'!J30</f>
        <v>0</v>
      </c>
      <c r="AW53" s="126">
        <f>'2 - Oprava fasády objektu...'!J31</f>
        <v>0</v>
      </c>
      <c r="AX53" s="126">
        <f>'2 - Oprava fasády objektu...'!J32</f>
        <v>0</v>
      </c>
      <c r="AY53" s="126">
        <f>'2 - Oprava fasády objektu...'!J33</f>
        <v>0</v>
      </c>
      <c r="AZ53" s="126">
        <f>'2 - Oprava fasády objektu...'!F30</f>
        <v>0</v>
      </c>
      <c r="BA53" s="126">
        <f>'2 - Oprava fasády objektu...'!F31</f>
        <v>0</v>
      </c>
      <c r="BB53" s="126">
        <f>'2 - Oprava fasády objektu...'!F32</f>
        <v>0</v>
      </c>
      <c r="BC53" s="126">
        <f>'2 - Oprava fasády objektu...'!F33</f>
        <v>0</v>
      </c>
      <c r="BD53" s="128">
        <f>'2 - Oprava fasády objektu...'!F34</f>
        <v>0</v>
      </c>
      <c r="BT53" s="129" t="s">
        <v>81</v>
      </c>
      <c r="BV53" s="129" t="s">
        <v>78</v>
      </c>
      <c r="BW53" s="129" t="s">
        <v>87</v>
      </c>
      <c r="BX53" s="129" t="s">
        <v>7</v>
      </c>
      <c r="CL53" s="129" t="s">
        <v>21</v>
      </c>
      <c r="CM53" s="129" t="s">
        <v>85</v>
      </c>
    </row>
    <row r="54" spans="1:91" s="5" customFormat="1" ht="16.5" customHeight="1">
      <c r="A54" s="117" t="s">
        <v>80</v>
      </c>
      <c r="B54" s="118"/>
      <c r="C54" s="119"/>
      <c r="D54" s="120" t="s">
        <v>88</v>
      </c>
      <c r="E54" s="120"/>
      <c r="F54" s="120"/>
      <c r="G54" s="120"/>
      <c r="H54" s="120"/>
      <c r="I54" s="121"/>
      <c r="J54" s="120" t="s">
        <v>89</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'3 - Oprava fasády objektu...'!J27</f>
        <v>0</v>
      </c>
      <c r="AH54" s="121"/>
      <c r="AI54" s="121"/>
      <c r="AJ54" s="121"/>
      <c r="AK54" s="121"/>
      <c r="AL54" s="121"/>
      <c r="AM54" s="121"/>
      <c r="AN54" s="122">
        <f>SUM(AG54,AT54)</f>
        <v>0</v>
      </c>
      <c r="AO54" s="121"/>
      <c r="AP54" s="121"/>
      <c r="AQ54" s="123" t="s">
        <v>83</v>
      </c>
      <c r="AR54" s="124"/>
      <c r="AS54" s="125">
        <v>0</v>
      </c>
      <c r="AT54" s="126">
        <f>ROUND(SUM(AV54:AW54),2)</f>
        <v>0</v>
      </c>
      <c r="AU54" s="127">
        <f>'3 - Oprava fasády objektu...'!P91</f>
        <v>0</v>
      </c>
      <c r="AV54" s="126">
        <f>'3 - Oprava fasády objektu...'!J30</f>
        <v>0</v>
      </c>
      <c r="AW54" s="126">
        <f>'3 - Oprava fasády objektu...'!J31</f>
        <v>0</v>
      </c>
      <c r="AX54" s="126">
        <f>'3 - Oprava fasády objektu...'!J32</f>
        <v>0</v>
      </c>
      <c r="AY54" s="126">
        <f>'3 - Oprava fasády objektu...'!J33</f>
        <v>0</v>
      </c>
      <c r="AZ54" s="126">
        <f>'3 - Oprava fasády objektu...'!F30</f>
        <v>0</v>
      </c>
      <c r="BA54" s="126">
        <f>'3 - Oprava fasády objektu...'!F31</f>
        <v>0</v>
      </c>
      <c r="BB54" s="126">
        <f>'3 - Oprava fasády objektu...'!F32</f>
        <v>0</v>
      </c>
      <c r="BC54" s="126">
        <f>'3 - Oprava fasády objektu...'!F33</f>
        <v>0</v>
      </c>
      <c r="BD54" s="128">
        <f>'3 - Oprava fasády objektu...'!F34</f>
        <v>0</v>
      </c>
      <c r="BT54" s="129" t="s">
        <v>81</v>
      </c>
      <c r="BV54" s="129" t="s">
        <v>78</v>
      </c>
      <c r="BW54" s="129" t="s">
        <v>90</v>
      </c>
      <c r="BX54" s="129" t="s">
        <v>7</v>
      </c>
      <c r="CL54" s="129" t="s">
        <v>21</v>
      </c>
      <c r="CM54" s="129" t="s">
        <v>85</v>
      </c>
    </row>
    <row r="55" spans="1:91" s="5" customFormat="1" ht="31.5" customHeight="1">
      <c r="A55" s="117" t="s">
        <v>80</v>
      </c>
      <c r="B55" s="118"/>
      <c r="C55" s="119"/>
      <c r="D55" s="120" t="s">
        <v>91</v>
      </c>
      <c r="E55" s="120"/>
      <c r="F55" s="120"/>
      <c r="G55" s="120"/>
      <c r="H55" s="120"/>
      <c r="I55" s="121"/>
      <c r="J55" s="120" t="s">
        <v>92</v>
      </c>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2">
        <f>'4 - Mříž před vstupem,pří...'!J27</f>
        <v>0</v>
      </c>
      <c r="AH55" s="121"/>
      <c r="AI55" s="121"/>
      <c r="AJ55" s="121"/>
      <c r="AK55" s="121"/>
      <c r="AL55" s="121"/>
      <c r="AM55" s="121"/>
      <c r="AN55" s="122">
        <f>SUM(AG55,AT55)</f>
        <v>0</v>
      </c>
      <c r="AO55" s="121"/>
      <c r="AP55" s="121"/>
      <c r="AQ55" s="123" t="s">
        <v>83</v>
      </c>
      <c r="AR55" s="124"/>
      <c r="AS55" s="125">
        <v>0</v>
      </c>
      <c r="AT55" s="126">
        <f>ROUND(SUM(AV55:AW55),2)</f>
        <v>0</v>
      </c>
      <c r="AU55" s="127">
        <f>'4 - Mříž před vstupem,pří...'!P79</f>
        <v>0</v>
      </c>
      <c r="AV55" s="126">
        <f>'4 - Mříž před vstupem,pří...'!J30</f>
        <v>0</v>
      </c>
      <c r="AW55" s="126">
        <f>'4 - Mříž před vstupem,pří...'!J31</f>
        <v>0</v>
      </c>
      <c r="AX55" s="126">
        <f>'4 - Mříž před vstupem,pří...'!J32</f>
        <v>0</v>
      </c>
      <c r="AY55" s="126">
        <f>'4 - Mříž před vstupem,pří...'!J33</f>
        <v>0</v>
      </c>
      <c r="AZ55" s="126">
        <f>'4 - Mříž před vstupem,pří...'!F30</f>
        <v>0</v>
      </c>
      <c r="BA55" s="126">
        <f>'4 - Mříž před vstupem,pří...'!F31</f>
        <v>0</v>
      </c>
      <c r="BB55" s="126">
        <f>'4 - Mříž před vstupem,pří...'!F32</f>
        <v>0</v>
      </c>
      <c r="BC55" s="126">
        <f>'4 - Mříž před vstupem,pří...'!F33</f>
        <v>0</v>
      </c>
      <c r="BD55" s="128">
        <f>'4 - Mříž před vstupem,pří...'!F34</f>
        <v>0</v>
      </c>
      <c r="BT55" s="129" t="s">
        <v>81</v>
      </c>
      <c r="BV55" s="129" t="s">
        <v>78</v>
      </c>
      <c r="BW55" s="129" t="s">
        <v>93</v>
      </c>
      <c r="BX55" s="129" t="s">
        <v>7</v>
      </c>
      <c r="CL55" s="129" t="s">
        <v>21</v>
      </c>
      <c r="CM55" s="129" t="s">
        <v>85</v>
      </c>
    </row>
    <row r="56" spans="1:91" s="5" customFormat="1" ht="31.5" customHeight="1">
      <c r="A56" s="117" t="s">
        <v>80</v>
      </c>
      <c r="B56" s="118"/>
      <c r="C56" s="119"/>
      <c r="D56" s="120" t="s">
        <v>94</v>
      </c>
      <c r="E56" s="120"/>
      <c r="F56" s="120"/>
      <c r="G56" s="120"/>
      <c r="H56" s="120"/>
      <c r="I56" s="121"/>
      <c r="J56" s="120" t="s">
        <v>95</v>
      </c>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2">
        <f>'5 - Oprava střechy - seve...'!J27</f>
        <v>0</v>
      </c>
      <c r="AH56" s="121"/>
      <c r="AI56" s="121"/>
      <c r="AJ56" s="121"/>
      <c r="AK56" s="121"/>
      <c r="AL56" s="121"/>
      <c r="AM56" s="121"/>
      <c r="AN56" s="122">
        <f>SUM(AG56,AT56)</f>
        <v>0</v>
      </c>
      <c r="AO56" s="121"/>
      <c r="AP56" s="121"/>
      <c r="AQ56" s="123" t="s">
        <v>83</v>
      </c>
      <c r="AR56" s="124"/>
      <c r="AS56" s="130">
        <v>0</v>
      </c>
      <c r="AT56" s="131">
        <f>ROUND(SUM(AV56:AW56),2)</f>
        <v>0</v>
      </c>
      <c r="AU56" s="132">
        <f>'5 - Oprava střechy - seve...'!P98</f>
        <v>0</v>
      </c>
      <c r="AV56" s="131">
        <f>'5 - Oprava střechy - seve...'!J30</f>
        <v>0</v>
      </c>
      <c r="AW56" s="131">
        <f>'5 - Oprava střechy - seve...'!J31</f>
        <v>0</v>
      </c>
      <c r="AX56" s="131">
        <f>'5 - Oprava střechy - seve...'!J32</f>
        <v>0</v>
      </c>
      <c r="AY56" s="131">
        <f>'5 - Oprava střechy - seve...'!J33</f>
        <v>0</v>
      </c>
      <c r="AZ56" s="131">
        <f>'5 - Oprava střechy - seve...'!F30</f>
        <v>0</v>
      </c>
      <c r="BA56" s="131">
        <f>'5 - Oprava střechy - seve...'!F31</f>
        <v>0</v>
      </c>
      <c r="BB56" s="131">
        <f>'5 - Oprava střechy - seve...'!F32</f>
        <v>0</v>
      </c>
      <c r="BC56" s="131">
        <f>'5 - Oprava střechy - seve...'!F33</f>
        <v>0</v>
      </c>
      <c r="BD56" s="133">
        <f>'5 - Oprava střechy - seve...'!F34</f>
        <v>0</v>
      </c>
      <c r="BT56" s="129" t="s">
        <v>81</v>
      </c>
      <c r="BV56" s="129" t="s">
        <v>78</v>
      </c>
      <c r="BW56" s="129" t="s">
        <v>96</v>
      </c>
      <c r="BX56" s="129" t="s">
        <v>7</v>
      </c>
      <c r="CL56" s="129" t="s">
        <v>21</v>
      </c>
      <c r="CM56" s="129" t="s">
        <v>85</v>
      </c>
    </row>
    <row r="57" spans="2:44" s="1" customFormat="1" ht="30" customHeight="1">
      <c r="B57" s="44"/>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0"/>
    </row>
    <row r="58" spans="2:44" s="1" customFormat="1" ht="6.95" customHeight="1">
      <c r="B58" s="65"/>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70"/>
    </row>
  </sheetData>
  <sheetProtection password="CC35" sheet="1" objects="1" scenarios="1" formatColumns="0" formatRows="0"/>
  <mergeCells count="57">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N55:AP55"/>
    <mergeCell ref="AG55:AM55"/>
    <mergeCell ref="AN56:AP56"/>
    <mergeCell ref="AG56:AM56"/>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 ref="D55:H55"/>
    <mergeCell ref="J55:AF55"/>
    <mergeCell ref="D56:H56"/>
    <mergeCell ref="J56:AF56"/>
  </mergeCells>
  <hyperlinks>
    <hyperlink ref="K1:S1" location="C2" display="1) Rekapitulace stavby"/>
    <hyperlink ref="W1:AI1" location="C51" display="2) Rekapitulace objektů stavby a soupisů prací"/>
    <hyperlink ref="A52" location="'1 - Oparava střechy-jih'!C2" display="/"/>
    <hyperlink ref="A53" location="'2 - Oprava fasády objektu...'!C2" display="/"/>
    <hyperlink ref="A54" location="'3 - Oprava fasády objektu...'!C2" display="/"/>
    <hyperlink ref="A55" location="'4 - Mříž před vstupem,pří...'!C2" display="/"/>
    <hyperlink ref="A56" location="'5 - Oprava střechy - sev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97</v>
      </c>
      <c r="G1" s="137" t="s">
        <v>98</v>
      </c>
      <c r="H1" s="137"/>
      <c r="I1" s="138"/>
      <c r="J1" s="137" t="s">
        <v>99</v>
      </c>
      <c r="K1" s="136" t="s">
        <v>100</v>
      </c>
      <c r="L1" s="137" t="s">
        <v>101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84</v>
      </c>
    </row>
    <row r="3" spans="2:46" ht="6.95" customHeight="1">
      <c r="B3" s="23"/>
      <c r="C3" s="24"/>
      <c r="D3" s="24"/>
      <c r="E3" s="24"/>
      <c r="F3" s="24"/>
      <c r="G3" s="24"/>
      <c r="H3" s="24"/>
      <c r="I3" s="139"/>
      <c r="J3" s="24"/>
      <c r="K3" s="25"/>
      <c r="AT3" s="22" t="s">
        <v>85</v>
      </c>
    </row>
    <row r="4" spans="2:46" ht="36.95" customHeight="1">
      <c r="B4" s="26"/>
      <c r="C4" s="27"/>
      <c r="D4" s="28" t="s">
        <v>102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Střední zdravotní škola Liberec</v>
      </c>
      <c r="F7" s="38"/>
      <c r="G7" s="38"/>
      <c r="H7" s="38"/>
      <c r="I7" s="140"/>
      <c r="J7" s="27"/>
      <c r="K7" s="29"/>
    </row>
    <row r="8" spans="2:11" s="1" customFormat="1" ht="13.5">
      <c r="B8" s="44"/>
      <c r="C8" s="45"/>
      <c r="D8" s="38" t="s">
        <v>103</v>
      </c>
      <c r="E8" s="45"/>
      <c r="F8" s="45"/>
      <c r="G8" s="45"/>
      <c r="H8" s="45"/>
      <c r="I8" s="142"/>
      <c r="J8" s="45"/>
      <c r="K8" s="49"/>
    </row>
    <row r="9" spans="2:11" s="1" customFormat="1" ht="36.95" customHeight="1">
      <c r="B9" s="44"/>
      <c r="C9" s="45"/>
      <c r="D9" s="45"/>
      <c r="E9" s="143" t="s">
        <v>104</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31. 1. 2019</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29</v>
      </c>
      <c r="K14" s="49"/>
    </row>
    <row r="15" spans="2:11" s="1" customFormat="1" ht="18" customHeight="1">
      <c r="B15" s="44"/>
      <c r="C15" s="45"/>
      <c r="D15" s="45"/>
      <c r="E15" s="33" t="s">
        <v>30</v>
      </c>
      <c r="F15" s="45"/>
      <c r="G15" s="45"/>
      <c r="H15" s="45"/>
      <c r="I15" s="144" t="s">
        <v>31</v>
      </c>
      <c r="J15" s="33" t="s">
        <v>32</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31</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ROUND(J90,2)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ROUND(SUM(BE90:BE211),2)</f>
        <v>0</v>
      </c>
      <c r="G30" s="45"/>
      <c r="H30" s="45"/>
      <c r="I30" s="156">
        <v>0.21</v>
      </c>
      <c r="J30" s="155">
        <f>ROUND(ROUND((SUM(BE90:BE211)),2)*I30,2)</f>
        <v>0</v>
      </c>
      <c r="K30" s="49"/>
    </row>
    <row r="31" spans="2:11" s="1" customFormat="1" ht="14.4" customHeight="1">
      <c r="B31" s="44"/>
      <c r="C31" s="45"/>
      <c r="D31" s="45"/>
      <c r="E31" s="53" t="s">
        <v>48</v>
      </c>
      <c r="F31" s="155">
        <f>ROUND(SUM(BF90:BF211),2)</f>
        <v>0</v>
      </c>
      <c r="G31" s="45"/>
      <c r="H31" s="45"/>
      <c r="I31" s="156">
        <v>0.15</v>
      </c>
      <c r="J31" s="155">
        <f>ROUND(ROUND((SUM(BF90:BF211)),2)*I31,2)</f>
        <v>0</v>
      </c>
      <c r="K31" s="49"/>
    </row>
    <row r="32" spans="2:11" s="1" customFormat="1" ht="14.4" customHeight="1" hidden="1">
      <c r="B32" s="44"/>
      <c r="C32" s="45"/>
      <c r="D32" s="45"/>
      <c r="E32" s="53" t="s">
        <v>49</v>
      </c>
      <c r="F32" s="155">
        <f>ROUND(SUM(BG90:BG211),2)</f>
        <v>0</v>
      </c>
      <c r="G32" s="45"/>
      <c r="H32" s="45"/>
      <c r="I32" s="156">
        <v>0.21</v>
      </c>
      <c r="J32" s="155">
        <v>0</v>
      </c>
      <c r="K32" s="49"/>
    </row>
    <row r="33" spans="2:11" s="1" customFormat="1" ht="14.4" customHeight="1" hidden="1">
      <c r="B33" s="44"/>
      <c r="C33" s="45"/>
      <c r="D33" s="45"/>
      <c r="E33" s="53" t="s">
        <v>50</v>
      </c>
      <c r="F33" s="155">
        <f>ROUND(SUM(BH90:BH211),2)</f>
        <v>0</v>
      </c>
      <c r="G33" s="45"/>
      <c r="H33" s="45"/>
      <c r="I33" s="156">
        <v>0.15</v>
      </c>
      <c r="J33" s="155">
        <v>0</v>
      </c>
      <c r="K33" s="49"/>
    </row>
    <row r="34" spans="2:11" s="1" customFormat="1" ht="14.4" customHeight="1" hidden="1">
      <c r="B34" s="44"/>
      <c r="C34" s="45"/>
      <c r="D34" s="45"/>
      <c r="E34" s="53" t="s">
        <v>51</v>
      </c>
      <c r="F34" s="155">
        <f>ROUND(SUM(BI90:BI211),2)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105</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Střední zdravotní škola Liberec</v>
      </c>
      <c r="F45" s="38"/>
      <c r="G45" s="38"/>
      <c r="H45" s="38"/>
      <c r="I45" s="142"/>
      <c r="J45" s="45"/>
      <c r="K45" s="49"/>
    </row>
    <row r="46" spans="2:11" s="1" customFormat="1" ht="14.4" customHeight="1">
      <c r="B46" s="44"/>
      <c r="C46" s="38" t="s">
        <v>103</v>
      </c>
      <c r="D46" s="45"/>
      <c r="E46" s="45"/>
      <c r="F46" s="45"/>
      <c r="G46" s="45"/>
      <c r="H46" s="45"/>
      <c r="I46" s="142"/>
      <c r="J46" s="45"/>
      <c r="K46" s="49"/>
    </row>
    <row r="47" spans="2:11" s="1" customFormat="1" ht="17.25" customHeight="1">
      <c r="B47" s="44"/>
      <c r="C47" s="45"/>
      <c r="D47" s="45"/>
      <c r="E47" s="143" t="str">
        <f>E9</f>
        <v>1 - Oparava střechy-jih</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Kostelní 8, Liberec</v>
      </c>
      <c r="G49" s="45"/>
      <c r="H49" s="45"/>
      <c r="I49" s="144" t="s">
        <v>25</v>
      </c>
      <c r="J49" s="145" t="str">
        <f>IF(J12="","",J12)</f>
        <v>31. 1. 2019</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Statutární město Liberec</v>
      </c>
      <c r="G51" s="45"/>
      <c r="H51" s="45"/>
      <c r="I51" s="144" t="s">
        <v>35</v>
      </c>
      <c r="J51" s="42" t="str">
        <f>E21</f>
        <v>AGORA s.r.o. Liberec</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106</v>
      </c>
      <c r="D54" s="157"/>
      <c r="E54" s="157"/>
      <c r="F54" s="157"/>
      <c r="G54" s="157"/>
      <c r="H54" s="157"/>
      <c r="I54" s="171"/>
      <c r="J54" s="172" t="s">
        <v>107</v>
      </c>
      <c r="K54" s="173"/>
    </row>
    <row r="55" spans="2:11" s="1" customFormat="1" ht="10.3" customHeight="1">
      <c r="B55" s="44"/>
      <c r="C55" s="45"/>
      <c r="D55" s="45"/>
      <c r="E55" s="45"/>
      <c r="F55" s="45"/>
      <c r="G55" s="45"/>
      <c r="H55" s="45"/>
      <c r="I55" s="142"/>
      <c r="J55" s="45"/>
      <c r="K55" s="49"/>
    </row>
    <row r="56" spans="2:47" s="1" customFormat="1" ht="29.25" customHeight="1">
      <c r="B56" s="44"/>
      <c r="C56" s="174" t="s">
        <v>108</v>
      </c>
      <c r="D56" s="45"/>
      <c r="E56" s="45"/>
      <c r="F56" s="45"/>
      <c r="G56" s="45"/>
      <c r="H56" s="45"/>
      <c r="I56" s="142"/>
      <c r="J56" s="153">
        <f>J90</f>
        <v>0</v>
      </c>
      <c r="K56" s="49"/>
      <c r="AU56" s="22" t="s">
        <v>109</v>
      </c>
    </row>
    <row r="57" spans="2:11" s="7" customFormat="1" ht="24.95" customHeight="1">
      <c r="B57" s="175"/>
      <c r="C57" s="176"/>
      <c r="D57" s="177" t="s">
        <v>110</v>
      </c>
      <c r="E57" s="178"/>
      <c r="F57" s="178"/>
      <c r="G57" s="178"/>
      <c r="H57" s="178"/>
      <c r="I57" s="179"/>
      <c r="J57" s="180">
        <f>J91</f>
        <v>0</v>
      </c>
      <c r="K57" s="181"/>
    </row>
    <row r="58" spans="2:11" s="8" customFormat="1" ht="19.9" customHeight="1">
      <c r="B58" s="182"/>
      <c r="C58" s="183"/>
      <c r="D58" s="184" t="s">
        <v>111</v>
      </c>
      <c r="E58" s="185"/>
      <c r="F58" s="185"/>
      <c r="G58" s="185"/>
      <c r="H58" s="185"/>
      <c r="I58" s="186"/>
      <c r="J58" s="187">
        <f>J92</f>
        <v>0</v>
      </c>
      <c r="K58" s="188"/>
    </row>
    <row r="59" spans="2:11" s="8" customFormat="1" ht="19.9" customHeight="1">
      <c r="B59" s="182"/>
      <c r="C59" s="183"/>
      <c r="D59" s="184" t="s">
        <v>112</v>
      </c>
      <c r="E59" s="185"/>
      <c r="F59" s="185"/>
      <c r="G59" s="185"/>
      <c r="H59" s="185"/>
      <c r="I59" s="186"/>
      <c r="J59" s="187">
        <f>J101</f>
        <v>0</v>
      </c>
      <c r="K59" s="188"/>
    </row>
    <row r="60" spans="2:11" s="8" customFormat="1" ht="19.9" customHeight="1">
      <c r="B60" s="182"/>
      <c r="C60" s="183"/>
      <c r="D60" s="184" t="s">
        <v>113</v>
      </c>
      <c r="E60" s="185"/>
      <c r="F60" s="185"/>
      <c r="G60" s="185"/>
      <c r="H60" s="185"/>
      <c r="I60" s="186"/>
      <c r="J60" s="187">
        <f>J117</f>
        <v>0</v>
      </c>
      <c r="K60" s="188"/>
    </row>
    <row r="61" spans="2:11" s="8" customFormat="1" ht="19.9" customHeight="1">
      <c r="B61" s="182"/>
      <c r="C61" s="183"/>
      <c r="D61" s="184" t="s">
        <v>114</v>
      </c>
      <c r="E61" s="185"/>
      <c r="F61" s="185"/>
      <c r="G61" s="185"/>
      <c r="H61" s="185"/>
      <c r="I61" s="186"/>
      <c r="J61" s="187">
        <f>J124</f>
        <v>0</v>
      </c>
      <c r="K61" s="188"/>
    </row>
    <row r="62" spans="2:11" s="7" customFormat="1" ht="24.95" customHeight="1">
      <c r="B62" s="175"/>
      <c r="C62" s="176"/>
      <c r="D62" s="177" t="s">
        <v>115</v>
      </c>
      <c r="E62" s="178"/>
      <c r="F62" s="178"/>
      <c r="G62" s="178"/>
      <c r="H62" s="178"/>
      <c r="I62" s="179"/>
      <c r="J62" s="180">
        <f>J126</f>
        <v>0</v>
      </c>
      <c r="K62" s="181"/>
    </row>
    <row r="63" spans="2:11" s="8" customFormat="1" ht="19.9" customHeight="1">
      <c r="B63" s="182"/>
      <c r="C63" s="183"/>
      <c r="D63" s="184" t="s">
        <v>116</v>
      </c>
      <c r="E63" s="185"/>
      <c r="F63" s="185"/>
      <c r="G63" s="185"/>
      <c r="H63" s="185"/>
      <c r="I63" s="186"/>
      <c r="J63" s="187">
        <f>J127</f>
        <v>0</v>
      </c>
      <c r="K63" s="188"/>
    </row>
    <row r="64" spans="2:11" s="8" customFormat="1" ht="19.9" customHeight="1">
      <c r="B64" s="182"/>
      <c r="C64" s="183"/>
      <c r="D64" s="184" t="s">
        <v>117</v>
      </c>
      <c r="E64" s="185"/>
      <c r="F64" s="185"/>
      <c r="G64" s="185"/>
      <c r="H64" s="185"/>
      <c r="I64" s="186"/>
      <c r="J64" s="187">
        <f>J132</f>
        <v>0</v>
      </c>
      <c r="K64" s="188"/>
    </row>
    <row r="65" spans="2:11" s="8" customFormat="1" ht="19.9" customHeight="1">
      <c r="B65" s="182"/>
      <c r="C65" s="183"/>
      <c r="D65" s="184" t="s">
        <v>118</v>
      </c>
      <c r="E65" s="185"/>
      <c r="F65" s="185"/>
      <c r="G65" s="185"/>
      <c r="H65" s="185"/>
      <c r="I65" s="186"/>
      <c r="J65" s="187">
        <f>J180</f>
        <v>0</v>
      </c>
      <c r="K65" s="188"/>
    </row>
    <row r="66" spans="2:11" s="8" customFormat="1" ht="19.9" customHeight="1">
      <c r="B66" s="182"/>
      <c r="C66" s="183"/>
      <c r="D66" s="184" t="s">
        <v>119</v>
      </c>
      <c r="E66" s="185"/>
      <c r="F66" s="185"/>
      <c r="G66" s="185"/>
      <c r="H66" s="185"/>
      <c r="I66" s="186"/>
      <c r="J66" s="187">
        <f>J198</f>
        <v>0</v>
      </c>
      <c r="K66" s="188"/>
    </row>
    <row r="67" spans="2:11" s="7" customFormat="1" ht="24.95" customHeight="1">
      <c r="B67" s="175"/>
      <c r="C67" s="176"/>
      <c r="D67" s="177" t="s">
        <v>120</v>
      </c>
      <c r="E67" s="178"/>
      <c r="F67" s="178"/>
      <c r="G67" s="178"/>
      <c r="H67" s="178"/>
      <c r="I67" s="179"/>
      <c r="J67" s="180">
        <f>J205</f>
        <v>0</v>
      </c>
      <c r="K67" s="181"/>
    </row>
    <row r="68" spans="2:11" s="8" customFormat="1" ht="19.9" customHeight="1">
      <c r="B68" s="182"/>
      <c r="C68" s="183"/>
      <c r="D68" s="184" t="s">
        <v>121</v>
      </c>
      <c r="E68" s="185"/>
      <c r="F68" s="185"/>
      <c r="G68" s="185"/>
      <c r="H68" s="185"/>
      <c r="I68" s="186"/>
      <c r="J68" s="187">
        <f>J206</f>
        <v>0</v>
      </c>
      <c r="K68" s="188"/>
    </row>
    <row r="69" spans="2:11" s="8" customFormat="1" ht="19.9" customHeight="1">
      <c r="B69" s="182"/>
      <c r="C69" s="183"/>
      <c r="D69" s="184" t="s">
        <v>122</v>
      </c>
      <c r="E69" s="185"/>
      <c r="F69" s="185"/>
      <c r="G69" s="185"/>
      <c r="H69" s="185"/>
      <c r="I69" s="186"/>
      <c r="J69" s="187">
        <f>J208</f>
        <v>0</v>
      </c>
      <c r="K69" s="188"/>
    </row>
    <row r="70" spans="2:11" s="8" customFormat="1" ht="19.9" customHeight="1">
      <c r="B70" s="182"/>
      <c r="C70" s="183"/>
      <c r="D70" s="184" t="s">
        <v>123</v>
      </c>
      <c r="E70" s="185"/>
      <c r="F70" s="185"/>
      <c r="G70" s="185"/>
      <c r="H70" s="185"/>
      <c r="I70" s="186"/>
      <c r="J70" s="187">
        <f>J210</f>
        <v>0</v>
      </c>
      <c r="K70" s="188"/>
    </row>
    <row r="71" spans="2:11" s="1" customFormat="1" ht="21.8" customHeight="1">
      <c r="B71" s="44"/>
      <c r="C71" s="45"/>
      <c r="D71" s="45"/>
      <c r="E71" s="45"/>
      <c r="F71" s="45"/>
      <c r="G71" s="45"/>
      <c r="H71" s="45"/>
      <c r="I71" s="142"/>
      <c r="J71" s="45"/>
      <c r="K71" s="49"/>
    </row>
    <row r="72" spans="2:11" s="1" customFormat="1" ht="6.95" customHeight="1">
      <c r="B72" s="65"/>
      <c r="C72" s="66"/>
      <c r="D72" s="66"/>
      <c r="E72" s="66"/>
      <c r="F72" s="66"/>
      <c r="G72" s="66"/>
      <c r="H72" s="66"/>
      <c r="I72" s="164"/>
      <c r="J72" s="66"/>
      <c r="K72" s="67"/>
    </row>
    <row r="76" spans="2:12" s="1" customFormat="1" ht="6.95" customHeight="1">
      <c r="B76" s="68"/>
      <c r="C76" s="69"/>
      <c r="D76" s="69"/>
      <c r="E76" s="69"/>
      <c r="F76" s="69"/>
      <c r="G76" s="69"/>
      <c r="H76" s="69"/>
      <c r="I76" s="167"/>
      <c r="J76" s="69"/>
      <c r="K76" s="69"/>
      <c r="L76" s="70"/>
    </row>
    <row r="77" spans="2:12" s="1" customFormat="1" ht="36.95" customHeight="1">
      <c r="B77" s="44"/>
      <c r="C77" s="71" t="s">
        <v>124</v>
      </c>
      <c r="D77" s="72"/>
      <c r="E77" s="72"/>
      <c r="F77" s="72"/>
      <c r="G77" s="72"/>
      <c r="H77" s="72"/>
      <c r="I77" s="189"/>
      <c r="J77" s="72"/>
      <c r="K77" s="72"/>
      <c r="L77" s="70"/>
    </row>
    <row r="78" spans="2:12" s="1" customFormat="1" ht="6.95" customHeight="1">
      <c r="B78" s="44"/>
      <c r="C78" s="72"/>
      <c r="D78" s="72"/>
      <c r="E78" s="72"/>
      <c r="F78" s="72"/>
      <c r="G78" s="72"/>
      <c r="H78" s="72"/>
      <c r="I78" s="189"/>
      <c r="J78" s="72"/>
      <c r="K78" s="72"/>
      <c r="L78" s="70"/>
    </row>
    <row r="79" spans="2:12" s="1" customFormat="1" ht="14.4" customHeight="1">
      <c r="B79" s="44"/>
      <c r="C79" s="74" t="s">
        <v>18</v>
      </c>
      <c r="D79" s="72"/>
      <c r="E79" s="72"/>
      <c r="F79" s="72"/>
      <c r="G79" s="72"/>
      <c r="H79" s="72"/>
      <c r="I79" s="189"/>
      <c r="J79" s="72"/>
      <c r="K79" s="72"/>
      <c r="L79" s="70"/>
    </row>
    <row r="80" spans="2:12" s="1" customFormat="1" ht="16.5" customHeight="1">
      <c r="B80" s="44"/>
      <c r="C80" s="72"/>
      <c r="D80" s="72"/>
      <c r="E80" s="190" t="str">
        <f>E7</f>
        <v>Střední zdravotní škola Liberec</v>
      </c>
      <c r="F80" s="74"/>
      <c r="G80" s="74"/>
      <c r="H80" s="74"/>
      <c r="I80" s="189"/>
      <c r="J80" s="72"/>
      <c r="K80" s="72"/>
      <c r="L80" s="70"/>
    </row>
    <row r="81" spans="2:12" s="1" customFormat="1" ht="14.4" customHeight="1">
      <c r="B81" s="44"/>
      <c r="C81" s="74" t="s">
        <v>103</v>
      </c>
      <c r="D81" s="72"/>
      <c r="E81" s="72"/>
      <c r="F81" s="72"/>
      <c r="G81" s="72"/>
      <c r="H81" s="72"/>
      <c r="I81" s="189"/>
      <c r="J81" s="72"/>
      <c r="K81" s="72"/>
      <c r="L81" s="70"/>
    </row>
    <row r="82" spans="2:12" s="1" customFormat="1" ht="17.25" customHeight="1">
      <c r="B82" s="44"/>
      <c r="C82" s="72"/>
      <c r="D82" s="72"/>
      <c r="E82" s="80" t="str">
        <f>E9</f>
        <v>1 - Oparava střechy-jih</v>
      </c>
      <c r="F82" s="72"/>
      <c r="G82" s="72"/>
      <c r="H82" s="72"/>
      <c r="I82" s="189"/>
      <c r="J82" s="72"/>
      <c r="K82" s="72"/>
      <c r="L82" s="70"/>
    </row>
    <row r="83" spans="2:12" s="1" customFormat="1" ht="6.95" customHeight="1">
      <c r="B83" s="44"/>
      <c r="C83" s="72"/>
      <c r="D83" s="72"/>
      <c r="E83" s="72"/>
      <c r="F83" s="72"/>
      <c r="G83" s="72"/>
      <c r="H83" s="72"/>
      <c r="I83" s="189"/>
      <c r="J83" s="72"/>
      <c r="K83" s="72"/>
      <c r="L83" s="70"/>
    </row>
    <row r="84" spans="2:12" s="1" customFormat="1" ht="18" customHeight="1">
      <c r="B84" s="44"/>
      <c r="C84" s="74" t="s">
        <v>23</v>
      </c>
      <c r="D84" s="72"/>
      <c r="E84" s="72"/>
      <c r="F84" s="191" t="str">
        <f>F12</f>
        <v>Kostelní 8, Liberec</v>
      </c>
      <c r="G84" s="72"/>
      <c r="H84" s="72"/>
      <c r="I84" s="192" t="s">
        <v>25</v>
      </c>
      <c r="J84" s="83" t="str">
        <f>IF(J12="","",J12)</f>
        <v>31. 1. 2019</v>
      </c>
      <c r="K84" s="72"/>
      <c r="L84" s="70"/>
    </row>
    <row r="85" spans="2:12" s="1" customFormat="1" ht="6.95" customHeight="1">
      <c r="B85" s="44"/>
      <c r="C85" s="72"/>
      <c r="D85" s="72"/>
      <c r="E85" s="72"/>
      <c r="F85" s="72"/>
      <c r="G85" s="72"/>
      <c r="H85" s="72"/>
      <c r="I85" s="189"/>
      <c r="J85" s="72"/>
      <c r="K85" s="72"/>
      <c r="L85" s="70"/>
    </row>
    <row r="86" spans="2:12" s="1" customFormat="1" ht="13.5">
      <c r="B86" s="44"/>
      <c r="C86" s="74" t="s">
        <v>27</v>
      </c>
      <c r="D86" s="72"/>
      <c r="E86" s="72"/>
      <c r="F86" s="191" t="str">
        <f>E15</f>
        <v>Statutární město Liberec</v>
      </c>
      <c r="G86" s="72"/>
      <c r="H86" s="72"/>
      <c r="I86" s="192" t="s">
        <v>35</v>
      </c>
      <c r="J86" s="191" t="str">
        <f>E21</f>
        <v>AGORA s.r.o. Liberec</v>
      </c>
      <c r="K86" s="72"/>
      <c r="L86" s="70"/>
    </row>
    <row r="87" spans="2:12" s="1" customFormat="1" ht="14.4" customHeight="1">
      <c r="B87" s="44"/>
      <c r="C87" s="74" t="s">
        <v>33</v>
      </c>
      <c r="D87" s="72"/>
      <c r="E87" s="72"/>
      <c r="F87" s="191" t="str">
        <f>IF(E18="","",E18)</f>
        <v/>
      </c>
      <c r="G87" s="72"/>
      <c r="H87" s="72"/>
      <c r="I87" s="189"/>
      <c r="J87" s="72"/>
      <c r="K87" s="72"/>
      <c r="L87" s="70"/>
    </row>
    <row r="88" spans="2:12" s="1" customFormat="1" ht="10.3" customHeight="1">
      <c r="B88" s="44"/>
      <c r="C88" s="72"/>
      <c r="D88" s="72"/>
      <c r="E88" s="72"/>
      <c r="F88" s="72"/>
      <c r="G88" s="72"/>
      <c r="H88" s="72"/>
      <c r="I88" s="189"/>
      <c r="J88" s="72"/>
      <c r="K88" s="72"/>
      <c r="L88" s="70"/>
    </row>
    <row r="89" spans="2:20" s="9" customFormat="1" ht="29.25" customHeight="1">
      <c r="B89" s="193"/>
      <c r="C89" s="194" t="s">
        <v>125</v>
      </c>
      <c r="D89" s="195" t="s">
        <v>61</v>
      </c>
      <c r="E89" s="195" t="s">
        <v>57</v>
      </c>
      <c r="F89" s="195" t="s">
        <v>126</v>
      </c>
      <c r="G89" s="195" t="s">
        <v>127</v>
      </c>
      <c r="H89" s="195" t="s">
        <v>128</v>
      </c>
      <c r="I89" s="196" t="s">
        <v>129</v>
      </c>
      <c r="J89" s="195" t="s">
        <v>107</v>
      </c>
      <c r="K89" s="197" t="s">
        <v>130</v>
      </c>
      <c r="L89" s="198"/>
      <c r="M89" s="100" t="s">
        <v>131</v>
      </c>
      <c r="N89" s="101" t="s">
        <v>46</v>
      </c>
      <c r="O89" s="101" t="s">
        <v>132</v>
      </c>
      <c r="P89" s="101" t="s">
        <v>133</v>
      </c>
      <c r="Q89" s="101" t="s">
        <v>134</v>
      </c>
      <c r="R89" s="101" t="s">
        <v>135</v>
      </c>
      <c r="S89" s="101" t="s">
        <v>136</v>
      </c>
      <c r="T89" s="102" t="s">
        <v>137</v>
      </c>
    </row>
    <row r="90" spans="2:63" s="1" customFormat="1" ht="29.25" customHeight="1">
      <c r="B90" s="44"/>
      <c r="C90" s="106" t="s">
        <v>108</v>
      </c>
      <c r="D90" s="72"/>
      <c r="E90" s="72"/>
      <c r="F90" s="72"/>
      <c r="G90" s="72"/>
      <c r="H90" s="72"/>
      <c r="I90" s="189"/>
      <c r="J90" s="199">
        <f>BK90</f>
        <v>0</v>
      </c>
      <c r="K90" s="72"/>
      <c r="L90" s="70"/>
      <c r="M90" s="103"/>
      <c r="N90" s="104"/>
      <c r="O90" s="104"/>
      <c r="P90" s="200">
        <f>P91+P126+P205</f>
        <v>0</v>
      </c>
      <c r="Q90" s="104"/>
      <c r="R90" s="200">
        <f>R91+R126+R205</f>
        <v>12.6155996</v>
      </c>
      <c r="S90" s="104"/>
      <c r="T90" s="201">
        <f>T91+T126+T205</f>
        <v>7.595661</v>
      </c>
      <c r="AT90" s="22" t="s">
        <v>75</v>
      </c>
      <c r="AU90" s="22" t="s">
        <v>109</v>
      </c>
      <c r="BK90" s="202">
        <f>BK91+BK126+BK205</f>
        <v>0</v>
      </c>
    </row>
    <row r="91" spans="2:63" s="10" customFormat="1" ht="37.4" customHeight="1">
      <c r="B91" s="203"/>
      <c r="C91" s="204"/>
      <c r="D91" s="205" t="s">
        <v>75</v>
      </c>
      <c r="E91" s="206" t="s">
        <v>138</v>
      </c>
      <c r="F91" s="206" t="s">
        <v>139</v>
      </c>
      <c r="G91" s="204"/>
      <c r="H91" s="204"/>
      <c r="I91" s="207"/>
      <c r="J91" s="208">
        <f>BK91</f>
        <v>0</v>
      </c>
      <c r="K91" s="204"/>
      <c r="L91" s="209"/>
      <c r="M91" s="210"/>
      <c r="N91" s="211"/>
      <c r="O91" s="211"/>
      <c r="P91" s="212">
        <f>P92+P101+P117+P124</f>
        <v>0</v>
      </c>
      <c r="Q91" s="211"/>
      <c r="R91" s="212">
        <f>R92+R101+R117+R124</f>
        <v>7.900951599999999</v>
      </c>
      <c r="S91" s="211"/>
      <c r="T91" s="213">
        <f>T92+T101+T117+T124</f>
        <v>5.4825859999999995</v>
      </c>
      <c r="AR91" s="214" t="s">
        <v>81</v>
      </c>
      <c r="AT91" s="215" t="s">
        <v>75</v>
      </c>
      <c r="AU91" s="215" t="s">
        <v>76</v>
      </c>
      <c r="AY91" s="214" t="s">
        <v>140</v>
      </c>
      <c r="BK91" s="216">
        <f>BK92+BK101+BK117+BK124</f>
        <v>0</v>
      </c>
    </row>
    <row r="92" spans="2:63" s="10" customFormat="1" ht="19.9" customHeight="1">
      <c r="B92" s="203"/>
      <c r="C92" s="204"/>
      <c r="D92" s="205" t="s">
        <v>75</v>
      </c>
      <c r="E92" s="217" t="s">
        <v>88</v>
      </c>
      <c r="F92" s="217" t="s">
        <v>141</v>
      </c>
      <c r="G92" s="204"/>
      <c r="H92" s="204"/>
      <c r="I92" s="207"/>
      <c r="J92" s="218">
        <f>BK92</f>
        <v>0</v>
      </c>
      <c r="K92" s="204"/>
      <c r="L92" s="209"/>
      <c r="M92" s="210"/>
      <c r="N92" s="211"/>
      <c r="O92" s="211"/>
      <c r="P92" s="212">
        <f>SUM(P93:P100)</f>
        <v>0</v>
      </c>
      <c r="Q92" s="211"/>
      <c r="R92" s="212">
        <f>SUM(R93:R100)</f>
        <v>7.900951599999999</v>
      </c>
      <c r="S92" s="211"/>
      <c r="T92" s="213">
        <f>SUM(T93:T100)</f>
        <v>0</v>
      </c>
      <c r="AR92" s="214" t="s">
        <v>81</v>
      </c>
      <c r="AT92" s="215" t="s">
        <v>75</v>
      </c>
      <c r="AU92" s="215" t="s">
        <v>81</v>
      </c>
      <c r="AY92" s="214" t="s">
        <v>140</v>
      </c>
      <c r="BK92" s="216">
        <f>SUM(BK93:BK100)</f>
        <v>0</v>
      </c>
    </row>
    <row r="93" spans="2:65" s="1" customFormat="1" ht="38.25" customHeight="1">
      <c r="B93" s="44"/>
      <c r="C93" s="219" t="s">
        <v>81</v>
      </c>
      <c r="D93" s="219" t="s">
        <v>142</v>
      </c>
      <c r="E93" s="220" t="s">
        <v>143</v>
      </c>
      <c r="F93" s="221" t="s">
        <v>144</v>
      </c>
      <c r="G93" s="222" t="s">
        <v>145</v>
      </c>
      <c r="H93" s="223">
        <v>3.169</v>
      </c>
      <c r="I93" s="224"/>
      <c r="J93" s="225">
        <f>ROUND(I93*H93,2)</f>
        <v>0</v>
      </c>
      <c r="K93" s="221" t="s">
        <v>146</v>
      </c>
      <c r="L93" s="70"/>
      <c r="M93" s="226" t="s">
        <v>21</v>
      </c>
      <c r="N93" s="227" t="s">
        <v>47</v>
      </c>
      <c r="O93" s="45"/>
      <c r="P93" s="228">
        <f>O93*H93</f>
        <v>0</v>
      </c>
      <c r="Q93" s="228">
        <v>2.2834</v>
      </c>
      <c r="R93" s="228">
        <f>Q93*H93</f>
        <v>7.2360945999999995</v>
      </c>
      <c r="S93" s="228">
        <v>0</v>
      </c>
      <c r="T93" s="229">
        <f>S93*H93</f>
        <v>0</v>
      </c>
      <c r="AR93" s="22" t="s">
        <v>91</v>
      </c>
      <c r="AT93" s="22" t="s">
        <v>142</v>
      </c>
      <c r="AU93" s="22" t="s">
        <v>85</v>
      </c>
      <c r="AY93" s="22" t="s">
        <v>140</v>
      </c>
      <c r="BE93" s="230">
        <f>IF(N93="základní",J93,0)</f>
        <v>0</v>
      </c>
      <c r="BF93" s="230">
        <f>IF(N93="snížená",J93,0)</f>
        <v>0</v>
      </c>
      <c r="BG93" s="230">
        <f>IF(N93="zákl. přenesená",J93,0)</f>
        <v>0</v>
      </c>
      <c r="BH93" s="230">
        <f>IF(N93="sníž. přenesená",J93,0)</f>
        <v>0</v>
      </c>
      <c r="BI93" s="230">
        <f>IF(N93="nulová",J93,0)</f>
        <v>0</v>
      </c>
      <c r="BJ93" s="22" t="s">
        <v>81</v>
      </c>
      <c r="BK93" s="230">
        <f>ROUND(I93*H93,2)</f>
        <v>0</v>
      </c>
      <c r="BL93" s="22" t="s">
        <v>91</v>
      </c>
      <c r="BM93" s="22" t="s">
        <v>147</v>
      </c>
    </row>
    <row r="94" spans="2:51" s="11" customFormat="1" ht="13.5">
      <c r="B94" s="231"/>
      <c r="C94" s="232"/>
      <c r="D94" s="233" t="s">
        <v>148</v>
      </c>
      <c r="E94" s="234" t="s">
        <v>21</v>
      </c>
      <c r="F94" s="235" t="s">
        <v>149</v>
      </c>
      <c r="G94" s="232"/>
      <c r="H94" s="236">
        <v>3.169</v>
      </c>
      <c r="I94" s="237"/>
      <c r="J94" s="232"/>
      <c r="K94" s="232"/>
      <c r="L94" s="238"/>
      <c r="M94" s="239"/>
      <c r="N94" s="240"/>
      <c r="O94" s="240"/>
      <c r="P94" s="240"/>
      <c r="Q94" s="240"/>
      <c r="R94" s="240"/>
      <c r="S94" s="240"/>
      <c r="T94" s="241"/>
      <c r="AT94" s="242" t="s">
        <v>148</v>
      </c>
      <c r="AU94" s="242" t="s">
        <v>85</v>
      </c>
      <c r="AV94" s="11" t="s">
        <v>85</v>
      </c>
      <c r="AW94" s="11" t="s">
        <v>39</v>
      </c>
      <c r="AX94" s="11" t="s">
        <v>81</v>
      </c>
      <c r="AY94" s="242" t="s">
        <v>140</v>
      </c>
    </row>
    <row r="95" spans="2:65" s="1" customFormat="1" ht="16.5" customHeight="1">
      <c r="B95" s="44"/>
      <c r="C95" s="219" t="s">
        <v>85</v>
      </c>
      <c r="D95" s="219" t="s">
        <v>142</v>
      </c>
      <c r="E95" s="220" t="s">
        <v>150</v>
      </c>
      <c r="F95" s="221" t="s">
        <v>151</v>
      </c>
      <c r="G95" s="222" t="s">
        <v>152</v>
      </c>
      <c r="H95" s="223">
        <v>2</v>
      </c>
      <c r="I95" s="224"/>
      <c r="J95" s="225">
        <f>ROUND(I95*H95,2)</f>
        <v>0</v>
      </c>
      <c r="K95" s="221" t="s">
        <v>146</v>
      </c>
      <c r="L95" s="70"/>
      <c r="M95" s="226" t="s">
        <v>21</v>
      </c>
      <c r="N95" s="227" t="s">
        <v>47</v>
      </c>
      <c r="O95" s="45"/>
      <c r="P95" s="228">
        <f>O95*H95</f>
        <v>0</v>
      </c>
      <c r="Q95" s="228">
        <v>0.01606</v>
      </c>
      <c r="R95" s="228">
        <f>Q95*H95</f>
        <v>0.03212</v>
      </c>
      <c r="S95" s="228">
        <v>0</v>
      </c>
      <c r="T95" s="229">
        <f>S95*H95</f>
        <v>0</v>
      </c>
      <c r="AR95" s="22" t="s">
        <v>91</v>
      </c>
      <c r="AT95" s="22" t="s">
        <v>142</v>
      </c>
      <c r="AU95" s="22" t="s">
        <v>85</v>
      </c>
      <c r="AY95" s="22" t="s">
        <v>140</v>
      </c>
      <c r="BE95" s="230">
        <f>IF(N95="základní",J95,0)</f>
        <v>0</v>
      </c>
      <c r="BF95" s="230">
        <f>IF(N95="snížená",J95,0)</f>
        <v>0</v>
      </c>
      <c r="BG95" s="230">
        <f>IF(N95="zákl. přenesená",J95,0)</f>
        <v>0</v>
      </c>
      <c r="BH95" s="230">
        <f>IF(N95="sníž. přenesená",J95,0)</f>
        <v>0</v>
      </c>
      <c r="BI95" s="230">
        <f>IF(N95="nulová",J95,0)</f>
        <v>0</v>
      </c>
      <c r="BJ95" s="22" t="s">
        <v>81</v>
      </c>
      <c r="BK95" s="230">
        <f>ROUND(I95*H95,2)</f>
        <v>0</v>
      </c>
      <c r="BL95" s="22" t="s">
        <v>91</v>
      </c>
      <c r="BM95" s="22" t="s">
        <v>153</v>
      </c>
    </row>
    <row r="96" spans="2:51" s="11" customFormat="1" ht="13.5">
      <c r="B96" s="231"/>
      <c r="C96" s="232"/>
      <c r="D96" s="233" t="s">
        <v>148</v>
      </c>
      <c r="E96" s="234" t="s">
        <v>21</v>
      </c>
      <c r="F96" s="235" t="s">
        <v>85</v>
      </c>
      <c r="G96" s="232"/>
      <c r="H96" s="236">
        <v>2</v>
      </c>
      <c r="I96" s="237"/>
      <c r="J96" s="232"/>
      <c r="K96" s="232"/>
      <c r="L96" s="238"/>
      <c r="M96" s="239"/>
      <c r="N96" s="240"/>
      <c r="O96" s="240"/>
      <c r="P96" s="240"/>
      <c r="Q96" s="240"/>
      <c r="R96" s="240"/>
      <c r="S96" s="240"/>
      <c r="T96" s="241"/>
      <c r="AT96" s="242" t="s">
        <v>148</v>
      </c>
      <c r="AU96" s="242" t="s">
        <v>85</v>
      </c>
      <c r="AV96" s="11" t="s">
        <v>85</v>
      </c>
      <c r="AW96" s="11" t="s">
        <v>39</v>
      </c>
      <c r="AX96" s="11" t="s">
        <v>81</v>
      </c>
      <c r="AY96" s="242" t="s">
        <v>140</v>
      </c>
    </row>
    <row r="97" spans="2:65" s="1" customFormat="1" ht="16.5" customHeight="1">
      <c r="B97" s="44"/>
      <c r="C97" s="243" t="s">
        <v>88</v>
      </c>
      <c r="D97" s="243" t="s">
        <v>154</v>
      </c>
      <c r="E97" s="244" t="s">
        <v>155</v>
      </c>
      <c r="F97" s="245" t="s">
        <v>156</v>
      </c>
      <c r="G97" s="246" t="s">
        <v>152</v>
      </c>
      <c r="H97" s="247">
        <v>2</v>
      </c>
      <c r="I97" s="248"/>
      <c r="J97" s="249">
        <f>ROUND(I97*H97,2)</f>
        <v>0</v>
      </c>
      <c r="K97" s="245" t="s">
        <v>21</v>
      </c>
      <c r="L97" s="250"/>
      <c r="M97" s="251" t="s">
        <v>21</v>
      </c>
      <c r="N97" s="252" t="s">
        <v>47</v>
      </c>
      <c r="O97" s="45"/>
      <c r="P97" s="228">
        <f>O97*H97</f>
        <v>0</v>
      </c>
      <c r="Q97" s="228">
        <v>0</v>
      </c>
      <c r="R97" s="228">
        <f>Q97*H97</f>
        <v>0</v>
      </c>
      <c r="S97" s="228">
        <v>0</v>
      </c>
      <c r="T97" s="229">
        <f>S97*H97</f>
        <v>0</v>
      </c>
      <c r="AR97" s="22" t="s">
        <v>157</v>
      </c>
      <c r="AT97" s="22" t="s">
        <v>154</v>
      </c>
      <c r="AU97" s="22" t="s">
        <v>85</v>
      </c>
      <c r="AY97" s="22" t="s">
        <v>140</v>
      </c>
      <c r="BE97" s="230">
        <f>IF(N97="základní",J97,0)</f>
        <v>0</v>
      </c>
      <c r="BF97" s="230">
        <f>IF(N97="snížená",J97,0)</f>
        <v>0</v>
      </c>
      <c r="BG97" s="230">
        <f>IF(N97="zákl. přenesená",J97,0)</f>
        <v>0</v>
      </c>
      <c r="BH97" s="230">
        <f>IF(N97="sníž. přenesená",J97,0)</f>
        <v>0</v>
      </c>
      <c r="BI97" s="230">
        <f>IF(N97="nulová",J97,0)</f>
        <v>0</v>
      </c>
      <c r="BJ97" s="22" t="s">
        <v>81</v>
      </c>
      <c r="BK97" s="230">
        <f>ROUND(I97*H97,2)</f>
        <v>0</v>
      </c>
      <c r="BL97" s="22" t="s">
        <v>91</v>
      </c>
      <c r="BM97" s="22" t="s">
        <v>158</v>
      </c>
    </row>
    <row r="98" spans="2:51" s="11" customFormat="1" ht="13.5">
      <c r="B98" s="231"/>
      <c r="C98" s="232"/>
      <c r="D98" s="233" t="s">
        <v>148</v>
      </c>
      <c r="E98" s="234" t="s">
        <v>21</v>
      </c>
      <c r="F98" s="235" t="s">
        <v>85</v>
      </c>
      <c r="G98" s="232"/>
      <c r="H98" s="236">
        <v>2</v>
      </c>
      <c r="I98" s="237"/>
      <c r="J98" s="232"/>
      <c r="K98" s="232"/>
      <c r="L98" s="238"/>
      <c r="M98" s="239"/>
      <c r="N98" s="240"/>
      <c r="O98" s="240"/>
      <c r="P98" s="240"/>
      <c r="Q98" s="240"/>
      <c r="R98" s="240"/>
      <c r="S98" s="240"/>
      <c r="T98" s="241"/>
      <c r="AT98" s="242" t="s">
        <v>148</v>
      </c>
      <c r="AU98" s="242" t="s">
        <v>85</v>
      </c>
      <c r="AV98" s="11" t="s">
        <v>85</v>
      </c>
      <c r="AW98" s="11" t="s">
        <v>39</v>
      </c>
      <c r="AX98" s="11" t="s">
        <v>81</v>
      </c>
      <c r="AY98" s="242" t="s">
        <v>140</v>
      </c>
    </row>
    <row r="99" spans="2:65" s="1" customFormat="1" ht="51" customHeight="1">
      <c r="B99" s="44"/>
      <c r="C99" s="219" t="s">
        <v>91</v>
      </c>
      <c r="D99" s="219" t="s">
        <v>142</v>
      </c>
      <c r="E99" s="220" t="s">
        <v>159</v>
      </c>
      <c r="F99" s="221" t="s">
        <v>160</v>
      </c>
      <c r="G99" s="222" t="s">
        <v>161</v>
      </c>
      <c r="H99" s="223">
        <v>2.45</v>
      </c>
      <c r="I99" s="224"/>
      <c r="J99" s="225">
        <f>ROUND(I99*H99,2)</f>
        <v>0</v>
      </c>
      <c r="K99" s="221" t="s">
        <v>21</v>
      </c>
      <c r="L99" s="70"/>
      <c r="M99" s="226" t="s">
        <v>21</v>
      </c>
      <c r="N99" s="227" t="s">
        <v>47</v>
      </c>
      <c r="O99" s="45"/>
      <c r="P99" s="228">
        <f>O99*H99</f>
        <v>0</v>
      </c>
      <c r="Q99" s="228">
        <v>0.25826</v>
      </c>
      <c r="R99" s="228">
        <f>Q99*H99</f>
        <v>0.632737</v>
      </c>
      <c r="S99" s="228">
        <v>0</v>
      </c>
      <c r="T99" s="229">
        <f>S99*H99</f>
        <v>0</v>
      </c>
      <c r="AR99" s="22" t="s">
        <v>91</v>
      </c>
      <c r="AT99" s="22" t="s">
        <v>142</v>
      </c>
      <c r="AU99" s="22" t="s">
        <v>85</v>
      </c>
      <c r="AY99" s="22" t="s">
        <v>140</v>
      </c>
      <c r="BE99" s="230">
        <f>IF(N99="základní",J99,0)</f>
        <v>0</v>
      </c>
      <c r="BF99" s="230">
        <f>IF(N99="snížená",J99,0)</f>
        <v>0</v>
      </c>
      <c r="BG99" s="230">
        <f>IF(N99="zákl. přenesená",J99,0)</f>
        <v>0</v>
      </c>
      <c r="BH99" s="230">
        <f>IF(N99="sníž. přenesená",J99,0)</f>
        <v>0</v>
      </c>
      <c r="BI99" s="230">
        <f>IF(N99="nulová",J99,0)</f>
        <v>0</v>
      </c>
      <c r="BJ99" s="22" t="s">
        <v>81</v>
      </c>
      <c r="BK99" s="230">
        <f>ROUND(I99*H99,2)</f>
        <v>0</v>
      </c>
      <c r="BL99" s="22" t="s">
        <v>91</v>
      </c>
      <c r="BM99" s="22" t="s">
        <v>162</v>
      </c>
    </row>
    <row r="100" spans="2:51" s="11" customFormat="1" ht="13.5">
      <c r="B100" s="231"/>
      <c r="C100" s="232"/>
      <c r="D100" s="233" t="s">
        <v>148</v>
      </c>
      <c r="E100" s="234" t="s">
        <v>21</v>
      </c>
      <c r="F100" s="235" t="s">
        <v>163</v>
      </c>
      <c r="G100" s="232"/>
      <c r="H100" s="236">
        <v>2.45</v>
      </c>
      <c r="I100" s="237"/>
      <c r="J100" s="232"/>
      <c r="K100" s="232"/>
      <c r="L100" s="238"/>
      <c r="M100" s="239"/>
      <c r="N100" s="240"/>
      <c r="O100" s="240"/>
      <c r="P100" s="240"/>
      <c r="Q100" s="240"/>
      <c r="R100" s="240"/>
      <c r="S100" s="240"/>
      <c r="T100" s="241"/>
      <c r="AT100" s="242" t="s">
        <v>148</v>
      </c>
      <c r="AU100" s="242" t="s">
        <v>85</v>
      </c>
      <c r="AV100" s="11" t="s">
        <v>85</v>
      </c>
      <c r="AW100" s="11" t="s">
        <v>39</v>
      </c>
      <c r="AX100" s="11" t="s">
        <v>81</v>
      </c>
      <c r="AY100" s="242" t="s">
        <v>140</v>
      </c>
    </row>
    <row r="101" spans="2:63" s="10" customFormat="1" ht="29.85" customHeight="1">
      <c r="B101" s="203"/>
      <c r="C101" s="204"/>
      <c r="D101" s="205" t="s">
        <v>75</v>
      </c>
      <c r="E101" s="217" t="s">
        <v>164</v>
      </c>
      <c r="F101" s="217" t="s">
        <v>165</v>
      </c>
      <c r="G101" s="204"/>
      <c r="H101" s="204"/>
      <c r="I101" s="207"/>
      <c r="J101" s="218">
        <f>BK101</f>
        <v>0</v>
      </c>
      <c r="K101" s="204"/>
      <c r="L101" s="209"/>
      <c r="M101" s="210"/>
      <c r="N101" s="211"/>
      <c r="O101" s="211"/>
      <c r="P101" s="212">
        <f>SUM(P102:P116)</f>
        <v>0</v>
      </c>
      <c r="Q101" s="211"/>
      <c r="R101" s="212">
        <f>SUM(R102:R116)</f>
        <v>0</v>
      </c>
      <c r="S101" s="211"/>
      <c r="T101" s="213">
        <f>SUM(T102:T116)</f>
        <v>5.4825859999999995</v>
      </c>
      <c r="AR101" s="214" t="s">
        <v>81</v>
      </c>
      <c r="AT101" s="215" t="s">
        <v>75</v>
      </c>
      <c r="AU101" s="215" t="s">
        <v>81</v>
      </c>
      <c r="AY101" s="214" t="s">
        <v>140</v>
      </c>
      <c r="BK101" s="216">
        <f>SUM(BK102:BK116)</f>
        <v>0</v>
      </c>
    </row>
    <row r="102" spans="2:65" s="1" customFormat="1" ht="38.25" customHeight="1">
      <c r="B102" s="44"/>
      <c r="C102" s="219" t="s">
        <v>94</v>
      </c>
      <c r="D102" s="219" t="s">
        <v>142</v>
      </c>
      <c r="E102" s="220" t="s">
        <v>166</v>
      </c>
      <c r="F102" s="221" t="s">
        <v>167</v>
      </c>
      <c r="G102" s="222" t="s">
        <v>161</v>
      </c>
      <c r="H102" s="223">
        <v>605.25</v>
      </c>
      <c r="I102" s="224"/>
      <c r="J102" s="225">
        <f>ROUND(I102*H102,2)</f>
        <v>0</v>
      </c>
      <c r="K102" s="221" t="s">
        <v>146</v>
      </c>
      <c r="L102" s="70"/>
      <c r="M102" s="226" t="s">
        <v>21</v>
      </c>
      <c r="N102" s="227" t="s">
        <v>47</v>
      </c>
      <c r="O102" s="45"/>
      <c r="P102" s="228">
        <f>O102*H102</f>
        <v>0</v>
      </c>
      <c r="Q102" s="228">
        <v>0</v>
      </c>
      <c r="R102" s="228">
        <f>Q102*H102</f>
        <v>0</v>
      </c>
      <c r="S102" s="228">
        <v>0</v>
      </c>
      <c r="T102" s="229">
        <f>S102*H102</f>
        <v>0</v>
      </c>
      <c r="AR102" s="22" t="s">
        <v>91</v>
      </c>
      <c r="AT102" s="22" t="s">
        <v>142</v>
      </c>
      <c r="AU102" s="22" t="s">
        <v>85</v>
      </c>
      <c r="AY102" s="22" t="s">
        <v>140</v>
      </c>
      <c r="BE102" s="230">
        <f>IF(N102="základní",J102,0)</f>
        <v>0</v>
      </c>
      <c r="BF102" s="230">
        <f>IF(N102="snížená",J102,0)</f>
        <v>0</v>
      </c>
      <c r="BG102" s="230">
        <f>IF(N102="zákl. přenesená",J102,0)</f>
        <v>0</v>
      </c>
      <c r="BH102" s="230">
        <f>IF(N102="sníž. přenesená",J102,0)</f>
        <v>0</v>
      </c>
      <c r="BI102" s="230">
        <f>IF(N102="nulová",J102,0)</f>
        <v>0</v>
      </c>
      <c r="BJ102" s="22" t="s">
        <v>81</v>
      </c>
      <c r="BK102" s="230">
        <f>ROUND(I102*H102,2)</f>
        <v>0</v>
      </c>
      <c r="BL102" s="22" t="s">
        <v>91</v>
      </c>
      <c r="BM102" s="22" t="s">
        <v>168</v>
      </c>
    </row>
    <row r="103" spans="2:51" s="11" customFormat="1" ht="13.5">
      <c r="B103" s="231"/>
      <c r="C103" s="232"/>
      <c r="D103" s="233" t="s">
        <v>148</v>
      </c>
      <c r="E103" s="234" t="s">
        <v>21</v>
      </c>
      <c r="F103" s="235" t="s">
        <v>169</v>
      </c>
      <c r="G103" s="232"/>
      <c r="H103" s="236">
        <v>605.25</v>
      </c>
      <c r="I103" s="237"/>
      <c r="J103" s="232"/>
      <c r="K103" s="232"/>
      <c r="L103" s="238"/>
      <c r="M103" s="239"/>
      <c r="N103" s="240"/>
      <c r="O103" s="240"/>
      <c r="P103" s="240"/>
      <c r="Q103" s="240"/>
      <c r="R103" s="240"/>
      <c r="S103" s="240"/>
      <c r="T103" s="241"/>
      <c r="AT103" s="242" t="s">
        <v>148</v>
      </c>
      <c r="AU103" s="242" t="s">
        <v>85</v>
      </c>
      <c r="AV103" s="11" t="s">
        <v>85</v>
      </c>
      <c r="AW103" s="11" t="s">
        <v>39</v>
      </c>
      <c r="AX103" s="11" t="s">
        <v>81</v>
      </c>
      <c r="AY103" s="242" t="s">
        <v>140</v>
      </c>
    </row>
    <row r="104" spans="2:65" s="1" customFormat="1" ht="38.25" customHeight="1">
      <c r="B104" s="44"/>
      <c r="C104" s="219" t="s">
        <v>170</v>
      </c>
      <c r="D104" s="219" t="s">
        <v>142</v>
      </c>
      <c r="E104" s="220" t="s">
        <v>171</v>
      </c>
      <c r="F104" s="221" t="s">
        <v>172</v>
      </c>
      <c r="G104" s="222" t="s">
        <v>161</v>
      </c>
      <c r="H104" s="223">
        <v>24210</v>
      </c>
      <c r="I104" s="224"/>
      <c r="J104" s="225">
        <f>ROUND(I104*H104,2)</f>
        <v>0</v>
      </c>
      <c r="K104" s="221" t="s">
        <v>146</v>
      </c>
      <c r="L104" s="70"/>
      <c r="M104" s="226" t="s">
        <v>21</v>
      </c>
      <c r="N104" s="227" t="s">
        <v>47</v>
      </c>
      <c r="O104" s="45"/>
      <c r="P104" s="228">
        <f>O104*H104</f>
        <v>0</v>
      </c>
      <c r="Q104" s="228">
        <v>0</v>
      </c>
      <c r="R104" s="228">
        <f>Q104*H104</f>
        <v>0</v>
      </c>
      <c r="S104" s="228">
        <v>0</v>
      </c>
      <c r="T104" s="229">
        <f>S104*H104</f>
        <v>0</v>
      </c>
      <c r="AR104" s="22" t="s">
        <v>91</v>
      </c>
      <c r="AT104" s="22" t="s">
        <v>142</v>
      </c>
      <c r="AU104" s="22" t="s">
        <v>85</v>
      </c>
      <c r="AY104" s="22" t="s">
        <v>140</v>
      </c>
      <c r="BE104" s="230">
        <f>IF(N104="základní",J104,0)</f>
        <v>0</v>
      </c>
      <c r="BF104" s="230">
        <f>IF(N104="snížená",J104,0)</f>
        <v>0</v>
      </c>
      <c r="BG104" s="230">
        <f>IF(N104="zákl. přenesená",J104,0)</f>
        <v>0</v>
      </c>
      <c r="BH104" s="230">
        <f>IF(N104="sníž. přenesená",J104,0)</f>
        <v>0</v>
      </c>
      <c r="BI104" s="230">
        <f>IF(N104="nulová",J104,0)</f>
        <v>0</v>
      </c>
      <c r="BJ104" s="22" t="s">
        <v>81</v>
      </c>
      <c r="BK104" s="230">
        <f>ROUND(I104*H104,2)</f>
        <v>0</v>
      </c>
      <c r="BL104" s="22" t="s">
        <v>91</v>
      </c>
      <c r="BM104" s="22" t="s">
        <v>173</v>
      </c>
    </row>
    <row r="105" spans="2:51" s="11" customFormat="1" ht="13.5">
      <c r="B105" s="231"/>
      <c r="C105" s="232"/>
      <c r="D105" s="233" t="s">
        <v>148</v>
      </c>
      <c r="E105" s="234" t="s">
        <v>21</v>
      </c>
      <c r="F105" s="235" t="s">
        <v>174</v>
      </c>
      <c r="G105" s="232"/>
      <c r="H105" s="236">
        <v>24210</v>
      </c>
      <c r="I105" s="237"/>
      <c r="J105" s="232"/>
      <c r="K105" s="232"/>
      <c r="L105" s="238"/>
      <c r="M105" s="239"/>
      <c r="N105" s="240"/>
      <c r="O105" s="240"/>
      <c r="P105" s="240"/>
      <c r="Q105" s="240"/>
      <c r="R105" s="240"/>
      <c r="S105" s="240"/>
      <c r="T105" s="241"/>
      <c r="AT105" s="242" t="s">
        <v>148</v>
      </c>
      <c r="AU105" s="242" t="s">
        <v>85</v>
      </c>
      <c r="AV105" s="11" t="s">
        <v>85</v>
      </c>
      <c r="AW105" s="11" t="s">
        <v>39</v>
      </c>
      <c r="AX105" s="11" t="s">
        <v>81</v>
      </c>
      <c r="AY105" s="242" t="s">
        <v>140</v>
      </c>
    </row>
    <row r="106" spans="2:65" s="1" customFormat="1" ht="38.25" customHeight="1">
      <c r="B106" s="44"/>
      <c r="C106" s="219" t="s">
        <v>175</v>
      </c>
      <c r="D106" s="219" t="s">
        <v>142</v>
      </c>
      <c r="E106" s="220" t="s">
        <v>176</v>
      </c>
      <c r="F106" s="221" t="s">
        <v>177</v>
      </c>
      <c r="G106" s="222" t="s">
        <v>161</v>
      </c>
      <c r="H106" s="223">
        <v>605.25</v>
      </c>
      <c r="I106" s="224"/>
      <c r="J106" s="225">
        <f>ROUND(I106*H106,2)</f>
        <v>0</v>
      </c>
      <c r="K106" s="221" t="s">
        <v>146</v>
      </c>
      <c r="L106" s="70"/>
      <c r="M106" s="226" t="s">
        <v>21</v>
      </c>
      <c r="N106" s="227" t="s">
        <v>47</v>
      </c>
      <c r="O106" s="45"/>
      <c r="P106" s="228">
        <f>O106*H106</f>
        <v>0</v>
      </c>
      <c r="Q106" s="228">
        <v>0</v>
      </c>
      <c r="R106" s="228">
        <f>Q106*H106</f>
        <v>0</v>
      </c>
      <c r="S106" s="228">
        <v>0</v>
      </c>
      <c r="T106" s="229">
        <f>S106*H106</f>
        <v>0</v>
      </c>
      <c r="AR106" s="22" t="s">
        <v>91</v>
      </c>
      <c r="AT106" s="22" t="s">
        <v>142</v>
      </c>
      <c r="AU106" s="22" t="s">
        <v>85</v>
      </c>
      <c r="AY106" s="22" t="s">
        <v>140</v>
      </c>
      <c r="BE106" s="230">
        <f>IF(N106="základní",J106,0)</f>
        <v>0</v>
      </c>
      <c r="BF106" s="230">
        <f>IF(N106="snížená",J106,0)</f>
        <v>0</v>
      </c>
      <c r="BG106" s="230">
        <f>IF(N106="zákl. přenesená",J106,0)</f>
        <v>0</v>
      </c>
      <c r="BH106" s="230">
        <f>IF(N106="sníž. přenesená",J106,0)</f>
        <v>0</v>
      </c>
      <c r="BI106" s="230">
        <f>IF(N106="nulová",J106,0)</f>
        <v>0</v>
      </c>
      <c r="BJ106" s="22" t="s">
        <v>81</v>
      </c>
      <c r="BK106" s="230">
        <f>ROUND(I106*H106,2)</f>
        <v>0</v>
      </c>
      <c r="BL106" s="22" t="s">
        <v>91</v>
      </c>
      <c r="BM106" s="22" t="s">
        <v>178</v>
      </c>
    </row>
    <row r="107" spans="2:65" s="1" customFormat="1" ht="16.5" customHeight="1">
      <c r="B107" s="44"/>
      <c r="C107" s="219" t="s">
        <v>157</v>
      </c>
      <c r="D107" s="219" t="s">
        <v>142</v>
      </c>
      <c r="E107" s="220" t="s">
        <v>179</v>
      </c>
      <c r="F107" s="221" t="s">
        <v>180</v>
      </c>
      <c r="G107" s="222" t="s">
        <v>161</v>
      </c>
      <c r="H107" s="223">
        <v>52.5</v>
      </c>
      <c r="I107" s="224"/>
      <c r="J107" s="225">
        <f>ROUND(I107*H107,2)</f>
        <v>0</v>
      </c>
      <c r="K107" s="221" t="s">
        <v>146</v>
      </c>
      <c r="L107" s="70"/>
      <c r="M107" s="226" t="s">
        <v>21</v>
      </c>
      <c r="N107" s="227" t="s">
        <v>47</v>
      </c>
      <c r="O107" s="45"/>
      <c r="P107" s="228">
        <f>O107*H107</f>
        <v>0</v>
      </c>
      <c r="Q107" s="228">
        <v>0</v>
      </c>
      <c r="R107" s="228">
        <f>Q107*H107</f>
        <v>0</v>
      </c>
      <c r="S107" s="228">
        <v>0</v>
      </c>
      <c r="T107" s="229">
        <f>S107*H107</f>
        <v>0</v>
      </c>
      <c r="AR107" s="22" t="s">
        <v>91</v>
      </c>
      <c r="AT107" s="22" t="s">
        <v>142</v>
      </c>
      <c r="AU107" s="22" t="s">
        <v>85</v>
      </c>
      <c r="AY107" s="22" t="s">
        <v>140</v>
      </c>
      <c r="BE107" s="230">
        <f>IF(N107="základní",J107,0)</f>
        <v>0</v>
      </c>
      <c r="BF107" s="230">
        <f>IF(N107="snížená",J107,0)</f>
        <v>0</v>
      </c>
      <c r="BG107" s="230">
        <f>IF(N107="zákl. přenesená",J107,0)</f>
        <v>0</v>
      </c>
      <c r="BH107" s="230">
        <f>IF(N107="sníž. přenesená",J107,0)</f>
        <v>0</v>
      </c>
      <c r="BI107" s="230">
        <f>IF(N107="nulová",J107,0)</f>
        <v>0</v>
      </c>
      <c r="BJ107" s="22" t="s">
        <v>81</v>
      </c>
      <c r="BK107" s="230">
        <f>ROUND(I107*H107,2)</f>
        <v>0</v>
      </c>
      <c r="BL107" s="22" t="s">
        <v>91</v>
      </c>
      <c r="BM107" s="22" t="s">
        <v>181</v>
      </c>
    </row>
    <row r="108" spans="2:51" s="11" customFormat="1" ht="13.5">
      <c r="B108" s="231"/>
      <c r="C108" s="232"/>
      <c r="D108" s="233" t="s">
        <v>148</v>
      </c>
      <c r="E108" s="234" t="s">
        <v>21</v>
      </c>
      <c r="F108" s="235" t="s">
        <v>182</v>
      </c>
      <c r="G108" s="232"/>
      <c r="H108" s="236">
        <v>52.5</v>
      </c>
      <c r="I108" s="237"/>
      <c r="J108" s="232"/>
      <c r="K108" s="232"/>
      <c r="L108" s="238"/>
      <c r="M108" s="239"/>
      <c r="N108" s="240"/>
      <c r="O108" s="240"/>
      <c r="P108" s="240"/>
      <c r="Q108" s="240"/>
      <c r="R108" s="240"/>
      <c r="S108" s="240"/>
      <c r="T108" s="241"/>
      <c r="AT108" s="242" t="s">
        <v>148</v>
      </c>
      <c r="AU108" s="242" t="s">
        <v>85</v>
      </c>
      <c r="AV108" s="11" t="s">
        <v>85</v>
      </c>
      <c r="AW108" s="11" t="s">
        <v>39</v>
      </c>
      <c r="AX108" s="11" t="s">
        <v>81</v>
      </c>
      <c r="AY108" s="242" t="s">
        <v>140</v>
      </c>
    </row>
    <row r="109" spans="2:65" s="1" customFormat="1" ht="25.5" customHeight="1">
      <c r="B109" s="44"/>
      <c r="C109" s="219" t="s">
        <v>164</v>
      </c>
      <c r="D109" s="219" t="s">
        <v>142</v>
      </c>
      <c r="E109" s="220" t="s">
        <v>183</v>
      </c>
      <c r="F109" s="221" t="s">
        <v>184</v>
      </c>
      <c r="G109" s="222" t="s">
        <v>161</v>
      </c>
      <c r="H109" s="223">
        <v>2100</v>
      </c>
      <c r="I109" s="224"/>
      <c r="J109" s="225">
        <f>ROUND(I109*H109,2)</f>
        <v>0</v>
      </c>
      <c r="K109" s="221" t="s">
        <v>146</v>
      </c>
      <c r="L109" s="70"/>
      <c r="M109" s="226" t="s">
        <v>21</v>
      </c>
      <c r="N109" s="227" t="s">
        <v>47</v>
      </c>
      <c r="O109" s="45"/>
      <c r="P109" s="228">
        <f>O109*H109</f>
        <v>0</v>
      </c>
      <c r="Q109" s="228">
        <v>0</v>
      </c>
      <c r="R109" s="228">
        <f>Q109*H109</f>
        <v>0</v>
      </c>
      <c r="S109" s="228">
        <v>0</v>
      </c>
      <c r="T109" s="229">
        <f>S109*H109</f>
        <v>0</v>
      </c>
      <c r="AR109" s="22" t="s">
        <v>91</v>
      </c>
      <c r="AT109" s="22" t="s">
        <v>142</v>
      </c>
      <c r="AU109" s="22" t="s">
        <v>85</v>
      </c>
      <c r="AY109" s="22" t="s">
        <v>140</v>
      </c>
      <c r="BE109" s="230">
        <f>IF(N109="základní",J109,0)</f>
        <v>0</v>
      </c>
      <c r="BF109" s="230">
        <f>IF(N109="snížená",J109,0)</f>
        <v>0</v>
      </c>
      <c r="BG109" s="230">
        <f>IF(N109="zákl. přenesená",J109,0)</f>
        <v>0</v>
      </c>
      <c r="BH109" s="230">
        <f>IF(N109="sníž. přenesená",J109,0)</f>
        <v>0</v>
      </c>
      <c r="BI109" s="230">
        <f>IF(N109="nulová",J109,0)</f>
        <v>0</v>
      </c>
      <c r="BJ109" s="22" t="s">
        <v>81</v>
      </c>
      <c r="BK109" s="230">
        <f>ROUND(I109*H109,2)</f>
        <v>0</v>
      </c>
      <c r="BL109" s="22" t="s">
        <v>91</v>
      </c>
      <c r="BM109" s="22" t="s">
        <v>185</v>
      </c>
    </row>
    <row r="110" spans="2:51" s="11" customFormat="1" ht="13.5">
      <c r="B110" s="231"/>
      <c r="C110" s="232"/>
      <c r="D110" s="233" t="s">
        <v>148</v>
      </c>
      <c r="E110" s="234" t="s">
        <v>21</v>
      </c>
      <c r="F110" s="235" t="s">
        <v>186</v>
      </c>
      <c r="G110" s="232"/>
      <c r="H110" s="236">
        <v>2100</v>
      </c>
      <c r="I110" s="237"/>
      <c r="J110" s="232"/>
      <c r="K110" s="232"/>
      <c r="L110" s="238"/>
      <c r="M110" s="239"/>
      <c r="N110" s="240"/>
      <c r="O110" s="240"/>
      <c r="P110" s="240"/>
      <c r="Q110" s="240"/>
      <c r="R110" s="240"/>
      <c r="S110" s="240"/>
      <c r="T110" s="241"/>
      <c r="AT110" s="242" t="s">
        <v>148</v>
      </c>
      <c r="AU110" s="242" t="s">
        <v>85</v>
      </c>
      <c r="AV110" s="11" t="s">
        <v>85</v>
      </c>
      <c r="AW110" s="11" t="s">
        <v>39</v>
      </c>
      <c r="AX110" s="11" t="s">
        <v>81</v>
      </c>
      <c r="AY110" s="242" t="s">
        <v>140</v>
      </c>
    </row>
    <row r="111" spans="2:65" s="1" customFormat="1" ht="16.5" customHeight="1">
      <c r="B111" s="44"/>
      <c r="C111" s="219" t="s">
        <v>187</v>
      </c>
      <c r="D111" s="219" t="s">
        <v>142</v>
      </c>
      <c r="E111" s="220" t="s">
        <v>188</v>
      </c>
      <c r="F111" s="221" t="s">
        <v>189</v>
      </c>
      <c r="G111" s="222" t="s">
        <v>161</v>
      </c>
      <c r="H111" s="223">
        <v>52.5</v>
      </c>
      <c r="I111" s="224"/>
      <c r="J111" s="225">
        <f>ROUND(I111*H111,2)</f>
        <v>0</v>
      </c>
      <c r="K111" s="221" t="s">
        <v>146</v>
      </c>
      <c r="L111" s="70"/>
      <c r="M111" s="226" t="s">
        <v>21</v>
      </c>
      <c r="N111" s="227" t="s">
        <v>47</v>
      </c>
      <c r="O111" s="45"/>
      <c r="P111" s="228">
        <f>O111*H111</f>
        <v>0</v>
      </c>
      <c r="Q111" s="228">
        <v>0</v>
      </c>
      <c r="R111" s="228">
        <f>Q111*H111</f>
        <v>0</v>
      </c>
      <c r="S111" s="228">
        <v>0</v>
      </c>
      <c r="T111" s="229">
        <f>S111*H111</f>
        <v>0</v>
      </c>
      <c r="AR111" s="22" t="s">
        <v>91</v>
      </c>
      <c r="AT111" s="22" t="s">
        <v>142</v>
      </c>
      <c r="AU111" s="22" t="s">
        <v>85</v>
      </c>
      <c r="AY111" s="22" t="s">
        <v>140</v>
      </c>
      <c r="BE111" s="230">
        <f>IF(N111="základní",J111,0)</f>
        <v>0</v>
      </c>
      <c r="BF111" s="230">
        <f>IF(N111="snížená",J111,0)</f>
        <v>0</v>
      </c>
      <c r="BG111" s="230">
        <f>IF(N111="zákl. přenesená",J111,0)</f>
        <v>0</v>
      </c>
      <c r="BH111" s="230">
        <f>IF(N111="sníž. přenesená",J111,0)</f>
        <v>0</v>
      </c>
      <c r="BI111" s="230">
        <f>IF(N111="nulová",J111,0)</f>
        <v>0</v>
      </c>
      <c r="BJ111" s="22" t="s">
        <v>81</v>
      </c>
      <c r="BK111" s="230">
        <f>ROUND(I111*H111,2)</f>
        <v>0</v>
      </c>
      <c r="BL111" s="22" t="s">
        <v>91</v>
      </c>
      <c r="BM111" s="22" t="s">
        <v>190</v>
      </c>
    </row>
    <row r="112" spans="2:65" s="1" customFormat="1" ht="38.25" customHeight="1">
      <c r="B112" s="44"/>
      <c r="C112" s="219" t="s">
        <v>191</v>
      </c>
      <c r="D112" s="219" t="s">
        <v>142</v>
      </c>
      <c r="E112" s="220" t="s">
        <v>192</v>
      </c>
      <c r="F112" s="221" t="s">
        <v>193</v>
      </c>
      <c r="G112" s="222" t="s">
        <v>145</v>
      </c>
      <c r="H112" s="223">
        <v>3.169</v>
      </c>
      <c r="I112" s="224"/>
      <c r="J112" s="225">
        <f>ROUND(I112*H112,2)</f>
        <v>0</v>
      </c>
      <c r="K112" s="221" t="s">
        <v>194</v>
      </c>
      <c r="L112" s="70"/>
      <c r="M112" s="226" t="s">
        <v>21</v>
      </c>
      <c r="N112" s="227" t="s">
        <v>47</v>
      </c>
      <c r="O112" s="45"/>
      <c r="P112" s="228">
        <f>O112*H112</f>
        <v>0</v>
      </c>
      <c r="Q112" s="228">
        <v>0</v>
      </c>
      <c r="R112" s="228">
        <f>Q112*H112</f>
        <v>0</v>
      </c>
      <c r="S112" s="228">
        <v>1.594</v>
      </c>
      <c r="T112" s="229">
        <f>S112*H112</f>
        <v>5.051386</v>
      </c>
      <c r="AR112" s="22" t="s">
        <v>91</v>
      </c>
      <c r="AT112" s="22" t="s">
        <v>142</v>
      </c>
      <c r="AU112" s="22" t="s">
        <v>85</v>
      </c>
      <c r="AY112" s="22" t="s">
        <v>140</v>
      </c>
      <c r="BE112" s="230">
        <f>IF(N112="základní",J112,0)</f>
        <v>0</v>
      </c>
      <c r="BF112" s="230">
        <f>IF(N112="snížená",J112,0)</f>
        <v>0</v>
      </c>
      <c r="BG112" s="230">
        <f>IF(N112="zákl. přenesená",J112,0)</f>
        <v>0</v>
      </c>
      <c r="BH112" s="230">
        <f>IF(N112="sníž. přenesená",J112,0)</f>
        <v>0</v>
      </c>
      <c r="BI112" s="230">
        <f>IF(N112="nulová",J112,0)</f>
        <v>0</v>
      </c>
      <c r="BJ112" s="22" t="s">
        <v>81</v>
      </c>
      <c r="BK112" s="230">
        <f>ROUND(I112*H112,2)</f>
        <v>0</v>
      </c>
      <c r="BL112" s="22" t="s">
        <v>91</v>
      </c>
      <c r="BM112" s="22" t="s">
        <v>195</v>
      </c>
    </row>
    <row r="113" spans="2:47" s="1" customFormat="1" ht="13.5">
      <c r="B113" s="44"/>
      <c r="C113" s="72"/>
      <c r="D113" s="233" t="s">
        <v>196</v>
      </c>
      <c r="E113" s="72"/>
      <c r="F113" s="253" t="s">
        <v>197</v>
      </c>
      <c r="G113" s="72"/>
      <c r="H113" s="72"/>
      <c r="I113" s="189"/>
      <c r="J113" s="72"/>
      <c r="K113" s="72"/>
      <c r="L113" s="70"/>
      <c r="M113" s="254"/>
      <c r="N113" s="45"/>
      <c r="O113" s="45"/>
      <c r="P113" s="45"/>
      <c r="Q113" s="45"/>
      <c r="R113" s="45"/>
      <c r="S113" s="45"/>
      <c r="T113" s="93"/>
      <c r="AT113" s="22" t="s">
        <v>196</v>
      </c>
      <c r="AU113" s="22" t="s">
        <v>85</v>
      </c>
    </row>
    <row r="114" spans="2:51" s="11" customFormat="1" ht="13.5">
      <c r="B114" s="231"/>
      <c r="C114" s="232"/>
      <c r="D114" s="233" t="s">
        <v>148</v>
      </c>
      <c r="E114" s="234" t="s">
        <v>21</v>
      </c>
      <c r="F114" s="235" t="s">
        <v>149</v>
      </c>
      <c r="G114" s="232"/>
      <c r="H114" s="236">
        <v>3.169</v>
      </c>
      <c r="I114" s="237"/>
      <c r="J114" s="232"/>
      <c r="K114" s="232"/>
      <c r="L114" s="238"/>
      <c r="M114" s="239"/>
      <c r="N114" s="240"/>
      <c r="O114" s="240"/>
      <c r="P114" s="240"/>
      <c r="Q114" s="240"/>
      <c r="R114" s="240"/>
      <c r="S114" s="240"/>
      <c r="T114" s="241"/>
      <c r="AT114" s="242" t="s">
        <v>148</v>
      </c>
      <c r="AU114" s="242" t="s">
        <v>85</v>
      </c>
      <c r="AV114" s="11" t="s">
        <v>85</v>
      </c>
      <c r="AW114" s="11" t="s">
        <v>39</v>
      </c>
      <c r="AX114" s="11" t="s">
        <v>81</v>
      </c>
      <c r="AY114" s="242" t="s">
        <v>140</v>
      </c>
    </row>
    <row r="115" spans="2:65" s="1" customFormat="1" ht="25.5" customHeight="1">
      <c r="B115" s="44"/>
      <c r="C115" s="219" t="s">
        <v>198</v>
      </c>
      <c r="D115" s="219" t="s">
        <v>142</v>
      </c>
      <c r="E115" s="220" t="s">
        <v>199</v>
      </c>
      <c r="F115" s="221" t="s">
        <v>200</v>
      </c>
      <c r="G115" s="222" t="s">
        <v>161</v>
      </c>
      <c r="H115" s="223">
        <v>2.45</v>
      </c>
      <c r="I115" s="224"/>
      <c r="J115" s="225">
        <f>ROUND(I115*H115,2)</f>
        <v>0</v>
      </c>
      <c r="K115" s="221" t="s">
        <v>194</v>
      </c>
      <c r="L115" s="70"/>
      <c r="M115" s="226" t="s">
        <v>21</v>
      </c>
      <c r="N115" s="227" t="s">
        <v>47</v>
      </c>
      <c r="O115" s="45"/>
      <c r="P115" s="228">
        <f>O115*H115</f>
        <v>0</v>
      </c>
      <c r="Q115" s="228">
        <v>0</v>
      </c>
      <c r="R115" s="228">
        <f>Q115*H115</f>
        <v>0</v>
      </c>
      <c r="S115" s="228">
        <v>0.176</v>
      </c>
      <c r="T115" s="229">
        <f>S115*H115</f>
        <v>0.4312</v>
      </c>
      <c r="AR115" s="22" t="s">
        <v>91</v>
      </c>
      <c r="AT115" s="22" t="s">
        <v>142</v>
      </c>
      <c r="AU115" s="22" t="s">
        <v>85</v>
      </c>
      <c r="AY115" s="22" t="s">
        <v>140</v>
      </c>
      <c r="BE115" s="230">
        <f>IF(N115="základní",J115,0)</f>
        <v>0</v>
      </c>
      <c r="BF115" s="230">
        <f>IF(N115="snížená",J115,0)</f>
        <v>0</v>
      </c>
      <c r="BG115" s="230">
        <f>IF(N115="zákl. přenesená",J115,0)</f>
        <v>0</v>
      </c>
      <c r="BH115" s="230">
        <f>IF(N115="sníž. přenesená",J115,0)</f>
        <v>0</v>
      </c>
      <c r="BI115" s="230">
        <f>IF(N115="nulová",J115,0)</f>
        <v>0</v>
      </c>
      <c r="BJ115" s="22" t="s">
        <v>81</v>
      </c>
      <c r="BK115" s="230">
        <f>ROUND(I115*H115,2)</f>
        <v>0</v>
      </c>
      <c r="BL115" s="22" t="s">
        <v>91</v>
      </c>
      <c r="BM115" s="22" t="s">
        <v>201</v>
      </c>
    </row>
    <row r="116" spans="2:51" s="11" customFormat="1" ht="13.5">
      <c r="B116" s="231"/>
      <c r="C116" s="232"/>
      <c r="D116" s="233" t="s">
        <v>148</v>
      </c>
      <c r="E116" s="234" t="s">
        <v>21</v>
      </c>
      <c r="F116" s="235" t="s">
        <v>163</v>
      </c>
      <c r="G116" s="232"/>
      <c r="H116" s="236">
        <v>2.45</v>
      </c>
      <c r="I116" s="237"/>
      <c r="J116" s="232"/>
      <c r="K116" s="232"/>
      <c r="L116" s="238"/>
      <c r="M116" s="239"/>
      <c r="N116" s="240"/>
      <c r="O116" s="240"/>
      <c r="P116" s="240"/>
      <c r="Q116" s="240"/>
      <c r="R116" s="240"/>
      <c r="S116" s="240"/>
      <c r="T116" s="241"/>
      <c r="AT116" s="242" t="s">
        <v>148</v>
      </c>
      <c r="AU116" s="242" t="s">
        <v>85</v>
      </c>
      <c r="AV116" s="11" t="s">
        <v>85</v>
      </c>
      <c r="AW116" s="11" t="s">
        <v>39</v>
      </c>
      <c r="AX116" s="11" t="s">
        <v>81</v>
      </c>
      <c r="AY116" s="242" t="s">
        <v>140</v>
      </c>
    </row>
    <row r="117" spans="2:63" s="10" customFormat="1" ht="29.85" customHeight="1">
      <c r="B117" s="203"/>
      <c r="C117" s="204"/>
      <c r="D117" s="205" t="s">
        <v>75</v>
      </c>
      <c r="E117" s="217" t="s">
        <v>202</v>
      </c>
      <c r="F117" s="217" t="s">
        <v>203</v>
      </c>
      <c r="G117" s="204"/>
      <c r="H117" s="204"/>
      <c r="I117" s="207"/>
      <c r="J117" s="218">
        <f>BK117</f>
        <v>0</v>
      </c>
      <c r="K117" s="204"/>
      <c r="L117" s="209"/>
      <c r="M117" s="210"/>
      <c r="N117" s="211"/>
      <c r="O117" s="211"/>
      <c r="P117" s="212">
        <f>SUM(P118:P123)</f>
        <v>0</v>
      </c>
      <c r="Q117" s="211"/>
      <c r="R117" s="212">
        <f>SUM(R118:R123)</f>
        <v>0</v>
      </c>
      <c r="S117" s="211"/>
      <c r="T117" s="213">
        <f>SUM(T118:T123)</f>
        <v>0</v>
      </c>
      <c r="AR117" s="214" t="s">
        <v>81</v>
      </c>
      <c r="AT117" s="215" t="s">
        <v>75</v>
      </c>
      <c r="AU117" s="215" t="s">
        <v>81</v>
      </c>
      <c r="AY117" s="214" t="s">
        <v>140</v>
      </c>
      <c r="BK117" s="216">
        <f>SUM(BK118:BK123)</f>
        <v>0</v>
      </c>
    </row>
    <row r="118" spans="2:65" s="1" customFormat="1" ht="25.5" customHeight="1">
      <c r="B118" s="44"/>
      <c r="C118" s="219" t="s">
        <v>204</v>
      </c>
      <c r="D118" s="219" t="s">
        <v>142</v>
      </c>
      <c r="E118" s="220" t="s">
        <v>205</v>
      </c>
      <c r="F118" s="221" t="s">
        <v>206</v>
      </c>
      <c r="G118" s="222" t="s">
        <v>207</v>
      </c>
      <c r="H118" s="223">
        <v>5.483</v>
      </c>
      <c r="I118" s="224"/>
      <c r="J118" s="225">
        <f>ROUND(I118*H118,2)</f>
        <v>0</v>
      </c>
      <c r="K118" s="221" t="s">
        <v>146</v>
      </c>
      <c r="L118" s="70"/>
      <c r="M118" s="226" t="s">
        <v>21</v>
      </c>
      <c r="N118" s="227" t="s">
        <v>47</v>
      </c>
      <c r="O118" s="45"/>
      <c r="P118" s="228">
        <f>O118*H118</f>
        <v>0</v>
      </c>
      <c r="Q118" s="228">
        <v>0</v>
      </c>
      <c r="R118" s="228">
        <f>Q118*H118</f>
        <v>0</v>
      </c>
      <c r="S118" s="228">
        <v>0</v>
      </c>
      <c r="T118" s="229">
        <f>S118*H118</f>
        <v>0</v>
      </c>
      <c r="AR118" s="22" t="s">
        <v>91</v>
      </c>
      <c r="AT118" s="22" t="s">
        <v>142</v>
      </c>
      <c r="AU118" s="22" t="s">
        <v>85</v>
      </c>
      <c r="AY118" s="22" t="s">
        <v>140</v>
      </c>
      <c r="BE118" s="230">
        <f>IF(N118="základní",J118,0)</f>
        <v>0</v>
      </c>
      <c r="BF118" s="230">
        <f>IF(N118="snížená",J118,0)</f>
        <v>0</v>
      </c>
      <c r="BG118" s="230">
        <f>IF(N118="zákl. přenesená",J118,0)</f>
        <v>0</v>
      </c>
      <c r="BH118" s="230">
        <f>IF(N118="sníž. přenesená",J118,0)</f>
        <v>0</v>
      </c>
      <c r="BI118" s="230">
        <f>IF(N118="nulová",J118,0)</f>
        <v>0</v>
      </c>
      <c r="BJ118" s="22" t="s">
        <v>81</v>
      </c>
      <c r="BK118" s="230">
        <f>ROUND(I118*H118,2)</f>
        <v>0</v>
      </c>
      <c r="BL118" s="22" t="s">
        <v>91</v>
      </c>
      <c r="BM118" s="22" t="s">
        <v>208</v>
      </c>
    </row>
    <row r="119" spans="2:65" s="1" customFormat="1" ht="25.5" customHeight="1">
      <c r="B119" s="44"/>
      <c r="C119" s="219" t="s">
        <v>209</v>
      </c>
      <c r="D119" s="219" t="s">
        <v>142</v>
      </c>
      <c r="E119" s="220" t="s">
        <v>210</v>
      </c>
      <c r="F119" s="221" t="s">
        <v>211</v>
      </c>
      <c r="G119" s="222" t="s">
        <v>207</v>
      </c>
      <c r="H119" s="223">
        <v>5.483</v>
      </c>
      <c r="I119" s="224"/>
      <c r="J119" s="225">
        <f>ROUND(I119*H119,2)</f>
        <v>0</v>
      </c>
      <c r="K119" s="221" t="s">
        <v>146</v>
      </c>
      <c r="L119" s="70"/>
      <c r="M119" s="226" t="s">
        <v>21</v>
      </c>
      <c r="N119" s="227" t="s">
        <v>47</v>
      </c>
      <c r="O119" s="45"/>
      <c r="P119" s="228">
        <f>O119*H119</f>
        <v>0</v>
      </c>
      <c r="Q119" s="228">
        <v>0</v>
      </c>
      <c r="R119" s="228">
        <f>Q119*H119</f>
        <v>0</v>
      </c>
      <c r="S119" s="228">
        <v>0</v>
      </c>
      <c r="T119" s="229">
        <f>S119*H119</f>
        <v>0</v>
      </c>
      <c r="AR119" s="22" t="s">
        <v>91</v>
      </c>
      <c r="AT119" s="22" t="s">
        <v>142</v>
      </c>
      <c r="AU119" s="22" t="s">
        <v>85</v>
      </c>
      <c r="AY119" s="22" t="s">
        <v>140</v>
      </c>
      <c r="BE119" s="230">
        <f>IF(N119="základní",J119,0)</f>
        <v>0</v>
      </c>
      <c r="BF119" s="230">
        <f>IF(N119="snížená",J119,0)</f>
        <v>0</v>
      </c>
      <c r="BG119" s="230">
        <f>IF(N119="zákl. přenesená",J119,0)</f>
        <v>0</v>
      </c>
      <c r="BH119" s="230">
        <f>IF(N119="sníž. přenesená",J119,0)</f>
        <v>0</v>
      </c>
      <c r="BI119" s="230">
        <f>IF(N119="nulová",J119,0)</f>
        <v>0</v>
      </c>
      <c r="BJ119" s="22" t="s">
        <v>81</v>
      </c>
      <c r="BK119" s="230">
        <f>ROUND(I119*H119,2)</f>
        <v>0</v>
      </c>
      <c r="BL119" s="22" t="s">
        <v>91</v>
      </c>
      <c r="BM119" s="22" t="s">
        <v>212</v>
      </c>
    </row>
    <row r="120" spans="2:65" s="1" customFormat="1" ht="25.5" customHeight="1">
      <c r="B120" s="44"/>
      <c r="C120" s="219" t="s">
        <v>10</v>
      </c>
      <c r="D120" s="219" t="s">
        <v>142</v>
      </c>
      <c r="E120" s="220" t="s">
        <v>213</v>
      </c>
      <c r="F120" s="221" t="s">
        <v>214</v>
      </c>
      <c r="G120" s="222" t="s">
        <v>207</v>
      </c>
      <c r="H120" s="223">
        <v>82.254</v>
      </c>
      <c r="I120" s="224"/>
      <c r="J120" s="225">
        <f>ROUND(I120*H120,2)</f>
        <v>0</v>
      </c>
      <c r="K120" s="221" t="s">
        <v>146</v>
      </c>
      <c r="L120" s="70"/>
      <c r="M120" s="226" t="s">
        <v>21</v>
      </c>
      <c r="N120" s="227" t="s">
        <v>47</v>
      </c>
      <c r="O120" s="45"/>
      <c r="P120" s="228">
        <f>O120*H120</f>
        <v>0</v>
      </c>
      <c r="Q120" s="228">
        <v>0</v>
      </c>
      <c r="R120" s="228">
        <f>Q120*H120</f>
        <v>0</v>
      </c>
      <c r="S120" s="228">
        <v>0</v>
      </c>
      <c r="T120" s="229">
        <f>S120*H120</f>
        <v>0</v>
      </c>
      <c r="AR120" s="22" t="s">
        <v>91</v>
      </c>
      <c r="AT120" s="22" t="s">
        <v>142</v>
      </c>
      <c r="AU120" s="22" t="s">
        <v>85</v>
      </c>
      <c r="AY120" s="22" t="s">
        <v>140</v>
      </c>
      <c r="BE120" s="230">
        <f>IF(N120="základní",J120,0)</f>
        <v>0</v>
      </c>
      <c r="BF120" s="230">
        <f>IF(N120="snížená",J120,0)</f>
        <v>0</v>
      </c>
      <c r="BG120" s="230">
        <f>IF(N120="zákl. přenesená",J120,0)</f>
        <v>0</v>
      </c>
      <c r="BH120" s="230">
        <f>IF(N120="sníž. přenesená",J120,0)</f>
        <v>0</v>
      </c>
      <c r="BI120" s="230">
        <f>IF(N120="nulová",J120,0)</f>
        <v>0</v>
      </c>
      <c r="BJ120" s="22" t="s">
        <v>81</v>
      </c>
      <c r="BK120" s="230">
        <f>ROUND(I120*H120,2)</f>
        <v>0</v>
      </c>
      <c r="BL120" s="22" t="s">
        <v>91</v>
      </c>
      <c r="BM120" s="22" t="s">
        <v>215</v>
      </c>
    </row>
    <row r="121" spans="2:51" s="11" customFormat="1" ht="13.5">
      <c r="B121" s="231"/>
      <c r="C121" s="232"/>
      <c r="D121" s="233" t="s">
        <v>148</v>
      </c>
      <c r="E121" s="234" t="s">
        <v>21</v>
      </c>
      <c r="F121" s="235" t="s">
        <v>216</v>
      </c>
      <c r="G121" s="232"/>
      <c r="H121" s="236">
        <v>82.254</v>
      </c>
      <c r="I121" s="237"/>
      <c r="J121" s="232"/>
      <c r="K121" s="232"/>
      <c r="L121" s="238"/>
      <c r="M121" s="239"/>
      <c r="N121" s="240"/>
      <c r="O121" s="240"/>
      <c r="P121" s="240"/>
      <c r="Q121" s="240"/>
      <c r="R121" s="240"/>
      <c r="S121" s="240"/>
      <c r="T121" s="241"/>
      <c r="AT121" s="242" t="s">
        <v>148</v>
      </c>
      <c r="AU121" s="242" t="s">
        <v>85</v>
      </c>
      <c r="AV121" s="11" t="s">
        <v>85</v>
      </c>
      <c r="AW121" s="11" t="s">
        <v>39</v>
      </c>
      <c r="AX121" s="11" t="s">
        <v>81</v>
      </c>
      <c r="AY121" s="242" t="s">
        <v>140</v>
      </c>
    </row>
    <row r="122" spans="2:65" s="1" customFormat="1" ht="16.5" customHeight="1">
      <c r="B122" s="44"/>
      <c r="C122" s="219" t="s">
        <v>217</v>
      </c>
      <c r="D122" s="219" t="s">
        <v>142</v>
      </c>
      <c r="E122" s="220" t="s">
        <v>218</v>
      </c>
      <c r="F122" s="221" t="s">
        <v>219</v>
      </c>
      <c r="G122" s="222" t="s">
        <v>207</v>
      </c>
      <c r="H122" s="223">
        <v>0.431</v>
      </c>
      <c r="I122" s="224"/>
      <c r="J122" s="225">
        <f>ROUND(I122*H122,2)</f>
        <v>0</v>
      </c>
      <c r="K122" s="221" t="s">
        <v>146</v>
      </c>
      <c r="L122" s="70"/>
      <c r="M122" s="226" t="s">
        <v>21</v>
      </c>
      <c r="N122" s="227" t="s">
        <v>47</v>
      </c>
      <c r="O122" s="45"/>
      <c r="P122" s="228">
        <f>O122*H122</f>
        <v>0</v>
      </c>
      <c r="Q122" s="228">
        <v>0</v>
      </c>
      <c r="R122" s="228">
        <f>Q122*H122</f>
        <v>0</v>
      </c>
      <c r="S122" s="228">
        <v>0</v>
      </c>
      <c r="T122" s="229">
        <f>S122*H122</f>
        <v>0</v>
      </c>
      <c r="AR122" s="22" t="s">
        <v>91</v>
      </c>
      <c r="AT122" s="22" t="s">
        <v>142</v>
      </c>
      <c r="AU122" s="22" t="s">
        <v>85</v>
      </c>
      <c r="AY122" s="22" t="s">
        <v>140</v>
      </c>
      <c r="BE122" s="230">
        <f>IF(N122="základní",J122,0)</f>
        <v>0</v>
      </c>
      <c r="BF122" s="230">
        <f>IF(N122="snížená",J122,0)</f>
        <v>0</v>
      </c>
      <c r="BG122" s="230">
        <f>IF(N122="zákl. přenesená",J122,0)</f>
        <v>0</v>
      </c>
      <c r="BH122" s="230">
        <f>IF(N122="sníž. přenesená",J122,0)</f>
        <v>0</v>
      </c>
      <c r="BI122" s="230">
        <f>IF(N122="nulová",J122,0)</f>
        <v>0</v>
      </c>
      <c r="BJ122" s="22" t="s">
        <v>81</v>
      </c>
      <c r="BK122" s="230">
        <f>ROUND(I122*H122,2)</f>
        <v>0</v>
      </c>
      <c r="BL122" s="22" t="s">
        <v>91</v>
      </c>
      <c r="BM122" s="22" t="s">
        <v>220</v>
      </c>
    </row>
    <row r="123" spans="2:65" s="1" customFormat="1" ht="25.5" customHeight="1">
      <c r="B123" s="44"/>
      <c r="C123" s="219" t="s">
        <v>221</v>
      </c>
      <c r="D123" s="219" t="s">
        <v>142</v>
      </c>
      <c r="E123" s="220" t="s">
        <v>222</v>
      </c>
      <c r="F123" s="221" t="s">
        <v>223</v>
      </c>
      <c r="G123" s="222" t="s">
        <v>207</v>
      </c>
      <c r="H123" s="223">
        <v>5.051</v>
      </c>
      <c r="I123" s="224"/>
      <c r="J123" s="225">
        <f>ROUND(I123*H123,2)</f>
        <v>0</v>
      </c>
      <c r="K123" s="221" t="s">
        <v>146</v>
      </c>
      <c r="L123" s="70"/>
      <c r="M123" s="226" t="s">
        <v>21</v>
      </c>
      <c r="N123" s="227" t="s">
        <v>47</v>
      </c>
      <c r="O123" s="45"/>
      <c r="P123" s="228">
        <f>O123*H123</f>
        <v>0</v>
      </c>
      <c r="Q123" s="228">
        <v>0</v>
      </c>
      <c r="R123" s="228">
        <f>Q123*H123</f>
        <v>0</v>
      </c>
      <c r="S123" s="228">
        <v>0</v>
      </c>
      <c r="T123" s="229">
        <f>S123*H123</f>
        <v>0</v>
      </c>
      <c r="AR123" s="22" t="s">
        <v>91</v>
      </c>
      <c r="AT123" s="22" t="s">
        <v>142</v>
      </c>
      <c r="AU123" s="22" t="s">
        <v>85</v>
      </c>
      <c r="AY123" s="22" t="s">
        <v>140</v>
      </c>
      <c r="BE123" s="230">
        <f>IF(N123="základní",J123,0)</f>
        <v>0</v>
      </c>
      <c r="BF123" s="230">
        <f>IF(N123="snížená",J123,0)</f>
        <v>0</v>
      </c>
      <c r="BG123" s="230">
        <f>IF(N123="zákl. přenesená",J123,0)</f>
        <v>0</v>
      </c>
      <c r="BH123" s="230">
        <f>IF(N123="sníž. přenesená",J123,0)</f>
        <v>0</v>
      </c>
      <c r="BI123" s="230">
        <f>IF(N123="nulová",J123,0)</f>
        <v>0</v>
      </c>
      <c r="BJ123" s="22" t="s">
        <v>81</v>
      </c>
      <c r="BK123" s="230">
        <f>ROUND(I123*H123,2)</f>
        <v>0</v>
      </c>
      <c r="BL123" s="22" t="s">
        <v>91</v>
      </c>
      <c r="BM123" s="22" t="s">
        <v>224</v>
      </c>
    </row>
    <row r="124" spans="2:63" s="10" customFormat="1" ht="29.85" customHeight="1">
      <c r="B124" s="203"/>
      <c r="C124" s="204"/>
      <c r="D124" s="205" t="s">
        <v>75</v>
      </c>
      <c r="E124" s="217" t="s">
        <v>225</v>
      </c>
      <c r="F124" s="217" t="s">
        <v>226</v>
      </c>
      <c r="G124" s="204"/>
      <c r="H124" s="204"/>
      <c r="I124" s="207"/>
      <c r="J124" s="218">
        <f>BK124</f>
        <v>0</v>
      </c>
      <c r="K124" s="204"/>
      <c r="L124" s="209"/>
      <c r="M124" s="210"/>
      <c r="N124" s="211"/>
      <c r="O124" s="211"/>
      <c r="P124" s="212">
        <f>P125</f>
        <v>0</v>
      </c>
      <c r="Q124" s="211"/>
      <c r="R124" s="212">
        <f>R125</f>
        <v>0</v>
      </c>
      <c r="S124" s="211"/>
      <c r="T124" s="213">
        <f>T125</f>
        <v>0</v>
      </c>
      <c r="AR124" s="214" t="s">
        <v>81</v>
      </c>
      <c r="AT124" s="215" t="s">
        <v>75</v>
      </c>
      <c r="AU124" s="215" t="s">
        <v>81</v>
      </c>
      <c r="AY124" s="214" t="s">
        <v>140</v>
      </c>
      <c r="BK124" s="216">
        <f>BK125</f>
        <v>0</v>
      </c>
    </row>
    <row r="125" spans="2:65" s="1" customFormat="1" ht="38.25" customHeight="1">
      <c r="B125" s="44"/>
      <c r="C125" s="219" t="s">
        <v>227</v>
      </c>
      <c r="D125" s="219" t="s">
        <v>142</v>
      </c>
      <c r="E125" s="220" t="s">
        <v>228</v>
      </c>
      <c r="F125" s="221" t="s">
        <v>229</v>
      </c>
      <c r="G125" s="222" t="s">
        <v>207</v>
      </c>
      <c r="H125" s="223">
        <v>7.901</v>
      </c>
      <c r="I125" s="224"/>
      <c r="J125" s="225">
        <f>ROUND(I125*H125,2)</f>
        <v>0</v>
      </c>
      <c r="K125" s="221" t="s">
        <v>146</v>
      </c>
      <c r="L125" s="70"/>
      <c r="M125" s="226" t="s">
        <v>21</v>
      </c>
      <c r="N125" s="227" t="s">
        <v>47</v>
      </c>
      <c r="O125" s="45"/>
      <c r="P125" s="228">
        <f>O125*H125</f>
        <v>0</v>
      </c>
      <c r="Q125" s="228">
        <v>0</v>
      </c>
      <c r="R125" s="228">
        <f>Q125*H125</f>
        <v>0</v>
      </c>
      <c r="S125" s="228">
        <v>0</v>
      </c>
      <c r="T125" s="229">
        <f>S125*H125</f>
        <v>0</v>
      </c>
      <c r="AR125" s="22" t="s">
        <v>91</v>
      </c>
      <c r="AT125" s="22" t="s">
        <v>142</v>
      </c>
      <c r="AU125" s="22" t="s">
        <v>85</v>
      </c>
      <c r="AY125" s="22" t="s">
        <v>140</v>
      </c>
      <c r="BE125" s="230">
        <f>IF(N125="základní",J125,0)</f>
        <v>0</v>
      </c>
      <c r="BF125" s="230">
        <f>IF(N125="snížená",J125,0)</f>
        <v>0</v>
      </c>
      <c r="BG125" s="230">
        <f>IF(N125="zákl. přenesená",J125,0)</f>
        <v>0</v>
      </c>
      <c r="BH125" s="230">
        <f>IF(N125="sníž. přenesená",J125,0)</f>
        <v>0</v>
      </c>
      <c r="BI125" s="230">
        <f>IF(N125="nulová",J125,0)</f>
        <v>0</v>
      </c>
      <c r="BJ125" s="22" t="s">
        <v>81</v>
      </c>
      <c r="BK125" s="230">
        <f>ROUND(I125*H125,2)</f>
        <v>0</v>
      </c>
      <c r="BL125" s="22" t="s">
        <v>91</v>
      </c>
      <c r="BM125" s="22" t="s">
        <v>230</v>
      </c>
    </row>
    <row r="126" spans="2:63" s="10" customFormat="1" ht="37.4" customHeight="1">
      <c r="B126" s="203"/>
      <c r="C126" s="204"/>
      <c r="D126" s="205" t="s">
        <v>75</v>
      </c>
      <c r="E126" s="206" t="s">
        <v>231</v>
      </c>
      <c r="F126" s="206" t="s">
        <v>232</v>
      </c>
      <c r="G126" s="204"/>
      <c r="H126" s="204"/>
      <c r="I126" s="207"/>
      <c r="J126" s="208">
        <f>BK126</f>
        <v>0</v>
      </c>
      <c r="K126" s="204"/>
      <c r="L126" s="209"/>
      <c r="M126" s="210"/>
      <c r="N126" s="211"/>
      <c r="O126" s="211"/>
      <c r="P126" s="212">
        <f>P127+P132+P180+P198</f>
        <v>0</v>
      </c>
      <c r="Q126" s="211"/>
      <c r="R126" s="212">
        <f>R127+R132+R180+R198</f>
        <v>4.714648</v>
      </c>
      <c r="S126" s="211"/>
      <c r="T126" s="213">
        <f>T127+T132+T180+T198</f>
        <v>2.1130750000000003</v>
      </c>
      <c r="AR126" s="214" t="s">
        <v>85</v>
      </c>
      <c r="AT126" s="215" t="s">
        <v>75</v>
      </c>
      <c r="AU126" s="215" t="s">
        <v>76</v>
      </c>
      <c r="AY126" s="214" t="s">
        <v>140</v>
      </c>
      <c r="BK126" s="216">
        <f>BK127+BK132+BK180+BK198</f>
        <v>0</v>
      </c>
    </row>
    <row r="127" spans="2:63" s="10" customFormat="1" ht="19.9" customHeight="1">
      <c r="B127" s="203"/>
      <c r="C127" s="204"/>
      <c r="D127" s="205" t="s">
        <v>75</v>
      </c>
      <c r="E127" s="217" t="s">
        <v>233</v>
      </c>
      <c r="F127" s="217" t="s">
        <v>234</v>
      </c>
      <c r="G127" s="204"/>
      <c r="H127" s="204"/>
      <c r="I127" s="207"/>
      <c r="J127" s="218">
        <f>BK127</f>
        <v>0</v>
      </c>
      <c r="K127" s="204"/>
      <c r="L127" s="209"/>
      <c r="M127" s="210"/>
      <c r="N127" s="211"/>
      <c r="O127" s="211"/>
      <c r="P127" s="212">
        <f>SUM(P128:P131)</f>
        <v>0</v>
      </c>
      <c r="Q127" s="211"/>
      <c r="R127" s="212">
        <f>SUM(R128:R131)</f>
        <v>0.00174</v>
      </c>
      <c r="S127" s="211"/>
      <c r="T127" s="213">
        <f>SUM(T128:T131)</f>
        <v>0.12678</v>
      </c>
      <c r="AR127" s="214" t="s">
        <v>85</v>
      </c>
      <c r="AT127" s="215" t="s">
        <v>75</v>
      </c>
      <c r="AU127" s="215" t="s">
        <v>81</v>
      </c>
      <c r="AY127" s="214" t="s">
        <v>140</v>
      </c>
      <c r="BK127" s="216">
        <f>SUM(BK128:BK131)</f>
        <v>0</v>
      </c>
    </row>
    <row r="128" spans="2:65" s="1" customFormat="1" ht="16.5" customHeight="1">
      <c r="B128" s="44"/>
      <c r="C128" s="219" t="s">
        <v>235</v>
      </c>
      <c r="D128" s="219" t="s">
        <v>142</v>
      </c>
      <c r="E128" s="220" t="s">
        <v>236</v>
      </c>
      <c r="F128" s="221" t="s">
        <v>237</v>
      </c>
      <c r="G128" s="222" t="s">
        <v>152</v>
      </c>
      <c r="H128" s="223">
        <v>6</v>
      </c>
      <c r="I128" s="224"/>
      <c r="J128" s="225">
        <f>ROUND(I128*H128,2)</f>
        <v>0</v>
      </c>
      <c r="K128" s="221" t="s">
        <v>21</v>
      </c>
      <c r="L128" s="70"/>
      <c r="M128" s="226" t="s">
        <v>21</v>
      </c>
      <c r="N128" s="227" t="s">
        <v>47</v>
      </c>
      <c r="O128" s="45"/>
      <c r="P128" s="228">
        <f>O128*H128</f>
        <v>0</v>
      </c>
      <c r="Q128" s="228">
        <v>0</v>
      </c>
      <c r="R128" s="228">
        <f>Q128*H128</f>
        <v>0</v>
      </c>
      <c r="S128" s="228">
        <v>0.02113</v>
      </c>
      <c r="T128" s="229">
        <f>S128*H128</f>
        <v>0.12678</v>
      </c>
      <c r="AR128" s="22" t="s">
        <v>217</v>
      </c>
      <c r="AT128" s="22" t="s">
        <v>142</v>
      </c>
      <c r="AU128" s="22" t="s">
        <v>85</v>
      </c>
      <c r="AY128" s="22" t="s">
        <v>140</v>
      </c>
      <c r="BE128" s="230">
        <f>IF(N128="základní",J128,0)</f>
        <v>0</v>
      </c>
      <c r="BF128" s="230">
        <f>IF(N128="snížená",J128,0)</f>
        <v>0</v>
      </c>
      <c r="BG128" s="230">
        <f>IF(N128="zákl. přenesená",J128,0)</f>
        <v>0</v>
      </c>
      <c r="BH128" s="230">
        <f>IF(N128="sníž. přenesená",J128,0)</f>
        <v>0</v>
      </c>
      <c r="BI128" s="230">
        <f>IF(N128="nulová",J128,0)</f>
        <v>0</v>
      </c>
      <c r="BJ128" s="22" t="s">
        <v>81</v>
      </c>
      <c r="BK128" s="230">
        <f>ROUND(I128*H128,2)</f>
        <v>0</v>
      </c>
      <c r="BL128" s="22" t="s">
        <v>217</v>
      </c>
      <c r="BM128" s="22" t="s">
        <v>238</v>
      </c>
    </row>
    <row r="129" spans="2:51" s="11" customFormat="1" ht="13.5">
      <c r="B129" s="231"/>
      <c r="C129" s="232"/>
      <c r="D129" s="233" t="s">
        <v>148</v>
      </c>
      <c r="E129" s="234" t="s">
        <v>21</v>
      </c>
      <c r="F129" s="235" t="s">
        <v>170</v>
      </c>
      <c r="G129" s="232"/>
      <c r="H129" s="236">
        <v>6</v>
      </c>
      <c r="I129" s="237"/>
      <c r="J129" s="232"/>
      <c r="K129" s="232"/>
      <c r="L129" s="238"/>
      <c r="M129" s="239"/>
      <c r="N129" s="240"/>
      <c r="O129" s="240"/>
      <c r="P129" s="240"/>
      <c r="Q129" s="240"/>
      <c r="R129" s="240"/>
      <c r="S129" s="240"/>
      <c r="T129" s="241"/>
      <c r="AT129" s="242" t="s">
        <v>148</v>
      </c>
      <c r="AU129" s="242" t="s">
        <v>85</v>
      </c>
      <c r="AV129" s="11" t="s">
        <v>85</v>
      </c>
      <c r="AW129" s="11" t="s">
        <v>39</v>
      </c>
      <c r="AX129" s="11" t="s">
        <v>81</v>
      </c>
      <c r="AY129" s="242" t="s">
        <v>140</v>
      </c>
    </row>
    <row r="130" spans="2:65" s="1" customFormat="1" ht="16.5" customHeight="1">
      <c r="B130" s="44"/>
      <c r="C130" s="219" t="s">
        <v>239</v>
      </c>
      <c r="D130" s="219" t="s">
        <v>142</v>
      </c>
      <c r="E130" s="220" t="s">
        <v>240</v>
      </c>
      <c r="F130" s="221" t="s">
        <v>241</v>
      </c>
      <c r="G130" s="222" t="s">
        <v>152</v>
      </c>
      <c r="H130" s="223">
        <v>6</v>
      </c>
      <c r="I130" s="224"/>
      <c r="J130" s="225">
        <f>ROUND(I130*H130,2)</f>
        <v>0</v>
      </c>
      <c r="K130" s="221" t="s">
        <v>21</v>
      </c>
      <c r="L130" s="70"/>
      <c r="M130" s="226" t="s">
        <v>21</v>
      </c>
      <c r="N130" s="227" t="s">
        <v>47</v>
      </c>
      <c r="O130" s="45"/>
      <c r="P130" s="228">
        <f>O130*H130</f>
        <v>0</v>
      </c>
      <c r="Q130" s="228">
        <v>0.00029</v>
      </c>
      <c r="R130" s="228">
        <f>Q130*H130</f>
        <v>0.00174</v>
      </c>
      <c r="S130" s="228">
        <v>0</v>
      </c>
      <c r="T130" s="229">
        <f>S130*H130</f>
        <v>0</v>
      </c>
      <c r="AR130" s="22" t="s">
        <v>217</v>
      </c>
      <c r="AT130" s="22" t="s">
        <v>142</v>
      </c>
      <c r="AU130" s="22" t="s">
        <v>85</v>
      </c>
      <c r="AY130" s="22" t="s">
        <v>140</v>
      </c>
      <c r="BE130" s="230">
        <f>IF(N130="základní",J130,0)</f>
        <v>0</v>
      </c>
      <c r="BF130" s="230">
        <f>IF(N130="snížená",J130,0)</f>
        <v>0</v>
      </c>
      <c r="BG130" s="230">
        <f>IF(N130="zákl. přenesená",J130,0)</f>
        <v>0</v>
      </c>
      <c r="BH130" s="230">
        <f>IF(N130="sníž. přenesená",J130,0)</f>
        <v>0</v>
      </c>
      <c r="BI130" s="230">
        <f>IF(N130="nulová",J130,0)</f>
        <v>0</v>
      </c>
      <c r="BJ130" s="22" t="s">
        <v>81</v>
      </c>
      <c r="BK130" s="230">
        <f>ROUND(I130*H130,2)</f>
        <v>0</v>
      </c>
      <c r="BL130" s="22" t="s">
        <v>217</v>
      </c>
      <c r="BM130" s="22" t="s">
        <v>242</v>
      </c>
    </row>
    <row r="131" spans="2:51" s="11" customFormat="1" ht="13.5">
      <c r="B131" s="231"/>
      <c r="C131" s="232"/>
      <c r="D131" s="233" t="s">
        <v>148</v>
      </c>
      <c r="E131" s="234" t="s">
        <v>21</v>
      </c>
      <c r="F131" s="235" t="s">
        <v>170</v>
      </c>
      <c r="G131" s="232"/>
      <c r="H131" s="236">
        <v>6</v>
      </c>
      <c r="I131" s="237"/>
      <c r="J131" s="232"/>
      <c r="K131" s="232"/>
      <c r="L131" s="238"/>
      <c r="M131" s="239"/>
      <c r="N131" s="240"/>
      <c r="O131" s="240"/>
      <c r="P131" s="240"/>
      <c r="Q131" s="240"/>
      <c r="R131" s="240"/>
      <c r="S131" s="240"/>
      <c r="T131" s="241"/>
      <c r="AT131" s="242" t="s">
        <v>148</v>
      </c>
      <c r="AU131" s="242" t="s">
        <v>85</v>
      </c>
      <c r="AV131" s="11" t="s">
        <v>85</v>
      </c>
      <c r="AW131" s="11" t="s">
        <v>39</v>
      </c>
      <c r="AX131" s="11" t="s">
        <v>81</v>
      </c>
      <c r="AY131" s="242" t="s">
        <v>140</v>
      </c>
    </row>
    <row r="132" spans="2:63" s="10" customFormat="1" ht="29.85" customHeight="1">
      <c r="B132" s="203"/>
      <c r="C132" s="204"/>
      <c r="D132" s="205" t="s">
        <v>75</v>
      </c>
      <c r="E132" s="217" t="s">
        <v>243</v>
      </c>
      <c r="F132" s="217" t="s">
        <v>244</v>
      </c>
      <c r="G132" s="204"/>
      <c r="H132" s="204"/>
      <c r="I132" s="207"/>
      <c r="J132" s="218">
        <f>BK132</f>
        <v>0</v>
      </c>
      <c r="K132" s="204"/>
      <c r="L132" s="209"/>
      <c r="M132" s="210"/>
      <c r="N132" s="211"/>
      <c r="O132" s="211"/>
      <c r="P132" s="212">
        <f>SUM(P133:P179)</f>
        <v>0</v>
      </c>
      <c r="Q132" s="211"/>
      <c r="R132" s="212">
        <f>SUM(R133:R179)</f>
        <v>0.8762469999999999</v>
      </c>
      <c r="S132" s="211"/>
      <c r="T132" s="213">
        <f>SUM(T133:T179)</f>
        <v>1.9862950000000001</v>
      </c>
      <c r="AR132" s="214" t="s">
        <v>85</v>
      </c>
      <c r="AT132" s="215" t="s">
        <v>75</v>
      </c>
      <c r="AU132" s="215" t="s">
        <v>81</v>
      </c>
      <c r="AY132" s="214" t="s">
        <v>140</v>
      </c>
      <c r="BK132" s="216">
        <f>SUM(BK133:BK179)</f>
        <v>0</v>
      </c>
    </row>
    <row r="133" spans="2:65" s="1" customFormat="1" ht="16.5" customHeight="1">
      <c r="B133" s="44"/>
      <c r="C133" s="219" t="s">
        <v>9</v>
      </c>
      <c r="D133" s="219" t="s">
        <v>142</v>
      </c>
      <c r="E133" s="220" t="s">
        <v>245</v>
      </c>
      <c r="F133" s="221" t="s">
        <v>246</v>
      </c>
      <c r="G133" s="222" t="s">
        <v>161</v>
      </c>
      <c r="H133" s="223">
        <v>265</v>
      </c>
      <c r="I133" s="224"/>
      <c r="J133" s="225">
        <f>ROUND(I133*H133,2)</f>
        <v>0</v>
      </c>
      <c r="K133" s="221" t="s">
        <v>146</v>
      </c>
      <c r="L133" s="70"/>
      <c r="M133" s="226" t="s">
        <v>21</v>
      </c>
      <c r="N133" s="227" t="s">
        <v>47</v>
      </c>
      <c r="O133" s="45"/>
      <c r="P133" s="228">
        <f>O133*H133</f>
        <v>0</v>
      </c>
      <c r="Q133" s="228">
        <v>0</v>
      </c>
      <c r="R133" s="228">
        <f>Q133*H133</f>
        <v>0</v>
      </c>
      <c r="S133" s="228">
        <v>0.00594</v>
      </c>
      <c r="T133" s="229">
        <f>S133*H133</f>
        <v>1.5741</v>
      </c>
      <c r="AR133" s="22" t="s">
        <v>217</v>
      </c>
      <c r="AT133" s="22" t="s">
        <v>142</v>
      </c>
      <c r="AU133" s="22" t="s">
        <v>85</v>
      </c>
      <c r="AY133" s="22" t="s">
        <v>140</v>
      </c>
      <c r="BE133" s="230">
        <f>IF(N133="základní",J133,0)</f>
        <v>0</v>
      </c>
      <c r="BF133" s="230">
        <f>IF(N133="snížená",J133,0)</f>
        <v>0</v>
      </c>
      <c r="BG133" s="230">
        <f>IF(N133="zákl. přenesená",J133,0)</f>
        <v>0</v>
      </c>
      <c r="BH133" s="230">
        <f>IF(N133="sníž. přenesená",J133,0)</f>
        <v>0</v>
      </c>
      <c r="BI133" s="230">
        <f>IF(N133="nulová",J133,0)</f>
        <v>0</v>
      </c>
      <c r="BJ133" s="22" t="s">
        <v>81</v>
      </c>
      <c r="BK133" s="230">
        <f>ROUND(I133*H133,2)</f>
        <v>0</v>
      </c>
      <c r="BL133" s="22" t="s">
        <v>217</v>
      </c>
      <c r="BM133" s="22" t="s">
        <v>247</v>
      </c>
    </row>
    <row r="134" spans="2:65" s="1" customFormat="1" ht="16.5" customHeight="1">
      <c r="B134" s="44"/>
      <c r="C134" s="219" t="s">
        <v>248</v>
      </c>
      <c r="D134" s="219" t="s">
        <v>142</v>
      </c>
      <c r="E134" s="220" t="s">
        <v>249</v>
      </c>
      <c r="F134" s="221" t="s">
        <v>250</v>
      </c>
      <c r="G134" s="222" t="s">
        <v>251</v>
      </c>
      <c r="H134" s="223">
        <v>32.5</v>
      </c>
      <c r="I134" s="224"/>
      <c r="J134" s="225">
        <f>ROUND(I134*H134,2)</f>
        <v>0</v>
      </c>
      <c r="K134" s="221" t="s">
        <v>146</v>
      </c>
      <c r="L134" s="70"/>
      <c r="M134" s="226" t="s">
        <v>21</v>
      </c>
      <c r="N134" s="227" t="s">
        <v>47</v>
      </c>
      <c r="O134" s="45"/>
      <c r="P134" s="228">
        <f>O134*H134</f>
        <v>0</v>
      </c>
      <c r="Q134" s="228">
        <v>0</v>
      </c>
      <c r="R134" s="228">
        <f>Q134*H134</f>
        <v>0</v>
      </c>
      <c r="S134" s="228">
        <v>0.00187</v>
      </c>
      <c r="T134" s="229">
        <f>S134*H134</f>
        <v>0.060774999999999996</v>
      </c>
      <c r="AR134" s="22" t="s">
        <v>217</v>
      </c>
      <c r="AT134" s="22" t="s">
        <v>142</v>
      </c>
      <c r="AU134" s="22" t="s">
        <v>85</v>
      </c>
      <c r="AY134" s="22" t="s">
        <v>140</v>
      </c>
      <c r="BE134" s="230">
        <f>IF(N134="základní",J134,0)</f>
        <v>0</v>
      </c>
      <c r="BF134" s="230">
        <f>IF(N134="snížená",J134,0)</f>
        <v>0</v>
      </c>
      <c r="BG134" s="230">
        <f>IF(N134="zákl. přenesená",J134,0)</f>
        <v>0</v>
      </c>
      <c r="BH134" s="230">
        <f>IF(N134="sníž. přenesená",J134,0)</f>
        <v>0</v>
      </c>
      <c r="BI134" s="230">
        <f>IF(N134="nulová",J134,0)</f>
        <v>0</v>
      </c>
      <c r="BJ134" s="22" t="s">
        <v>81</v>
      </c>
      <c r="BK134" s="230">
        <f>ROUND(I134*H134,2)</f>
        <v>0</v>
      </c>
      <c r="BL134" s="22" t="s">
        <v>217</v>
      </c>
      <c r="BM134" s="22" t="s">
        <v>252</v>
      </c>
    </row>
    <row r="135" spans="2:51" s="11" customFormat="1" ht="13.5">
      <c r="B135" s="231"/>
      <c r="C135" s="232"/>
      <c r="D135" s="233" t="s">
        <v>148</v>
      </c>
      <c r="E135" s="234" t="s">
        <v>21</v>
      </c>
      <c r="F135" s="235" t="s">
        <v>253</v>
      </c>
      <c r="G135" s="232"/>
      <c r="H135" s="236">
        <v>32.5</v>
      </c>
      <c r="I135" s="237"/>
      <c r="J135" s="232"/>
      <c r="K135" s="232"/>
      <c r="L135" s="238"/>
      <c r="M135" s="239"/>
      <c r="N135" s="240"/>
      <c r="O135" s="240"/>
      <c r="P135" s="240"/>
      <c r="Q135" s="240"/>
      <c r="R135" s="240"/>
      <c r="S135" s="240"/>
      <c r="T135" s="241"/>
      <c r="AT135" s="242" t="s">
        <v>148</v>
      </c>
      <c r="AU135" s="242" t="s">
        <v>85</v>
      </c>
      <c r="AV135" s="11" t="s">
        <v>85</v>
      </c>
      <c r="AW135" s="11" t="s">
        <v>39</v>
      </c>
      <c r="AX135" s="11" t="s">
        <v>81</v>
      </c>
      <c r="AY135" s="242" t="s">
        <v>140</v>
      </c>
    </row>
    <row r="136" spans="2:65" s="1" customFormat="1" ht="16.5" customHeight="1">
      <c r="B136" s="44"/>
      <c r="C136" s="219" t="s">
        <v>254</v>
      </c>
      <c r="D136" s="219" t="s">
        <v>142</v>
      </c>
      <c r="E136" s="220" t="s">
        <v>255</v>
      </c>
      <c r="F136" s="221" t="s">
        <v>256</v>
      </c>
      <c r="G136" s="222" t="s">
        <v>251</v>
      </c>
      <c r="H136" s="223">
        <v>15</v>
      </c>
      <c r="I136" s="224"/>
      <c r="J136" s="225">
        <f>ROUND(I136*H136,2)</f>
        <v>0</v>
      </c>
      <c r="K136" s="221" t="s">
        <v>146</v>
      </c>
      <c r="L136" s="70"/>
      <c r="M136" s="226" t="s">
        <v>21</v>
      </c>
      <c r="N136" s="227" t="s">
        <v>47</v>
      </c>
      <c r="O136" s="45"/>
      <c r="P136" s="228">
        <f>O136*H136</f>
        <v>0</v>
      </c>
      <c r="Q136" s="228">
        <v>0</v>
      </c>
      <c r="R136" s="228">
        <f>Q136*H136</f>
        <v>0</v>
      </c>
      <c r="S136" s="228">
        <v>0.00348</v>
      </c>
      <c r="T136" s="229">
        <f>S136*H136</f>
        <v>0.0522</v>
      </c>
      <c r="AR136" s="22" t="s">
        <v>217</v>
      </c>
      <c r="AT136" s="22" t="s">
        <v>142</v>
      </c>
      <c r="AU136" s="22" t="s">
        <v>85</v>
      </c>
      <c r="AY136" s="22" t="s">
        <v>140</v>
      </c>
      <c r="BE136" s="230">
        <f>IF(N136="základní",J136,0)</f>
        <v>0</v>
      </c>
      <c r="BF136" s="230">
        <f>IF(N136="snížená",J136,0)</f>
        <v>0</v>
      </c>
      <c r="BG136" s="230">
        <f>IF(N136="zákl. přenesená",J136,0)</f>
        <v>0</v>
      </c>
      <c r="BH136" s="230">
        <f>IF(N136="sníž. přenesená",J136,0)</f>
        <v>0</v>
      </c>
      <c r="BI136" s="230">
        <f>IF(N136="nulová",J136,0)</f>
        <v>0</v>
      </c>
      <c r="BJ136" s="22" t="s">
        <v>81</v>
      </c>
      <c r="BK136" s="230">
        <f>ROUND(I136*H136,2)</f>
        <v>0</v>
      </c>
      <c r="BL136" s="22" t="s">
        <v>217</v>
      </c>
      <c r="BM136" s="22" t="s">
        <v>257</v>
      </c>
    </row>
    <row r="137" spans="2:51" s="11" customFormat="1" ht="13.5">
      <c r="B137" s="231"/>
      <c r="C137" s="232"/>
      <c r="D137" s="233" t="s">
        <v>148</v>
      </c>
      <c r="E137" s="234" t="s">
        <v>21</v>
      </c>
      <c r="F137" s="235" t="s">
        <v>258</v>
      </c>
      <c r="G137" s="232"/>
      <c r="H137" s="236">
        <v>15</v>
      </c>
      <c r="I137" s="237"/>
      <c r="J137" s="232"/>
      <c r="K137" s="232"/>
      <c r="L137" s="238"/>
      <c r="M137" s="239"/>
      <c r="N137" s="240"/>
      <c r="O137" s="240"/>
      <c r="P137" s="240"/>
      <c r="Q137" s="240"/>
      <c r="R137" s="240"/>
      <c r="S137" s="240"/>
      <c r="T137" s="241"/>
      <c r="AT137" s="242" t="s">
        <v>148</v>
      </c>
      <c r="AU137" s="242" t="s">
        <v>85</v>
      </c>
      <c r="AV137" s="11" t="s">
        <v>85</v>
      </c>
      <c r="AW137" s="11" t="s">
        <v>39</v>
      </c>
      <c r="AX137" s="11" t="s">
        <v>81</v>
      </c>
      <c r="AY137" s="242" t="s">
        <v>140</v>
      </c>
    </row>
    <row r="138" spans="2:65" s="1" customFormat="1" ht="16.5" customHeight="1">
      <c r="B138" s="44"/>
      <c r="C138" s="219" t="s">
        <v>259</v>
      </c>
      <c r="D138" s="219" t="s">
        <v>142</v>
      </c>
      <c r="E138" s="220" t="s">
        <v>260</v>
      </c>
      <c r="F138" s="221" t="s">
        <v>261</v>
      </c>
      <c r="G138" s="222" t="s">
        <v>152</v>
      </c>
      <c r="H138" s="223">
        <v>6</v>
      </c>
      <c r="I138" s="224"/>
      <c r="J138" s="225">
        <f>ROUND(I138*H138,2)</f>
        <v>0</v>
      </c>
      <c r="K138" s="221" t="s">
        <v>146</v>
      </c>
      <c r="L138" s="70"/>
      <c r="M138" s="226" t="s">
        <v>21</v>
      </c>
      <c r="N138" s="227" t="s">
        <v>47</v>
      </c>
      <c r="O138" s="45"/>
      <c r="P138" s="228">
        <f>O138*H138</f>
        <v>0</v>
      </c>
      <c r="Q138" s="228">
        <v>0</v>
      </c>
      <c r="R138" s="228">
        <f>Q138*H138</f>
        <v>0</v>
      </c>
      <c r="S138" s="228">
        <v>0</v>
      </c>
      <c r="T138" s="229">
        <f>S138*H138</f>
        <v>0</v>
      </c>
      <c r="AR138" s="22" t="s">
        <v>217</v>
      </c>
      <c r="AT138" s="22" t="s">
        <v>142</v>
      </c>
      <c r="AU138" s="22" t="s">
        <v>85</v>
      </c>
      <c r="AY138" s="22" t="s">
        <v>140</v>
      </c>
      <c r="BE138" s="230">
        <f>IF(N138="základní",J138,0)</f>
        <v>0</v>
      </c>
      <c r="BF138" s="230">
        <f>IF(N138="snížená",J138,0)</f>
        <v>0</v>
      </c>
      <c r="BG138" s="230">
        <f>IF(N138="zákl. přenesená",J138,0)</f>
        <v>0</v>
      </c>
      <c r="BH138" s="230">
        <f>IF(N138="sníž. přenesená",J138,0)</f>
        <v>0</v>
      </c>
      <c r="BI138" s="230">
        <f>IF(N138="nulová",J138,0)</f>
        <v>0</v>
      </c>
      <c r="BJ138" s="22" t="s">
        <v>81</v>
      </c>
      <c r="BK138" s="230">
        <f>ROUND(I138*H138,2)</f>
        <v>0</v>
      </c>
      <c r="BL138" s="22" t="s">
        <v>217</v>
      </c>
      <c r="BM138" s="22" t="s">
        <v>262</v>
      </c>
    </row>
    <row r="139" spans="2:51" s="11" customFormat="1" ht="13.5">
      <c r="B139" s="231"/>
      <c r="C139" s="232"/>
      <c r="D139" s="233" t="s">
        <v>148</v>
      </c>
      <c r="E139" s="234" t="s">
        <v>21</v>
      </c>
      <c r="F139" s="235" t="s">
        <v>263</v>
      </c>
      <c r="G139" s="232"/>
      <c r="H139" s="236">
        <v>6</v>
      </c>
      <c r="I139" s="237"/>
      <c r="J139" s="232"/>
      <c r="K139" s="232"/>
      <c r="L139" s="238"/>
      <c r="M139" s="239"/>
      <c r="N139" s="240"/>
      <c r="O139" s="240"/>
      <c r="P139" s="240"/>
      <c r="Q139" s="240"/>
      <c r="R139" s="240"/>
      <c r="S139" s="240"/>
      <c r="T139" s="241"/>
      <c r="AT139" s="242" t="s">
        <v>148</v>
      </c>
      <c r="AU139" s="242" t="s">
        <v>85</v>
      </c>
      <c r="AV139" s="11" t="s">
        <v>85</v>
      </c>
      <c r="AW139" s="11" t="s">
        <v>39</v>
      </c>
      <c r="AX139" s="11" t="s">
        <v>81</v>
      </c>
      <c r="AY139" s="242" t="s">
        <v>140</v>
      </c>
    </row>
    <row r="140" spans="2:65" s="1" customFormat="1" ht="16.5" customHeight="1">
      <c r="B140" s="44"/>
      <c r="C140" s="243" t="s">
        <v>264</v>
      </c>
      <c r="D140" s="243" t="s">
        <v>154</v>
      </c>
      <c r="E140" s="244" t="s">
        <v>265</v>
      </c>
      <c r="F140" s="245" t="s">
        <v>266</v>
      </c>
      <c r="G140" s="246" t="s">
        <v>251</v>
      </c>
      <c r="H140" s="247">
        <v>6</v>
      </c>
      <c r="I140" s="248"/>
      <c r="J140" s="249">
        <f>ROUND(I140*H140,2)</f>
        <v>0</v>
      </c>
      <c r="K140" s="245" t="s">
        <v>146</v>
      </c>
      <c r="L140" s="250"/>
      <c r="M140" s="251" t="s">
        <v>21</v>
      </c>
      <c r="N140" s="252" t="s">
        <v>47</v>
      </c>
      <c r="O140" s="45"/>
      <c r="P140" s="228">
        <f>O140*H140</f>
        <v>0</v>
      </c>
      <c r="Q140" s="228">
        <v>0.00173</v>
      </c>
      <c r="R140" s="228">
        <f>Q140*H140</f>
        <v>0.01038</v>
      </c>
      <c r="S140" s="228">
        <v>0</v>
      </c>
      <c r="T140" s="229">
        <f>S140*H140</f>
        <v>0</v>
      </c>
      <c r="AR140" s="22" t="s">
        <v>267</v>
      </c>
      <c r="AT140" s="22" t="s">
        <v>154</v>
      </c>
      <c r="AU140" s="22" t="s">
        <v>85</v>
      </c>
      <c r="AY140" s="22" t="s">
        <v>140</v>
      </c>
      <c r="BE140" s="230">
        <f>IF(N140="základní",J140,0)</f>
        <v>0</v>
      </c>
      <c r="BF140" s="230">
        <f>IF(N140="snížená",J140,0)</f>
        <v>0</v>
      </c>
      <c r="BG140" s="230">
        <f>IF(N140="zákl. přenesená",J140,0)</f>
        <v>0</v>
      </c>
      <c r="BH140" s="230">
        <f>IF(N140="sníž. přenesená",J140,0)</f>
        <v>0</v>
      </c>
      <c r="BI140" s="230">
        <f>IF(N140="nulová",J140,0)</f>
        <v>0</v>
      </c>
      <c r="BJ140" s="22" t="s">
        <v>81</v>
      </c>
      <c r="BK140" s="230">
        <f>ROUND(I140*H140,2)</f>
        <v>0</v>
      </c>
      <c r="BL140" s="22" t="s">
        <v>217</v>
      </c>
      <c r="BM140" s="22" t="s">
        <v>268</v>
      </c>
    </row>
    <row r="141" spans="2:51" s="11" customFormat="1" ht="13.5">
      <c r="B141" s="231"/>
      <c r="C141" s="232"/>
      <c r="D141" s="233" t="s">
        <v>148</v>
      </c>
      <c r="E141" s="234" t="s">
        <v>21</v>
      </c>
      <c r="F141" s="235" t="s">
        <v>269</v>
      </c>
      <c r="G141" s="232"/>
      <c r="H141" s="236">
        <v>6</v>
      </c>
      <c r="I141" s="237"/>
      <c r="J141" s="232"/>
      <c r="K141" s="232"/>
      <c r="L141" s="238"/>
      <c r="M141" s="239"/>
      <c r="N141" s="240"/>
      <c r="O141" s="240"/>
      <c r="P141" s="240"/>
      <c r="Q141" s="240"/>
      <c r="R141" s="240"/>
      <c r="S141" s="240"/>
      <c r="T141" s="241"/>
      <c r="AT141" s="242" t="s">
        <v>148</v>
      </c>
      <c r="AU141" s="242" t="s">
        <v>85</v>
      </c>
      <c r="AV141" s="11" t="s">
        <v>85</v>
      </c>
      <c r="AW141" s="11" t="s">
        <v>39</v>
      </c>
      <c r="AX141" s="11" t="s">
        <v>81</v>
      </c>
      <c r="AY141" s="242" t="s">
        <v>140</v>
      </c>
    </row>
    <row r="142" spans="2:65" s="1" customFormat="1" ht="16.5" customHeight="1">
      <c r="B142" s="44"/>
      <c r="C142" s="243" t="s">
        <v>270</v>
      </c>
      <c r="D142" s="243" t="s">
        <v>154</v>
      </c>
      <c r="E142" s="244" t="s">
        <v>271</v>
      </c>
      <c r="F142" s="245" t="s">
        <v>272</v>
      </c>
      <c r="G142" s="246" t="s">
        <v>152</v>
      </c>
      <c r="H142" s="247">
        <v>6</v>
      </c>
      <c r="I142" s="248"/>
      <c r="J142" s="249">
        <f>ROUND(I142*H142,2)</f>
        <v>0</v>
      </c>
      <c r="K142" s="245" t="s">
        <v>146</v>
      </c>
      <c r="L142" s="250"/>
      <c r="M142" s="251" t="s">
        <v>21</v>
      </c>
      <c r="N142" s="252" t="s">
        <v>47</v>
      </c>
      <c r="O142" s="45"/>
      <c r="P142" s="228">
        <f>O142*H142</f>
        <v>0</v>
      </c>
      <c r="Q142" s="228">
        <v>0.00038</v>
      </c>
      <c r="R142" s="228">
        <f>Q142*H142</f>
        <v>0.00228</v>
      </c>
      <c r="S142" s="228">
        <v>0</v>
      </c>
      <c r="T142" s="229">
        <f>S142*H142</f>
        <v>0</v>
      </c>
      <c r="AR142" s="22" t="s">
        <v>267</v>
      </c>
      <c r="AT142" s="22" t="s">
        <v>154</v>
      </c>
      <c r="AU142" s="22" t="s">
        <v>85</v>
      </c>
      <c r="AY142" s="22" t="s">
        <v>140</v>
      </c>
      <c r="BE142" s="230">
        <f>IF(N142="základní",J142,0)</f>
        <v>0</v>
      </c>
      <c r="BF142" s="230">
        <f>IF(N142="snížená",J142,0)</f>
        <v>0</v>
      </c>
      <c r="BG142" s="230">
        <f>IF(N142="zákl. přenesená",J142,0)</f>
        <v>0</v>
      </c>
      <c r="BH142" s="230">
        <f>IF(N142="sníž. přenesená",J142,0)</f>
        <v>0</v>
      </c>
      <c r="BI142" s="230">
        <f>IF(N142="nulová",J142,0)</f>
        <v>0</v>
      </c>
      <c r="BJ142" s="22" t="s">
        <v>81</v>
      </c>
      <c r="BK142" s="230">
        <f>ROUND(I142*H142,2)</f>
        <v>0</v>
      </c>
      <c r="BL142" s="22" t="s">
        <v>217</v>
      </c>
      <c r="BM142" s="22" t="s">
        <v>273</v>
      </c>
    </row>
    <row r="143" spans="2:65" s="1" customFormat="1" ht="16.5" customHeight="1">
      <c r="B143" s="44"/>
      <c r="C143" s="243" t="s">
        <v>274</v>
      </c>
      <c r="D143" s="243" t="s">
        <v>154</v>
      </c>
      <c r="E143" s="244" t="s">
        <v>275</v>
      </c>
      <c r="F143" s="245" t="s">
        <v>276</v>
      </c>
      <c r="G143" s="246" t="s">
        <v>152</v>
      </c>
      <c r="H143" s="247">
        <v>6</v>
      </c>
      <c r="I143" s="248"/>
      <c r="J143" s="249">
        <f>ROUND(I143*H143,2)</f>
        <v>0</v>
      </c>
      <c r="K143" s="245" t="s">
        <v>146</v>
      </c>
      <c r="L143" s="250"/>
      <c r="M143" s="251" t="s">
        <v>21</v>
      </c>
      <c r="N143" s="252" t="s">
        <v>47</v>
      </c>
      <c r="O143" s="45"/>
      <c r="P143" s="228">
        <f>O143*H143</f>
        <v>0</v>
      </c>
      <c r="Q143" s="228">
        <v>0.00111</v>
      </c>
      <c r="R143" s="228">
        <f>Q143*H143</f>
        <v>0.006660000000000001</v>
      </c>
      <c r="S143" s="228">
        <v>0</v>
      </c>
      <c r="T143" s="229">
        <f>S143*H143</f>
        <v>0</v>
      </c>
      <c r="AR143" s="22" t="s">
        <v>267</v>
      </c>
      <c r="AT143" s="22" t="s">
        <v>154</v>
      </c>
      <c r="AU143" s="22" t="s">
        <v>85</v>
      </c>
      <c r="AY143" s="22" t="s">
        <v>140</v>
      </c>
      <c r="BE143" s="230">
        <f>IF(N143="základní",J143,0)</f>
        <v>0</v>
      </c>
      <c r="BF143" s="230">
        <f>IF(N143="snížená",J143,0)</f>
        <v>0</v>
      </c>
      <c r="BG143" s="230">
        <f>IF(N143="zákl. přenesená",J143,0)</f>
        <v>0</v>
      </c>
      <c r="BH143" s="230">
        <f>IF(N143="sníž. přenesená",J143,0)</f>
        <v>0</v>
      </c>
      <c r="BI143" s="230">
        <f>IF(N143="nulová",J143,0)</f>
        <v>0</v>
      </c>
      <c r="BJ143" s="22" t="s">
        <v>81</v>
      </c>
      <c r="BK143" s="230">
        <f>ROUND(I143*H143,2)</f>
        <v>0</v>
      </c>
      <c r="BL143" s="22" t="s">
        <v>217</v>
      </c>
      <c r="BM143" s="22" t="s">
        <v>277</v>
      </c>
    </row>
    <row r="144" spans="2:65" s="1" customFormat="1" ht="16.5" customHeight="1">
      <c r="B144" s="44"/>
      <c r="C144" s="243" t="s">
        <v>278</v>
      </c>
      <c r="D144" s="243" t="s">
        <v>154</v>
      </c>
      <c r="E144" s="244" t="s">
        <v>279</v>
      </c>
      <c r="F144" s="245" t="s">
        <v>280</v>
      </c>
      <c r="G144" s="246" t="s">
        <v>152</v>
      </c>
      <c r="H144" s="247">
        <v>6</v>
      </c>
      <c r="I144" s="248"/>
      <c r="J144" s="249">
        <f>ROUND(I144*H144,2)</f>
        <v>0</v>
      </c>
      <c r="K144" s="245" t="s">
        <v>146</v>
      </c>
      <c r="L144" s="250"/>
      <c r="M144" s="251" t="s">
        <v>21</v>
      </c>
      <c r="N144" s="252" t="s">
        <v>47</v>
      </c>
      <c r="O144" s="45"/>
      <c r="P144" s="228">
        <f>O144*H144</f>
        <v>0</v>
      </c>
      <c r="Q144" s="228">
        <v>0.00111</v>
      </c>
      <c r="R144" s="228">
        <f>Q144*H144</f>
        <v>0.006660000000000001</v>
      </c>
      <c r="S144" s="228">
        <v>0</v>
      </c>
      <c r="T144" s="229">
        <f>S144*H144</f>
        <v>0</v>
      </c>
      <c r="AR144" s="22" t="s">
        <v>267</v>
      </c>
      <c r="AT144" s="22" t="s">
        <v>154</v>
      </c>
      <c r="AU144" s="22" t="s">
        <v>85</v>
      </c>
      <c r="AY144" s="22" t="s">
        <v>140</v>
      </c>
      <c r="BE144" s="230">
        <f>IF(N144="základní",J144,0)</f>
        <v>0</v>
      </c>
      <c r="BF144" s="230">
        <f>IF(N144="snížená",J144,0)</f>
        <v>0</v>
      </c>
      <c r="BG144" s="230">
        <f>IF(N144="zákl. přenesená",J144,0)</f>
        <v>0</v>
      </c>
      <c r="BH144" s="230">
        <f>IF(N144="sníž. přenesená",J144,0)</f>
        <v>0</v>
      </c>
      <c r="BI144" s="230">
        <f>IF(N144="nulová",J144,0)</f>
        <v>0</v>
      </c>
      <c r="BJ144" s="22" t="s">
        <v>81</v>
      </c>
      <c r="BK144" s="230">
        <f>ROUND(I144*H144,2)</f>
        <v>0</v>
      </c>
      <c r="BL144" s="22" t="s">
        <v>217</v>
      </c>
      <c r="BM144" s="22" t="s">
        <v>281</v>
      </c>
    </row>
    <row r="145" spans="2:65" s="1" customFormat="1" ht="16.5" customHeight="1">
      <c r="B145" s="44"/>
      <c r="C145" s="219" t="s">
        <v>282</v>
      </c>
      <c r="D145" s="219" t="s">
        <v>142</v>
      </c>
      <c r="E145" s="220" t="s">
        <v>283</v>
      </c>
      <c r="F145" s="221" t="s">
        <v>284</v>
      </c>
      <c r="G145" s="222" t="s">
        <v>251</v>
      </c>
      <c r="H145" s="223">
        <v>12.4</v>
      </c>
      <c r="I145" s="224"/>
      <c r="J145" s="225">
        <f>ROUND(I145*H145,2)</f>
        <v>0</v>
      </c>
      <c r="K145" s="221" t="s">
        <v>146</v>
      </c>
      <c r="L145" s="70"/>
      <c r="M145" s="226" t="s">
        <v>21</v>
      </c>
      <c r="N145" s="227" t="s">
        <v>47</v>
      </c>
      <c r="O145" s="45"/>
      <c r="P145" s="228">
        <f>O145*H145</f>
        <v>0</v>
      </c>
      <c r="Q145" s="228">
        <v>0</v>
      </c>
      <c r="R145" s="228">
        <f>Q145*H145</f>
        <v>0</v>
      </c>
      <c r="S145" s="228">
        <v>0.0017</v>
      </c>
      <c r="T145" s="229">
        <f>S145*H145</f>
        <v>0.021079999999999998</v>
      </c>
      <c r="AR145" s="22" t="s">
        <v>217</v>
      </c>
      <c r="AT145" s="22" t="s">
        <v>142</v>
      </c>
      <c r="AU145" s="22" t="s">
        <v>85</v>
      </c>
      <c r="AY145" s="22" t="s">
        <v>140</v>
      </c>
      <c r="BE145" s="230">
        <f>IF(N145="základní",J145,0)</f>
        <v>0</v>
      </c>
      <c r="BF145" s="230">
        <f>IF(N145="snížená",J145,0)</f>
        <v>0</v>
      </c>
      <c r="BG145" s="230">
        <f>IF(N145="zákl. přenesená",J145,0)</f>
        <v>0</v>
      </c>
      <c r="BH145" s="230">
        <f>IF(N145="sníž. přenesená",J145,0)</f>
        <v>0</v>
      </c>
      <c r="BI145" s="230">
        <f>IF(N145="nulová",J145,0)</f>
        <v>0</v>
      </c>
      <c r="BJ145" s="22" t="s">
        <v>81</v>
      </c>
      <c r="BK145" s="230">
        <f>ROUND(I145*H145,2)</f>
        <v>0</v>
      </c>
      <c r="BL145" s="22" t="s">
        <v>217</v>
      </c>
      <c r="BM145" s="22" t="s">
        <v>285</v>
      </c>
    </row>
    <row r="146" spans="2:51" s="11" customFormat="1" ht="13.5">
      <c r="B146" s="231"/>
      <c r="C146" s="232"/>
      <c r="D146" s="233" t="s">
        <v>148</v>
      </c>
      <c r="E146" s="234" t="s">
        <v>21</v>
      </c>
      <c r="F146" s="235" t="s">
        <v>286</v>
      </c>
      <c r="G146" s="232"/>
      <c r="H146" s="236">
        <v>12.4</v>
      </c>
      <c r="I146" s="237"/>
      <c r="J146" s="232"/>
      <c r="K146" s="232"/>
      <c r="L146" s="238"/>
      <c r="M146" s="239"/>
      <c r="N146" s="240"/>
      <c r="O146" s="240"/>
      <c r="P146" s="240"/>
      <c r="Q146" s="240"/>
      <c r="R146" s="240"/>
      <c r="S146" s="240"/>
      <c r="T146" s="241"/>
      <c r="AT146" s="242" t="s">
        <v>148</v>
      </c>
      <c r="AU146" s="242" t="s">
        <v>85</v>
      </c>
      <c r="AV146" s="11" t="s">
        <v>85</v>
      </c>
      <c r="AW146" s="11" t="s">
        <v>39</v>
      </c>
      <c r="AX146" s="11" t="s">
        <v>81</v>
      </c>
      <c r="AY146" s="242" t="s">
        <v>140</v>
      </c>
    </row>
    <row r="147" spans="2:65" s="1" customFormat="1" ht="16.5" customHeight="1">
      <c r="B147" s="44"/>
      <c r="C147" s="219" t="s">
        <v>287</v>
      </c>
      <c r="D147" s="219" t="s">
        <v>142</v>
      </c>
      <c r="E147" s="220" t="s">
        <v>288</v>
      </c>
      <c r="F147" s="221" t="s">
        <v>289</v>
      </c>
      <c r="G147" s="222" t="s">
        <v>152</v>
      </c>
      <c r="H147" s="223">
        <v>2</v>
      </c>
      <c r="I147" s="224"/>
      <c r="J147" s="225">
        <f>ROUND(I147*H147,2)</f>
        <v>0</v>
      </c>
      <c r="K147" s="221" t="s">
        <v>146</v>
      </c>
      <c r="L147" s="70"/>
      <c r="M147" s="226" t="s">
        <v>21</v>
      </c>
      <c r="N147" s="227" t="s">
        <v>47</v>
      </c>
      <c r="O147" s="45"/>
      <c r="P147" s="228">
        <f>O147*H147</f>
        <v>0</v>
      </c>
      <c r="Q147" s="228">
        <v>0</v>
      </c>
      <c r="R147" s="228">
        <f>Q147*H147</f>
        <v>0</v>
      </c>
      <c r="S147" s="228">
        <v>0.00906</v>
      </c>
      <c r="T147" s="229">
        <f>S147*H147</f>
        <v>0.01812</v>
      </c>
      <c r="AR147" s="22" t="s">
        <v>217</v>
      </c>
      <c r="AT147" s="22" t="s">
        <v>142</v>
      </c>
      <c r="AU147" s="22" t="s">
        <v>85</v>
      </c>
      <c r="AY147" s="22" t="s">
        <v>140</v>
      </c>
      <c r="BE147" s="230">
        <f>IF(N147="základní",J147,0)</f>
        <v>0</v>
      </c>
      <c r="BF147" s="230">
        <f>IF(N147="snížená",J147,0)</f>
        <v>0</v>
      </c>
      <c r="BG147" s="230">
        <f>IF(N147="zákl. přenesená",J147,0)</f>
        <v>0</v>
      </c>
      <c r="BH147" s="230">
        <f>IF(N147="sníž. přenesená",J147,0)</f>
        <v>0</v>
      </c>
      <c r="BI147" s="230">
        <f>IF(N147="nulová",J147,0)</f>
        <v>0</v>
      </c>
      <c r="BJ147" s="22" t="s">
        <v>81</v>
      </c>
      <c r="BK147" s="230">
        <f>ROUND(I147*H147,2)</f>
        <v>0</v>
      </c>
      <c r="BL147" s="22" t="s">
        <v>217</v>
      </c>
      <c r="BM147" s="22" t="s">
        <v>290</v>
      </c>
    </row>
    <row r="148" spans="2:51" s="11" customFormat="1" ht="13.5">
      <c r="B148" s="231"/>
      <c r="C148" s="232"/>
      <c r="D148" s="233" t="s">
        <v>148</v>
      </c>
      <c r="E148" s="234" t="s">
        <v>21</v>
      </c>
      <c r="F148" s="235" t="s">
        <v>85</v>
      </c>
      <c r="G148" s="232"/>
      <c r="H148" s="236">
        <v>2</v>
      </c>
      <c r="I148" s="237"/>
      <c r="J148" s="232"/>
      <c r="K148" s="232"/>
      <c r="L148" s="238"/>
      <c r="M148" s="239"/>
      <c r="N148" s="240"/>
      <c r="O148" s="240"/>
      <c r="P148" s="240"/>
      <c r="Q148" s="240"/>
      <c r="R148" s="240"/>
      <c r="S148" s="240"/>
      <c r="T148" s="241"/>
      <c r="AT148" s="242" t="s">
        <v>148</v>
      </c>
      <c r="AU148" s="242" t="s">
        <v>85</v>
      </c>
      <c r="AV148" s="11" t="s">
        <v>85</v>
      </c>
      <c r="AW148" s="11" t="s">
        <v>39</v>
      </c>
      <c r="AX148" s="11" t="s">
        <v>81</v>
      </c>
      <c r="AY148" s="242" t="s">
        <v>140</v>
      </c>
    </row>
    <row r="149" spans="2:65" s="1" customFormat="1" ht="16.5" customHeight="1">
      <c r="B149" s="44"/>
      <c r="C149" s="219" t="s">
        <v>291</v>
      </c>
      <c r="D149" s="219" t="s">
        <v>142</v>
      </c>
      <c r="E149" s="220" t="s">
        <v>292</v>
      </c>
      <c r="F149" s="221" t="s">
        <v>293</v>
      </c>
      <c r="G149" s="222" t="s">
        <v>251</v>
      </c>
      <c r="H149" s="223">
        <v>48</v>
      </c>
      <c r="I149" s="224"/>
      <c r="J149" s="225">
        <f>ROUND(I149*H149,2)</f>
        <v>0</v>
      </c>
      <c r="K149" s="221" t="s">
        <v>146</v>
      </c>
      <c r="L149" s="70"/>
      <c r="M149" s="226" t="s">
        <v>21</v>
      </c>
      <c r="N149" s="227" t="s">
        <v>47</v>
      </c>
      <c r="O149" s="45"/>
      <c r="P149" s="228">
        <f>O149*H149</f>
        <v>0</v>
      </c>
      <c r="Q149" s="228">
        <v>0</v>
      </c>
      <c r="R149" s="228">
        <f>Q149*H149</f>
        <v>0</v>
      </c>
      <c r="S149" s="228">
        <v>0.002</v>
      </c>
      <c r="T149" s="229">
        <f>S149*H149</f>
        <v>0.096</v>
      </c>
      <c r="AR149" s="22" t="s">
        <v>217</v>
      </c>
      <c r="AT149" s="22" t="s">
        <v>142</v>
      </c>
      <c r="AU149" s="22" t="s">
        <v>85</v>
      </c>
      <c r="AY149" s="22" t="s">
        <v>140</v>
      </c>
      <c r="BE149" s="230">
        <f>IF(N149="základní",J149,0)</f>
        <v>0</v>
      </c>
      <c r="BF149" s="230">
        <f>IF(N149="snížená",J149,0)</f>
        <v>0</v>
      </c>
      <c r="BG149" s="230">
        <f>IF(N149="zákl. přenesená",J149,0)</f>
        <v>0</v>
      </c>
      <c r="BH149" s="230">
        <f>IF(N149="sníž. přenesená",J149,0)</f>
        <v>0</v>
      </c>
      <c r="BI149" s="230">
        <f>IF(N149="nulová",J149,0)</f>
        <v>0</v>
      </c>
      <c r="BJ149" s="22" t="s">
        <v>81</v>
      </c>
      <c r="BK149" s="230">
        <f>ROUND(I149*H149,2)</f>
        <v>0</v>
      </c>
      <c r="BL149" s="22" t="s">
        <v>217</v>
      </c>
      <c r="BM149" s="22" t="s">
        <v>294</v>
      </c>
    </row>
    <row r="150" spans="2:51" s="11" customFormat="1" ht="13.5">
      <c r="B150" s="231"/>
      <c r="C150" s="232"/>
      <c r="D150" s="233" t="s">
        <v>148</v>
      </c>
      <c r="E150" s="234" t="s">
        <v>21</v>
      </c>
      <c r="F150" s="235" t="s">
        <v>295</v>
      </c>
      <c r="G150" s="232"/>
      <c r="H150" s="236">
        <v>48</v>
      </c>
      <c r="I150" s="237"/>
      <c r="J150" s="232"/>
      <c r="K150" s="232"/>
      <c r="L150" s="238"/>
      <c r="M150" s="239"/>
      <c r="N150" s="240"/>
      <c r="O150" s="240"/>
      <c r="P150" s="240"/>
      <c r="Q150" s="240"/>
      <c r="R150" s="240"/>
      <c r="S150" s="240"/>
      <c r="T150" s="241"/>
      <c r="AT150" s="242" t="s">
        <v>148</v>
      </c>
      <c r="AU150" s="242" t="s">
        <v>85</v>
      </c>
      <c r="AV150" s="11" t="s">
        <v>85</v>
      </c>
      <c r="AW150" s="11" t="s">
        <v>39</v>
      </c>
      <c r="AX150" s="11" t="s">
        <v>81</v>
      </c>
      <c r="AY150" s="242" t="s">
        <v>140</v>
      </c>
    </row>
    <row r="151" spans="2:65" s="1" customFormat="1" ht="25.5" customHeight="1">
      <c r="B151" s="44"/>
      <c r="C151" s="219" t="s">
        <v>267</v>
      </c>
      <c r="D151" s="219" t="s">
        <v>142</v>
      </c>
      <c r="E151" s="220" t="s">
        <v>296</v>
      </c>
      <c r="F151" s="221" t="s">
        <v>297</v>
      </c>
      <c r="G151" s="222" t="s">
        <v>152</v>
      </c>
      <c r="H151" s="223">
        <v>1</v>
      </c>
      <c r="I151" s="224"/>
      <c r="J151" s="225">
        <f>ROUND(I151*H151,2)</f>
        <v>0</v>
      </c>
      <c r="K151" s="221" t="s">
        <v>146</v>
      </c>
      <c r="L151" s="70"/>
      <c r="M151" s="226" t="s">
        <v>21</v>
      </c>
      <c r="N151" s="227" t="s">
        <v>47</v>
      </c>
      <c r="O151" s="45"/>
      <c r="P151" s="228">
        <f>O151*H151</f>
        <v>0</v>
      </c>
      <c r="Q151" s="228">
        <v>0</v>
      </c>
      <c r="R151" s="228">
        <f>Q151*H151</f>
        <v>0</v>
      </c>
      <c r="S151" s="228">
        <v>0.00188</v>
      </c>
      <c r="T151" s="229">
        <f>S151*H151</f>
        <v>0.00188</v>
      </c>
      <c r="AR151" s="22" t="s">
        <v>217</v>
      </c>
      <c r="AT151" s="22" t="s">
        <v>142</v>
      </c>
      <c r="AU151" s="22" t="s">
        <v>85</v>
      </c>
      <c r="AY151" s="22" t="s">
        <v>140</v>
      </c>
      <c r="BE151" s="230">
        <f>IF(N151="základní",J151,0)</f>
        <v>0</v>
      </c>
      <c r="BF151" s="230">
        <f>IF(N151="snížená",J151,0)</f>
        <v>0</v>
      </c>
      <c r="BG151" s="230">
        <f>IF(N151="zákl. přenesená",J151,0)</f>
        <v>0</v>
      </c>
      <c r="BH151" s="230">
        <f>IF(N151="sníž. přenesená",J151,0)</f>
        <v>0</v>
      </c>
      <c r="BI151" s="230">
        <f>IF(N151="nulová",J151,0)</f>
        <v>0</v>
      </c>
      <c r="BJ151" s="22" t="s">
        <v>81</v>
      </c>
      <c r="BK151" s="230">
        <f>ROUND(I151*H151,2)</f>
        <v>0</v>
      </c>
      <c r="BL151" s="22" t="s">
        <v>217</v>
      </c>
      <c r="BM151" s="22" t="s">
        <v>298</v>
      </c>
    </row>
    <row r="152" spans="2:51" s="11" customFormat="1" ht="13.5">
      <c r="B152" s="231"/>
      <c r="C152" s="232"/>
      <c r="D152" s="233" t="s">
        <v>148</v>
      </c>
      <c r="E152" s="234" t="s">
        <v>21</v>
      </c>
      <c r="F152" s="235" t="s">
        <v>299</v>
      </c>
      <c r="G152" s="232"/>
      <c r="H152" s="236">
        <v>1</v>
      </c>
      <c r="I152" s="237"/>
      <c r="J152" s="232"/>
      <c r="K152" s="232"/>
      <c r="L152" s="238"/>
      <c r="M152" s="239"/>
      <c r="N152" s="240"/>
      <c r="O152" s="240"/>
      <c r="P152" s="240"/>
      <c r="Q152" s="240"/>
      <c r="R152" s="240"/>
      <c r="S152" s="240"/>
      <c r="T152" s="241"/>
      <c r="AT152" s="242" t="s">
        <v>148</v>
      </c>
      <c r="AU152" s="242" t="s">
        <v>85</v>
      </c>
      <c r="AV152" s="11" t="s">
        <v>85</v>
      </c>
      <c r="AW152" s="11" t="s">
        <v>39</v>
      </c>
      <c r="AX152" s="11" t="s">
        <v>81</v>
      </c>
      <c r="AY152" s="242" t="s">
        <v>140</v>
      </c>
    </row>
    <row r="153" spans="2:65" s="1" customFormat="1" ht="16.5" customHeight="1">
      <c r="B153" s="44"/>
      <c r="C153" s="219" t="s">
        <v>300</v>
      </c>
      <c r="D153" s="219" t="s">
        <v>142</v>
      </c>
      <c r="E153" s="220" t="s">
        <v>301</v>
      </c>
      <c r="F153" s="221" t="s">
        <v>302</v>
      </c>
      <c r="G153" s="222" t="s">
        <v>251</v>
      </c>
      <c r="H153" s="223">
        <v>26.8</v>
      </c>
      <c r="I153" s="224"/>
      <c r="J153" s="225">
        <f>ROUND(I153*H153,2)</f>
        <v>0</v>
      </c>
      <c r="K153" s="221" t="s">
        <v>146</v>
      </c>
      <c r="L153" s="70"/>
      <c r="M153" s="226" t="s">
        <v>21</v>
      </c>
      <c r="N153" s="227" t="s">
        <v>47</v>
      </c>
      <c r="O153" s="45"/>
      <c r="P153" s="228">
        <f>O153*H153</f>
        <v>0</v>
      </c>
      <c r="Q153" s="228">
        <v>0</v>
      </c>
      <c r="R153" s="228">
        <f>Q153*H153</f>
        <v>0</v>
      </c>
      <c r="S153" s="228">
        <v>0.00605</v>
      </c>
      <c r="T153" s="229">
        <f>S153*H153</f>
        <v>0.16214</v>
      </c>
      <c r="AR153" s="22" t="s">
        <v>217</v>
      </c>
      <c r="AT153" s="22" t="s">
        <v>142</v>
      </c>
      <c r="AU153" s="22" t="s">
        <v>85</v>
      </c>
      <c r="AY153" s="22" t="s">
        <v>140</v>
      </c>
      <c r="BE153" s="230">
        <f>IF(N153="základní",J153,0)</f>
        <v>0</v>
      </c>
      <c r="BF153" s="230">
        <f>IF(N153="snížená",J153,0)</f>
        <v>0</v>
      </c>
      <c r="BG153" s="230">
        <f>IF(N153="zákl. přenesená",J153,0)</f>
        <v>0</v>
      </c>
      <c r="BH153" s="230">
        <f>IF(N153="sníž. přenesená",J153,0)</f>
        <v>0</v>
      </c>
      <c r="BI153" s="230">
        <f>IF(N153="nulová",J153,0)</f>
        <v>0</v>
      </c>
      <c r="BJ153" s="22" t="s">
        <v>81</v>
      </c>
      <c r="BK153" s="230">
        <f>ROUND(I153*H153,2)</f>
        <v>0</v>
      </c>
      <c r="BL153" s="22" t="s">
        <v>217</v>
      </c>
      <c r="BM153" s="22" t="s">
        <v>303</v>
      </c>
    </row>
    <row r="154" spans="2:51" s="11" customFormat="1" ht="13.5">
      <c r="B154" s="231"/>
      <c r="C154" s="232"/>
      <c r="D154" s="233" t="s">
        <v>148</v>
      </c>
      <c r="E154" s="234" t="s">
        <v>21</v>
      </c>
      <c r="F154" s="235" t="s">
        <v>304</v>
      </c>
      <c r="G154" s="232"/>
      <c r="H154" s="236">
        <v>26.8</v>
      </c>
      <c r="I154" s="237"/>
      <c r="J154" s="232"/>
      <c r="K154" s="232"/>
      <c r="L154" s="238"/>
      <c r="M154" s="239"/>
      <c r="N154" s="240"/>
      <c r="O154" s="240"/>
      <c r="P154" s="240"/>
      <c r="Q154" s="240"/>
      <c r="R154" s="240"/>
      <c r="S154" s="240"/>
      <c r="T154" s="241"/>
      <c r="AT154" s="242" t="s">
        <v>148</v>
      </c>
      <c r="AU154" s="242" t="s">
        <v>85</v>
      </c>
      <c r="AV154" s="11" t="s">
        <v>85</v>
      </c>
      <c r="AW154" s="11" t="s">
        <v>39</v>
      </c>
      <c r="AX154" s="11" t="s">
        <v>81</v>
      </c>
      <c r="AY154" s="242" t="s">
        <v>140</v>
      </c>
    </row>
    <row r="155" spans="2:65" s="1" customFormat="1" ht="25.5" customHeight="1">
      <c r="B155" s="44"/>
      <c r="C155" s="219" t="s">
        <v>305</v>
      </c>
      <c r="D155" s="219" t="s">
        <v>142</v>
      </c>
      <c r="E155" s="220" t="s">
        <v>306</v>
      </c>
      <c r="F155" s="221" t="s">
        <v>307</v>
      </c>
      <c r="G155" s="222" t="s">
        <v>251</v>
      </c>
      <c r="H155" s="223">
        <v>3.1</v>
      </c>
      <c r="I155" s="224"/>
      <c r="J155" s="225">
        <f>ROUND(I155*H155,2)</f>
        <v>0</v>
      </c>
      <c r="K155" s="221" t="s">
        <v>21</v>
      </c>
      <c r="L155" s="70"/>
      <c r="M155" s="226" t="s">
        <v>21</v>
      </c>
      <c r="N155" s="227" t="s">
        <v>47</v>
      </c>
      <c r="O155" s="45"/>
      <c r="P155" s="228">
        <f>O155*H155</f>
        <v>0</v>
      </c>
      <c r="Q155" s="228">
        <v>0.00127</v>
      </c>
      <c r="R155" s="228">
        <f>Q155*H155</f>
        <v>0.003937</v>
      </c>
      <c r="S155" s="228">
        <v>0</v>
      </c>
      <c r="T155" s="229">
        <f>S155*H155</f>
        <v>0</v>
      </c>
      <c r="AR155" s="22" t="s">
        <v>217</v>
      </c>
      <c r="AT155" s="22" t="s">
        <v>142</v>
      </c>
      <c r="AU155" s="22" t="s">
        <v>85</v>
      </c>
      <c r="AY155" s="22" t="s">
        <v>140</v>
      </c>
      <c r="BE155" s="230">
        <f>IF(N155="základní",J155,0)</f>
        <v>0</v>
      </c>
      <c r="BF155" s="230">
        <f>IF(N155="snížená",J155,0)</f>
        <v>0</v>
      </c>
      <c r="BG155" s="230">
        <f>IF(N155="zákl. přenesená",J155,0)</f>
        <v>0</v>
      </c>
      <c r="BH155" s="230">
        <f>IF(N155="sníž. přenesená",J155,0)</f>
        <v>0</v>
      </c>
      <c r="BI155" s="230">
        <f>IF(N155="nulová",J155,0)</f>
        <v>0</v>
      </c>
      <c r="BJ155" s="22" t="s">
        <v>81</v>
      </c>
      <c r="BK155" s="230">
        <f>ROUND(I155*H155,2)</f>
        <v>0</v>
      </c>
      <c r="BL155" s="22" t="s">
        <v>217</v>
      </c>
      <c r="BM155" s="22" t="s">
        <v>308</v>
      </c>
    </row>
    <row r="156" spans="2:51" s="11" customFormat="1" ht="13.5">
      <c r="B156" s="231"/>
      <c r="C156" s="232"/>
      <c r="D156" s="233" t="s">
        <v>148</v>
      </c>
      <c r="E156" s="234" t="s">
        <v>21</v>
      </c>
      <c r="F156" s="235" t="s">
        <v>309</v>
      </c>
      <c r="G156" s="232"/>
      <c r="H156" s="236">
        <v>3.1</v>
      </c>
      <c r="I156" s="237"/>
      <c r="J156" s="232"/>
      <c r="K156" s="232"/>
      <c r="L156" s="238"/>
      <c r="M156" s="239"/>
      <c r="N156" s="240"/>
      <c r="O156" s="240"/>
      <c r="P156" s="240"/>
      <c r="Q156" s="240"/>
      <c r="R156" s="240"/>
      <c r="S156" s="240"/>
      <c r="T156" s="241"/>
      <c r="AT156" s="242" t="s">
        <v>148</v>
      </c>
      <c r="AU156" s="242" t="s">
        <v>85</v>
      </c>
      <c r="AV156" s="11" t="s">
        <v>85</v>
      </c>
      <c r="AW156" s="11" t="s">
        <v>39</v>
      </c>
      <c r="AX156" s="11" t="s">
        <v>81</v>
      </c>
      <c r="AY156" s="242" t="s">
        <v>140</v>
      </c>
    </row>
    <row r="157" spans="2:65" s="1" customFormat="1" ht="16.5" customHeight="1">
      <c r="B157" s="44"/>
      <c r="C157" s="219" t="s">
        <v>310</v>
      </c>
      <c r="D157" s="219" t="s">
        <v>142</v>
      </c>
      <c r="E157" s="220" t="s">
        <v>311</v>
      </c>
      <c r="F157" s="221" t="s">
        <v>312</v>
      </c>
      <c r="G157" s="222" t="s">
        <v>251</v>
      </c>
      <c r="H157" s="223">
        <v>16</v>
      </c>
      <c r="I157" s="224"/>
      <c r="J157" s="225">
        <f>ROUND(I157*H157,2)</f>
        <v>0</v>
      </c>
      <c r="K157" s="221" t="s">
        <v>146</v>
      </c>
      <c r="L157" s="70"/>
      <c r="M157" s="226" t="s">
        <v>21</v>
      </c>
      <c r="N157" s="227" t="s">
        <v>47</v>
      </c>
      <c r="O157" s="45"/>
      <c r="P157" s="228">
        <f>O157*H157</f>
        <v>0</v>
      </c>
      <c r="Q157" s="228">
        <v>0.00586</v>
      </c>
      <c r="R157" s="228">
        <f>Q157*H157</f>
        <v>0.09376</v>
      </c>
      <c r="S157" s="228">
        <v>0</v>
      </c>
      <c r="T157" s="229">
        <f>S157*H157</f>
        <v>0</v>
      </c>
      <c r="AR157" s="22" t="s">
        <v>217</v>
      </c>
      <c r="AT157" s="22" t="s">
        <v>142</v>
      </c>
      <c r="AU157" s="22" t="s">
        <v>85</v>
      </c>
      <c r="AY157" s="22" t="s">
        <v>140</v>
      </c>
      <c r="BE157" s="230">
        <f>IF(N157="základní",J157,0)</f>
        <v>0</v>
      </c>
      <c r="BF157" s="230">
        <f>IF(N157="snížená",J157,0)</f>
        <v>0</v>
      </c>
      <c r="BG157" s="230">
        <f>IF(N157="zákl. přenesená",J157,0)</f>
        <v>0</v>
      </c>
      <c r="BH157" s="230">
        <f>IF(N157="sníž. přenesená",J157,0)</f>
        <v>0</v>
      </c>
      <c r="BI157" s="230">
        <f>IF(N157="nulová",J157,0)</f>
        <v>0</v>
      </c>
      <c r="BJ157" s="22" t="s">
        <v>81</v>
      </c>
      <c r="BK157" s="230">
        <f>ROUND(I157*H157,2)</f>
        <v>0</v>
      </c>
      <c r="BL157" s="22" t="s">
        <v>217</v>
      </c>
      <c r="BM157" s="22" t="s">
        <v>313</v>
      </c>
    </row>
    <row r="158" spans="2:65" s="1" customFormat="1" ht="25.5" customHeight="1">
      <c r="B158" s="44"/>
      <c r="C158" s="219" t="s">
        <v>314</v>
      </c>
      <c r="D158" s="219" t="s">
        <v>142</v>
      </c>
      <c r="E158" s="220" t="s">
        <v>315</v>
      </c>
      <c r="F158" s="221" t="s">
        <v>316</v>
      </c>
      <c r="G158" s="222" t="s">
        <v>251</v>
      </c>
      <c r="H158" s="223">
        <v>26.8</v>
      </c>
      <c r="I158" s="224"/>
      <c r="J158" s="225">
        <f>ROUND(I158*H158,2)</f>
        <v>0</v>
      </c>
      <c r="K158" s="221" t="s">
        <v>21</v>
      </c>
      <c r="L158" s="70"/>
      <c r="M158" s="226" t="s">
        <v>21</v>
      </c>
      <c r="N158" s="227" t="s">
        <v>47</v>
      </c>
      <c r="O158" s="45"/>
      <c r="P158" s="228">
        <f>O158*H158</f>
        <v>0</v>
      </c>
      <c r="Q158" s="228">
        <v>0.00641</v>
      </c>
      <c r="R158" s="228">
        <f>Q158*H158</f>
        <v>0.171788</v>
      </c>
      <c r="S158" s="228">
        <v>0</v>
      </c>
      <c r="T158" s="229">
        <f>S158*H158</f>
        <v>0</v>
      </c>
      <c r="AR158" s="22" t="s">
        <v>217</v>
      </c>
      <c r="AT158" s="22" t="s">
        <v>142</v>
      </c>
      <c r="AU158" s="22" t="s">
        <v>85</v>
      </c>
      <c r="AY158" s="22" t="s">
        <v>140</v>
      </c>
      <c r="BE158" s="230">
        <f>IF(N158="základní",J158,0)</f>
        <v>0</v>
      </c>
      <c r="BF158" s="230">
        <f>IF(N158="snížená",J158,0)</f>
        <v>0</v>
      </c>
      <c r="BG158" s="230">
        <f>IF(N158="zákl. přenesená",J158,0)</f>
        <v>0</v>
      </c>
      <c r="BH158" s="230">
        <f>IF(N158="sníž. přenesená",J158,0)</f>
        <v>0</v>
      </c>
      <c r="BI158" s="230">
        <f>IF(N158="nulová",J158,0)</f>
        <v>0</v>
      </c>
      <c r="BJ158" s="22" t="s">
        <v>81</v>
      </c>
      <c r="BK158" s="230">
        <f>ROUND(I158*H158,2)</f>
        <v>0</v>
      </c>
      <c r="BL158" s="22" t="s">
        <v>217</v>
      </c>
      <c r="BM158" s="22" t="s">
        <v>317</v>
      </c>
    </row>
    <row r="159" spans="2:51" s="11" customFormat="1" ht="13.5">
      <c r="B159" s="231"/>
      <c r="C159" s="232"/>
      <c r="D159" s="233" t="s">
        <v>148</v>
      </c>
      <c r="E159" s="234" t="s">
        <v>21</v>
      </c>
      <c r="F159" s="235" t="s">
        <v>304</v>
      </c>
      <c r="G159" s="232"/>
      <c r="H159" s="236">
        <v>26.8</v>
      </c>
      <c r="I159" s="237"/>
      <c r="J159" s="232"/>
      <c r="K159" s="232"/>
      <c r="L159" s="238"/>
      <c r="M159" s="239"/>
      <c r="N159" s="240"/>
      <c r="O159" s="240"/>
      <c r="P159" s="240"/>
      <c r="Q159" s="240"/>
      <c r="R159" s="240"/>
      <c r="S159" s="240"/>
      <c r="T159" s="241"/>
      <c r="AT159" s="242" t="s">
        <v>148</v>
      </c>
      <c r="AU159" s="242" t="s">
        <v>85</v>
      </c>
      <c r="AV159" s="11" t="s">
        <v>85</v>
      </c>
      <c r="AW159" s="11" t="s">
        <v>39</v>
      </c>
      <c r="AX159" s="11" t="s">
        <v>81</v>
      </c>
      <c r="AY159" s="242" t="s">
        <v>140</v>
      </c>
    </row>
    <row r="160" spans="2:65" s="1" customFormat="1" ht="25.5" customHeight="1">
      <c r="B160" s="44"/>
      <c r="C160" s="219" t="s">
        <v>318</v>
      </c>
      <c r="D160" s="219" t="s">
        <v>142</v>
      </c>
      <c r="E160" s="220" t="s">
        <v>319</v>
      </c>
      <c r="F160" s="221" t="s">
        <v>320</v>
      </c>
      <c r="G160" s="222" t="s">
        <v>251</v>
      </c>
      <c r="H160" s="223">
        <v>12.4</v>
      </c>
      <c r="I160" s="224"/>
      <c r="J160" s="225">
        <f>ROUND(I160*H160,2)</f>
        <v>0</v>
      </c>
      <c r="K160" s="221" t="s">
        <v>146</v>
      </c>
      <c r="L160" s="70"/>
      <c r="M160" s="226" t="s">
        <v>21</v>
      </c>
      <c r="N160" s="227" t="s">
        <v>47</v>
      </c>
      <c r="O160" s="45"/>
      <c r="P160" s="228">
        <f>O160*H160</f>
        <v>0</v>
      </c>
      <c r="Q160" s="228">
        <v>0.00347</v>
      </c>
      <c r="R160" s="228">
        <f>Q160*H160</f>
        <v>0.043028000000000004</v>
      </c>
      <c r="S160" s="228">
        <v>0</v>
      </c>
      <c r="T160" s="229">
        <f>S160*H160</f>
        <v>0</v>
      </c>
      <c r="AR160" s="22" t="s">
        <v>217</v>
      </c>
      <c r="AT160" s="22" t="s">
        <v>142</v>
      </c>
      <c r="AU160" s="22" t="s">
        <v>85</v>
      </c>
      <c r="AY160" s="22" t="s">
        <v>140</v>
      </c>
      <c r="BE160" s="230">
        <f>IF(N160="základní",J160,0)</f>
        <v>0</v>
      </c>
      <c r="BF160" s="230">
        <f>IF(N160="snížená",J160,0)</f>
        <v>0</v>
      </c>
      <c r="BG160" s="230">
        <f>IF(N160="zákl. přenesená",J160,0)</f>
        <v>0</v>
      </c>
      <c r="BH160" s="230">
        <f>IF(N160="sníž. přenesená",J160,0)</f>
        <v>0</v>
      </c>
      <c r="BI160" s="230">
        <f>IF(N160="nulová",J160,0)</f>
        <v>0</v>
      </c>
      <c r="BJ160" s="22" t="s">
        <v>81</v>
      </c>
      <c r="BK160" s="230">
        <f>ROUND(I160*H160,2)</f>
        <v>0</v>
      </c>
      <c r="BL160" s="22" t="s">
        <v>217</v>
      </c>
      <c r="BM160" s="22" t="s">
        <v>321</v>
      </c>
    </row>
    <row r="161" spans="2:65" s="1" customFormat="1" ht="25.5" customHeight="1">
      <c r="B161" s="44"/>
      <c r="C161" s="219" t="s">
        <v>322</v>
      </c>
      <c r="D161" s="219" t="s">
        <v>142</v>
      </c>
      <c r="E161" s="220" t="s">
        <v>323</v>
      </c>
      <c r="F161" s="221" t="s">
        <v>324</v>
      </c>
      <c r="G161" s="222" t="s">
        <v>152</v>
      </c>
      <c r="H161" s="223">
        <v>6</v>
      </c>
      <c r="I161" s="224"/>
      <c r="J161" s="225">
        <f>ROUND(I161*H161,2)</f>
        <v>0</v>
      </c>
      <c r="K161" s="221" t="s">
        <v>146</v>
      </c>
      <c r="L161" s="70"/>
      <c r="M161" s="226" t="s">
        <v>21</v>
      </c>
      <c r="N161" s="227" t="s">
        <v>47</v>
      </c>
      <c r="O161" s="45"/>
      <c r="P161" s="228">
        <f>O161*H161</f>
        <v>0</v>
      </c>
      <c r="Q161" s="228">
        <v>0.0108</v>
      </c>
      <c r="R161" s="228">
        <f>Q161*H161</f>
        <v>0.0648</v>
      </c>
      <c r="S161" s="228">
        <v>0</v>
      </c>
      <c r="T161" s="229">
        <f>S161*H161</f>
        <v>0</v>
      </c>
      <c r="AR161" s="22" t="s">
        <v>217</v>
      </c>
      <c r="AT161" s="22" t="s">
        <v>142</v>
      </c>
      <c r="AU161" s="22" t="s">
        <v>85</v>
      </c>
      <c r="AY161" s="22" t="s">
        <v>140</v>
      </c>
      <c r="BE161" s="230">
        <f>IF(N161="základní",J161,0)</f>
        <v>0</v>
      </c>
      <c r="BF161" s="230">
        <f>IF(N161="snížená",J161,0)</f>
        <v>0</v>
      </c>
      <c r="BG161" s="230">
        <f>IF(N161="zákl. přenesená",J161,0)</f>
        <v>0</v>
      </c>
      <c r="BH161" s="230">
        <f>IF(N161="sníž. přenesená",J161,0)</f>
        <v>0</v>
      </c>
      <c r="BI161" s="230">
        <f>IF(N161="nulová",J161,0)</f>
        <v>0</v>
      </c>
      <c r="BJ161" s="22" t="s">
        <v>81</v>
      </c>
      <c r="BK161" s="230">
        <f>ROUND(I161*H161,2)</f>
        <v>0</v>
      </c>
      <c r="BL161" s="22" t="s">
        <v>217</v>
      </c>
      <c r="BM161" s="22" t="s">
        <v>325</v>
      </c>
    </row>
    <row r="162" spans="2:65" s="1" customFormat="1" ht="16.5" customHeight="1">
      <c r="B162" s="44"/>
      <c r="C162" s="219" t="s">
        <v>326</v>
      </c>
      <c r="D162" s="219" t="s">
        <v>142</v>
      </c>
      <c r="E162" s="220" t="s">
        <v>327</v>
      </c>
      <c r="F162" s="221" t="s">
        <v>328</v>
      </c>
      <c r="G162" s="222" t="s">
        <v>251</v>
      </c>
      <c r="H162" s="223">
        <v>26.8</v>
      </c>
      <c r="I162" s="224"/>
      <c r="J162" s="225">
        <f>ROUND(I162*H162,2)</f>
        <v>0</v>
      </c>
      <c r="K162" s="221" t="s">
        <v>146</v>
      </c>
      <c r="L162" s="70"/>
      <c r="M162" s="226" t="s">
        <v>21</v>
      </c>
      <c r="N162" s="227" t="s">
        <v>47</v>
      </c>
      <c r="O162" s="45"/>
      <c r="P162" s="228">
        <f>O162*H162</f>
        <v>0</v>
      </c>
      <c r="Q162" s="228">
        <v>0.00263</v>
      </c>
      <c r="R162" s="228">
        <f>Q162*H162</f>
        <v>0.070484</v>
      </c>
      <c r="S162" s="228">
        <v>0</v>
      </c>
      <c r="T162" s="229">
        <f>S162*H162</f>
        <v>0</v>
      </c>
      <c r="AR162" s="22" t="s">
        <v>217</v>
      </c>
      <c r="AT162" s="22" t="s">
        <v>142</v>
      </c>
      <c r="AU162" s="22" t="s">
        <v>85</v>
      </c>
      <c r="AY162" s="22" t="s">
        <v>140</v>
      </c>
      <c r="BE162" s="230">
        <f>IF(N162="základní",J162,0)</f>
        <v>0</v>
      </c>
      <c r="BF162" s="230">
        <f>IF(N162="snížená",J162,0)</f>
        <v>0</v>
      </c>
      <c r="BG162" s="230">
        <f>IF(N162="zákl. přenesená",J162,0)</f>
        <v>0</v>
      </c>
      <c r="BH162" s="230">
        <f>IF(N162="sníž. přenesená",J162,0)</f>
        <v>0</v>
      </c>
      <c r="BI162" s="230">
        <f>IF(N162="nulová",J162,0)</f>
        <v>0</v>
      </c>
      <c r="BJ162" s="22" t="s">
        <v>81</v>
      </c>
      <c r="BK162" s="230">
        <f>ROUND(I162*H162,2)</f>
        <v>0</v>
      </c>
      <c r="BL162" s="22" t="s">
        <v>217</v>
      </c>
      <c r="BM162" s="22" t="s">
        <v>329</v>
      </c>
    </row>
    <row r="163" spans="2:65" s="1" customFormat="1" ht="16.5" customHeight="1">
      <c r="B163" s="44"/>
      <c r="C163" s="219" t="s">
        <v>330</v>
      </c>
      <c r="D163" s="219" t="s">
        <v>142</v>
      </c>
      <c r="E163" s="220" t="s">
        <v>331</v>
      </c>
      <c r="F163" s="221" t="s">
        <v>332</v>
      </c>
      <c r="G163" s="222" t="s">
        <v>251</v>
      </c>
      <c r="H163" s="223">
        <v>16.5</v>
      </c>
      <c r="I163" s="224"/>
      <c r="J163" s="225">
        <f>ROUND(I163*H163,2)</f>
        <v>0</v>
      </c>
      <c r="K163" s="221" t="s">
        <v>21</v>
      </c>
      <c r="L163" s="70"/>
      <c r="M163" s="226" t="s">
        <v>21</v>
      </c>
      <c r="N163" s="227" t="s">
        <v>47</v>
      </c>
      <c r="O163" s="45"/>
      <c r="P163" s="228">
        <f>O163*H163</f>
        <v>0</v>
      </c>
      <c r="Q163" s="228">
        <v>0.00127</v>
      </c>
      <c r="R163" s="228">
        <f>Q163*H163</f>
        <v>0.020955</v>
      </c>
      <c r="S163" s="228">
        <v>0</v>
      </c>
      <c r="T163" s="229">
        <f>S163*H163</f>
        <v>0</v>
      </c>
      <c r="AR163" s="22" t="s">
        <v>217</v>
      </c>
      <c r="AT163" s="22" t="s">
        <v>142</v>
      </c>
      <c r="AU163" s="22" t="s">
        <v>85</v>
      </c>
      <c r="AY163" s="22" t="s">
        <v>140</v>
      </c>
      <c r="BE163" s="230">
        <f>IF(N163="základní",J163,0)</f>
        <v>0</v>
      </c>
      <c r="BF163" s="230">
        <f>IF(N163="snížená",J163,0)</f>
        <v>0</v>
      </c>
      <c r="BG163" s="230">
        <f>IF(N163="zákl. přenesená",J163,0)</f>
        <v>0</v>
      </c>
      <c r="BH163" s="230">
        <f>IF(N163="sníž. přenesená",J163,0)</f>
        <v>0</v>
      </c>
      <c r="BI163" s="230">
        <f>IF(N163="nulová",J163,0)</f>
        <v>0</v>
      </c>
      <c r="BJ163" s="22" t="s">
        <v>81</v>
      </c>
      <c r="BK163" s="230">
        <f>ROUND(I163*H163,2)</f>
        <v>0</v>
      </c>
      <c r="BL163" s="22" t="s">
        <v>217</v>
      </c>
      <c r="BM163" s="22" t="s">
        <v>333</v>
      </c>
    </row>
    <row r="164" spans="2:51" s="11" customFormat="1" ht="13.5">
      <c r="B164" s="231"/>
      <c r="C164" s="232"/>
      <c r="D164" s="233" t="s">
        <v>148</v>
      </c>
      <c r="E164" s="234" t="s">
        <v>21</v>
      </c>
      <c r="F164" s="235" t="s">
        <v>334</v>
      </c>
      <c r="G164" s="232"/>
      <c r="H164" s="236">
        <v>16.5</v>
      </c>
      <c r="I164" s="237"/>
      <c r="J164" s="232"/>
      <c r="K164" s="232"/>
      <c r="L164" s="238"/>
      <c r="M164" s="239"/>
      <c r="N164" s="240"/>
      <c r="O164" s="240"/>
      <c r="P164" s="240"/>
      <c r="Q164" s="240"/>
      <c r="R164" s="240"/>
      <c r="S164" s="240"/>
      <c r="T164" s="241"/>
      <c r="AT164" s="242" t="s">
        <v>148</v>
      </c>
      <c r="AU164" s="242" t="s">
        <v>85</v>
      </c>
      <c r="AV164" s="11" t="s">
        <v>85</v>
      </c>
      <c r="AW164" s="11" t="s">
        <v>39</v>
      </c>
      <c r="AX164" s="11" t="s">
        <v>81</v>
      </c>
      <c r="AY164" s="242" t="s">
        <v>140</v>
      </c>
    </row>
    <row r="165" spans="2:65" s="1" customFormat="1" ht="25.5" customHeight="1">
      <c r="B165" s="44"/>
      <c r="C165" s="219" t="s">
        <v>335</v>
      </c>
      <c r="D165" s="219" t="s">
        <v>142</v>
      </c>
      <c r="E165" s="220" t="s">
        <v>336</v>
      </c>
      <c r="F165" s="221" t="s">
        <v>337</v>
      </c>
      <c r="G165" s="222" t="s">
        <v>251</v>
      </c>
      <c r="H165" s="223">
        <v>26.8</v>
      </c>
      <c r="I165" s="224"/>
      <c r="J165" s="225">
        <f>ROUND(I165*H165,2)</f>
        <v>0</v>
      </c>
      <c r="K165" s="221" t="s">
        <v>146</v>
      </c>
      <c r="L165" s="70"/>
      <c r="M165" s="226" t="s">
        <v>21</v>
      </c>
      <c r="N165" s="227" t="s">
        <v>47</v>
      </c>
      <c r="O165" s="45"/>
      <c r="P165" s="228">
        <f>O165*H165</f>
        <v>0</v>
      </c>
      <c r="Q165" s="228">
        <v>0.0018</v>
      </c>
      <c r="R165" s="228">
        <f>Q165*H165</f>
        <v>0.04824</v>
      </c>
      <c r="S165" s="228">
        <v>0</v>
      </c>
      <c r="T165" s="229">
        <f>S165*H165</f>
        <v>0</v>
      </c>
      <c r="AR165" s="22" t="s">
        <v>217</v>
      </c>
      <c r="AT165" s="22" t="s">
        <v>142</v>
      </c>
      <c r="AU165" s="22" t="s">
        <v>85</v>
      </c>
      <c r="AY165" s="22" t="s">
        <v>140</v>
      </c>
      <c r="BE165" s="230">
        <f>IF(N165="základní",J165,0)</f>
        <v>0</v>
      </c>
      <c r="BF165" s="230">
        <f>IF(N165="snížená",J165,0)</f>
        <v>0</v>
      </c>
      <c r="BG165" s="230">
        <f>IF(N165="zákl. přenesená",J165,0)</f>
        <v>0</v>
      </c>
      <c r="BH165" s="230">
        <f>IF(N165="sníž. přenesená",J165,0)</f>
        <v>0</v>
      </c>
      <c r="BI165" s="230">
        <f>IF(N165="nulová",J165,0)</f>
        <v>0</v>
      </c>
      <c r="BJ165" s="22" t="s">
        <v>81</v>
      </c>
      <c r="BK165" s="230">
        <f>ROUND(I165*H165,2)</f>
        <v>0</v>
      </c>
      <c r="BL165" s="22" t="s">
        <v>217</v>
      </c>
      <c r="BM165" s="22" t="s">
        <v>338</v>
      </c>
    </row>
    <row r="166" spans="2:51" s="11" customFormat="1" ht="13.5">
      <c r="B166" s="231"/>
      <c r="C166" s="232"/>
      <c r="D166" s="233" t="s">
        <v>148</v>
      </c>
      <c r="E166" s="234" t="s">
        <v>21</v>
      </c>
      <c r="F166" s="235" t="s">
        <v>339</v>
      </c>
      <c r="G166" s="232"/>
      <c r="H166" s="236">
        <v>26.8</v>
      </c>
      <c r="I166" s="237"/>
      <c r="J166" s="232"/>
      <c r="K166" s="232"/>
      <c r="L166" s="238"/>
      <c r="M166" s="239"/>
      <c r="N166" s="240"/>
      <c r="O166" s="240"/>
      <c r="P166" s="240"/>
      <c r="Q166" s="240"/>
      <c r="R166" s="240"/>
      <c r="S166" s="240"/>
      <c r="T166" s="241"/>
      <c r="AT166" s="242" t="s">
        <v>148</v>
      </c>
      <c r="AU166" s="242" t="s">
        <v>85</v>
      </c>
      <c r="AV166" s="11" t="s">
        <v>85</v>
      </c>
      <c r="AW166" s="11" t="s">
        <v>39</v>
      </c>
      <c r="AX166" s="11" t="s">
        <v>81</v>
      </c>
      <c r="AY166" s="242" t="s">
        <v>140</v>
      </c>
    </row>
    <row r="167" spans="2:65" s="1" customFormat="1" ht="16.5" customHeight="1">
      <c r="B167" s="44"/>
      <c r="C167" s="219" t="s">
        <v>340</v>
      </c>
      <c r="D167" s="219" t="s">
        <v>142</v>
      </c>
      <c r="E167" s="220" t="s">
        <v>341</v>
      </c>
      <c r="F167" s="221" t="s">
        <v>342</v>
      </c>
      <c r="G167" s="222" t="s">
        <v>251</v>
      </c>
      <c r="H167" s="223">
        <v>26.8</v>
      </c>
      <c r="I167" s="224"/>
      <c r="J167" s="225">
        <f>ROUND(I167*H167,2)</f>
        <v>0</v>
      </c>
      <c r="K167" s="221" t="s">
        <v>21</v>
      </c>
      <c r="L167" s="70"/>
      <c r="M167" s="226" t="s">
        <v>21</v>
      </c>
      <c r="N167" s="227" t="s">
        <v>47</v>
      </c>
      <c r="O167" s="45"/>
      <c r="P167" s="228">
        <f>O167*H167</f>
        <v>0</v>
      </c>
      <c r="Q167" s="228">
        <v>0.00127</v>
      </c>
      <c r="R167" s="228">
        <f>Q167*H167</f>
        <v>0.034036000000000004</v>
      </c>
      <c r="S167" s="228">
        <v>0</v>
      </c>
      <c r="T167" s="229">
        <f>S167*H167</f>
        <v>0</v>
      </c>
      <c r="AR167" s="22" t="s">
        <v>217</v>
      </c>
      <c r="AT167" s="22" t="s">
        <v>142</v>
      </c>
      <c r="AU167" s="22" t="s">
        <v>85</v>
      </c>
      <c r="AY167" s="22" t="s">
        <v>140</v>
      </c>
      <c r="BE167" s="230">
        <f>IF(N167="základní",J167,0)</f>
        <v>0</v>
      </c>
      <c r="BF167" s="230">
        <f>IF(N167="snížená",J167,0)</f>
        <v>0</v>
      </c>
      <c r="BG167" s="230">
        <f>IF(N167="zákl. přenesená",J167,0)</f>
        <v>0</v>
      </c>
      <c r="BH167" s="230">
        <f>IF(N167="sníž. přenesená",J167,0)</f>
        <v>0</v>
      </c>
      <c r="BI167" s="230">
        <f>IF(N167="nulová",J167,0)</f>
        <v>0</v>
      </c>
      <c r="BJ167" s="22" t="s">
        <v>81</v>
      </c>
      <c r="BK167" s="230">
        <f>ROUND(I167*H167,2)</f>
        <v>0</v>
      </c>
      <c r="BL167" s="22" t="s">
        <v>217</v>
      </c>
      <c r="BM167" s="22" t="s">
        <v>343</v>
      </c>
    </row>
    <row r="168" spans="2:65" s="1" customFormat="1" ht="16.5" customHeight="1">
      <c r="B168" s="44"/>
      <c r="C168" s="219" t="s">
        <v>344</v>
      </c>
      <c r="D168" s="219" t="s">
        <v>142</v>
      </c>
      <c r="E168" s="220" t="s">
        <v>345</v>
      </c>
      <c r="F168" s="221" t="s">
        <v>346</v>
      </c>
      <c r="G168" s="222" t="s">
        <v>251</v>
      </c>
      <c r="H168" s="223">
        <v>16.5</v>
      </c>
      <c r="I168" s="224"/>
      <c r="J168" s="225">
        <f>ROUND(I168*H168,2)</f>
        <v>0</v>
      </c>
      <c r="K168" s="221" t="s">
        <v>21</v>
      </c>
      <c r="L168" s="70"/>
      <c r="M168" s="226" t="s">
        <v>21</v>
      </c>
      <c r="N168" s="227" t="s">
        <v>47</v>
      </c>
      <c r="O168" s="45"/>
      <c r="P168" s="228">
        <f>O168*H168</f>
        <v>0</v>
      </c>
      <c r="Q168" s="228">
        <v>0.00127</v>
      </c>
      <c r="R168" s="228">
        <f>Q168*H168</f>
        <v>0.020955</v>
      </c>
      <c r="S168" s="228">
        <v>0</v>
      </c>
      <c r="T168" s="229">
        <f>S168*H168</f>
        <v>0</v>
      </c>
      <c r="AR168" s="22" t="s">
        <v>217</v>
      </c>
      <c r="AT168" s="22" t="s">
        <v>142</v>
      </c>
      <c r="AU168" s="22" t="s">
        <v>85</v>
      </c>
      <c r="AY168" s="22" t="s">
        <v>140</v>
      </c>
      <c r="BE168" s="230">
        <f>IF(N168="základní",J168,0)</f>
        <v>0</v>
      </c>
      <c r="BF168" s="230">
        <f>IF(N168="snížená",J168,0)</f>
        <v>0</v>
      </c>
      <c r="BG168" s="230">
        <f>IF(N168="zákl. přenesená",J168,0)</f>
        <v>0</v>
      </c>
      <c r="BH168" s="230">
        <f>IF(N168="sníž. přenesená",J168,0)</f>
        <v>0</v>
      </c>
      <c r="BI168" s="230">
        <f>IF(N168="nulová",J168,0)</f>
        <v>0</v>
      </c>
      <c r="BJ168" s="22" t="s">
        <v>81</v>
      </c>
      <c r="BK168" s="230">
        <f>ROUND(I168*H168,2)</f>
        <v>0</v>
      </c>
      <c r="BL168" s="22" t="s">
        <v>217</v>
      </c>
      <c r="BM168" s="22" t="s">
        <v>347</v>
      </c>
    </row>
    <row r="169" spans="2:51" s="11" customFormat="1" ht="13.5">
      <c r="B169" s="231"/>
      <c r="C169" s="232"/>
      <c r="D169" s="233" t="s">
        <v>148</v>
      </c>
      <c r="E169" s="234" t="s">
        <v>21</v>
      </c>
      <c r="F169" s="235" t="s">
        <v>334</v>
      </c>
      <c r="G169" s="232"/>
      <c r="H169" s="236">
        <v>16.5</v>
      </c>
      <c r="I169" s="237"/>
      <c r="J169" s="232"/>
      <c r="K169" s="232"/>
      <c r="L169" s="238"/>
      <c r="M169" s="239"/>
      <c r="N169" s="240"/>
      <c r="O169" s="240"/>
      <c r="P169" s="240"/>
      <c r="Q169" s="240"/>
      <c r="R169" s="240"/>
      <c r="S169" s="240"/>
      <c r="T169" s="241"/>
      <c r="AT169" s="242" t="s">
        <v>148</v>
      </c>
      <c r="AU169" s="242" t="s">
        <v>85</v>
      </c>
      <c r="AV169" s="11" t="s">
        <v>85</v>
      </c>
      <c r="AW169" s="11" t="s">
        <v>39</v>
      </c>
      <c r="AX169" s="11" t="s">
        <v>81</v>
      </c>
      <c r="AY169" s="242" t="s">
        <v>140</v>
      </c>
    </row>
    <row r="170" spans="2:65" s="1" customFormat="1" ht="16.5" customHeight="1">
      <c r="B170" s="44"/>
      <c r="C170" s="219" t="s">
        <v>348</v>
      </c>
      <c r="D170" s="219" t="s">
        <v>142</v>
      </c>
      <c r="E170" s="220" t="s">
        <v>349</v>
      </c>
      <c r="F170" s="221" t="s">
        <v>350</v>
      </c>
      <c r="G170" s="222" t="s">
        <v>251</v>
      </c>
      <c r="H170" s="223">
        <v>17</v>
      </c>
      <c r="I170" s="224"/>
      <c r="J170" s="225">
        <f>ROUND(I170*H170,2)</f>
        <v>0</v>
      </c>
      <c r="K170" s="221" t="s">
        <v>21</v>
      </c>
      <c r="L170" s="70"/>
      <c r="M170" s="226" t="s">
        <v>21</v>
      </c>
      <c r="N170" s="227" t="s">
        <v>47</v>
      </c>
      <c r="O170" s="45"/>
      <c r="P170" s="228">
        <f>O170*H170</f>
        <v>0</v>
      </c>
      <c r="Q170" s="228">
        <v>0.00127</v>
      </c>
      <c r="R170" s="228">
        <f>Q170*H170</f>
        <v>0.02159</v>
      </c>
      <c r="S170" s="228">
        <v>0</v>
      </c>
      <c r="T170" s="229">
        <f>S170*H170</f>
        <v>0</v>
      </c>
      <c r="AR170" s="22" t="s">
        <v>217</v>
      </c>
      <c r="AT170" s="22" t="s">
        <v>142</v>
      </c>
      <c r="AU170" s="22" t="s">
        <v>85</v>
      </c>
      <c r="AY170" s="22" t="s">
        <v>140</v>
      </c>
      <c r="BE170" s="230">
        <f>IF(N170="základní",J170,0)</f>
        <v>0</v>
      </c>
      <c r="BF170" s="230">
        <f>IF(N170="snížená",J170,0)</f>
        <v>0</v>
      </c>
      <c r="BG170" s="230">
        <f>IF(N170="zákl. přenesená",J170,0)</f>
        <v>0</v>
      </c>
      <c r="BH170" s="230">
        <f>IF(N170="sníž. přenesená",J170,0)</f>
        <v>0</v>
      </c>
      <c r="BI170" s="230">
        <f>IF(N170="nulová",J170,0)</f>
        <v>0</v>
      </c>
      <c r="BJ170" s="22" t="s">
        <v>81</v>
      </c>
      <c r="BK170" s="230">
        <f>ROUND(I170*H170,2)</f>
        <v>0</v>
      </c>
      <c r="BL170" s="22" t="s">
        <v>217</v>
      </c>
      <c r="BM170" s="22" t="s">
        <v>351</v>
      </c>
    </row>
    <row r="171" spans="2:51" s="11" customFormat="1" ht="13.5">
      <c r="B171" s="231"/>
      <c r="C171" s="232"/>
      <c r="D171" s="233" t="s">
        <v>148</v>
      </c>
      <c r="E171" s="234" t="s">
        <v>21</v>
      </c>
      <c r="F171" s="235" t="s">
        <v>352</v>
      </c>
      <c r="G171" s="232"/>
      <c r="H171" s="236">
        <v>17</v>
      </c>
      <c r="I171" s="237"/>
      <c r="J171" s="232"/>
      <c r="K171" s="232"/>
      <c r="L171" s="238"/>
      <c r="M171" s="239"/>
      <c r="N171" s="240"/>
      <c r="O171" s="240"/>
      <c r="P171" s="240"/>
      <c r="Q171" s="240"/>
      <c r="R171" s="240"/>
      <c r="S171" s="240"/>
      <c r="T171" s="241"/>
      <c r="AT171" s="242" t="s">
        <v>148</v>
      </c>
      <c r="AU171" s="242" t="s">
        <v>85</v>
      </c>
      <c r="AV171" s="11" t="s">
        <v>85</v>
      </c>
      <c r="AW171" s="11" t="s">
        <v>39</v>
      </c>
      <c r="AX171" s="11" t="s">
        <v>81</v>
      </c>
      <c r="AY171" s="242" t="s">
        <v>140</v>
      </c>
    </row>
    <row r="172" spans="2:65" s="1" customFormat="1" ht="16.5" customHeight="1">
      <c r="B172" s="44"/>
      <c r="C172" s="219" t="s">
        <v>353</v>
      </c>
      <c r="D172" s="219" t="s">
        <v>142</v>
      </c>
      <c r="E172" s="220" t="s">
        <v>354</v>
      </c>
      <c r="F172" s="221" t="s">
        <v>355</v>
      </c>
      <c r="G172" s="222" t="s">
        <v>251</v>
      </c>
      <c r="H172" s="223">
        <v>6.6</v>
      </c>
      <c r="I172" s="224"/>
      <c r="J172" s="225">
        <f>ROUND(I172*H172,2)</f>
        <v>0</v>
      </c>
      <c r="K172" s="221" t="s">
        <v>21</v>
      </c>
      <c r="L172" s="70"/>
      <c r="M172" s="226" t="s">
        <v>21</v>
      </c>
      <c r="N172" s="227" t="s">
        <v>47</v>
      </c>
      <c r="O172" s="45"/>
      <c r="P172" s="228">
        <f>O172*H172</f>
        <v>0</v>
      </c>
      <c r="Q172" s="228">
        <v>0.00127</v>
      </c>
      <c r="R172" s="228">
        <f>Q172*H172</f>
        <v>0.008382</v>
      </c>
      <c r="S172" s="228">
        <v>0</v>
      </c>
      <c r="T172" s="229">
        <f>S172*H172</f>
        <v>0</v>
      </c>
      <c r="AR172" s="22" t="s">
        <v>217</v>
      </c>
      <c r="AT172" s="22" t="s">
        <v>142</v>
      </c>
      <c r="AU172" s="22" t="s">
        <v>85</v>
      </c>
      <c r="AY172" s="22" t="s">
        <v>140</v>
      </c>
      <c r="BE172" s="230">
        <f>IF(N172="základní",J172,0)</f>
        <v>0</v>
      </c>
      <c r="BF172" s="230">
        <f>IF(N172="snížená",J172,0)</f>
        <v>0</v>
      </c>
      <c r="BG172" s="230">
        <f>IF(N172="zákl. přenesená",J172,0)</f>
        <v>0</v>
      </c>
      <c r="BH172" s="230">
        <f>IF(N172="sníž. přenesená",J172,0)</f>
        <v>0</v>
      </c>
      <c r="BI172" s="230">
        <f>IF(N172="nulová",J172,0)</f>
        <v>0</v>
      </c>
      <c r="BJ172" s="22" t="s">
        <v>81</v>
      </c>
      <c r="BK172" s="230">
        <f>ROUND(I172*H172,2)</f>
        <v>0</v>
      </c>
      <c r="BL172" s="22" t="s">
        <v>217</v>
      </c>
      <c r="BM172" s="22" t="s">
        <v>356</v>
      </c>
    </row>
    <row r="173" spans="2:65" s="1" customFormat="1" ht="25.5" customHeight="1">
      <c r="B173" s="44"/>
      <c r="C173" s="219" t="s">
        <v>357</v>
      </c>
      <c r="D173" s="219" t="s">
        <v>142</v>
      </c>
      <c r="E173" s="220" t="s">
        <v>358</v>
      </c>
      <c r="F173" s="221" t="s">
        <v>359</v>
      </c>
      <c r="G173" s="222" t="s">
        <v>251</v>
      </c>
      <c r="H173" s="223">
        <v>7.6</v>
      </c>
      <c r="I173" s="224"/>
      <c r="J173" s="225">
        <f>ROUND(I173*H173,2)</f>
        <v>0</v>
      </c>
      <c r="K173" s="221" t="s">
        <v>146</v>
      </c>
      <c r="L173" s="70"/>
      <c r="M173" s="226" t="s">
        <v>21</v>
      </c>
      <c r="N173" s="227" t="s">
        <v>47</v>
      </c>
      <c r="O173" s="45"/>
      <c r="P173" s="228">
        <f>O173*H173</f>
        <v>0</v>
      </c>
      <c r="Q173" s="228">
        <v>0.00582</v>
      </c>
      <c r="R173" s="228">
        <f>Q173*H173</f>
        <v>0.044231999999999994</v>
      </c>
      <c r="S173" s="228">
        <v>0</v>
      </c>
      <c r="T173" s="229">
        <f>S173*H173</f>
        <v>0</v>
      </c>
      <c r="AR173" s="22" t="s">
        <v>217</v>
      </c>
      <c r="AT173" s="22" t="s">
        <v>142</v>
      </c>
      <c r="AU173" s="22" t="s">
        <v>85</v>
      </c>
      <c r="AY173" s="22" t="s">
        <v>140</v>
      </c>
      <c r="BE173" s="230">
        <f>IF(N173="základní",J173,0)</f>
        <v>0</v>
      </c>
      <c r="BF173" s="230">
        <f>IF(N173="snížená",J173,0)</f>
        <v>0</v>
      </c>
      <c r="BG173" s="230">
        <f>IF(N173="zákl. přenesená",J173,0)</f>
        <v>0</v>
      </c>
      <c r="BH173" s="230">
        <f>IF(N173="sníž. přenesená",J173,0)</f>
        <v>0</v>
      </c>
      <c r="BI173" s="230">
        <f>IF(N173="nulová",J173,0)</f>
        <v>0</v>
      </c>
      <c r="BJ173" s="22" t="s">
        <v>81</v>
      </c>
      <c r="BK173" s="230">
        <f>ROUND(I173*H173,2)</f>
        <v>0</v>
      </c>
      <c r="BL173" s="22" t="s">
        <v>217</v>
      </c>
      <c r="BM173" s="22" t="s">
        <v>360</v>
      </c>
    </row>
    <row r="174" spans="2:51" s="11" customFormat="1" ht="13.5">
      <c r="B174" s="231"/>
      <c r="C174" s="232"/>
      <c r="D174" s="233" t="s">
        <v>148</v>
      </c>
      <c r="E174" s="234" t="s">
        <v>21</v>
      </c>
      <c r="F174" s="235" t="s">
        <v>361</v>
      </c>
      <c r="G174" s="232"/>
      <c r="H174" s="236">
        <v>7.6</v>
      </c>
      <c r="I174" s="237"/>
      <c r="J174" s="232"/>
      <c r="K174" s="232"/>
      <c r="L174" s="238"/>
      <c r="M174" s="239"/>
      <c r="N174" s="240"/>
      <c r="O174" s="240"/>
      <c r="P174" s="240"/>
      <c r="Q174" s="240"/>
      <c r="R174" s="240"/>
      <c r="S174" s="240"/>
      <c r="T174" s="241"/>
      <c r="AT174" s="242" t="s">
        <v>148</v>
      </c>
      <c r="AU174" s="242" t="s">
        <v>85</v>
      </c>
      <c r="AV174" s="11" t="s">
        <v>85</v>
      </c>
      <c r="AW174" s="11" t="s">
        <v>39</v>
      </c>
      <c r="AX174" s="11" t="s">
        <v>81</v>
      </c>
      <c r="AY174" s="242" t="s">
        <v>140</v>
      </c>
    </row>
    <row r="175" spans="2:65" s="1" customFormat="1" ht="25.5" customHeight="1">
      <c r="B175" s="44"/>
      <c r="C175" s="219" t="s">
        <v>362</v>
      </c>
      <c r="D175" s="219" t="s">
        <v>142</v>
      </c>
      <c r="E175" s="220" t="s">
        <v>363</v>
      </c>
      <c r="F175" s="221" t="s">
        <v>364</v>
      </c>
      <c r="G175" s="222" t="s">
        <v>251</v>
      </c>
      <c r="H175" s="223">
        <v>18.6</v>
      </c>
      <c r="I175" s="224"/>
      <c r="J175" s="225">
        <f>ROUND(I175*H175,2)</f>
        <v>0</v>
      </c>
      <c r="K175" s="221" t="s">
        <v>146</v>
      </c>
      <c r="L175" s="70"/>
      <c r="M175" s="226" t="s">
        <v>21</v>
      </c>
      <c r="N175" s="227" t="s">
        <v>47</v>
      </c>
      <c r="O175" s="45"/>
      <c r="P175" s="228">
        <f>O175*H175</f>
        <v>0</v>
      </c>
      <c r="Q175" s="228">
        <v>0.0022</v>
      </c>
      <c r="R175" s="228">
        <f>Q175*H175</f>
        <v>0.040920000000000005</v>
      </c>
      <c r="S175" s="228">
        <v>0</v>
      </c>
      <c r="T175" s="229">
        <f>S175*H175</f>
        <v>0</v>
      </c>
      <c r="AR175" s="22" t="s">
        <v>217</v>
      </c>
      <c r="AT175" s="22" t="s">
        <v>142</v>
      </c>
      <c r="AU175" s="22" t="s">
        <v>85</v>
      </c>
      <c r="AY175" s="22" t="s">
        <v>140</v>
      </c>
      <c r="BE175" s="230">
        <f>IF(N175="základní",J175,0)</f>
        <v>0</v>
      </c>
      <c r="BF175" s="230">
        <f>IF(N175="snížená",J175,0)</f>
        <v>0</v>
      </c>
      <c r="BG175" s="230">
        <f>IF(N175="zákl. přenesená",J175,0)</f>
        <v>0</v>
      </c>
      <c r="BH175" s="230">
        <f>IF(N175="sníž. přenesená",J175,0)</f>
        <v>0</v>
      </c>
      <c r="BI175" s="230">
        <f>IF(N175="nulová",J175,0)</f>
        <v>0</v>
      </c>
      <c r="BJ175" s="22" t="s">
        <v>81</v>
      </c>
      <c r="BK175" s="230">
        <f>ROUND(I175*H175,2)</f>
        <v>0</v>
      </c>
      <c r="BL175" s="22" t="s">
        <v>217</v>
      </c>
      <c r="BM175" s="22" t="s">
        <v>365</v>
      </c>
    </row>
    <row r="176" spans="2:51" s="11" customFormat="1" ht="13.5">
      <c r="B176" s="231"/>
      <c r="C176" s="232"/>
      <c r="D176" s="233" t="s">
        <v>148</v>
      </c>
      <c r="E176" s="234" t="s">
        <v>21</v>
      </c>
      <c r="F176" s="235" t="s">
        <v>366</v>
      </c>
      <c r="G176" s="232"/>
      <c r="H176" s="236">
        <v>18.6</v>
      </c>
      <c r="I176" s="237"/>
      <c r="J176" s="232"/>
      <c r="K176" s="232"/>
      <c r="L176" s="238"/>
      <c r="M176" s="239"/>
      <c r="N176" s="240"/>
      <c r="O176" s="240"/>
      <c r="P176" s="240"/>
      <c r="Q176" s="240"/>
      <c r="R176" s="240"/>
      <c r="S176" s="240"/>
      <c r="T176" s="241"/>
      <c r="AT176" s="242" t="s">
        <v>148</v>
      </c>
      <c r="AU176" s="242" t="s">
        <v>85</v>
      </c>
      <c r="AV176" s="11" t="s">
        <v>85</v>
      </c>
      <c r="AW176" s="11" t="s">
        <v>39</v>
      </c>
      <c r="AX176" s="11" t="s">
        <v>81</v>
      </c>
      <c r="AY176" s="242" t="s">
        <v>140</v>
      </c>
    </row>
    <row r="177" spans="2:65" s="1" customFormat="1" ht="25.5" customHeight="1">
      <c r="B177" s="44"/>
      <c r="C177" s="219" t="s">
        <v>295</v>
      </c>
      <c r="D177" s="219" t="s">
        <v>142</v>
      </c>
      <c r="E177" s="220" t="s">
        <v>367</v>
      </c>
      <c r="F177" s="221" t="s">
        <v>368</v>
      </c>
      <c r="G177" s="222" t="s">
        <v>251</v>
      </c>
      <c r="H177" s="223">
        <v>11</v>
      </c>
      <c r="I177" s="224"/>
      <c r="J177" s="225">
        <f>ROUND(I177*H177,2)</f>
        <v>0</v>
      </c>
      <c r="K177" s="221" t="s">
        <v>146</v>
      </c>
      <c r="L177" s="70"/>
      <c r="M177" s="226" t="s">
        <v>21</v>
      </c>
      <c r="N177" s="227" t="s">
        <v>47</v>
      </c>
      <c r="O177" s="45"/>
      <c r="P177" s="228">
        <f>O177*H177</f>
        <v>0</v>
      </c>
      <c r="Q177" s="228">
        <v>0.00436</v>
      </c>
      <c r="R177" s="228">
        <f>Q177*H177</f>
        <v>0.04796</v>
      </c>
      <c r="S177" s="228">
        <v>0</v>
      </c>
      <c r="T177" s="229">
        <f>S177*H177</f>
        <v>0</v>
      </c>
      <c r="AR177" s="22" t="s">
        <v>217</v>
      </c>
      <c r="AT177" s="22" t="s">
        <v>142</v>
      </c>
      <c r="AU177" s="22" t="s">
        <v>85</v>
      </c>
      <c r="AY177" s="22" t="s">
        <v>140</v>
      </c>
      <c r="BE177" s="230">
        <f>IF(N177="základní",J177,0)</f>
        <v>0</v>
      </c>
      <c r="BF177" s="230">
        <f>IF(N177="snížená",J177,0)</f>
        <v>0</v>
      </c>
      <c r="BG177" s="230">
        <f>IF(N177="zákl. přenesená",J177,0)</f>
        <v>0</v>
      </c>
      <c r="BH177" s="230">
        <f>IF(N177="sníž. přenesená",J177,0)</f>
        <v>0</v>
      </c>
      <c r="BI177" s="230">
        <f>IF(N177="nulová",J177,0)</f>
        <v>0</v>
      </c>
      <c r="BJ177" s="22" t="s">
        <v>81</v>
      </c>
      <c r="BK177" s="230">
        <f>ROUND(I177*H177,2)</f>
        <v>0</v>
      </c>
      <c r="BL177" s="22" t="s">
        <v>217</v>
      </c>
      <c r="BM177" s="22" t="s">
        <v>369</v>
      </c>
    </row>
    <row r="178" spans="2:65" s="1" customFormat="1" ht="25.5" customHeight="1">
      <c r="B178" s="44"/>
      <c r="C178" s="219" t="s">
        <v>370</v>
      </c>
      <c r="D178" s="219" t="s">
        <v>142</v>
      </c>
      <c r="E178" s="220" t="s">
        <v>371</v>
      </c>
      <c r="F178" s="221" t="s">
        <v>372</v>
      </c>
      <c r="G178" s="222" t="s">
        <v>152</v>
      </c>
      <c r="H178" s="223">
        <v>48</v>
      </c>
      <c r="I178" s="224"/>
      <c r="J178" s="225">
        <f>ROUND(I178*H178,2)</f>
        <v>0</v>
      </c>
      <c r="K178" s="221" t="s">
        <v>21</v>
      </c>
      <c r="L178" s="70"/>
      <c r="M178" s="226" t="s">
        <v>21</v>
      </c>
      <c r="N178" s="227" t="s">
        <v>47</v>
      </c>
      <c r="O178" s="45"/>
      <c r="P178" s="228">
        <f>O178*H178</f>
        <v>0</v>
      </c>
      <c r="Q178" s="228">
        <v>0.0024</v>
      </c>
      <c r="R178" s="228">
        <f>Q178*H178</f>
        <v>0.1152</v>
      </c>
      <c r="S178" s="228">
        <v>0</v>
      </c>
      <c r="T178" s="229">
        <f>S178*H178</f>
        <v>0</v>
      </c>
      <c r="AR178" s="22" t="s">
        <v>217</v>
      </c>
      <c r="AT178" s="22" t="s">
        <v>142</v>
      </c>
      <c r="AU178" s="22" t="s">
        <v>85</v>
      </c>
      <c r="AY178" s="22" t="s">
        <v>140</v>
      </c>
      <c r="BE178" s="230">
        <f>IF(N178="základní",J178,0)</f>
        <v>0</v>
      </c>
      <c r="BF178" s="230">
        <f>IF(N178="snížená",J178,0)</f>
        <v>0</v>
      </c>
      <c r="BG178" s="230">
        <f>IF(N178="zákl. přenesená",J178,0)</f>
        <v>0</v>
      </c>
      <c r="BH178" s="230">
        <f>IF(N178="sníž. přenesená",J178,0)</f>
        <v>0</v>
      </c>
      <c r="BI178" s="230">
        <f>IF(N178="nulová",J178,0)</f>
        <v>0</v>
      </c>
      <c r="BJ178" s="22" t="s">
        <v>81</v>
      </c>
      <c r="BK178" s="230">
        <f>ROUND(I178*H178,2)</f>
        <v>0</v>
      </c>
      <c r="BL178" s="22" t="s">
        <v>217</v>
      </c>
      <c r="BM178" s="22" t="s">
        <v>373</v>
      </c>
    </row>
    <row r="179" spans="2:65" s="1" customFormat="1" ht="38.25" customHeight="1">
      <c r="B179" s="44"/>
      <c r="C179" s="219" t="s">
        <v>374</v>
      </c>
      <c r="D179" s="219" t="s">
        <v>142</v>
      </c>
      <c r="E179" s="220" t="s">
        <v>375</v>
      </c>
      <c r="F179" s="221" t="s">
        <v>376</v>
      </c>
      <c r="G179" s="222" t="s">
        <v>377</v>
      </c>
      <c r="H179" s="255"/>
      <c r="I179" s="224"/>
      <c r="J179" s="225">
        <f>ROUND(I179*H179,2)</f>
        <v>0</v>
      </c>
      <c r="K179" s="221" t="s">
        <v>146</v>
      </c>
      <c r="L179" s="70"/>
      <c r="M179" s="226" t="s">
        <v>21</v>
      </c>
      <c r="N179" s="227" t="s">
        <v>47</v>
      </c>
      <c r="O179" s="45"/>
      <c r="P179" s="228">
        <f>O179*H179</f>
        <v>0</v>
      </c>
      <c r="Q179" s="228">
        <v>0</v>
      </c>
      <c r="R179" s="228">
        <f>Q179*H179</f>
        <v>0</v>
      </c>
      <c r="S179" s="228">
        <v>0</v>
      </c>
      <c r="T179" s="229">
        <f>S179*H179</f>
        <v>0</v>
      </c>
      <c r="AR179" s="22" t="s">
        <v>217</v>
      </c>
      <c r="AT179" s="22" t="s">
        <v>142</v>
      </c>
      <c r="AU179" s="22" t="s">
        <v>85</v>
      </c>
      <c r="AY179" s="22" t="s">
        <v>140</v>
      </c>
      <c r="BE179" s="230">
        <f>IF(N179="základní",J179,0)</f>
        <v>0</v>
      </c>
      <c r="BF179" s="230">
        <f>IF(N179="snížená",J179,0)</f>
        <v>0</v>
      </c>
      <c r="BG179" s="230">
        <f>IF(N179="zákl. přenesená",J179,0)</f>
        <v>0</v>
      </c>
      <c r="BH179" s="230">
        <f>IF(N179="sníž. přenesená",J179,0)</f>
        <v>0</v>
      </c>
      <c r="BI179" s="230">
        <f>IF(N179="nulová",J179,0)</f>
        <v>0</v>
      </c>
      <c r="BJ179" s="22" t="s">
        <v>81</v>
      </c>
      <c r="BK179" s="230">
        <f>ROUND(I179*H179,2)</f>
        <v>0</v>
      </c>
      <c r="BL179" s="22" t="s">
        <v>217</v>
      </c>
      <c r="BM179" s="22" t="s">
        <v>378</v>
      </c>
    </row>
    <row r="180" spans="2:63" s="10" customFormat="1" ht="29.85" customHeight="1">
      <c r="B180" s="203"/>
      <c r="C180" s="204"/>
      <c r="D180" s="205" t="s">
        <v>75</v>
      </c>
      <c r="E180" s="217" t="s">
        <v>379</v>
      </c>
      <c r="F180" s="217" t="s">
        <v>380</v>
      </c>
      <c r="G180" s="204"/>
      <c r="H180" s="204"/>
      <c r="I180" s="207"/>
      <c r="J180" s="218">
        <f>BK180</f>
        <v>0</v>
      </c>
      <c r="K180" s="204"/>
      <c r="L180" s="209"/>
      <c r="M180" s="210"/>
      <c r="N180" s="211"/>
      <c r="O180" s="211"/>
      <c r="P180" s="212">
        <f>SUM(P181:P197)</f>
        <v>0</v>
      </c>
      <c r="Q180" s="211"/>
      <c r="R180" s="212">
        <f>SUM(R181:R197)</f>
        <v>3.707161</v>
      </c>
      <c r="S180" s="211"/>
      <c r="T180" s="213">
        <f>SUM(T181:T197)</f>
        <v>0</v>
      </c>
      <c r="AR180" s="214" t="s">
        <v>85</v>
      </c>
      <c r="AT180" s="215" t="s">
        <v>75</v>
      </c>
      <c r="AU180" s="215" t="s">
        <v>81</v>
      </c>
      <c r="AY180" s="214" t="s">
        <v>140</v>
      </c>
      <c r="BK180" s="216">
        <f>SUM(BK181:BK197)</f>
        <v>0</v>
      </c>
    </row>
    <row r="181" spans="2:65" s="1" customFormat="1" ht="16.5" customHeight="1">
      <c r="B181" s="44"/>
      <c r="C181" s="219" t="s">
        <v>381</v>
      </c>
      <c r="D181" s="219" t="s">
        <v>142</v>
      </c>
      <c r="E181" s="220" t="s">
        <v>382</v>
      </c>
      <c r="F181" s="221" t="s">
        <v>383</v>
      </c>
      <c r="G181" s="222" t="s">
        <v>152</v>
      </c>
      <c r="H181" s="223">
        <v>6</v>
      </c>
      <c r="I181" s="224"/>
      <c r="J181" s="225">
        <f>ROUND(I181*H181,2)</f>
        <v>0</v>
      </c>
      <c r="K181" s="221" t="s">
        <v>21</v>
      </c>
      <c r="L181" s="70"/>
      <c r="M181" s="226" t="s">
        <v>21</v>
      </c>
      <c r="N181" s="227" t="s">
        <v>47</v>
      </c>
      <c r="O181" s="45"/>
      <c r="P181" s="228">
        <f>O181*H181</f>
        <v>0</v>
      </c>
      <c r="Q181" s="228">
        <v>0.00115</v>
      </c>
      <c r="R181" s="228">
        <f>Q181*H181</f>
        <v>0.0069</v>
      </c>
      <c r="S181" s="228">
        <v>0</v>
      </c>
      <c r="T181" s="229">
        <f>S181*H181</f>
        <v>0</v>
      </c>
      <c r="AR181" s="22" t="s">
        <v>217</v>
      </c>
      <c r="AT181" s="22" t="s">
        <v>142</v>
      </c>
      <c r="AU181" s="22" t="s">
        <v>85</v>
      </c>
      <c r="AY181" s="22" t="s">
        <v>140</v>
      </c>
      <c r="BE181" s="230">
        <f>IF(N181="základní",J181,0)</f>
        <v>0</v>
      </c>
      <c r="BF181" s="230">
        <f>IF(N181="snížená",J181,0)</f>
        <v>0</v>
      </c>
      <c r="BG181" s="230">
        <f>IF(N181="zákl. přenesená",J181,0)</f>
        <v>0</v>
      </c>
      <c r="BH181" s="230">
        <f>IF(N181="sníž. přenesená",J181,0)</f>
        <v>0</v>
      </c>
      <c r="BI181" s="230">
        <f>IF(N181="nulová",J181,0)</f>
        <v>0</v>
      </c>
      <c r="BJ181" s="22" t="s">
        <v>81</v>
      </c>
      <c r="BK181" s="230">
        <f>ROUND(I181*H181,2)</f>
        <v>0</v>
      </c>
      <c r="BL181" s="22" t="s">
        <v>217</v>
      </c>
      <c r="BM181" s="22" t="s">
        <v>384</v>
      </c>
    </row>
    <row r="182" spans="2:65" s="1" customFormat="1" ht="16.5" customHeight="1">
      <c r="B182" s="44"/>
      <c r="C182" s="219" t="s">
        <v>385</v>
      </c>
      <c r="D182" s="219" t="s">
        <v>142</v>
      </c>
      <c r="E182" s="220" t="s">
        <v>386</v>
      </c>
      <c r="F182" s="221" t="s">
        <v>387</v>
      </c>
      <c r="G182" s="222" t="s">
        <v>251</v>
      </c>
      <c r="H182" s="223">
        <v>26.8</v>
      </c>
      <c r="I182" s="224"/>
      <c r="J182" s="225">
        <f>ROUND(I182*H182,2)</f>
        <v>0</v>
      </c>
      <c r="K182" s="221" t="s">
        <v>21</v>
      </c>
      <c r="L182" s="70"/>
      <c r="M182" s="226" t="s">
        <v>21</v>
      </c>
      <c r="N182" s="227" t="s">
        <v>47</v>
      </c>
      <c r="O182" s="45"/>
      <c r="P182" s="228">
        <f>O182*H182</f>
        <v>0</v>
      </c>
      <c r="Q182" s="228">
        <v>2E-05</v>
      </c>
      <c r="R182" s="228">
        <f>Q182*H182</f>
        <v>0.000536</v>
      </c>
      <c r="S182" s="228">
        <v>0</v>
      </c>
      <c r="T182" s="229">
        <f>S182*H182</f>
        <v>0</v>
      </c>
      <c r="AR182" s="22" t="s">
        <v>217</v>
      </c>
      <c r="AT182" s="22" t="s">
        <v>142</v>
      </c>
      <c r="AU182" s="22" t="s">
        <v>85</v>
      </c>
      <c r="AY182" s="22" t="s">
        <v>140</v>
      </c>
      <c r="BE182" s="230">
        <f>IF(N182="základní",J182,0)</f>
        <v>0</v>
      </c>
      <c r="BF182" s="230">
        <f>IF(N182="snížená",J182,0)</f>
        <v>0</v>
      </c>
      <c r="BG182" s="230">
        <f>IF(N182="zákl. přenesená",J182,0)</f>
        <v>0</v>
      </c>
      <c r="BH182" s="230">
        <f>IF(N182="sníž. přenesená",J182,0)</f>
        <v>0</v>
      </c>
      <c r="BI182" s="230">
        <f>IF(N182="nulová",J182,0)</f>
        <v>0</v>
      </c>
      <c r="BJ182" s="22" t="s">
        <v>81</v>
      </c>
      <c r="BK182" s="230">
        <f>ROUND(I182*H182,2)</f>
        <v>0</v>
      </c>
      <c r="BL182" s="22" t="s">
        <v>217</v>
      </c>
      <c r="BM182" s="22" t="s">
        <v>388</v>
      </c>
    </row>
    <row r="183" spans="2:51" s="11" customFormat="1" ht="13.5">
      <c r="B183" s="231"/>
      <c r="C183" s="232"/>
      <c r="D183" s="233" t="s">
        <v>148</v>
      </c>
      <c r="E183" s="234" t="s">
        <v>21</v>
      </c>
      <c r="F183" s="235" t="s">
        <v>304</v>
      </c>
      <c r="G183" s="232"/>
      <c r="H183" s="236">
        <v>26.8</v>
      </c>
      <c r="I183" s="237"/>
      <c r="J183" s="232"/>
      <c r="K183" s="232"/>
      <c r="L183" s="238"/>
      <c r="M183" s="239"/>
      <c r="N183" s="240"/>
      <c r="O183" s="240"/>
      <c r="P183" s="240"/>
      <c r="Q183" s="240"/>
      <c r="R183" s="240"/>
      <c r="S183" s="240"/>
      <c r="T183" s="241"/>
      <c r="AT183" s="242" t="s">
        <v>148</v>
      </c>
      <c r="AU183" s="242" t="s">
        <v>85</v>
      </c>
      <c r="AV183" s="11" t="s">
        <v>85</v>
      </c>
      <c r="AW183" s="11" t="s">
        <v>39</v>
      </c>
      <c r="AX183" s="11" t="s">
        <v>81</v>
      </c>
      <c r="AY183" s="242" t="s">
        <v>140</v>
      </c>
    </row>
    <row r="184" spans="2:65" s="1" customFormat="1" ht="16.5" customHeight="1">
      <c r="B184" s="44"/>
      <c r="C184" s="243" t="s">
        <v>389</v>
      </c>
      <c r="D184" s="243" t="s">
        <v>154</v>
      </c>
      <c r="E184" s="244" t="s">
        <v>390</v>
      </c>
      <c r="F184" s="245" t="s">
        <v>391</v>
      </c>
      <c r="G184" s="246" t="s">
        <v>251</v>
      </c>
      <c r="H184" s="247">
        <v>26.8</v>
      </c>
      <c r="I184" s="248"/>
      <c r="J184" s="249">
        <f>ROUND(I184*H184,2)</f>
        <v>0</v>
      </c>
      <c r="K184" s="245" t="s">
        <v>146</v>
      </c>
      <c r="L184" s="250"/>
      <c r="M184" s="251" t="s">
        <v>21</v>
      </c>
      <c r="N184" s="252" t="s">
        <v>47</v>
      </c>
      <c r="O184" s="45"/>
      <c r="P184" s="228">
        <f>O184*H184</f>
        <v>0</v>
      </c>
      <c r="Q184" s="228">
        <v>0.0002</v>
      </c>
      <c r="R184" s="228">
        <f>Q184*H184</f>
        <v>0.00536</v>
      </c>
      <c r="S184" s="228">
        <v>0</v>
      </c>
      <c r="T184" s="229">
        <f>S184*H184</f>
        <v>0</v>
      </c>
      <c r="AR184" s="22" t="s">
        <v>267</v>
      </c>
      <c r="AT184" s="22" t="s">
        <v>154</v>
      </c>
      <c r="AU184" s="22" t="s">
        <v>85</v>
      </c>
      <c r="AY184" s="22" t="s">
        <v>140</v>
      </c>
      <c r="BE184" s="230">
        <f>IF(N184="základní",J184,0)</f>
        <v>0</v>
      </c>
      <c r="BF184" s="230">
        <f>IF(N184="snížená",J184,0)</f>
        <v>0</v>
      </c>
      <c r="BG184" s="230">
        <f>IF(N184="zákl. přenesená",J184,0)</f>
        <v>0</v>
      </c>
      <c r="BH184" s="230">
        <f>IF(N184="sníž. přenesená",J184,0)</f>
        <v>0</v>
      </c>
      <c r="BI184" s="230">
        <f>IF(N184="nulová",J184,0)</f>
        <v>0</v>
      </c>
      <c r="BJ184" s="22" t="s">
        <v>81</v>
      </c>
      <c r="BK184" s="230">
        <f>ROUND(I184*H184,2)</f>
        <v>0</v>
      </c>
      <c r="BL184" s="22" t="s">
        <v>217</v>
      </c>
      <c r="BM184" s="22" t="s">
        <v>392</v>
      </c>
    </row>
    <row r="185" spans="2:47" s="1" customFormat="1" ht="13.5">
      <c r="B185" s="44"/>
      <c r="C185" s="72"/>
      <c r="D185" s="233" t="s">
        <v>393</v>
      </c>
      <c r="E185" s="72"/>
      <c r="F185" s="253" t="s">
        <v>394</v>
      </c>
      <c r="G185" s="72"/>
      <c r="H185" s="72"/>
      <c r="I185" s="189"/>
      <c r="J185" s="72"/>
      <c r="K185" s="72"/>
      <c r="L185" s="70"/>
      <c r="M185" s="254"/>
      <c r="N185" s="45"/>
      <c r="O185" s="45"/>
      <c r="P185" s="45"/>
      <c r="Q185" s="45"/>
      <c r="R185" s="45"/>
      <c r="S185" s="45"/>
      <c r="T185" s="93"/>
      <c r="AT185" s="22" t="s">
        <v>393</v>
      </c>
      <c r="AU185" s="22" t="s">
        <v>85</v>
      </c>
    </row>
    <row r="186" spans="2:51" s="11" customFormat="1" ht="13.5">
      <c r="B186" s="231"/>
      <c r="C186" s="232"/>
      <c r="D186" s="233" t="s">
        <v>148</v>
      </c>
      <c r="E186" s="234" t="s">
        <v>21</v>
      </c>
      <c r="F186" s="235" t="s">
        <v>304</v>
      </c>
      <c r="G186" s="232"/>
      <c r="H186" s="236">
        <v>26.8</v>
      </c>
      <c r="I186" s="237"/>
      <c r="J186" s="232"/>
      <c r="K186" s="232"/>
      <c r="L186" s="238"/>
      <c r="M186" s="239"/>
      <c r="N186" s="240"/>
      <c r="O186" s="240"/>
      <c r="P186" s="240"/>
      <c r="Q186" s="240"/>
      <c r="R186" s="240"/>
      <c r="S186" s="240"/>
      <c r="T186" s="241"/>
      <c r="AT186" s="242" t="s">
        <v>148</v>
      </c>
      <c r="AU186" s="242" t="s">
        <v>85</v>
      </c>
      <c r="AV186" s="11" t="s">
        <v>85</v>
      </c>
      <c r="AW186" s="11" t="s">
        <v>39</v>
      </c>
      <c r="AX186" s="11" t="s">
        <v>81</v>
      </c>
      <c r="AY186" s="242" t="s">
        <v>140</v>
      </c>
    </row>
    <row r="187" spans="2:65" s="1" customFormat="1" ht="25.5" customHeight="1">
      <c r="B187" s="44"/>
      <c r="C187" s="219" t="s">
        <v>395</v>
      </c>
      <c r="D187" s="219" t="s">
        <v>142</v>
      </c>
      <c r="E187" s="220" t="s">
        <v>396</v>
      </c>
      <c r="F187" s="221" t="s">
        <v>397</v>
      </c>
      <c r="G187" s="222" t="s">
        <v>161</v>
      </c>
      <c r="H187" s="223">
        <v>265</v>
      </c>
      <c r="I187" s="224"/>
      <c r="J187" s="225">
        <f>ROUND(I187*H187,2)</f>
        <v>0</v>
      </c>
      <c r="K187" s="221" t="s">
        <v>146</v>
      </c>
      <c r="L187" s="70"/>
      <c r="M187" s="226" t="s">
        <v>21</v>
      </c>
      <c r="N187" s="227" t="s">
        <v>47</v>
      </c>
      <c r="O187" s="45"/>
      <c r="P187" s="228">
        <f>O187*H187</f>
        <v>0</v>
      </c>
      <c r="Q187" s="228">
        <v>0.00036</v>
      </c>
      <c r="R187" s="228">
        <f>Q187*H187</f>
        <v>0.09540000000000001</v>
      </c>
      <c r="S187" s="228">
        <v>0</v>
      </c>
      <c r="T187" s="229">
        <f>S187*H187</f>
        <v>0</v>
      </c>
      <c r="AR187" s="22" t="s">
        <v>217</v>
      </c>
      <c r="AT187" s="22" t="s">
        <v>142</v>
      </c>
      <c r="AU187" s="22" t="s">
        <v>85</v>
      </c>
      <c r="AY187" s="22" t="s">
        <v>140</v>
      </c>
      <c r="BE187" s="230">
        <f>IF(N187="základní",J187,0)</f>
        <v>0</v>
      </c>
      <c r="BF187" s="230">
        <f>IF(N187="snížená",J187,0)</f>
        <v>0</v>
      </c>
      <c r="BG187" s="230">
        <f>IF(N187="zákl. přenesená",J187,0)</f>
        <v>0</v>
      </c>
      <c r="BH187" s="230">
        <f>IF(N187="sníž. přenesená",J187,0)</f>
        <v>0</v>
      </c>
      <c r="BI187" s="230">
        <f>IF(N187="nulová",J187,0)</f>
        <v>0</v>
      </c>
      <c r="BJ187" s="22" t="s">
        <v>81</v>
      </c>
      <c r="BK187" s="230">
        <f>ROUND(I187*H187,2)</f>
        <v>0</v>
      </c>
      <c r="BL187" s="22" t="s">
        <v>217</v>
      </c>
      <c r="BM187" s="22" t="s">
        <v>398</v>
      </c>
    </row>
    <row r="188" spans="2:51" s="11" customFormat="1" ht="13.5">
      <c r="B188" s="231"/>
      <c r="C188" s="232"/>
      <c r="D188" s="233" t="s">
        <v>148</v>
      </c>
      <c r="E188" s="234" t="s">
        <v>21</v>
      </c>
      <c r="F188" s="235" t="s">
        <v>399</v>
      </c>
      <c r="G188" s="232"/>
      <c r="H188" s="236">
        <v>265</v>
      </c>
      <c r="I188" s="237"/>
      <c r="J188" s="232"/>
      <c r="K188" s="232"/>
      <c r="L188" s="238"/>
      <c r="M188" s="239"/>
      <c r="N188" s="240"/>
      <c r="O188" s="240"/>
      <c r="P188" s="240"/>
      <c r="Q188" s="240"/>
      <c r="R188" s="240"/>
      <c r="S188" s="240"/>
      <c r="T188" s="241"/>
      <c r="AT188" s="242" t="s">
        <v>148</v>
      </c>
      <c r="AU188" s="242" t="s">
        <v>85</v>
      </c>
      <c r="AV188" s="11" t="s">
        <v>85</v>
      </c>
      <c r="AW188" s="11" t="s">
        <v>39</v>
      </c>
      <c r="AX188" s="11" t="s">
        <v>81</v>
      </c>
      <c r="AY188" s="242" t="s">
        <v>140</v>
      </c>
    </row>
    <row r="189" spans="2:65" s="1" customFormat="1" ht="25.5" customHeight="1">
      <c r="B189" s="44"/>
      <c r="C189" s="243" t="s">
        <v>400</v>
      </c>
      <c r="D189" s="243" t="s">
        <v>154</v>
      </c>
      <c r="E189" s="244" t="s">
        <v>401</v>
      </c>
      <c r="F189" s="245" t="s">
        <v>402</v>
      </c>
      <c r="G189" s="246" t="s">
        <v>152</v>
      </c>
      <c r="H189" s="247">
        <v>2676.5</v>
      </c>
      <c r="I189" s="248"/>
      <c r="J189" s="249">
        <f>ROUND(I189*H189,2)</f>
        <v>0</v>
      </c>
      <c r="K189" s="245" t="s">
        <v>146</v>
      </c>
      <c r="L189" s="250"/>
      <c r="M189" s="251" t="s">
        <v>21</v>
      </c>
      <c r="N189" s="252" t="s">
        <v>47</v>
      </c>
      <c r="O189" s="45"/>
      <c r="P189" s="228">
        <f>O189*H189</f>
        <v>0</v>
      </c>
      <c r="Q189" s="228">
        <v>0.00133</v>
      </c>
      <c r="R189" s="228">
        <f>Q189*H189</f>
        <v>3.559745</v>
      </c>
      <c r="S189" s="228">
        <v>0</v>
      </c>
      <c r="T189" s="229">
        <f>S189*H189</f>
        <v>0</v>
      </c>
      <c r="AR189" s="22" t="s">
        <v>267</v>
      </c>
      <c r="AT189" s="22" t="s">
        <v>154</v>
      </c>
      <c r="AU189" s="22" t="s">
        <v>85</v>
      </c>
      <c r="AY189" s="22" t="s">
        <v>140</v>
      </c>
      <c r="BE189" s="230">
        <f>IF(N189="základní",J189,0)</f>
        <v>0</v>
      </c>
      <c r="BF189" s="230">
        <f>IF(N189="snížená",J189,0)</f>
        <v>0</v>
      </c>
      <c r="BG189" s="230">
        <f>IF(N189="zákl. přenesená",J189,0)</f>
        <v>0</v>
      </c>
      <c r="BH189" s="230">
        <f>IF(N189="sníž. přenesená",J189,0)</f>
        <v>0</v>
      </c>
      <c r="BI189" s="230">
        <f>IF(N189="nulová",J189,0)</f>
        <v>0</v>
      </c>
      <c r="BJ189" s="22" t="s">
        <v>81</v>
      </c>
      <c r="BK189" s="230">
        <f>ROUND(I189*H189,2)</f>
        <v>0</v>
      </c>
      <c r="BL189" s="22" t="s">
        <v>217</v>
      </c>
      <c r="BM189" s="22" t="s">
        <v>403</v>
      </c>
    </row>
    <row r="190" spans="2:47" s="1" customFormat="1" ht="13.5">
      <c r="B190" s="44"/>
      <c r="C190" s="72"/>
      <c r="D190" s="233" t="s">
        <v>393</v>
      </c>
      <c r="E190" s="72"/>
      <c r="F190" s="253" t="s">
        <v>404</v>
      </c>
      <c r="G190" s="72"/>
      <c r="H190" s="72"/>
      <c r="I190" s="189"/>
      <c r="J190" s="72"/>
      <c r="K190" s="72"/>
      <c r="L190" s="70"/>
      <c r="M190" s="254"/>
      <c r="N190" s="45"/>
      <c r="O190" s="45"/>
      <c r="P190" s="45"/>
      <c r="Q190" s="45"/>
      <c r="R190" s="45"/>
      <c r="S190" s="45"/>
      <c r="T190" s="93"/>
      <c r="AT190" s="22" t="s">
        <v>393</v>
      </c>
      <c r="AU190" s="22" t="s">
        <v>85</v>
      </c>
    </row>
    <row r="191" spans="2:51" s="11" customFormat="1" ht="13.5">
      <c r="B191" s="231"/>
      <c r="C191" s="232"/>
      <c r="D191" s="233" t="s">
        <v>148</v>
      </c>
      <c r="E191" s="234" t="s">
        <v>21</v>
      </c>
      <c r="F191" s="235" t="s">
        <v>405</v>
      </c>
      <c r="G191" s="232"/>
      <c r="H191" s="236">
        <v>2676.5</v>
      </c>
      <c r="I191" s="237"/>
      <c r="J191" s="232"/>
      <c r="K191" s="232"/>
      <c r="L191" s="238"/>
      <c r="M191" s="239"/>
      <c r="N191" s="240"/>
      <c r="O191" s="240"/>
      <c r="P191" s="240"/>
      <c r="Q191" s="240"/>
      <c r="R191" s="240"/>
      <c r="S191" s="240"/>
      <c r="T191" s="241"/>
      <c r="AT191" s="242" t="s">
        <v>148</v>
      </c>
      <c r="AU191" s="242" t="s">
        <v>85</v>
      </c>
      <c r="AV191" s="11" t="s">
        <v>85</v>
      </c>
      <c r="AW191" s="11" t="s">
        <v>39</v>
      </c>
      <c r="AX191" s="11" t="s">
        <v>81</v>
      </c>
      <c r="AY191" s="242" t="s">
        <v>140</v>
      </c>
    </row>
    <row r="192" spans="2:65" s="1" customFormat="1" ht="25.5" customHeight="1">
      <c r="B192" s="44"/>
      <c r="C192" s="219" t="s">
        <v>406</v>
      </c>
      <c r="D192" s="219" t="s">
        <v>142</v>
      </c>
      <c r="E192" s="220" t="s">
        <v>407</v>
      </c>
      <c r="F192" s="221" t="s">
        <v>408</v>
      </c>
      <c r="G192" s="222" t="s">
        <v>161</v>
      </c>
      <c r="H192" s="223">
        <v>265</v>
      </c>
      <c r="I192" s="224"/>
      <c r="J192" s="225">
        <f>ROUND(I192*H192,2)</f>
        <v>0</v>
      </c>
      <c r="K192" s="221" t="s">
        <v>146</v>
      </c>
      <c r="L192" s="70"/>
      <c r="M192" s="226" t="s">
        <v>21</v>
      </c>
      <c r="N192" s="227" t="s">
        <v>47</v>
      </c>
      <c r="O192" s="45"/>
      <c r="P192" s="228">
        <f>O192*H192</f>
        <v>0</v>
      </c>
      <c r="Q192" s="228">
        <v>1E-05</v>
      </c>
      <c r="R192" s="228">
        <f>Q192*H192</f>
        <v>0.00265</v>
      </c>
      <c r="S192" s="228">
        <v>0</v>
      </c>
      <c r="T192" s="229">
        <f>S192*H192</f>
        <v>0</v>
      </c>
      <c r="AR192" s="22" t="s">
        <v>217</v>
      </c>
      <c r="AT192" s="22" t="s">
        <v>142</v>
      </c>
      <c r="AU192" s="22" t="s">
        <v>85</v>
      </c>
      <c r="AY192" s="22" t="s">
        <v>140</v>
      </c>
      <c r="BE192" s="230">
        <f>IF(N192="základní",J192,0)</f>
        <v>0</v>
      </c>
      <c r="BF192" s="230">
        <f>IF(N192="snížená",J192,0)</f>
        <v>0</v>
      </c>
      <c r="BG192" s="230">
        <f>IF(N192="zákl. přenesená",J192,0)</f>
        <v>0</v>
      </c>
      <c r="BH192" s="230">
        <f>IF(N192="sníž. přenesená",J192,0)</f>
        <v>0</v>
      </c>
      <c r="BI192" s="230">
        <f>IF(N192="nulová",J192,0)</f>
        <v>0</v>
      </c>
      <c r="BJ192" s="22" t="s">
        <v>81</v>
      </c>
      <c r="BK192" s="230">
        <f>ROUND(I192*H192,2)</f>
        <v>0</v>
      </c>
      <c r="BL192" s="22" t="s">
        <v>217</v>
      </c>
      <c r="BM192" s="22" t="s">
        <v>409</v>
      </c>
    </row>
    <row r="193" spans="2:51" s="11" customFormat="1" ht="13.5">
      <c r="B193" s="231"/>
      <c r="C193" s="232"/>
      <c r="D193" s="233" t="s">
        <v>148</v>
      </c>
      <c r="E193" s="234" t="s">
        <v>21</v>
      </c>
      <c r="F193" s="235" t="s">
        <v>410</v>
      </c>
      <c r="G193" s="232"/>
      <c r="H193" s="236">
        <v>265</v>
      </c>
      <c r="I193" s="237"/>
      <c r="J193" s="232"/>
      <c r="K193" s="232"/>
      <c r="L193" s="238"/>
      <c r="M193" s="239"/>
      <c r="N193" s="240"/>
      <c r="O193" s="240"/>
      <c r="P193" s="240"/>
      <c r="Q193" s="240"/>
      <c r="R193" s="240"/>
      <c r="S193" s="240"/>
      <c r="T193" s="241"/>
      <c r="AT193" s="242" t="s">
        <v>148</v>
      </c>
      <c r="AU193" s="242" t="s">
        <v>85</v>
      </c>
      <c r="AV193" s="11" t="s">
        <v>85</v>
      </c>
      <c r="AW193" s="11" t="s">
        <v>39</v>
      </c>
      <c r="AX193" s="11" t="s">
        <v>81</v>
      </c>
      <c r="AY193" s="242" t="s">
        <v>140</v>
      </c>
    </row>
    <row r="194" spans="2:65" s="1" customFormat="1" ht="25.5" customHeight="1">
      <c r="B194" s="44"/>
      <c r="C194" s="243" t="s">
        <v>411</v>
      </c>
      <c r="D194" s="243" t="s">
        <v>154</v>
      </c>
      <c r="E194" s="244" t="s">
        <v>412</v>
      </c>
      <c r="F194" s="245" t="s">
        <v>413</v>
      </c>
      <c r="G194" s="246" t="s">
        <v>161</v>
      </c>
      <c r="H194" s="247">
        <v>304.75</v>
      </c>
      <c r="I194" s="248"/>
      <c r="J194" s="249">
        <f>ROUND(I194*H194,2)</f>
        <v>0</v>
      </c>
      <c r="K194" s="245" t="s">
        <v>21</v>
      </c>
      <c r="L194" s="250"/>
      <c r="M194" s="251" t="s">
        <v>21</v>
      </c>
      <c r="N194" s="252" t="s">
        <v>47</v>
      </c>
      <c r="O194" s="45"/>
      <c r="P194" s="228">
        <f>O194*H194</f>
        <v>0</v>
      </c>
      <c r="Q194" s="228">
        <v>0.00012</v>
      </c>
      <c r="R194" s="228">
        <f>Q194*H194</f>
        <v>0.03657</v>
      </c>
      <c r="S194" s="228">
        <v>0</v>
      </c>
      <c r="T194" s="229">
        <f>S194*H194</f>
        <v>0</v>
      </c>
      <c r="AR194" s="22" t="s">
        <v>267</v>
      </c>
      <c r="AT194" s="22" t="s">
        <v>154</v>
      </c>
      <c r="AU194" s="22" t="s">
        <v>85</v>
      </c>
      <c r="AY194" s="22" t="s">
        <v>140</v>
      </c>
      <c r="BE194" s="230">
        <f>IF(N194="základní",J194,0)</f>
        <v>0</v>
      </c>
      <c r="BF194" s="230">
        <f>IF(N194="snížená",J194,0)</f>
        <v>0</v>
      </c>
      <c r="BG194" s="230">
        <f>IF(N194="zákl. přenesená",J194,0)</f>
        <v>0</v>
      </c>
      <c r="BH194" s="230">
        <f>IF(N194="sníž. přenesená",J194,0)</f>
        <v>0</v>
      </c>
      <c r="BI194" s="230">
        <f>IF(N194="nulová",J194,0)</f>
        <v>0</v>
      </c>
      <c r="BJ194" s="22" t="s">
        <v>81</v>
      </c>
      <c r="BK194" s="230">
        <f>ROUND(I194*H194,2)</f>
        <v>0</v>
      </c>
      <c r="BL194" s="22" t="s">
        <v>217</v>
      </c>
      <c r="BM194" s="22" t="s">
        <v>414</v>
      </c>
    </row>
    <row r="195" spans="2:51" s="11" customFormat="1" ht="13.5">
      <c r="B195" s="231"/>
      <c r="C195" s="232"/>
      <c r="D195" s="233" t="s">
        <v>148</v>
      </c>
      <c r="E195" s="234" t="s">
        <v>21</v>
      </c>
      <c r="F195" s="235" t="s">
        <v>415</v>
      </c>
      <c r="G195" s="232"/>
      <c r="H195" s="236">
        <v>304.75</v>
      </c>
      <c r="I195" s="237"/>
      <c r="J195" s="232"/>
      <c r="K195" s="232"/>
      <c r="L195" s="238"/>
      <c r="M195" s="239"/>
      <c r="N195" s="240"/>
      <c r="O195" s="240"/>
      <c r="P195" s="240"/>
      <c r="Q195" s="240"/>
      <c r="R195" s="240"/>
      <c r="S195" s="240"/>
      <c r="T195" s="241"/>
      <c r="AT195" s="242" t="s">
        <v>148</v>
      </c>
      <c r="AU195" s="242" t="s">
        <v>85</v>
      </c>
      <c r="AV195" s="11" t="s">
        <v>85</v>
      </c>
      <c r="AW195" s="11" t="s">
        <v>39</v>
      </c>
      <c r="AX195" s="11" t="s">
        <v>81</v>
      </c>
      <c r="AY195" s="242" t="s">
        <v>140</v>
      </c>
    </row>
    <row r="196" spans="2:65" s="1" customFormat="1" ht="38.25" customHeight="1">
      <c r="B196" s="44"/>
      <c r="C196" s="219" t="s">
        <v>416</v>
      </c>
      <c r="D196" s="219" t="s">
        <v>142</v>
      </c>
      <c r="E196" s="220" t="s">
        <v>417</v>
      </c>
      <c r="F196" s="221" t="s">
        <v>418</v>
      </c>
      <c r="G196" s="222" t="s">
        <v>377</v>
      </c>
      <c r="H196" s="255"/>
      <c r="I196" s="224"/>
      <c r="J196" s="225">
        <f>ROUND(I196*H196,2)</f>
        <v>0</v>
      </c>
      <c r="K196" s="221" t="s">
        <v>194</v>
      </c>
      <c r="L196" s="70"/>
      <c r="M196" s="226" t="s">
        <v>21</v>
      </c>
      <c r="N196" s="227" t="s">
        <v>47</v>
      </c>
      <c r="O196" s="45"/>
      <c r="P196" s="228">
        <f>O196*H196</f>
        <v>0</v>
      </c>
      <c r="Q196" s="228">
        <v>0</v>
      </c>
      <c r="R196" s="228">
        <f>Q196*H196</f>
        <v>0</v>
      </c>
      <c r="S196" s="228">
        <v>0</v>
      </c>
      <c r="T196" s="229">
        <f>S196*H196</f>
        <v>0</v>
      </c>
      <c r="AR196" s="22" t="s">
        <v>217</v>
      </c>
      <c r="AT196" s="22" t="s">
        <v>142</v>
      </c>
      <c r="AU196" s="22" t="s">
        <v>85</v>
      </c>
      <c r="AY196" s="22" t="s">
        <v>140</v>
      </c>
      <c r="BE196" s="230">
        <f>IF(N196="základní",J196,0)</f>
        <v>0</v>
      </c>
      <c r="BF196" s="230">
        <f>IF(N196="snížená",J196,0)</f>
        <v>0</v>
      </c>
      <c r="BG196" s="230">
        <f>IF(N196="zákl. přenesená",J196,0)</f>
        <v>0</v>
      </c>
      <c r="BH196" s="230">
        <f>IF(N196="sníž. přenesená",J196,0)</f>
        <v>0</v>
      </c>
      <c r="BI196" s="230">
        <f>IF(N196="nulová",J196,0)</f>
        <v>0</v>
      </c>
      <c r="BJ196" s="22" t="s">
        <v>81</v>
      </c>
      <c r="BK196" s="230">
        <f>ROUND(I196*H196,2)</f>
        <v>0</v>
      </c>
      <c r="BL196" s="22" t="s">
        <v>217</v>
      </c>
      <c r="BM196" s="22" t="s">
        <v>419</v>
      </c>
    </row>
    <row r="197" spans="2:47" s="1" customFormat="1" ht="13.5">
      <c r="B197" s="44"/>
      <c r="C197" s="72"/>
      <c r="D197" s="233" t="s">
        <v>196</v>
      </c>
      <c r="E197" s="72"/>
      <c r="F197" s="253" t="s">
        <v>420</v>
      </c>
      <c r="G197" s="72"/>
      <c r="H197" s="72"/>
      <c r="I197" s="189"/>
      <c r="J197" s="72"/>
      <c r="K197" s="72"/>
      <c r="L197" s="70"/>
      <c r="M197" s="254"/>
      <c r="N197" s="45"/>
      <c r="O197" s="45"/>
      <c r="P197" s="45"/>
      <c r="Q197" s="45"/>
      <c r="R197" s="45"/>
      <c r="S197" s="45"/>
      <c r="T197" s="93"/>
      <c r="AT197" s="22" t="s">
        <v>196</v>
      </c>
      <c r="AU197" s="22" t="s">
        <v>85</v>
      </c>
    </row>
    <row r="198" spans="2:63" s="10" customFormat="1" ht="29.85" customHeight="1">
      <c r="B198" s="203"/>
      <c r="C198" s="204"/>
      <c r="D198" s="205" t="s">
        <v>75</v>
      </c>
      <c r="E198" s="217" t="s">
        <v>421</v>
      </c>
      <c r="F198" s="217" t="s">
        <v>422</v>
      </c>
      <c r="G198" s="204"/>
      <c r="H198" s="204"/>
      <c r="I198" s="207"/>
      <c r="J198" s="218">
        <f>BK198</f>
        <v>0</v>
      </c>
      <c r="K198" s="204"/>
      <c r="L198" s="209"/>
      <c r="M198" s="210"/>
      <c r="N198" s="211"/>
      <c r="O198" s="211"/>
      <c r="P198" s="212">
        <f>SUM(P199:P204)</f>
        <v>0</v>
      </c>
      <c r="Q198" s="211"/>
      <c r="R198" s="212">
        <f>SUM(R199:R204)</f>
        <v>0.1295</v>
      </c>
      <c r="S198" s="211"/>
      <c r="T198" s="213">
        <f>SUM(T199:T204)</f>
        <v>0</v>
      </c>
      <c r="AR198" s="214" t="s">
        <v>85</v>
      </c>
      <c r="AT198" s="215" t="s">
        <v>75</v>
      </c>
      <c r="AU198" s="215" t="s">
        <v>81</v>
      </c>
      <c r="AY198" s="214" t="s">
        <v>140</v>
      </c>
      <c r="BK198" s="216">
        <f>SUM(BK199:BK204)</f>
        <v>0</v>
      </c>
    </row>
    <row r="199" spans="2:65" s="1" customFormat="1" ht="16.5" customHeight="1">
      <c r="B199" s="44"/>
      <c r="C199" s="219" t="s">
        <v>423</v>
      </c>
      <c r="D199" s="219" t="s">
        <v>142</v>
      </c>
      <c r="E199" s="220" t="s">
        <v>424</v>
      </c>
      <c r="F199" s="221" t="s">
        <v>425</v>
      </c>
      <c r="G199" s="222" t="s">
        <v>152</v>
      </c>
      <c r="H199" s="223">
        <v>3</v>
      </c>
      <c r="I199" s="224"/>
      <c r="J199" s="225">
        <f>ROUND(I199*H199,2)</f>
        <v>0</v>
      </c>
      <c r="K199" s="221" t="s">
        <v>21</v>
      </c>
      <c r="L199" s="70"/>
      <c r="M199" s="226" t="s">
        <v>21</v>
      </c>
      <c r="N199" s="227" t="s">
        <v>47</v>
      </c>
      <c r="O199" s="45"/>
      <c r="P199" s="228">
        <f>O199*H199</f>
        <v>0</v>
      </c>
      <c r="Q199" s="228">
        <v>0.0165</v>
      </c>
      <c r="R199" s="228">
        <f>Q199*H199</f>
        <v>0.0495</v>
      </c>
      <c r="S199" s="228">
        <v>0</v>
      </c>
      <c r="T199" s="229">
        <f>S199*H199</f>
        <v>0</v>
      </c>
      <c r="AR199" s="22" t="s">
        <v>217</v>
      </c>
      <c r="AT199" s="22" t="s">
        <v>142</v>
      </c>
      <c r="AU199" s="22" t="s">
        <v>85</v>
      </c>
      <c r="AY199" s="22" t="s">
        <v>140</v>
      </c>
      <c r="BE199" s="230">
        <f>IF(N199="základní",J199,0)</f>
        <v>0</v>
      </c>
      <c r="BF199" s="230">
        <f>IF(N199="snížená",J199,0)</f>
        <v>0</v>
      </c>
      <c r="BG199" s="230">
        <f>IF(N199="zákl. přenesená",J199,0)</f>
        <v>0</v>
      </c>
      <c r="BH199" s="230">
        <f>IF(N199="sníž. přenesená",J199,0)</f>
        <v>0</v>
      </c>
      <c r="BI199" s="230">
        <f>IF(N199="nulová",J199,0)</f>
        <v>0</v>
      </c>
      <c r="BJ199" s="22" t="s">
        <v>81</v>
      </c>
      <c r="BK199" s="230">
        <f>ROUND(I199*H199,2)</f>
        <v>0</v>
      </c>
      <c r="BL199" s="22" t="s">
        <v>217</v>
      </c>
      <c r="BM199" s="22" t="s">
        <v>426</v>
      </c>
    </row>
    <row r="200" spans="2:51" s="11" customFormat="1" ht="13.5">
      <c r="B200" s="231"/>
      <c r="C200" s="232"/>
      <c r="D200" s="233" t="s">
        <v>148</v>
      </c>
      <c r="E200" s="234" t="s">
        <v>21</v>
      </c>
      <c r="F200" s="235" t="s">
        <v>88</v>
      </c>
      <c r="G200" s="232"/>
      <c r="H200" s="236">
        <v>3</v>
      </c>
      <c r="I200" s="237"/>
      <c r="J200" s="232"/>
      <c r="K200" s="232"/>
      <c r="L200" s="238"/>
      <c r="M200" s="239"/>
      <c r="N200" s="240"/>
      <c r="O200" s="240"/>
      <c r="P200" s="240"/>
      <c r="Q200" s="240"/>
      <c r="R200" s="240"/>
      <c r="S200" s="240"/>
      <c r="T200" s="241"/>
      <c r="AT200" s="242" t="s">
        <v>148</v>
      </c>
      <c r="AU200" s="242" t="s">
        <v>85</v>
      </c>
      <c r="AV200" s="11" t="s">
        <v>85</v>
      </c>
      <c r="AW200" s="11" t="s">
        <v>39</v>
      </c>
      <c r="AX200" s="11" t="s">
        <v>81</v>
      </c>
      <c r="AY200" s="242" t="s">
        <v>140</v>
      </c>
    </row>
    <row r="201" spans="2:65" s="1" customFormat="1" ht="25.5" customHeight="1">
      <c r="B201" s="44"/>
      <c r="C201" s="219" t="s">
        <v>427</v>
      </c>
      <c r="D201" s="219" t="s">
        <v>142</v>
      </c>
      <c r="E201" s="220" t="s">
        <v>428</v>
      </c>
      <c r="F201" s="221" t="s">
        <v>429</v>
      </c>
      <c r="G201" s="222" t="s">
        <v>152</v>
      </c>
      <c r="H201" s="223">
        <v>2</v>
      </c>
      <c r="I201" s="224"/>
      <c r="J201" s="225">
        <f>ROUND(I201*H201,2)</f>
        <v>0</v>
      </c>
      <c r="K201" s="221" t="s">
        <v>21</v>
      </c>
      <c r="L201" s="70"/>
      <c r="M201" s="226" t="s">
        <v>21</v>
      </c>
      <c r="N201" s="227" t="s">
        <v>47</v>
      </c>
      <c r="O201" s="45"/>
      <c r="P201" s="228">
        <f>O201*H201</f>
        <v>0</v>
      </c>
      <c r="Q201" s="228">
        <v>0.04</v>
      </c>
      <c r="R201" s="228">
        <f>Q201*H201</f>
        <v>0.08</v>
      </c>
      <c r="S201" s="228">
        <v>0</v>
      </c>
      <c r="T201" s="229">
        <f>S201*H201</f>
        <v>0</v>
      </c>
      <c r="AR201" s="22" t="s">
        <v>217</v>
      </c>
      <c r="AT201" s="22" t="s">
        <v>142</v>
      </c>
      <c r="AU201" s="22" t="s">
        <v>85</v>
      </c>
      <c r="AY201" s="22" t="s">
        <v>140</v>
      </c>
      <c r="BE201" s="230">
        <f>IF(N201="základní",J201,0)</f>
        <v>0</v>
      </c>
      <c r="BF201" s="230">
        <f>IF(N201="snížená",J201,0)</f>
        <v>0</v>
      </c>
      <c r="BG201" s="230">
        <f>IF(N201="zákl. přenesená",J201,0)</f>
        <v>0</v>
      </c>
      <c r="BH201" s="230">
        <f>IF(N201="sníž. přenesená",J201,0)</f>
        <v>0</v>
      </c>
      <c r="BI201" s="230">
        <f>IF(N201="nulová",J201,0)</f>
        <v>0</v>
      </c>
      <c r="BJ201" s="22" t="s">
        <v>81</v>
      </c>
      <c r="BK201" s="230">
        <f>ROUND(I201*H201,2)</f>
        <v>0</v>
      </c>
      <c r="BL201" s="22" t="s">
        <v>217</v>
      </c>
      <c r="BM201" s="22" t="s">
        <v>430</v>
      </c>
    </row>
    <row r="202" spans="2:51" s="11" customFormat="1" ht="13.5">
      <c r="B202" s="231"/>
      <c r="C202" s="232"/>
      <c r="D202" s="233" t="s">
        <v>148</v>
      </c>
      <c r="E202" s="234" t="s">
        <v>21</v>
      </c>
      <c r="F202" s="235" t="s">
        <v>85</v>
      </c>
      <c r="G202" s="232"/>
      <c r="H202" s="236">
        <v>2</v>
      </c>
      <c r="I202" s="237"/>
      <c r="J202" s="232"/>
      <c r="K202" s="232"/>
      <c r="L202" s="238"/>
      <c r="M202" s="239"/>
      <c r="N202" s="240"/>
      <c r="O202" s="240"/>
      <c r="P202" s="240"/>
      <c r="Q202" s="240"/>
      <c r="R202" s="240"/>
      <c r="S202" s="240"/>
      <c r="T202" s="241"/>
      <c r="AT202" s="242" t="s">
        <v>148</v>
      </c>
      <c r="AU202" s="242" t="s">
        <v>85</v>
      </c>
      <c r="AV202" s="11" t="s">
        <v>85</v>
      </c>
      <c r="AW202" s="11" t="s">
        <v>39</v>
      </c>
      <c r="AX202" s="11" t="s">
        <v>81</v>
      </c>
      <c r="AY202" s="242" t="s">
        <v>140</v>
      </c>
    </row>
    <row r="203" spans="2:65" s="1" customFormat="1" ht="38.25" customHeight="1">
      <c r="B203" s="44"/>
      <c r="C203" s="219" t="s">
        <v>431</v>
      </c>
      <c r="D203" s="219" t="s">
        <v>142</v>
      </c>
      <c r="E203" s="220" t="s">
        <v>432</v>
      </c>
      <c r="F203" s="221" t="s">
        <v>433</v>
      </c>
      <c r="G203" s="222" t="s">
        <v>377</v>
      </c>
      <c r="H203" s="255"/>
      <c r="I203" s="224"/>
      <c r="J203" s="225">
        <f>ROUND(I203*H203,2)</f>
        <v>0</v>
      </c>
      <c r="K203" s="221" t="s">
        <v>194</v>
      </c>
      <c r="L203" s="70"/>
      <c r="M203" s="226" t="s">
        <v>21</v>
      </c>
      <c r="N203" s="227" t="s">
        <v>47</v>
      </c>
      <c r="O203" s="45"/>
      <c r="P203" s="228">
        <f>O203*H203</f>
        <v>0</v>
      </c>
      <c r="Q203" s="228">
        <v>0</v>
      </c>
      <c r="R203" s="228">
        <f>Q203*H203</f>
        <v>0</v>
      </c>
      <c r="S203" s="228">
        <v>0</v>
      </c>
      <c r="T203" s="229">
        <f>S203*H203</f>
        <v>0</v>
      </c>
      <c r="AR203" s="22" t="s">
        <v>217</v>
      </c>
      <c r="AT203" s="22" t="s">
        <v>142</v>
      </c>
      <c r="AU203" s="22" t="s">
        <v>85</v>
      </c>
      <c r="AY203" s="22" t="s">
        <v>140</v>
      </c>
      <c r="BE203" s="230">
        <f>IF(N203="základní",J203,0)</f>
        <v>0</v>
      </c>
      <c r="BF203" s="230">
        <f>IF(N203="snížená",J203,0)</f>
        <v>0</v>
      </c>
      <c r="BG203" s="230">
        <f>IF(N203="zákl. přenesená",J203,0)</f>
        <v>0</v>
      </c>
      <c r="BH203" s="230">
        <f>IF(N203="sníž. přenesená",J203,0)</f>
        <v>0</v>
      </c>
      <c r="BI203" s="230">
        <f>IF(N203="nulová",J203,0)</f>
        <v>0</v>
      </c>
      <c r="BJ203" s="22" t="s">
        <v>81</v>
      </c>
      <c r="BK203" s="230">
        <f>ROUND(I203*H203,2)</f>
        <v>0</v>
      </c>
      <c r="BL203" s="22" t="s">
        <v>217</v>
      </c>
      <c r="BM203" s="22" t="s">
        <v>434</v>
      </c>
    </row>
    <row r="204" spans="2:47" s="1" customFormat="1" ht="13.5">
      <c r="B204" s="44"/>
      <c r="C204" s="72"/>
      <c r="D204" s="233" t="s">
        <v>196</v>
      </c>
      <c r="E204" s="72"/>
      <c r="F204" s="253" t="s">
        <v>435</v>
      </c>
      <c r="G204" s="72"/>
      <c r="H204" s="72"/>
      <c r="I204" s="189"/>
      <c r="J204" s="72"/>
      <c r="K204" s="72"/>
      <c r="L204" s="70"/>
      <c r="M204" s="254"/>
      <c r="N204" s="45"/>
      <c r="O204" s="45"/>
      <c r="P204" s="45"/>
      <c r="Q204" s="45"/>
      <c r="R204" s="45"/>
      <c r="S204" s="45"/>
      <c r="T204" s="93"/>
      <c r="AT204" s="22" t="s">
        <v>196</v>
      </c>
      <c r="AU204" s="22" t="s">
        <v>85</v>
      </c>
    </row>
    <row r="205" spans="2:63" s="10" customFormat="1" ht="37.4" customHeight="1">
      <c r="B205" s="203"/>
      <c r="C205" s="204"/>
      <c r="D205" s="205" t="s">
        <v>75</v>
      </c>
      <c r="E205" s="206" t="s">
        <v>436</v>
      </c>
      <c r="F205" s="206" t="s">
        <v>437</v>
      </c>
      <c r="G205" s="204"/>
      <c r="H205" s="204"/>
      <c r="I205" s="207"/>
      <c r="J205" s="208">
        <f>BK205</f>
        <v>0</v>
      </c>
      <c r="K205" s="204"/>
      <c r="L205" s="209"/>
      <c r="M205" s="210"/>
      <c r="N205" s="211"/>
      <c r="O205" s="211"/>
      <c r="P205" s="212">
        <f>P206+P208+P210</f>
        <v>0</v>
      </c>
      <c r="Q205" s="211"/>
      <c r="R205" s="212">
        <f>R206+R208+R210</f>
        <v>0</v>
      </c>
      <c r="S205" s="211"/>
      <c r="T205" s="213">
        <f>T206+T208+T210</f>
        <v>0</v>
      </c>
      <c r="AR205" s="214" t="s">
        <v>94</v>
      </c>
      <c r="AT205" s="215" t="s">
        <v>75</v>
      </c>
      <c r="AU205" s="215" t="s">
        <v>76</v>
      </c>
      <c r="AY205" s="214" t="s">
        <v>140</v>
      </c>
      <c r="BK205" s="216">
        <f>BK206+BK208+BK210</f>
        <v>0</v>
      </c>
    </row>
    <row r="206" spans="2:63" s="10" customFormat="1" ht="19.9" customHeight="1">
      <c r="B206" s="203"/>
      <c r="C206" s="204"/>
      <c r="D206" s="205" t="s">
        <v>75</v>
      </c>
      <c r="E206" s="217" t="s">
        <v>438</v>
      </c>
      <c r="F206" s="217" t="s">
        <v>439</v>
      </c>
      <c r="G206" s="204"/>
      <c r="H206" s="204"/>
      <c r="I206" s="207"/>
      <c r="J206" s="218">
        <f>BK206</f>
        <v>0</v>
      </c>
      <c r="K206" s="204"/>
      <c r="L206" s="209"/>
      <c r="M206" s="210"/>
      <c r="N206" s="211"/>
      <c r="O206" s="211"/>
      <c r="P206" s="212">
        <f>P207</f>
        <v>0</v>
      </c>
      <c r="Q206" s="211"/>
      <c r="R206" s="212">
        <f>R207</f>
        <v>0</v>
      </c>
      <c r="S206" s="211"/>
      <c r="T206" s="213">
        <f>T207</f>
        <v>0</v>
      </c>
      <c r="AR206" s="214" t="s">
        <v>94</v>
      </c>
      <c r="AT206" s="215" t="s">
        <v>75</v>
      </c>
      <c r="AU206" s="215" t="s">
        <v>81</v>
      </c>
      <c r="AY206" s="214" t="s">
        <v>140</v>
      </c>
      <c r="BK206" s="216">
        <f>BK207</f>
        <v>0</v>
      </c>
    </row>
    <row r="207" spans="2:65" s="1" customFormat="1" ht="16.5" customHeight="1">
      <c r="B207" s="44"/>
      <c r="C207" s="219" t="s">
        <v>440</v>
      </c>
      <c r="D207" s="219" t="s">
        <v>142</v>
      </c>
      <c r="E207" s="220" t="s">
        <v>441</v>
      </c>
      <c r="F207" s="221" t="s">
        <v>442</v>
      </c>
      <c r="G207" s="222" t="s">
        <v>377</v>
      </c>
      <c r="H207" s="255"/>
      <c r="I207" s="224"/>
      <c r="J207" s="225">
        <f>ROUND(I207*H207,2)</f>
        <v>0</v>
      </c>
      <c r="K207" s="221" t="s">
        <v>146</v>
      </c>
      <c r="L207" s="70"/>
      <c r="M207" s="226" t="s">
        <v>21</v>
      </c>
      <c r="N207" s="227" t="s">
        <v>47</v>
      </c>
      <c r="O207" s="45"/>
      <c r="P207" s="228">
        <f>O207*H207</f>
        <v>0</v>
      </c>
      <c r="Q207" s="228">
        <v>0</v>
      </c>
      <c r="R207" s="228">
        <f>Q207*H207</f>
        <v>0</v>
      </c>
      <c r="S207" s="228">
        <v>0</v>
      </c>
      <c r="T207" s="229">
        <f>S207*H207</f>
        <v>0</v>
      </c>
      <c r="AR207" s="22" t="s">
        <v>443</v>
      </c>
      <c r="AT207" s="22" t="s">
        <v>142</v>
      </c>
      <c r="AU207" s="22" t="s">
        <v>85</v>
      </c>
      <c r="AY207" s="22" t="s">
        <v>140</v>
      </c>
      <c r="BE207" s="230">
        <f>IF(N207="základní",J207,0)</f>
        <v>0</v>
      </c>
      <c r="BF207" s="230">
        <f>IF(N207="snížená",J207,0)</f>
        <v>0</v>
      </c>
      <c r="BG207" s="230">
        <f>IF(N207="zákl. přenesená",J207,0)</f>
        <v>0</v>
      </c>
      <c r="BH207" s="230">
        <f>IF(N207="sníž. přenesená",J207,0)</f>
        <v>0</v>
      </c>
      <c r="BI207" s="230">
        <f>IF(N207="nulová",J207,0)</f>
        <v>0</v>
      </c>
      <c r="BJ207" s="22" t="s">
        <v>81</v>
      </c>
      <c r="BK207" s="230">
        <f>ROUND(I207*H207,2)</f>
        <v>0</v>
      </c>
      <c r="BL207" s="22" t="s">
        <v>443</v>
      </c>
      <c r="BM207" s="22" t="s">
        <v>444</v>
      </c>
    </row>
    <row r="208" spans="2:63" s="10" customFormat="1" ht="29.85" customHeight="1">
      <c r="B208" s="203"/>
      <c r="C208" s="204"/>
      <c r="D208" s="205" t="s">
        <v>75</v>
      </c>
      <c r="E208" s="217" t="s">
        <v>445</v>
      </c>
      <c r="F208" s="217" t="s">
        <v>446</v>
      </c>
      <c r="G208" s="204"/>
      <c r="H208" s="204"/>
      <c r="I208" s="207"/>
      <c r="J208" s="218">
        <f>BK208</f>
        <v>0</v>
      </c>
      <c r="K208" s="204"/>
      <c r="L208" s="209"/>
      <c r="M208" s="210"/>
      <c r="N208" s="211"/>
      <c r="O208" s="211"/>
      <c r="P208" s="212">
        <f>P209</f>
        <v>0</v>
      </c>
      <c r="Q208" s="211"/>
      <c r="R208" s="212">
        <f>R209</f>
        <v>0</v>
      </c>
      <c r="S208" s="211"/>
      <c r="T208" s="213">
        <f>T209</f>
        <v>0</v>
      </c>
      <c r="AR208" s="214" t="s">
        <v>94</v>
      </c>
      <c r="AT208" s="215" t="s">
        <v>75</v>
      </c>
      <c r="AU208" s="215" t="s">
        <v>81</v>
      </c>
      <c r="AY208" s="214" t="s">
        <v>140</v>
      </c>
      <c r="BK208" s="216">
        <f>BK209</f>
        <v>0</v>
      </c>
    </row>
    <row r="209" spans="2:65" s="1" customFormat="1" ht="16.5" customHeight="1">
      <c r="B209" s="44"/>
      <c r="C209" s="219" t="s">
        <v>447</v>
      </c>
      <c r="D209" s="219" t="s">
        <v>142</v>
      </c>
      <c r="E209" s="220" t="s">
        <v>448</v>
      </c>
      <c r="F209" s="221" t="s">
        <v>449</v>
      </c>
      <c r="G209" s="222" t="s">
        <v>377</v>
      </c>
      <c r="H209" s="255"/>
      <c r="I209" s="224"/>
      <c r="J209" s="225">
        <f>ROUND(I209*H209,2)</f>
        <v>0</v>
      </c>
      <c r="K209" s="221" t="s">
        <v>146</v>
      </c>
      <c r="L209" s="70"/>
      <c r="M209" s="226" t="s">
        <v>21</v>
      </c>
      <c r="N209" s="227" t="s">
        <v>47</v>
      </c>
      <c r="O209" s="45"/>
      <c r="P209" s="228">
        <f>O209*H209</f>
        <v>0</v>
      </c>
      <c r="Q209" s="228">
        <v>0</v>
      </c>
      <c r="R209" s="228">
        <f>Q209*H209</f>
        <v>0</v>
      </c>
      <c r="S209" s="228">
        <v>0</v>
      </c>
      <c r="T209" s="229">
        <f>S209*H209</f>
        <v>0</v>
      </c>
      <c r="AR209" s="22" t="s">
        <v>443</v>
      </c>
      <c r="AT209" s="22" t="s">
        <v>142</v>
      </c>
      <c r="AU209" s="22" t="s">
        <v>85</v>
      </c>
      <c r="AY209" s="22" t="s">
        <v>140</v>
      </c>
      <c r="BE209" s="230">
        <f>IF(N209="základní",J209,0)</f>
        <v>0</v>
      </c>
      <c r="BF209" s="230">
        <f>IF(N209="snížená",J209,0)</f>
        <v>0</v>
      </c>
      <c r="BG209" s="230">
        <f>IF(N209="zákl. přenesená",J209,0)</f>
        <v>0</v>
      </c>
      <c r="BH209" s="230">
        <f>IF(N209="sníž. přenesená",J209,0)</f>
        <v>0</v>
      </c>
      <c r="BI209" s="230">
        <f>IF(N209="nulová",J209,0)</f>
        <v>0</v>
      </c>
      <c r="BJ209" s="22" t="s">
        <v>81</v>
      </c>
      <c r="BK209" s="230">
        <f>ROUND(I209*H209,2)</f>
        <v>0</v>
      </c>
      <c r="BL209" s="22" t="s">
        <v>443</v>
      </c>
      <c r="BM209" s="22" t="s">
        <v>450</v>
      </c>
    </row>
    <row r="210" spans="2:63" s="10" customFormat="1" ht="29.85" customHeight="1">
      <c r="B210" s="203"/>
      <c r="C210" s="204"/>
      <c r="D210" s="205" t="s">
        <v>75</v>
      </c>
      <c r="E210" s="217" t="s">
        <v>451</v>
      </c>
      <c r="F210" s="217" t="s">
        <v>452</v>
      </c>
      <c r="G210" s="204"/>
      <c r="H210" s="204"/>
      <c r="I210" s="207"/>
      <c r="J210" s="218">
        <f>BK210</f>
        <v>0</v>
      </c>
      <c r="K210" s="204"/>
      <c r="L210" s="209"/>
      <c r="M210" s="210"/>
      <c r="N210" s="211"/>
      <c r="O210" s="211"/>
      <c r="P210" s="212">
        <f>P211</f>
        <v>0</v>
      </c>
      <c r="Q210" s="211"/>
      <c r="R210" s="212">
        <f>R211</f>
        <v>0</v>
      </c>
      <c r="S210" s="211"/>
      <c r="T210" s="213">
        <f>T211</f>
        <v>0</v>
      </c>
      <c r="AR210" s="214" t="s">
        <v>94</v>
      </c>
      <c r="AT210" s="215" t="s">
        <v>75</v>
      </c>
      <c r="AU210" s="215" t="s">
        <v>81</v>
      </c>
      <c r="AY210" s="214" t="s">
        <v>140</v>
      </c>
      <c r="BK210" s="216">
        <f>BK211</f>
        <v>0</v>
      </c>
    </row>
    <row r="211" spans="2:65" s="1" customFormat="1" ht="16.5" customHeight="1">
      <c r="B211" s="44"/>
      <c r="C211" s="219" t="s">
        <v>453</v>
      </c>
      <c r="D211" s="219" t="s">
        <v>142</v>
      </c>
      <c r="E211" s="220" t="s">
        <v>454</v>
      </c>
      <c r="F211" s="221" t="s">
        <v>455</v>
      </c>
      <c r="G211" s="222" t="s">
        <v>377</v>
      </c>
      <c r="H211" s="255"/>
      <c r="I211" s="224"/>
      <c r="J211" s="225">
        <f>ROUND(I211*H211,2)</f>
        <v>0</v>
      </c>
      <c r="K211" s="221" t="s">
        <v>146</v>
      </c>
      <c r="L211" s="70"/>
      <c r="M211" s="226" t="s">
        <v>21</v>
      </c>
      <c r="N211" s="256" t="s">
        <v>47</v>
      </c>
      <c r="O211" s="257"/>
      <c r="P211" s="258">
        <f>O211*H211</f>
        <v>0</v>
      </c>
      <c r="Q211" s="258">
        <v>0</v>
      </c>
      <c r="R211" s="258">
        <f>Q211*H211</f>
        <v>0</v>
      </c>
      <c r="S211" s="258">
        <v>0</v>
      </c>
      <c r="T211" s="259">
        <f>S211*H211</f>
        <v>0</v>
      </c>
      <c r="AR211" s="22" t="s">
        <v>443</v>
      </c>
      <c r="AT211" s="22" t="s">
        <v>142</v>
      </c>
      <c r="AU211" s="22" t="s">
        <v>85</v>
      </c>
      <c r="AY211" s="22" t="s">
        <v>140</v>
      </c>
      <c r="BE211" s="230">
        <f>IF(N211="základní",J211,0)</f>
        <v>0</v>
      </c>
      <c r="BF211" s="230">
        <f>IF(N211="snížená",J211,0)</f>
        <v>0</v>
      </c>
      <c r="BG211" s="230">
        <f>IF(N211="zákl. přenesená",J211,0)</f>
        <v>0</v>
      </c>
      <c r="BH211" s="230">
        <f>IF(N211="sníž. přenesená",J211,0)</f>
        <v>0</v>
      </c>
      <c r="BI211" s="230">
        <f>IF(N211="nulová",J211,0)</f>
        <v>0</v>
      </c>
      <c r="BJ211" s="22" t="s">
        <v>81</v>
      </c>
      <c r="BK211" s="230">
        <f>ROUND(I211*H211,2)</f>
        <v>0</v>
      </c>
      <c r="BL211" s="22" t="s">
        <v>443</v>
      </c>
      <c r="BM211" s="22" t="s">
        <v>456</v>
      </c>
    </row>
    <row r="212" spans="2:12" s="1" customFormat="1" ht="6.95" customHeight="1">
      <c r="B212" s="65"/>
      <c r="C212" s="66"/>
      <c r="D212" s="66"/>
      <c r="E212" s="66"/>
      <c r="F212" s="66"/>
      <c r="G212" s="66"/>
      <c r="H212" s="66"/>
      <c r="I212" s="164"/>
      <c r="J212" s="66"/>
      <c r="K212" s="66"/>
      <c r="L212" s="70"/>
    </row>
  </sheetData>
  <sheetProtection password="CC35" sheet="1" objects="1" scenarios="1" formatColumns="0" formatRows="0" autoFilter="0"/>
  <autoFilter ref="C89:K211"/>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0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97</v>
      </c>
      <c r="G1" s="137" t="s">
        <v>98</v>
      </c>
      <c r="H1" s="137"/>
      <c r="I1" s="138"/>
      <c r="J1" s="137" t="s">
        <v>99</v>
      </c>
      <c r="K1" s="136" t="s">
        <v>100</v>
      </c>
      <c r="L1" s="137" t="s">
        <v>101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87</v>
      </c>
    </row>
    <row r="3" spans="2:46" ht="6.95" customHeight="1">
      <c r="B3" s="23"/>
      <c r="C3" s="24"/>
      <c r="D3" s="24"/>
      <c r="E3" s="24"/>
      <c r="F3" s="24"/>
      <c r="G3" s="24"/>
      <c r="H3" s="24"/>
      <c r="I3" s="139"/>
      <c r="J3" s="24"/>
      <c r="K3" s="25"/>
      <c r="AT3" s="22" t="s">
        <v>85</v>
      </c>
    </row>
    <row r="4" spans="2:46" ht="36.95" customHeight="1">
      <c r="B4" s="26"/>
      <c r="C4" s="27"/>
      <c r="D4" s="28" t="s">
        <v>102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Střední zdravotní škola Liberec</v>
      </c>
      <c r="F7" s="38"/>
      <c r="G7" s="38"/>
      <c r="H7" s="38"/>
      <c r="I7" s="140"/>
      <c r="J7" s="27"/>
      <c r="K7" s="29"/>
    </row>
    <row r="8" spans="2:11" s="1" customFormat="1" ht="13.5">
      <c r="B8" s="44"/>
      <c r="C8" s="45"/>
      <c r="D8" s="38" t="s">
        <v>103</v>
      </c>
      <c r="E8" s="45"/>
      <c r="F8" s="45"/>
      <c r="G8" s="45"/>
      <c r="H8" s="45"/>
      <c r="I8" s="142"/>
      <c r="J8" s="45"/>
      <c r="K8" s="49"/>
    </row>
    <row r="9" spans="2:11" s="1" customFormat="1" ht="36.95" customHeight="1">
      <c r="B9" s="44"/>
      <c r="C9" s="45"/>
      <c r="D9" s="45"/>
      <c r="E9" s="143" t="s">
        <v>457</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31. 1. 2019</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458</v>
      </c>
      <c r="K14" s="49"/>
    </row>
    <row r="15" spans="2:11" s="1" customFormat="1" ht="18" customHeight="1">
      <c r="B15" s="44"/>
      <c r="C15" s="45"/>
      <c r="D15" s="45"/>
      <c r="E15" s="33" t="s">
        <v>30</v>
      </c>
      <c r="F15" s="45"/>
      <c r="G15" s="45"/>
      <c r="H15" s="45"/>
      <c r="I15" s="144" t="s">
        <v>31</v>
      </c>
      <c r="J15" s="33" t="s">
        <v>459</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31</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ROUND(J92,2)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ROUND(SUM(BE92:BE301),2)</f>
        <v>0</v>
      </c>
      <c r="G30" s="45"/>
      <c r="H30" s="45"/>
      <c r="I30" s="156">
        <v>0.21</v>
      </c>
      <c r="J30" s="155">
        <f>ROUND(ROUND((SUM(BE92:BE301)),2)*I30,2)</f>
        <v>0</v>
      </c>
      <c r="K30" s="49"/>
    </row>
    <row r="31" spans="2:11" s="1" customFormat="1" ht="14.4" customHeight="1">
      <c r="B31" s="44"/>
      <c r="C31" s="45"/>
      <c r="D31" s="45"/>
      <c r="E31" s="53" t="s">
        <v>48</v>
      </c>
      <c r="F31" s="155">
        <f>ROUND(SUM(BF92:BF301),2)</f>
        <v>0</v>
      </c>
      <c r="G31" s="45"/>
      <c r="H31" s="45"/>
      <c r="I31" s="156">
        <v>0.15</v>
      </c>
      <c r="J31" s="155">
        <f>ROUND(ROUND((SUM(BF92:BF301)),2)*I31,2)</f>
        <v>0</v>
      </c>
      <c r="K31" s="49"/>
    </row>
    <row r="32" spans="2:11" s="1" customFormat="1" ht="14.4" customHeight="1" hidden="1">
      <c r="B32" s="44"/>
      <c r="C32" s="45"/>
      <c r="D32" s="45"/>
      <c r="E32" s="53" t="s">
        <v>49</v>
      </c>
      <c r="F32" s="155">
        <f>ROUND(SUM(BG92:BG301),2)</f>
        <v>0</v>
      </c>
      <c r="G32" s="45"/>
      <c r="H32" s="45"/>
      <c r="I32" s="156">
        <v>0.21</v>
      </c>
      <c r="J32" s="155">
        <v>0</v>
      </c>
      <c r="K32" s="49"/>
    </row>
    <row r="33" spans="2:11" s="1" customFormat="1" ht="14.4" customHeight="1" hidden="1">
      <c r="B33" s="44"/>
      <c r="C33" s="45"/>
      <c r="D33" s="45"/>
      <c r="E33" s="53" t="s">
        <v>50</v>
      </c>
      <c r="F33" s="155">
        <f>ROUND(SUM(BH92:BH301),2)</f>
        <v>0</v>
      </c>
      <c r="G33" s="45"/>
      <c r="H33" s="45"/>
      <c r="I33" s="156">
        <v>0.15</v>
      </c>
      <c r="J33" s="155">
        <v>0</v>
      </c>
      <c r="K33" s="49"/>
    </row>
    <row r="34" spans="2:11" s="1" customFormat="1" ht="14.4" customHeight="1" hidden="1">
      <c r="B34" s="44"/>
      <c r="C34" s="45"/>
      <c r="D34" s="45"/>
      <c r="E34" s="53" t="s">
        <v>51</v>
      </c>
      <c r="F34" s="155">
        <f>ROUND(SUM(BI92:BI301),2)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105</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Střední zdravotní škola Liberec</v>
      </c>
      <c r="F45" s="38"/>
      <c r="G45" s="38"/>
      <c r="H45" s="38"/>
      <c r="I45" s="142"/>
      <c r="J45" s="45"/>
      <c r="K45" s="49"/>
    </row>
    <row r="46" spans="2:11" s="1" customFormat="1" ht="14.4" customHeight="1">
      <c r="B46" s="44"/>
      <c r="C46" s="38" t="s">
        <v>103</v>
      </c>
      <c r="D46" s="45"/>
      <c r="E46" s="45"/>
      <c r="F46" s="45"/>
      <c r="G46" s="45"/>
      <c r="H46" s="45"/>
      <c r="I46" s="142"/>
      <c r="J46" s="45"/>
      <c r="K46" s="49"/>
    </row>
    <row r="47" spans="2:11" s="1" customFormat="1" ht="17.25" customHeight="1">
      <c r="B47" s="44"/>
      <c r="C47" s="45"/>
      <c r="D47" s="45"/>
      <c r="E47" s="143" t="str">
        <f>E9</f>
        <v>2 - Oprava fasády objektu-jižní</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Kostelní 8, Liberec</v>
      </c>
      <c r="G49" s="45"/>
      <c r="H49" s="45"/>
      <c r="I49" s="144" t="s">
        <v>25</v>
      </c>
      <c r="J49" s="145" t="str">
        <f>IF(J12="","",J12)</f>
        <v>31. 1. 2019</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Statutární město Liberec</v>
      </c>
      <c r="G51" s="45"/>
      <c r="H51" s="45"/>
      <c r="I51" s="144" t="s">
        <v>35</v>
      </c>
      <c r="J51" s="42" t="str">
        <f>E21</f>
        <v>AGORA s.r.o. Liberec</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106</v>
      </c>
      <c r="D54" s="157"/>
      <c r="E54" s="157"/>
      <c r="F54" s="157"/>
      <c r="G54" s="157"/>
      <c r="H54" s="157"/>
      <c r="I54" s="171"/>
      <c r="J54" s="172" t="s">
        <v>107</v>
      </c>
      <c r="K54" s="173"/>
    </row>
    <row r="55" spans="2:11" s="1" customFormat="1" ht="10.3" customHeight="1">
      <c r="B55" s="44"/>
      <c r="C55" s="45"/>
      <c r="D55" s="45"/>
      <c r="E55" s="45"/>
      <c r="F55" s="45"/>
      <c r="G55" s="45"/>
      <c r="H55" s="45"/>
      <c r="I55" s="142"/>
      <c r="J55" s="45"/>
      <c r="K55" s="49"/>
    </row>
    <row r="56" spans="2:47" s="1" customFormat="1" ht="29.25" customHeight="1">
      <c r="B56" s="44"/>
      <c r="C56" s="174" t="s">
        <v>108</v>
      </c>
      <c r="D56" s="45"/>
      <c r="E56" s="45"/>
      <c r="F56" s="45"/>
      <c r="G56" s="45"/>
      <c r="H56" s="45"/>
      <c r="I56" s="142"/>
      <c r="J56" s="153">
        <f>J92</f>
        <v>0</v>
      </c>
      <c r="K56" s="49"/>
      <c r="AU56" s="22" t="s">
        <v>109</v>
      </c>
    </row>
    <row r="57" spans="2:11" s="7" customFormat="1" ht="24.95" customHeight="1">
      <c r="B57" s="175"/>
      <c r="C57" s="176"/>
      <c r="D57" s="177" t="s">
        <v>110</v>
      </c>
      <c r="E57" s="178"/>
      <c r="F57" s="178"/>
      <c r="G57" s="178"/>
      <c r="H57" s="178"/>
      <c r="I57" s="179"/>
      <c r="J57" s="180">
        <f>J93</f>
        <v>0</v>
      </c>
      <c r="K57" s="181"/>
    </row>
    <row r="58" spans="2:11" s="8" customFormat="1" ht="19.9" customHeight="1">
      <c r="B58" s="182"/>
      <c r="C58" s="183"/>
      <c r="D58" s="184" t="s">
        <v>460</v>
      </c>
      <c r="E58" s="185"/>
      <c r="F58" s="185"/>
      <c r="G58" s="185"/>
      <c r="H58" s="185"/>
      <c r="I58" s="186"/>
      <c r="J58" s="187">
        <f>J94</f>
        <v>0</v>
      </c>
      <c r="K58" s="188"/>
    </row>
    <row r="59" spans="2:11" s="8" customFormat="1" ht="19.9" customHeight="1">
      <c r="B59" s="182"/>
      <c r="C59" s="183"/>
      <c r="D59" s="184" t="s">
        <v>111</v>
      </c>
      <c r="E59" s="185"/>
      <c r="F59" s="185"/>
      <c r="G59" s="185"/>
      <c r="H59" s="185"/>
      <c r="I59" s="186"/>
      <c r="J59" s="187">
        <f>J106</f>
        <v>0</v>
      </c>
      <c r="K59" s="188"/>
    </row>
    <row r="60" spans="2:11" s="8" customFormat="1" ht="19.9" customHeight="1">
      <c r="B60" s="182"/>
      <c r="C60" s="183"/>
      <c r="D60" s="184" t="s">
        <v>461</v>
      </c>
      <c r="E60" s="185"/>
      <c r="F60" s="185"/>
      <c r="G60" s="185"/>
      <c r="H60" s="185"/>
      <c r="I60" s="186"/>
      <c r="J60" s="187">
        <f>J111</f>
        <v>0</v>
      </c>
      <c r="K60" s="188"/>
    </row>
    <row r="61" spans="2:11" s="8" customFormat="1" ht="19.9" customHeight="1">
      <c r="B61" s="182"/>
      <c r="C61" s="183"/>
      <c r="D61" s="184" t="s">
        <v>112</v>
      </c>
      <c r="E61" s="185"/>
      <c r="F61" s="185"/>
      <c r="G61" s="185"/>
      <c r="H61" s="185"/>
      <c r="I61" s="186"/>
      <c r="J61" s="187">
        <f>J161</f>
        <v>0</v>
      </c>
      <c r="K61" s="188"/>
    </row>
    <row r="62" spans="2:11" s="8" customFormat="1" ht="19.9" customHeight="1">
      <c r="B62" s="182"/>
      <c r="C62" s="183"/>
      <c r="D62" s="184" t="s">
        <v>113</v>
      </c>
      <c r="E62" s="185"/>
      <c r="F62" s="185"/>
      <c r="G62" s="185"/>
      <c r="H62" s="185"/>
      <c r="I62" s="186"/>
      <c r="J62" s="187">
        <f>J197</f>
        <v>0</v>
      </c>
      <c r="K62" s="188"/>
    </row>
    <row r="63" spans="2:11" s="8" customFormat="1" ht="19.9" customHeight="1">
      <c r="B63" s="182"/>
      <c r="C63" s="183"/>
      <c r="D63" s="184" t="s">
        <v>114</v>
      </c>
      <c r="E63" s="185"/>
      <c r="F63" s="185"/>
      <c r="G63" s="185"/>
      <c r="H63" s="185"/>
      <c r="I63" s="186"/>
      <c r="J63" s="187">
        <f>J214</f>
        <v>0</v>
      </c>
      <c r="K63" s="188"/>
    </row>
    <row r="64" spans="2:11" s="7" customFormat="1" ht="24.95" customHeight="1">
      <c r="B64" s="175"/>
      <c r="C64" s="176"/>
      <c r="D64" s="177" t="s">
        <v>115</v>
      </c>
      <c r="E64" s="178"/>
      <c r="F64" s="178"/>
      <c r="G64" s="178"/>
      <c r="H64" s="178"/>
      <c r="I64" s="179"/>
      <c r="J64" s="180">
        <f>J217</f>
        <v>0</v>
      </c>
      <c r="K64" s="181"/>
    </row>
    <row r="65" spans="2:11" s="8" customFormat="1" ht="19.9" customHeight="1">
      <c r="B65" s="182"/>
      <c r="C65" s="183"/>
      <c r="D65" s="184" t="s">
        <v>462</v>
      </c>
      <c r="E65" s="185"/>
      <c r="F65" s="185"/>
      <c r="G65" s="185"/>
      <c r="H65" s="185"/>
      <c r="I65" s="186"/>
      <c r="J65" s="187">
        <f>J218</f>
        <v>0</v>
      </c>
      <c r="K65" s="188"/>
    </row>
    <row r="66" spans="2:11" s="8" customFormat="1" ht="19.9" customHeight="1">
      <c r="B66" s="182"/>
      <c r="C66" s="183"/>
      <c r="D66" s="184" t="s">
        <v>117</v>
      </c>
      <c r="E66" s="185"/>
      <c r="F66" s="185"/>
      <c r="G66" s="185"/>
      <c r="H66" s="185"/>
      <c r="I66" s="186"/>
      <c r="J66" s="187">
        <f>J230</f>
        <v>0</v>
      </c>
      <c r="K66" s="188"/>
    </row>
    <row r="67" spans="2:11" s="8" customFormat="1" ht="19.9" customHeight="1">
      <c r="B67" s="182"/>
      <c r="C67" s="183"/>
      <c r="D67" s="184" t="s">
        <v>119</v>
      </c>
      <c r="E67" s="185"/>
      <c r="F67" s="185"/>
      <c r="G67" s="185"/>
      <c r="H67" s="185"/>
      <c r="I67" s="186"/>
      <c r="J67" s="187">
        <f>J258</f>
        <v>0</v>
      </c>
      <c r="K67" s="188"/>
    </row>
    <row r="68" spans="2:11" s="8" customFormat="1" ht="19.9" customHeight="1">
      <c r="B68" s="182"/>
      <c r="C68" s="183"/>
      <c r="D68" s="184" t="s">
        <v>463</v>
      </c>
      <c r="E68" s="185"/>
      <c r="F68" s="185"/>
      <c r="G68" s="185"/>
      <c r="H68" s="185"/>
      <c r="I68" s="186"/>
      <c r="J68" s="187">
        <f>J261</f>
        <v>0</v>
      </c>
      <c r="K68" s="188"/>
    </row>
    <row r="69" spans="2:11" s="7" customFormat="1" ht="24.95" customHeight="1">
      <c r="B69" s="175"/>
      <c r="C69" s="176"/>
      <c r="D69" s="177" t="s">
        <v>120</v>
      </c>
      <c r="E69" s="178"/>
      <c r="F69" s="178"/>
      <c r="G69" s="178"/>
      <c r="H69" s="178"/>
      <c r="I69" s="179"/>
      <c r="J69" s="180">
        <f>J295</f>
        <v>0</v>
      </c>
      <c r="K69" s="181"/>
    </row>
    <row r="70" spans="2:11" s="8" customFormat="1" ht="19.9" customHeight="1">
      <c r="B70" s="182"/>
      <c r="C70" s="183"/>
      <c r="D70" s="184" t="s">
        <v>121</v>
      </c>
      <c r="E70" s="185"/>
      <c r="F70" s="185"/>
      <c r="G70" s="185"/>
      <c r="H70" s="185"/>
      <c r="I70" s="186"/>
      <c r="J70" s="187">
        <f>J296</f>
        <v>0</v>
      </c>
      <c r="K70" s="188"/>
    </row>
    <row r="71" spans="2:11" s="8" customFormat="1" ht="19.9" customHeight="1">
      <c r="B71" s="182"/>
      <c r="C71" s="183"/>
      <c r="D71" s="184" t="s">
        <v>122</v>
      </c>
      <c r="E71" s="185"/>
      <c r="F71" s="185"/>
      <c r="G71" s="185"/>
      <c r="H71" s="185"/>
      <c r="I71" s="186"/>
      <c r="J71" s="187">
        <f>J298</f>
        <v>0</v>
      </c>
      <c r="K71" s="188"/>
    </row>
    <row r="72" spans="2:11" s="8" customFormat="1" ht="19.9" customHeight="1">
      <c r="B72" s="182"/>
      <c r="C72" s="183"/>
      <c r="D72" s="184" t="s">
        <v>464</v>
      </c>
      <c r="E72" s="185"/>
      <c r="F72" s="185"/>
      <c r="G72" s="185"/>
      <c r="H72" s="185"/>
      <c r="I72" s="186"/>
      <c r="J72" s="187">
        <f>J300</f>
        <v>0</v>
      </c>
      <c r="K72" s="188"/>
    </row>
    <row r="73" spans="2:11" s="1" customFormat="1" ht="21.8" customHeight="1">
      <c r="B73" s="44"/>
      <c r="C73" s="45"/>
      <c r="D73" s="45"/>
      <c r="E73" s="45"/>
      <c r="F73" s="45"/>
      <c r="G73" s="45"/>
      <c r="H73" s="45"/>
      <c r="I73" s="142"/>
      <c r="J73" s="45"/>
      <c r="K73" s="49"/>
    </row>
    <row r="74" spans="2:11" s="1" customFormat="1" ht="6.95" customHeight="1">
      <c r="B74" s="65"/>
      <c r="C74" s="66"/>
      <c r="D74" s="66"/>
      <c r="E74" s="66"/>
      <c r="F74" s="66"/>
      <c r="G74" s="66"/>
      <c r="H74" s="66"/>
      <c r="I74" s="164"/>
      <c r="J74" s="66"/>
      <c r="K74" s="67"/>
    </row>
    <row r="78" spans="2:12" s="1" customFormat="1" ht="6.95" customHeight="1">
      <c r="B78" s="68"/>
      <c r="C78" s="69"/>
      <c r="D78" s="69"/>
      <c r="E78" s="69"/>
      <c r="F78" s="69"/>
      <c r="G78" s="69"/>
      <c r="H78" s="69"/>
      <c r="I78" s="167"/>
      <c r="J78" s="69"/>
      <c r="K78" s="69"/>
      <c r="L78" s="70"/>
    </row>
    <row r="79" spans="2:12" s="1" customFormat="1" ht="36.95" customHeight="1">
      <c r="B79" s="44"/>
      <c r="C79" s="71" t="s">
        <v>124</v>
      </c>
      <c r="D79" s="72"/>
      <c r="E79" s="72"/>
      <c r="F79" s="72"/>
      <c r="G79" s="72"/>
      <c r="H79" s="72"/>
      <c r="I79" s="189"/>
      <c r="J79" s="72"/>
      <c r="K79" s="72"/>
      <c r="L79" s="70"/>
    </row>
    <row r="80" spans="2:12" s="1" customFormat="1" ht="6.95" customHeight="1">
      <c r="B80" s="44"/>
      <c r="C80" s="72"/>
      <c r="D80" s="72"/>
      <c r="E80" s="72"/>
      <c r="F80" s="72"/>
      <c r="G80" s="72"/>
      <c r="H80" s="72"/>
      <c r="I80" s="189"/>
      <c r="J80" s="72"/>
      <c r="K80" s="72"/>
      <c r="L80" s="70"/>
    </row>
    <row r="81" spans="2:12" s="1" customFormat="1" ht="14.4" customHeight="1">
      <c r="B81" s="44"/>
      <c r="C81" s="74" t="s">
        <v>18</v>
      </c>
      <c r="D81" s="72"/>
      <c r="E81" s="72"/>
      <c r="F81" s="72"/>
      <c r="G81" s="72"/>
      <c r="H81" s="72"/>
      <c r="I81" s="189"/>
      <c r="J81" s="72"/>
      <c r="K81" s="72"/>
      <c r="L81" s="70"/>
    </row>
    <row r="82" spans="2:12" s="1" customFormat="1" ht="16.5" customHeight="1">
      <c r="B82" s="44"/>
      <c r="C82" s="72"/>
      <c r="D82" s="72"/>
      <c r="E82" s="190" t="str">
        <f>E7</f>
        <v>Střední zdravotní škola Liberec</v>
      </c>
      <c r="F82" s="74"/>
      <c r="G82" s="74"/>
      <c r="H82" s="74"/>
      <c r="I82" s="189"/>
      <c r="J82" s="72"/>
      <c r="K82" s="72"/>
      <c r="L82" s="70"/>
    </row>
    <row r="83" spans="2:12" s="1" customFormat="1" ht="14.4" customHeight="1">
      <c r="B83" s="44"/>
      <c r="C83" s="74" t="s">
        <v>103</v>
      </c>
      <c r="D83" s="72"/>
      <c r="E83" s="72"/>
      <c r="F83" s="72"/>
      <c r="G83" s="72"/>
      <c r="H83" s="72"/>
      <c r="I83" s="189"/>
      <c r="J83" s="72"/>
      <c r="K83" s="72"/>
      <c r="L83" s="70"/>
    </row>
    <row r="84" spans="2:12" s="1" customFormat="1" ht="17.25" customHeight="1">
      <c r="B84" s="44"/>
      <c r="C84" s="72"/>
      <c r="D84" s="72"/>
      <c r="E84" s="80" t="str">
        <f>E9</f>
        <v>2 - Oprava fasády objektu-jižní</v>
      </c>
      <c r="F84" s="72"/>
      <c r="G84" s="72"/>
      <c r="H84" s="72"/>
      <c r="I84" s="189"/>
      <c r="J84" s="72"/>
      <c r="K84" s="72"/>
      <c r="L84" s="70"/>
    </row>
    <row r="85" spans="2:12" s="1" customFormat="1" ht="6.95" customHeight="1">
      <c r="B85" s="44"/>
      <c r="C85" s="72"/>
      <c r="D85" s="72"/>
      <c r="E85" s="72"/>
      <c r="F85" s="72"/>
      <c r="G85" s="72"/>
      <c r="H85" s="72"/>
      <c r="I85" s="189"/>
      <c r="J85" s="72"/>
      <c r="K85" s="72"/>
      <c r="L85" s="70"/>
    </row>
    <row r="86" spans="2:12" s="1" customFormat="1" ht="18" customHeight="1">
      <c r="B86" s="44"/>
      <c r="C86" s="74" t="s">
        <v>23</v>
      </c>
      <c r="D86" s="72"/>
      <c r="E86" s="72"/>
      <c r="F86" s="191" t="str">
        <f>F12</f>
        <v>Kostelní 8, Liberec</v>
      </c>
      <c r="G86" s="72"/>
      <c r="H86" s="72"/>
      <c r="I86" s="192" t="s">
        <v>25</v>
      </c>
      <c r="J86" s="83" t="str">
        <f>IF(J12="","",J12)</f>
        <v>31. 1. 2019</v>
      </c>
      <c r="K86" s="72"/>
      <c r="L86" s="70"/>
    </row>
    <row r="87" spans="2:12" s="1" customFormat="1" ht="6.95" customHeight="1">
      <c r="B87" s="44"/>
      <c r="C87" s="72"/>
      <c r="D87" s="72"/>
      <c r="E87" s="72"/>
      <c r="F87" s="72"/>
      <c r="G87" s="72"/>
      <c r="H87" s="72"/>
      <c r="I87" s="189"/>
      <c r="J87" s="72"/>
      <c r="K87" s="72"/>
      <c r="L87" s="70"/>
    </row>
    <row r="88" spans="2:12" s="1" customFormat="1" ht="13.5">
      <c r="B88" s="44"/>
      <c r="C88" s="74" t="s">
        <v>27</v>
      </c>
      <c r="D88" s="72"/>
      <c r="E88" s="72"/>
      <c r="F88" s="191" t="str">
        <f>E15</f>
        <v>Statutární město Liberec</v>
      </c>
      <c r="G88" s="72"/>
      <c r="H88" s="72"/>
      <c r="I88" s="192" t="s">
        <v>35</v>
      </c>
      <c r="J88" s="191" t="str">
        <f>E21</f>
        <v>AGORA s.r.o. Liberec</v>
      </c>
      <c r="K88" s="72"/>
      <c r="L88" s="70"/>
    </row>
    <row r="89" spans="2:12" s="1" customFormat="1" ht="14.4" customHeight="1">
      <c r="B89" s="44"/>
      <c r="C89" s="74" t="s">
        <v>33</v>
      </c>
      <c r="D89" s="72"/>
      <c r="E89" s="72"/>
      <c r="F89" s="191" t="str">
        <f>IF(E18="","",E18)</f>
        <v/>
      </c>
      <c r="G89" s="72"/>
      <c r="H89" s="72"/>
      <c r="I89" s="189"/>
      <c r="J89" s="72"/>
      <c r="K89" s="72"/>
      <c r="L89" s="70"/>
    </row>
    <row r="90" spans="2:12" s="1" customFormat="1" ht="10.3" customHeight="1">
      <c r="B90" s="44"/>
      <c r="C90" s="72"/>
      <c r="D90" s="72"/>
      <c r="E90" s="72"/>
      <c r="F90" s="72"/>
      <c r="G90" s="72"/>
      <c r="H90" s="72"/>
      <c r="I90" s="189"/>
      <c r="J90" s="72"/>
      <c r="K90" s="72"/>
      <c r="L90" s="70"/>
    </row>
    <row r="91" spans="2:20" s="9" customFormat="1" ht="29.25" customHeight="1">
      <c r="B91" s="193"/>
      <c r="C91" s="194" t="s">
        <v>125</v>
      </c>
      <c r="D91" s="195" t="s">
        <v>61</v>
      </c>
      <c r="E91" s="195" t="s">
        <v>57</v>
      </c>
      <c r="F91" s="195" t="s">
        <v>126</v>
      </c>
      <c r="G91" s="195" t="s">
        <v>127</v>
      </c>
      <c r="H91" s="195" t="s">
        <v>128</v>
      </c>
      <c r="I91" s="196" t="s">
        <v>129</v>
      </c>
      <c r="J91" s="195" t="s">
        <v>107</v>
      </c>
      <c r="K91" s="197" t="s">
        <v>130</v>
      </c>
      <c r="L91" s="198"/>
      <c r="M91" s="100" t="s">
        <v>131</v>
      </c>
      <c r="N91" s="101" t="s">
        <v>46</v>
      </c>
      <c r="O91" s="101" t="s">
        <v>132</v>
      </c>
      <c r="P91" s="101" t="s">
        <v>133</v>
      </c>
      <c r="Q91" s="101" t="s">
        <v>134</v>
      </c>
      <c r="R91" s="101" t="s">
        <v>135</v>
      </c>
      <c r="S91" s="101" t="s">
        <v>136</v>
      </c>
      <c r="T91" s="102" t="s">
        <v>137</v>
      </c>
    </row>
    <row r="92" spans="2:63" s="1" customFormat="1" ht="29.25" customHeight="1">
      <c r="B92" s="44"/>
      <c r="C92" s="106" t="s">
        <v>108</v>
      </c>
      <c r="D92" s="72"/>
      <c r="E92" s="72"/>
      <c r="F92" s="72"/>
      <c r="G92" s="72"/>
      <c r="H92" s="72"/>
      <c r="I92" s="189"/>
      <c r="J92" s="199">
        <f>BK92</f>
        <v>0</v>
      </c>
      <c r="K92" s="72"/>
      <c r="L92" s="70"/>
      <c r="M92" s="103"/>
      <c r="N92" s="104"/>
      <c r="O92" s="104"/>
      <c r="P92" s="200">
        <f>P93+P217+P295</f>
        <v>0</v>
      </c>
      <c r="Q92" s="104"/>
      <c r="R92" s="200">
        <f>R93+R217+R295</f>
        <v>20.65381704</v>
      </c>
      <c r="S92" s="104"/>
      <c r="T92" s="201">
        <f>T93+T217+T295</f>
        <v>61.76202</v>
      </c>
      <c r="AT92" s="22" t="s">
        <v>75</v>
      </c>
      <c r="AU92" s="22" t="s">
        <v>109</v>
      </c>
      <c r="BK92" s="202">
        <f>BK93+BK217+BK295</f>
        <v>0</v>
      </c>
    </row>
    <row r="93" spans="2:63" s="10" customFormat="1" ht="37.4" customHeight="1">
      <c r="B93" s="203"/>
      <c r="C93" s="204"/>
      <c r="D93" s="205" t="s">
        <v>75</v>
      </c>
      <c r="E93" s="206" t="s">
        <v>138</v>
      </c>
      <c r="F93" s="206" t="s">
        <v>139</v>
      </c>
      <c r="G93" s="204"/>
      <c r="H93" s="204"/>
      <c r="I93" s="207"/>
      <c r="J93" s="208">
        <f>BK93</f>
        <v>0</v>
      </c>
      <c r="K93" s="204"/>
      <c r="L93" s="209"/>
      <c r="M93" s="210"/>
      <c r="N93" s="211"/>
      <c r="O93" s="211"/>
      <c r="P93" s="212">
        <f>P94+P106+P111+P161+P197+P214</f>
        <v>0</v>
      </c>
      <c r="Q93" s="211"/>
      <c r="R93" s="212">
        <f>R94+R106+R111+R161+R197+R214</f>
        <v>19.98461956</v>
      </c>
      <c r="S93" s="211"/>
      <c r="T93" s="213">
        <f>T94+T106+T111+T161+T197+T214</f>
        <v>61.76202</v>
      </c>
      <c r="AR93" s="214" t="s">
        <v>81</v>
      </c>
      <c r="AT93" s="215" t="s">
        <v>75</v>
      </c>
      <c r="AU93" s="215" t="s">
        <v>76</v>
      </c>
      <c r="AY93" s="214" t="s">
        <v>140</v>
      </c>
      <c r="BK93" s="216">
        <f>BK94+BK106+BK111+BK161+BK197+BK214</f>
        <v>0</v>
      </c>
    </row>
    <row r="94" spans="2:63" s="10" customFormat="1" ht="19.9" customHeight="1">
      <c r="B94" s="203"/>
      <c r="C94" s="204"/>
      <c r="D94" s="205" t="s">
        <v>75</v>
      </c>
      <c r="E94" s="217" t="s">
        <v>81</v>
      </c>
      <c r="F94" s="217" t="s">
        <v>465</v>
      </c>
      <c r="G94" s="204"/>
      <c r="H94" s="204"/>
      <c r="I94" s="207"/>
      <c r="J94" s="218">
        <f>BK94</f>
        <v>0</v>
      </c>
      <c r="K94" s="204"/>
      <c r="L94" s="209"/>
      <c r="M94" s="210"/>
      <c r="N94" s="211"/>
      <c r="O94" s="211"/>
      <c r="P94" s="212">
        <f>SUM(P95:P105)</f>
        <v>0</v>
      </c>
      <c r="Q94" s="211"/>
      <c r="R94" s="212">
        <f>SUM(R95:R105)</f>
        <v>0</v>
      </c>
      <c r="S94" s="211"/>
      <c r="T94" s="213">
        <f>SUM(T95:T105)</f>
        <v>5.50035</v>
      </c>
      <c r="AR94" s="214" t="s">
        <v>81</v>
      </c>
      <c r="AT94" s="215" t="s">
        <v>75</v>
      </c>
      <c r="AU94" s="215" t="s">
        <v>81</v>
      </c>
      <c r="AY94" s="214" t="s">
        <v>140</v>
      </c>
      <c r="BK94" s="216">
        <f>SUM(BK95:BK105)</f>
        <v>0</v>
      </c>
    </row>
    <row r="95" spans="2:65" s="1" customFormat="1" ht="51" customHeight="1">
      <c r="B95" s="44"/>
      <c r="C95" s="219" t="s">
        <v>81</v>
      </c>
      <c r="D95" s="219" t="s">
        <v>142</v>
      </c>
      <c r="E95" s="220" t="s">
        <v>466</v>
      </c>
      <c r="F95" s="221" t="s">
        <v>467</v>
      </c>
      <c r="G95" s="222" t="s">
        <v>161</v>
      </c>
      <c r="H95" s="223">
        <v>21.57</v>
      </c>
      <c r="I95" s="224"/>
      <c r="J95" s="225">
        <f>ROUND(I95*H95,2)</f>
        <v>0</v>
      </c>
      <c r="K95" s="221" t="s">
        <v>146</v>
      </c>
      <c r="L95" s="70"/>
      <c r="M95" s="226" t="s">
        <v>21</v>
      </c>
      <c r="N95" s="227" t="s">
        <v>47</v>
      </c>
      <c r="O95" s="45"/>
      <c r="P95" s="228">
        <f>O95*H95</f>
        <v>0</v>
      </c>
      <c r="Q95" s="228">
        <v>0</v>
      </c>
      <c r="R95" s="228">
        <f>Q95*H95</f>
        <v>0</v>
      </c>
      <c r="S95" s="228">
        <v>0.255</v>
      </c>
      <c r="T95" s="229">
        <f>S95*H95</f>
        <v>5.50035</v>
      </c>
      <c r="AR95" s="22" t="s">
        <v>91</v>
      </c>
      <c r="AT95" s="22" t="s">
        <v>142</v>
      </c>
      <c r="AU95" s="22" t="s">
        <v>85</v>
      </c>
      <c r="AY95" s="22" t="s">
        <v>140</v>
      </c>
      <c r="BE95" s="230">
        <f>IF(N95="základní",J95,0)</f>
        <v>0</v>
      </c>
      <c r="BF95" s="230">
        <f>IF(N95="snížená",J95,0)</f>
        <v>0</v>
      </c>
      <c r="BG95" s="230">
        <f>IF(N95="zákl. přenesená",J95,0)</f>
        <v>0</v>
      </c>
      <c r="BH95" s="230">
        <f>IF(N95="sníž. přenesená",J95,0)</f>
        <v>0</v>
      </c>
      <c r="BI95" s="230">
        <f>IF(N95="nulová",J95,0)</f>
        <v>0</v>
      </c>
      <c r="BJ95" s="22" t="s">
        <v>81</v>
      </c>
      <c r="BK95" s="230">
        <f>ROUND(I95*H95,2)</f>
        <v>0</v>
      </c>
      <c r="BL95" s="22" t="s">
        <v>91</v>
      </c>
      <c r="BM95" s="22" t="s">
        <v>468</v>
      </c>
    </row>
    <row r="96" spans="2:47" s="1" customFormat="1" ht="13.5">
      <c r="B96" s="44"/>
      <c r="C96" s="72"/>
      <c r="D96" s="233" t="s">
        <v>196</v>
      </c>
      <c r="E96" s="72"/>
      <c r="F96" s="253" t="s">
        <v>469</v>
      </c>
      <c r="G96" s="72"/>
      <c r="H96" s="72"/>
      <c r="I96" s="189"/>
      <c r="J96" s="72"/>
      <c r="K96" s="72"/>
      <c r="L96" s="70"/>
      <c r="M96" s="254"/>
      <c r="N96" s="45"/>
      <c r="O96" s="45"/>
      <c r="P96" s="45"/>
      <c r="Q96" s="45"/>
      <c r="R96" s="45"/>
      <c r="S96" s="45"/>
      <c r="T96" s="93"/>
      <c r="AT96" s="22" t="s">
        <v>196</v>
      </c>
      <c r="AU96" s="22" t="s">
        <v>85</v>
      </c>
    </row>
    <row r="97" spans="2:51" s="11" customFormat="1" ht="13.5">
      <c r="B97" s="231"/>
      <c r="C97" s="232"/>
      <c r="D97" s="233" t="s">
        <v>148</v>
      </c>
      <c r="E97" s="234" t="s">
        <v>21</v>
      </c>
      <c r="F97" s="235" t="s">
        <v>470</v>
      </c>
      <c r="G97" s="232"/>
      <c r="H97" s="236">
        <v>21.57</v>
      </c>
      <c r="I97" s="237"/>
      <c r="J97" s="232"/>
      <c r="K97" s="232"/>
      <c r="L97" s="238"/>
      <c r="M97" s="239"/>
      <c r="N97" s="240"/>
      <c r="O97" s="240"/>
      <c r="P97" s="240"/>
      <c r="Q97" s="240"/>
      <c r="R97" s="240"/>
      <c r="S97" s="240"/>
      <c r="T97" s="241"/>
      <c r="AT97" s="242" t="s">
        <v>148</v>
      </c>
      <c r="AU97" s="242" t="s">
        <v>85</v>
      </c>
      <c r="AV97" s="11" t="s">
        <v>85</v>
      </c>
      <c r="AW97" s="11" t="s">
        <v>39</v>
      </c>
      <c r="AX97" s="11" t="s">
        <v>81</v>
      </c>
      <c r="AY97" s="242" t="s">
        <v>140</v>
      </c>
    </row>
    <row r="98" spans="2:65" s="1" customFormat="1" ht="38.25" customHeight="1">
      <c r="B98" s="44"/>
      <c r="C98" s="219" t="s">
        <v>85</v>
      </c>
      <c r="D98" s="219" t="s">
        <v>142</v>
      </c>
      <c r="E98" s="220" t="s">
        <v>471</v>
      </c>
      <c r="F98" s="221" t="s">
        <v>472</v>
      </c>
      <c r="G98" s="222" t="s">
        <v>145</v>
      </c>
      <c r="H98" s="223">
        <v>10.785</v>
      </c>
      <c r="I98" s="224"/>
      <c r="J98" s="225">
        <f>ROUND(I98*H98,2)</f>
        <v>0</v>
      </c>
      <c r="K98" s="221" t="s">
        <v>146</v>
      </c>
      <c r="L98" s="70"/>
      <c r="M98" s="226" t="s">
        <v>21</v>
      </c>
      <c r="N98" s="227" t="s">
        <v>47</v>
      </c>
      <c r="O98" s="45"/>
      <c r="P98" s="228">
        <f>O98*H98</f>
        <v>0</v>
      </c>
      <c r="Q98" s="228">
        <v>0</v>
      </c>
      <c r="R98" s="228">
        <f>Q98*H98</f>
        <v>0</v>
      </c>
      <c r="S98" s="228">
        <v>0</v>
      </c>
      <c r="T98" s="229">
        <f>S98*H98</f>
        <v>0</v>
      </c>
      <c r="AR98" s="22" t="s">
        <v>91</v>
      </c>
      <c r="AT98" s="22" t="s">
        <v>142</v>
      </c>
      <c r="AU98" s="22" t="s">
        <v>85</v>
      </c>
      <c r="AY98" s="22" t="s">
        <v>140</v>
      </c>
      <c r="BE98" s="230">
        <f>IF(N98="základní",J98,0)</f>
        <v>0</v>
      </c>
      <c r="BF98" s="230">
        <f>IF(N98="snížená",J98,0)</f>
        <v>0</v>
      </c>
      <c r="BG98" s="230">
        <f>IF(N98="zákl. přenesená",J98,0)</f>
        <v>0</v>
      </c>
      <c r="BH98" s="230">
        <f>IF(N98="sníž. přenesená",J98,0)</f>
        <v>0</v>
      </c>
      <c r="BI98" s="230">
        <f>IF(N98="nulová",J98,0)</f>
        <v>0</v>
      </c>
      <c r="BJ98" s="22" t="s">
        <v>81</v>
      </c>
      <c r="BK98" s="230">
        <f>ROUND(I98*H98,2)</f>
        <v>0</v>
      </c>
      <c r="BL98" s="22" t="s">
        <v>91</v>
      </c>
      <c r="BM98" s="22" t="s">
        <v>473</v>
      </c>
    </row>
    <row r="99" spans="2:47" s="1" customFormat="1" ht="13.5">
      <c r="B99" s="44"/>
      <c r="C99" s="72"/>
      <c r="D99" s="233" t="s">
        <v>196</v>
      </c>
      <c r="E99" s="72"/>
      <c r="F99" s="253" t="s">
        <v>474</v>
      </c>
      <c r="G99" s="72"/>
      <c r="H99" s="72"/>
      <c r="I99" s="189"/>
      <c r="J99" s="72"/>
      <c r="K99" s="72"/>
      <c r="L99" s="70"/>
      <c r="M99" s="254"/>
      <c r="N99" s="45"/>
      <c r="O99" s="45"/>
      <c r="P99" s="45"/>
      <c r="Q99" s="45"/>
      <c r="R99" s="45"/>
      <c r="S99" s="45"/>
      <c r="T99" s="93"/>
      <c r="AT99" s="22" t="s">
        <v>196</v>
      </c>
      <c r="AU99" s="22" t="s">
        <v>85</v>
      </c>
    </row>
    <row r="100" spans="2:51" s="11" customFormat="1" ht="13.5">
      <c r="B100" s="231"/>
      <c r="C100" s="232"/>
      <c r="D100" s="233" t="s">
        <v>148</v>
      </c>
      <c r="E100" s="234" t="s">
        <v>21</v>
      </c>
      <c r="F100" s="235" t="s">
        <v>475</v>
      </c>
      <c r="G100" s="232"/>
      <c r="H100" s="236">
        <v>10.785</v>
      </c>
      <c r="I100" s="237"/>
      <c r="J100" s="232"/>
      <c r="K100" s="232"/>
      <c r="L100" s="238"/>
      <c r="M100" s="239"/>
      <c r="N100" s="240"/>
      <c r="O100" s="240"/>
      <c r="P100" s="240"/>
      <c r="Q100" s="240"/>
      <c r="R100" s="240"/>
      <c r="S100" s="240"/>
      <c r="T100" s="241"/>
      <c r="AT100" s="242" t="s">
        <v>148</v>
      </c>
      <c r="AU100" s="242" t="s">
        <v>85</v>
      </c>
      <c r="AV100" s="11" t="s">
        <v>85</v>
      </c>
      <c r="AW100" s="11" t="s">
        <v>39</v>
      </c>
      <c r="AX100" s="11" t="s">
        <v>81</v>
      </c>
      <c r="AY100" s="242" t="s">
        <v>140</v>
      </c>
    </row>
    <row r="101" spans="2:65" s="1" customFormat="1" ht="38.25" customHeight="1">
      <c r="B101" s="44"/>
      <c r="C101" s="219" t="s">
        <v>88</v>
      </c>
      <c r="D101" s="219" t="s">
        <v>142</v>
      </c>
      <c r="E101" s="220" t="s">
        <v>476</v>
      </c>
      <c r="F101" s="221" t="s">
        <v>477</v>
      </c>
      <c r="G101" s="222" t="s">
        <v>145</v>
      </c>
      <c r="H101" s="223">
        <v>10.785</v>
      </c>
      <c r="I101" s="224"/>
      <c r="J101" s="225">
        <f>ROUND(I101*H101,2)</f>
        <v>0</v>
      </c>
      <c r="K101" s="221" t="s">
        <v>146</v>
      </c>
      <c r="L101" s="70"/>
      <c r="M101" s="226" t="s">
        <v>21</v>
      </c>
      <c r="N101" s="227" t="s">
        <v>47</v>
      </c>
      <c r="O101" s="45"/>
      <c r="P101" s="228">
        <f>O101*H101</f>
        <v>0</v>
      </c>
      <c r="Q101" s="228">
        <v>0</v>
      </c>
      <c r="R101" s="228">
        <f>Q101*H101</f>
        <v>0</v>
      </c>
      <c r="S101" s="228">
        <v>0</v>
      </c>
      <c r="T101" s="229">
        <f>S101*H101</f>
        <v>0</v>
      </c>
      <c r="AR101" s="22" t="s">
        <v>91</v>
      </c>
      <c r="AT101" s="22" t="s">
        <v>142</v>
      </c>
      <c r="AU101" s="22" t="s">
        <v>85</v>
      </c>
      <c r="AY101" s="22" t="s">
        <v>140</v>
      </c>
      <c r="BE101" s="230">
        <f>IF(N101="základní",J101,0)</f>
        <v>0</v>
      </c>
      <c r="BF101" s="230">
        <f>IF(N101="snížená",J101,0)</f>
        <v>0</v>
      </c>
      <c r="BG101" s="230">
        <f>IF(N101="zákl. přenesená",J101,0)</f>
        <v>0</v>
      </c>
      <c r="BH101" s="230">
        <f>IF(N101="sníž. přenesená",J101,0)</f>
        <v>0</v>
      </c>
      <c r="BI101" s="230">
        <f>IF(N101="nulová",J101,0)</f>
        <v>0</v>
      </c>
      <c r="BJ101" s="22" t="s">
        <v>81</v>
      </c>
      <c r="BK101" s="230">
        <f>ROUND(I101*H101,2)</f>
        <v>0</v>
      </c>
      <c r="BL101" s="22" t="s">
        <v>91</v>
      </c>
      <c r="BM101" s="22" t="s">
        <v>478</v>
      </c>
    </row>
    <row r="102" spans="2:47" s="1" customFormat="1" ht="13.5">
      <c r="B102" s="44"/>
      <c r="C102" s="72"/>
      <c r="D102" s="233" t="s">
        <v>196</v>
      </c>
      <c r="E102" s="72"/>
      <c r="F102" s="253" t="s">
        <v>474</v>
      </c>
      <c r="G102" s="72"/>
      <c r="H102" s="72"/>
      <c r="I102" s="189"/>
      <c r="J102" s="72"/>
      <c r="K102" s="72"/>
      <c r="L102" s="70"/>
      <c r="M102" s="254"/>
      <c r="N102" s="45"/>
      <c r="O102" s="45"/>
      <c r="P102" s="45"/>
      <c r="Q102" s="45"/>
      <c r="R102" s="45"/>
      <c r="S102" s="45"/>
      <c r="T102" s="93"/>
      <c r="AT102" s="22" t="s">
        <v>196</v>
      </c>
      <c r="AU102" s="22" t="s">
        <v>85</v>
      </c>
    </row>
    <row r="103" spans="2:65" s="1" customFormat="1" ht="25.5" customHeight="1">
      <c r="B103" s="44"/>
      <c r="C103" s="219" t="s">
        <v>91</v>
      </c>
      <c r="D103" s="219" t="s">
        <v>142</v>
      </c>
      <c r="E103" s="220" t="s">
        <v>479</v>
      </c>
      <c r="F103" s="221" t="s">
        <v>480</v>
      </c>
      <c r="G103" s="222" t="s">
        <v>145</v>
      </c>
      <c r="H103" s="223">
        <v>10.785</v>
      </c>
      <c r="I103" s="224"/>
      <c r="J103" s="225">
        <f>ROUND(I103*H103,2)</f>
        <v>0</v>
      </c>
      <c r="K103" s="221" t="s">
        <v>146</v>
      </c>
      <c r="L103" s="70"/>
      <c r="M103" s="226" t="s">
        <v>21</v>
      </c>
      <c r="N103" s="227" t="s">
        <v>47</v>
      </c>
      <c r="O103" s="45"/>
      <c r="P103" s="228">
        <f>O103*H103</f>
        <v>0</v>
      </c>
      <c r="Q103" s="228">
        <v>0</v>
      </c>
      <c r="R103" s="228">
        <f>Q103*H103</f>
        <v>0</v>
      </c>
      <c r="S103" s="228">
        <v>0</v>
      </c>
      <c r="T103" s="229">
        <f>S103*H103</f>
        <v>0</v>
      </c>
      <c r="AR103" s="22" t="s">
        <v>91</v>
      </c>
      <c r="AT103" s="22" t="s">
        <v>142</v>
      </c>
      <c r="AU103" s="22" t="s">
        <v>85</v>
      </c>
      <c r="AY103" s="22" t="s">
        <v>140</v>
      </c>
      <c r="BE103" s="230">
        <f>IF(N103="základní",J103,0)</f>
        <v>0</v>
      </c>
      <c r="BF103" s="230">
        <f>IF(N103="snížená",J103,0)</f>
        <v>0</v>
      </c>
      <c r="BG103" s="230">
        <f>IF(N103="zákl. přenesená",J103,0)</f>
        <v>0</v>
      </c>
      <c r="BH103" s="230">
        <f>IF(N103="sníž. přenesená",J103,0)</f>
        <v>0</v>
      </c>
      <c r="BI103" s="230">
        <f>IF(N103="nulová",J103,0)</f>
        <v>0</v>
      </c>
      <c r="BJ103" s="22" t="s">
        <v>81</v>
      </c>
      <c r="BK103" s="230">
        <f>ROUND(I103*H103,2)</f>
        <v>0</v>
      </c>
      <c r="BL103" s="22" t="s">
        <v>91</v>
      </c>
      <c r="BM103" s="22" t="s">
        <v>481</v>
      </c>
    </row>
    <row r="104" spans="2:47" s="1" customFormat="1" ht="13.5">
      <c r="B104" s="44"/>
      <c r="C104" s="72"/>
      <c r="D104" s="233" t="s">
        <v>196</v>
      </c>
      <c r="E104" s="72"/>
      <c r="F104" s="260" t="s">
        <v>482</v>
      </c>
      <c r="G104" s="72"/>
      <c r="H104" s="72"/>
      <c r="I104" s="189"/>
      <c r="J104" s="72"/>
      <c r="K104" s="72"/>
      <c r="L104" s="70"/>
      <c r="M104" s="254"/>
      <c r="N104" s="45"/>
      <c r="O104" s="45"/>
      <c r="P104" s="45"/>
      <c r="Q104" s="45"/>
      <c r="R104" s="45"/>
      <c r="S104" s="45"/>
      <c r="T104" s="93"/>
      <c r="AT104" s="22" t="s">
        <v>196</v>
      </c>
      <c r="AU104" s="22" t="s">
        <v>85</v>
      </c>
    </row>
    <row r="105" spans="2:51" s="11" customFormat="1" ht="13.5">
      <c r="B105" s="231"/>
      <c r="C105" s="232"/>
      <c r="D105" s="233" t="s">
        <v>148</v>
      </c>
      <c r="E105" s="234" t="s">
        <v>21</v>
      </c>
      <c r="F105" s="235" t="s">
        <v>475</v>
      </c>
      <c r="G105" s="232"/>
      <c r="H105" s="236">
        <v>10.785</v>
      </c>
      <c r="I105" s="237"/>
      <c r="J105" s="232"/>
      <c r="K105" s="232"/>
      <c r="L105" s="238"/>
      <c r="M105" s="239"/>
      <c r="N105" s="240"/>
      <c r="O105" s="240"/>
      <c r="P105" s="240"/>
      <c r="Q105" s="240"/>
      <c r="R105" s="240"/>
      <c r="S105" s="240"/>
      <c r="T105" s="241"/>
      <c r="AT105" s="242" t="s">
        <v>148</v>
      </c>
      <c r="AU105" s="242" t="s">
        <v>85</v>
      </c>
      <c r="AV105" s="11" t="s">
        <v>85</v>
      </c>
      <c r="AW105" s="11" t="s">
        <v>39</v>
      </c>
      <c r="AX105" s="11" t="s">
        <v>81</v>
      </c>
      <c r="AY105" s="242" t="s">
        <v>140</v>
      </c>
    </row>
    <row r="106" spans="2:63" s="10" customFormat="1" ht="29.85" customHeight="1">
      <c r="B106" s="203"/>
      <c r="C106" s="204"/>
      <c r="D106" s="205" t="s">
        <v>75</v>
      </c>
      <c r="E106" s="217" t="s">
        <v>88</v>
      </c>
      <c r="F106" s="217" t="s">
        <v>141</v>
      </c>
      <c r="G106" s="204"/>
      <c r="H106" s="204"/>
      <c r="I106" s="207"/>
      <c r="J106" s="218">
        <f>BK106</f>
        <v>0</v>
      </c>
      <c r="K106" s="204"/>
      <c r="L106" s="209"/>
      <c r="M106" s="210"/>
      <c r="N106" s="211"/>
      <c r="O106" s="211"/>
      <c r="P106" s="212">
        <f>SUM(P107:P110)</f>
        <v>0</v>
      </c>
      <c r="Q106" s="211"/>
      <c r="R106" s="212">
        <f>SUM(R107:R110)</f>
        <v>2.99448286</v>
      </c>
      <c r="S106" s="211"/>
      <c r="T106" s="213">
        <f>SUM(T107:T110)</f>
        <v>0</v>
      </c>
      <c r="AR106" s="214" t="s">
        <v>81</v>
      </c>
      <c r="AT106" s="215" t="s">
        <v>75</v>
      </c>
      <c r="AU106" s="215" t="s">
        <v>81</v>
      </c>
      <c r="AY106" s="214" t="s">
        <v>140</v>
      </c>
      <c r="BK106" s="216">
        <f>SUM(BK107:BK110)</f>
        <v>0</v>
      </c>
    </row>
    <row r="107" spans="2:65" s="1" customFormat="1" ht="16.5" customHeight="1">
      <c r="B107" s="44"/>
      <c r="C107" s="219" t="s">
        <v>94</v>
      </c>
      <c r="D107" s="219" t="s">
        <v>142</v>
      </c>
      <c r="E107" s="220" t="s">
        <v>483</v>
      </c>
      <c r="F107" s="221" t="s">
        <v>484</v>
      </c>
      <c r="G107" s="222" t="s">
        <v>161</v>
      </c>
      <c r="H107" s="223">
        <v>21.523</v>
      </c>
      <c r="I107" s="224"/>
      <c r="J107" s="225">
        <f>ROUND(I107*H107,2)</f>
        <v>0</v>
      </c>
      <c r="K107" s="221" t="s">
        <v>146</v>
      </c>
      <c r="L107" s="70"/>
      <c r="M107" s="226" t="s">
        <v>21</v>
      </c>
      <c r="N107" s="227" t="s">
        <v>47</v>
      </c>
      <c r="O107" s="45"/>
      <c r="P107" s="228">
        <f>O107*H107</f>
        <v>0</v>
      </c>
      <c r="Q107" s="228">
        <v>0.13882</v>
      </c>
      <c r="R107" s="228">
        <f>Q107*H107</f>
        <v>2.98782286</v>
      </c>
      <c r="S107" s="228">
        <v>0</v>
      </c>
      <c r="T107" s="229">
        <f>S107*H107</f>
        <v>0</v>
      </c>
      <c r="AR107" s="22" t="s">
        <v>91</v>
      </c>
      <c r="AT107" s="22" t="s">
        <v>142</v>
      </c>
      <c r="AU107" s="22" t="s">
        <v>85</v>
      </c>
      <c r="AY107" s="22" t="s">
        <v>140</v>
      </c>
      <c r="BE107" s="230">
        <f>IF(N107="základní",J107,0)</f>
        <v>0</v>
      </c>
      <c r="BF107" s="230">
        <f>IF(N107="snížená",J107,0)</f>
        <v>0</v>
      </c>
      <c r="BG107" s="230">
        <f>IF(N107="zákl. přenesená",J107,0)</f>
        <v>0</v>
      </c>
      <c r="BH107" s="230">
        <f>IF(N107="sníž. přenesená",J107,0)</f>
        <v>0</v>
      </c>
      <c r="BI107" s="230">
        <f>IF(N107="nulová",J107,0)</f>
        <v>0</v>
      </c>
      <c r="BJ107" s="22" t="s">
        <v>81</v>
      </c>
      <c r="BK107" s="230">
        <f>ROUND(I107*H107,2)</f>
        <v>0</v>
      </c>
      <c r="BL107" s="22" t="s">
        <v>91</v>
      </c>
      <c r="BM107" s="22" t="s">
        <v>485</v>
      </c>
    </row>
    <row r="108" spans="2:51" s="11" customFormat="1" ht="13.5">
      <c r="B108" s="231"/>
      <c r="C108" s="232"/>
      <c r="D108" s="233" t="s">
        <v>148</v>
      </c>
      <c r="E108" s="234" t="s">
        <v>21</v>
      </c>
      <c r="F108" s="235" t="s">
        <v>486</v>
      </c>
      <c r="G108" s="232"/>
      <c r="H108" s="236">
        <v>21.523</v>
      </c>
      <c r="I108" s="237"/>
      <c r="J108" s="232"/>
      <c r="K108" s="232"/>
      <c r="L108" s="238"/>
      <c r="M108" s="239"/>
      <c r="N108" s="240"/>
      <c r="O108" s="240"/>
      <c r="P108" s="240"/>
      <c r="Q108" s="240"/>
      <c r="R108" s="240"/>
      <c r="S108" s="240"/>
      <c r="T108" s="241"/>
      <c r="AT108" s="242" t="s">
        <v>148</v>
      </c>
      <c r="AU108" s="242" t="s">
        <v>85</v>
      </c>
      <c r="AV108" s="11" t="s">
        <v>85</v>
      </c>
      <c r="AW108" s="11" t="s">
        <v>39</v>
      </c>
      <c r="AX108" s="11" t="s">
        <v>81</v>
      </c>
      <c r="AY108" s="242" t="s">
        <v>140</v>
      </c>
    </row>
    <row r="109" spans="2:65" s="1" customFormat="1" ht="16.5" customHeight="1">
      <c r="B109" s="44"/>
      <c r="C109" s="219" t="s">
        <v>170</v>
      </c>
      <c r="D109" s="219" t="s">
        <v>142</v>
      </c>
      <c r="E109" s="220" t="s">
        <v>487</v>
      </c>
      <c r="F109" s="221" t="s">
        <v>488</v>
      </c>
      <c r="G109" s="222" t="s">
        <v>251</v>
      </c>
      <c r="H109" s="223">
        <v>14.8</v>
      </c>
      <c r="I109" s="224"/>
      <c r="J109" s="225">
        <f>ROUND(I109*H109,2)</f>
        <v>0</v>
      </c>
      <c r="K109" s="221" t="s">
        <v>21</v>
      </c>
      <c r="L109" s="70"/>
      <c r="M109" s="226" t="s">
        <v>21</v>
      </c>
      <c r="N109" s="227" t="s">
        <v>47</v>
      </c>
      <c r="O109" s="45"/>
      <c r="P109" s="228">
        <f>O109*H109</f>
        <v>0</v>
      </c>
      <c r="Q109" s="228">
        <v>0.00045</v>
      </c>
      <c r="R109" s="228">
        <f>Q109*H109</f>
        <v>0.00666</v>
      </c>
      <c r="S109" s="228">
        <v>0</v>
      </c>
      <c r="T109" s="229">
        <f>S109*H109</f>
        <v>0</v>
      </c>
      <c r="AR109" s="22" t="s">
        <v>91</v>
      </c>
      <c r="AT109" s="22" t="s">
        <v>142</v>
      </c>
      <c r="AU109" s="22" t="s">
        <v>85</v>
      </c>
      <c r="AY109" s="22" t="s">
        <v>140</v>
      </c>
      <c r="BE109" s="230">
        <f>IF(N109="základní",J109,0)</f>
        <v>0</v>
      </c>
      <c r="BF109" s="230">
        <f>IF(N109="snížená",J109,0)</f>
        <v>0</v>
      </c>
      <c r="BG109" s="230">
        <f>IF(N109="zákl. přenesená",J109,0)</f>
        <v>0</v>
      </c>
      <c r="BH109" s="230">
        <f>IF(N109="sníž. přenesená",J109,0)</f>
        <v>0</v>
      </c>
      <c r="BI109" s="230">
        <f>IF(N109="nulová",J109,0)</f>
        <v>0</v>
      </c>
      <c r="BJ109" s="22" t="s">
        <v>81</v>
      </c>
      <c r="BK109" s="230">
        <f>ROUND(I109*H109,2)</f>
        <v>0</v>
      </c>
      <c r="BL109" s="22" t="s">
        <v>91</v>
      </c>
      <c r="BM109" s="22" t="s">
        <v>489</v>
      </c>
    </row>
    <row r="110" spans="2:51" s="11" customFormat="1" ht="13.5">
      <c r="B110" s="231"/>
      <c r="C110" s="232"/>
      <c r="D110" s="233" t="s">
        <v>148</v>
      </c>
      <c r="E110" s="234" t="s">
        <v>21</v>
      </c>
      <c r="F110" s="235" t="s">
        <v>490</v>
      </c>
      <c r="G110" s="232"/>
      <c r="H110" s="236">
        <v>14.8</v>
      </c>
      <c r="I110" s="237"/>
      <c r="J110" s="232"/>
      <c r="K110" s="232"/>
      <c r="L110" s="238"/>
      <c r="M110" s="239"/>
      <c r="N110" s="240"/>
      <c r="O110" s="240"/>
      <c r="P110" s="240"/>
      <c r="Q110" s="240"/>
      <c r="R110" s="240"/>
      <c r="S110" s="240"/>
      <c r="T110" s="241"/>
      <c r="AT110" s="242" t="s">
        <v>148</v>
      </c>
      <c r="AU110" s="242" t="s">
        <v>85</v>
      </c>
      <c r="AV110" s="11" t="s">
        <v>85</v>
      </c>
      <c r="AW110" s="11" t="s">
        <v>39</v>
      </c>
      <c r="AX110" s="11" t="s">
        <v>81</v>
      </c>
      <c r="AY110" s="242" t="s">
        <v>140</v>
      </c>
    </row>
    <row r="111" spans="2:63" s="10" customFormat="1" ht="29.85" customHeight="1">
      <c r="B111" s="203"/>
      <c r="C111" s="204"/>
      <c r="D111" s="205" t="s">
        <v>75</v>
      </c>
      <c r="E111" s="217" t="s">
        <v>170</v>
      </c>
      <c r="F111" s="217" t="s">
        <v>491</v>
      </c>
      <c r="G111" s="204"/>
      <c r="H111" s="204"/>
      <c r="I111" s="207"/>
      <c r="J111" s="218">
        <f>BK111</f>
        <v>0</v>
      </c>
      <c r="K111" s="204"/>
      <c r="L111" s="209"/>
      <c r="M111" s="210"/>
      <c r="N111" s="211"/>
      <c r="O111" s="211"/>
      <c r="P111" s="212">
        <f>SUM(P112:P160)</f>
        <v>0</v>
      </c>
      <c r="Q111" s="211"/>
      <c r="R111" s="212">
        <f>SUM(R112:R160)</f>
        <v>16.990136699999997</v>
      </c>
      <c r="S111" s="211"/>
      <c r="T111" s="213">
        <f>SUM(T112:T160)</f>
        <v>0</v>
      </c>
      <c r="AR111" s="214" t="s">
        <v>81</v>
      </c>
      <c r="AT111" s="215" t="s">
        <v>75</v>
      </c>
      <c r="AU111" s="215" t="s">
        <v>81</v>
      </c>
      <c r="AY111" s="214" t="s">
        <v>140</v>
      </c>
      <c r="BK111" s="216">
        <f>SUM(BK112:BK160)</f>
        <v>0</v>
      </c>
    </row>
    <row r="112" spans="2:65" s="1" customFormat="1" ht="16.5" customHeight="1">
      <c r="B112" s="44"/>
      <c r="C112" s="219" t="s">
        <v>175</v>
      </c>
      <c r="D112" s="219" t="s">
        <v>142</v>
      </c>
      <c r="E112" s="220" t="s">
        <v>492</v>
      </c>
      <c r="F112" s="221" t="s">
        <v>493</v>
      </c>
      <c r="G112" s="222" t="s">
        <v>161</v>
      </c>
      <c r="H112" s="223">
        <v>1.48</v>
      </c>
      <c r="I112" s="224"/>
      <c r="J112" s="225">
        <f>ROUND(I112*H112,2)</f>
        <v>0</v>
      </c>
      <c r="K112" s="221" t="s">
        <v>146</v>
      </c>
      <c r="L112" s="70"/>
      <c r="M112" s="226" t="s">
        <v>21</v>
      </c>
      <c r="N112" s="227" t="s">
        <v>47</v>
      </c>
      <c r="O112" s="45"/>
      <c r="P112" s="228">
        <f>O112*H112</f>
        <v>0</v>
      </c>
      <c r="Q112" s="228">
        <v>0.00704</v>
      </c>
      <c r="R112" s="228">
        <f>Q112*H112</f>
        <v>0.0104192</v>
      </c>
      <c r="S112" s="228">
        <v>0</v>
      </c>
      <c r="T112" s="229">
        <f>S112*H112</f>
        <v>0</v>
      </c>
      <c r="AR112" s="22" t="s">
        <v>91</v>
      </c>
      <c r="AT112" s="22" t="s">
        <v>142</v>
      </c>
      <c r="AU112" s="22" t="s">
        <v>85</v>
      </c>
      <c r="AY112" s="22" t="s">
        <v>140</v>
      </c>
      <c r="BE112" s="230">
        <f>IF(N112="základní",J112,0)</f>
        <v>0</v>
      </c>
      <c r="BF112" s="230">
        <f>IF(N112="snížená",J112,0)</f>
        <v>0</v>
      </c>
      <c r="BG112" s="230">
        <f>IF(N112="zákl. přenesená",J112,0)</f>
        <v>0</v>
      </c>
      <c r="BH112" s="230">
        <f>IF(N112="sníž. přenesená",J112,0)</f>
        <v>0</v>
      </c>
      <c r="BI112" s="230">
        <f>IF(N112="nulová",J112,0)</f>
        <v>0</v>
      </c>
      <c r="BJ112" s="22" t="s">
        <v>81</v>
      </c>
      <c r="BK112" s="230">
        <f>ROUND(I112*H112,2)</f>
        <v>0</v>
      </c>
      <c r="BL112" s="22" t="s">
        <v>91</v>
      </c>
      <c r="BM112" s="22" t="s">
        <v>494</v>
      </c>
    </row>
    <row r="113" spans="2:47" s="1" customFormat="1" ht="13.5">
      <c r="B113" s="44"/>
      <c r="C113" s="72"/>
      <c r="D113" s="233" t="s">
        <v>196</v>
      </c>
      <c r="E113" s="72"/>
      <c r="F113" s="253" t="s">
        <v>495</v>
      </c>
      <c r="G113" s="72"/>
      <c r="H113" s="72"/>
      <c r="I113" s="189"/>
      <c r="J113" s="72"/>
      <c r="K113" s="72"/>
      <c r="L113" s="70"/>
      <c r="M113" s="254"/>
      <c r="N113" s="45"/>
      <c r="O113" s="45"/>
      <c r="P113" s="45"/>
      <c r="Q113" s="45"/>
      <c r="R113" s="45"/>
      <c r="S113" s="45"/>
      <c r="T113" s="93"/>
      <c r="AT113" s="22" t="s">
        <v>196</v>
      </c>
      <c r="AU113" s="22" t="s">
        <v>85</v>
      </c>
    </row>
    <row r="114" spans="2:51" s="11" customFormat="1" ht="13.5">
      <c r="B114" s="231"/>
      <c r="C114" s="232"/>
      <c r="D114" s="233" t="s">
        <v>148</v>
      </c>
      <c r="E114" s="234" t="s">
        <v>21</v>
      </c>
      <c r="F114" s="235" t="s">
        <v>496</v>
      </c>
      <c r="G114" s="232"/>
      <c r="H114" s="236">
        <v>1.48</v>
      </c>
      <c r="I114" s="237"/>
      <c r="J114" s="232"/>
      <c r="K114" s="232"/>
      <c r="L114" s="238"/>
      <c r="M114" s="239"/>
      <c r="N114" s="240"/>
      <c r="O114" s="240"/>
      <c r="P114" s="240"/>
      <c r="Q114" s="240"/>
      <c r="R114" s="240"/>
      <c r="S114" s="240"/>
      <c r="T114" s="241"/>
      <c r="AT114" s="242" t="s">
        <v>148</v>
      </c>
      <c r="AU114" s="242" t="s">
        <v>85</v>
      </c>
      <c r="AV114" s="11" t="s">
        <v>85</v>
      </c>
      <c r="AW114" s="11" t="s">
        <v>39</v>
      </c>
      <c r="AX114" s="11" t="s">
        <v>81</v>
      </c>
      <c r="AY114" s="242" t="s">
        <v>140</v>
      </c>
    </row>
    <row r="115" spans="2:65" s="1" customFormat="1" ht="25.5" customHeight="1">
      <c r="B115" s="44"/>
      <c r="C115" s="219" t="s">
        <v>157</v>
      </c>
      <c r="D115" s="219" t="s">
        <v>142</v>
      </c>
      <c r="E115" s="220" t="s">
        <v>497</v>
      </c>
      <c r="F115" s="221" t="s">
        <v>498</v>
      </c>
      <c r="G115" s="222" t="s">
        <v>161</v>
      </c>
      <c r="H115" s="223">
        <v>1</v>
      </c>
      <c r="I115" s="224"/>
      <c r="J115" s="225">
        <f>ROUND(I115*H115,2)</f>
        <v>0</v>
      </c>
      <c r="K115" s="221" t="s">
        <v>146</v>
      </c>
      <c r="L115" s="70"/>
      <c r="M115" s="226" t="s">
        <v>21</v>
      </c>
      <c r="N115" s="227" t="s">
        <v>47</v>
      </c>
      <c r="O115" s="45"/>
      <c r="P115" s="228">
        <f>O115*H115</f>
        <v>0</v>
      </c>
      <c r="Q115" s="228">
        <v>0.04851</v>
      </c>
      <c r="R115" s="228">
        <f>Q115*H115</f>
        <v>0.04851</v>
      </c>
      <c r="S115" s="228">
        <v>0</v>
      </c>
      <c r="T115" s="229">
        <f>S115*H115</f>
        <v>0</v>
      </c>
      <c r="AR115" s="22" t="s">
        <v>91</v>
      </c>
      <c r="AT115" s="22" t="s">
        <v>142</v>
      </c>
      <c r="AU115" s="22" t="s">
        <v>85</v>
      </c>
      <c r="AY115" s="22" t="s">
        <v>140</v>
      </c>
      <c r="BE115" s="230">
        <f>IF(N115="základní",J115,0)</f>
        <v>0</v>
      </c>
      <c r="BF115" s="230">
        <f>IF(N115="snížená",J115,0)</f>
        <v>0</v>
      </c>
      <c r="BG115" s="230">
        <f>IF(N115="zákl. přenesená",J115,0)</f>
        <v>0</v>
      </c>
      <c r="BH115" s="230">
        <f>IF(N115="sníž. přenesená",J115,0)</f>
        <v>0</v>
      </c>
      <c r="BI115" s="230">
        <f>IF(N115="nulová",J115,0)</f>
        <v>0</v>
      </c>
      <c r="BJ115" s="22" t="s">
        <v>81</v>
      </c>
      <c r="BK115" s="230">
        <f>ROUND(I115*H115,2)</f>
        <v>0</v>
      </c>
      <c r="BL115" s="22" t="s">
        <v>91</v>
      </c>
      <c r="BM115" s="22" t="s">
        <v>499</v>
      </c>
    </row>
    <row r="116" spans="2:51" s="11" customFormat="1" ht="13.5">
      <c r="B116" s="231"/>
      <c r="C116" s="232"/>
      <c r="D116" s="233" t="s">
        <v>148</v>
      </c>
      <c r="E116" s="234" t="s">
        <v>21</v>
      </c>
      <c r="F116" s="235" t="s">
        <v>500</v>
      </c>
      <c r="G116" s="232"/>
      <c r="H116" s="236">
        <v>1</v>
      </c>
      <c r="I116" s="237"/>
      <c r="J116" s="232"/>
      <c r="K116" s="232"/>
      <c r="L116" s="238"/>
      <c r="M116" s="239"/>
      <c r="N116" s="240"/>
      <c r="O116" s="240"/>
      <c r="P116" s="240"/>
      <c r="Q116" s="240"/>
      <c r="R116" s="240"/>
      <c r="S116" s="240"/>
      <c r="T116" s="241"/>
      <c r="AT116" s="242" t="s">
        <v>148</v>
      </c>
      <c r="AU116" s="242" t="s">
        <v>85</v>
      </c>
      <c r="AV116" s="11" t="s">
        <v>85</v>
      </c>
      <c r="AW116" s="11" t="s">
        <v>39</v>
      </c>
      <c r="AX116" s="11" t="s">
        <v>81</v>
      </c>
      <c r="AY116" s="242" t="s">
        <v>140</v>
      </c>
    </row>
    <row r="117" spans="2:65" s="1" customFormat="1" ht="25.5" customHeight="1">
      <c r="B117" s="44"/>
      <c r="C117" s="219" t="s">
        <v>164</v>
      </c>
      <c r="D117" s="219" t="s">
        <v>142</v>
      </c>
      <c r="E117" s="220" t="s">
        <v>501</v>
      </c>
      <c r="F117" s="221" t="s">
        <v>502</v>
      </c>
      <c r="G117" s="222" t="s">
        <v>152</v>
      </c>
      <c r="H117" s="223">
        <v>5</v>
      </c>
      <c r="I117" s="224"/>
      <c r="J117" s="225">
        <f>ROUND(I117*H117,2)</f>
        <v>0</v>
      </c>
      <c r="K117" s="221" t="s">
        <v>21</v>
      </c>
      <c r="L117" s="70"/>
      <c r="M117" s="226" t="s">
        <v>21</v>
      </c>
      <c r="N117" s="227" t="s">
        <v>47</v>
      </c>
      <c r="O117" s="45"/>
      <c r="P117" s="228">
        <f>O117*H117</f>
        <v>0</v>
      </c>
      <c r="Q117" s="228">
        <v>0.0035</v>
      </c>
      <c r="R117" s="228">
        <f>Q117*H117</f>
        <v>0.0175</v>
      </c>
      <c r="S117" s="228">
        <v>0</v>
      </c>
      <c r="T117" s="229">
        <f>S117*H117</f>
        <v>0</v>
      </c>
      <c r="AR117" s="22" t="s">
        <v>91</v>
      </c>
      <c r="AT117" s="22" t="s">
        <v>142</v>
      </c>
      <c r="AU117" s="22" t="s">
        <v>85</v>
      </c>
      <c r="AY117" s="22" t="s">
        <v>140</v>
      </c>
      <c r="BE117" s="230">
        <f>IF(N117="základní",J117,0)</f>
        <v>0</v>
      </c>
      <c r="BF117" s="230">
        <f>IF(N117="snížená",J117,0)</f>
        <v>0</v>
      </c>
      <c r="BG117" s="230">
        <f>IF(N117="zákl. přenesená",J117,0)</f>
        <v>0</v>
      </c>
      <c r="BH117" s="230">
        <f>IF(N117="sníž. přenesená",J117,0)</f>
        <v>0</v>
      </c>
      <c r="BI117" s="230">
        <f>IF(N117="nulová",J117,0)</f>
        <v>0</v>
      </c>
      <c r="BJ117" s="22" t="s">
        <v>81</v>
      </c>
      <c r="BK117" s="230">
        <f>ROUND(I117*H117,2)</f>
        <v>0</v>
      </c>
      <c r="BL117" s="22" t="s">
        <v>91</v>
      </c>
      <c r="BM117" s="22" t="s">
        <v>503</v>
      </c>
    </row>
    <row r="118" spans="2:51" s="11" customFormat="1" ht="13.5">
      <c r="B118" s="231"/>
      <c r="C118" s="232"/>
      <c r="D118" s="233" t="s">
        <v>148</v>
      </c>
      <c r="E118" s="234" t="s">
        <v>21</v>
      </c>
      <c r="F118" s="235" t="s">
        <v>504</v>
      </c>
      <c r="G118" s="232"/>
      <c r="H118" s="236">
        <v>5</v>
      </c>
      <c r="I118" s="237"/>
      <c r="J118" s="232"/>
      <c r="K118" s="232"/>
      <c r="L118" s="238"/>
      <c r="M118" s="239"/>
      <c r="N118" s="240"/>
      <c r="O118" s="240"/>
      <c r="P118" s="240"/>
      <c r="Q118" s="240"/>
      <c r="R118" s="240"/>
      <c r="S118" s="240"/>
      <c r="T118" s="241"/>
      <c r="AT118" s="242" t="s">
        <v>148</v>
      </c>
      <c r="AU118" s="242" t="s">
        <v>85</v>
      </c>
      <c r="AV118" s="11" t="s">
        <v>85</v>
      </c>
      <c r="AW118" s="11" t="s">
        <v>39</v>
      </c>
      <c r="AX118" s="11" t="s">
        <v>81</v>
      </c>
      <c r="AY118" s="242" t="s">
        <v>140</v>
      </c>
    </row>
    <row r="119" spans="2:65" s="1" customFormat="1" ht="16.5" customHeight="1">
      <c r="B119" s="44"/>
      <c r="C119" s="219" t="s">
        <v>187</v>
      </c>
      <c r="D119" s="219" t="s">
        <v>142</v>
      </c>
      <c r="E119" s="220" t="s">
        <v>505</v>
      </c>
      <c r="F119" s="221" t="s">
        <v>506</v>
      </c>
      <c r="G119" s="222" t="s">
        <v>161</v>
      </c>
      <c r="H119" s="223">
        <v>21.46</v>
      </c>
      <c r="I119" s="224"/>
      <c r="J119" s="225">
        <f>ROUND(I119*H119,2)</f>
        <v>0</v>
      </c>
      <c r="K119" s="221" t="s">
        <v>21</v>
      </c>
      <c r="L119" s="70"/>
      <c r="M119" s="226" t="s">
        <v>21</v>
      </c>
      <c r="N119" s="227" t="s">
        <v>47</v>
      </c>
      <c r="O119" s="45"/>
      <c r="P119" s="228">
        <f>O119*H119</f>
        <v>0</v>
      </c>
      <c r="Q119" s="228">
        <v>0.03</v>
      </c>
      <c r="R119" s="228">
        <f>Q119*H119</f>
        <v>0.6438</v>
      </c>
      <c r="S119" s="228">
        <v>0</v>
      </c>
      <c r="T119" s="229">
        <f>S119*H119</f>
        <v>0</v>
      </c>
      <c r="AR119" s="22" t="s">
        <v>91</v>
      </c>
      <c r="AT119" s="22" t="s">
        <v>142</v>
      </c>
      <c r="AU119" s="22" t="s">
        <v>85</v>
      </c>
      <c r="AY119" s="22" t="s">
        <v>140</v>
      </c>
      <c r="BE119" s="230">
        <f>IF(N119="základní",J119,0)</f>
        <v>0</v>
      </c>
      <c r="BF119" s="230">
        <f>IF(N119="snížená",J119,0)</f>
        <v>0</v>
      </c>
      <c r="BG119" s="230">
        <f>IF(N119="zákl. přenesená",J119,0)</f>
        <v>0</v>
      </c>
      <c r="BH119" s="230">
        <f>IF(N119="sníž. přenesená",J119,0)</f>
        <v>0</v>
      </c>
      <c r="BI119" s="230">
        <f>IF(N119="nulová",J119,0)</f>
        <v>0</v>
      </c>
      <c r="BJ119" s="22" t="s">
        <v>81</v>
      </c>
      <c r="BK119" s="230">
        <f>ROUND(I119*H119,2)</f>
        <v>0</v>
      </c>
      <c r="BL119" s="22" t="s">
        <v>91</v>
      </c>
      <c r="BM119" s="22" t="s">
        <v>507</v>
      </c>
    </row>
    <row r="120" spans="2:51" s="11" customFormat="1" ht="13.5">
      <c r="B120" s="231"/>
      <c r="C120" s="232"/>
      <c r="D120" s="233" t="s">
        <v>148</v>
      </c>
      <c r="E120" s="234" t="s">
        <v>21</v>
      </c>
      <c r="F120" s="235" t="s">
        <v>508</v>
      </c>
      <c r="G120" s="232"/>
      <c r="H120" s="236">
        <v>12.5</v>
      </c>
      <c r="I120" s="237"/>
      <c r="J120" s="232"/>
      <c r="K120" s="232"/>
      <c r="L120" s="238"/>
      <c r="M120" s="239"/>
      <c r="N120" s="240"/>
      <c r="O120" s="240"/>
      <c r="P120" s="240"/>
      <c r="Q120" s="240"/>
      <c r="R120" s="240"/>
      <c r="S120" s="240"/>
      <c r="T120" s="241"/>
      <c r="AT120" s="242" t="s">
        <v>148</v>
      </c>
      <c r="AU120" s="242" t="s">
        <v>85</v>
      </c>
      <c r="AV120" s="11" t="s">
        <v>85</v>
      </c>
      <c r="AW120" s="11" t="s">
        <v>39</v>
      </c>
      <c r="AX120" s="11" t="s">
        <v>76</v>
      </c>
      <c r="AY120" s="242" t="s">
        <v>140</v>
      </c>
    </row>
    <row r="121" spans="2:51" s="11" customFormat="1" ht="13.5">
      <c r="B121" s="231"/>
      <c r="C121" s="232"/>
      <c r="D121" s="233" t="s">
        <v>148</v>
      </c>
      <c r="E121" s="234" t="s">
        <v>21</v>
      </c>
      <c r="F121" s="235" t="s">
        <v>509</v>
      </c>
      <c r="G121" s="232"/>
      <c r="H121" s="236">
        <v>8.96</v>
      </c>
      <c r="I121" s="237"/>
      <c r="J121" s="232"/>
      <c r="K121" s="232"/>
      <c r="L121" s="238"/>
      <c r="M121" s="239"/>
      <c r="N121" s="240"/>
      <c r="O121" s="240"/>
      <c r="P121" s="240"/>
      <c r="Q121" s="240"/>
      <c r="R121" s="240"/>
      <c r="S121" s="240"/>
      <c r="T121" s="241"/>
      <c r="AT121" s="242" t="s">
        <v>148</v>
      </c>
      <c r="AU121" s="242" t="s">
        <v>85</v>
      </c>
      <c r="AV121" s="11" t="s">
        <v>85</v>
      </c>
      <c r="AW121" s="11" t="s">
        <v>39</v>
      </c>
      <c r="AX121" s="11" t="s">
        <v>76</v>
      </c>
      <c r="AY121" s="242" t="s">
        <v>140</v>
      </c>
    </row>
    <row r="122" spans="2:51" s="12" customFormat="1" ht="13.5">
      <c r="B122" s="261"/>
      <c r="C122" s="262"/>
      <c r="D122" s="233" t="s">
        <v>148</v>
      </c>
      <c r="E122" s="263" t="s">
        <v>21</v>
      </c>
      <c r="F122" s="264" t="s">
        <v>510</v>
      </c>
      <c r="G122" s="262"/>
      <c r="H122" s="265">
        <v>21.46</v>
      </c>
      <c r="I122" s="266"/>
      <c r="J122" s="262"/>
      <c r="K122" s="262"/>
      <c r="L122" s="267"/>
      <c r="M122" s="268"/>
      <c r="N122" s="269"/>
      <c r="O122" s="269"/>
      <c r="P122" s="269"/>
      <c r="Q122" s="269"/>
      <c r="R122" s="269"/>
      <c r="S122" s="269"/>
      <c r="T122" s="270"/>
      <c r="AT122" s="271" t="s">
        <v>148</v>
      </c>
      <c r="AU122" s="271" t="s">
        <v>85</v>
      </c>
      <c r="AV122" s="12" t="s">
        <v>91</v>
      </c>
      <c r="AW122" s="12" t="s">
        <v>39</v>
      </c>
      <c r="AX122" s="12" t="s">
        <v>81</v>
      </c>
      <c r="AY122" s="271" t="s">
        <v>140</v>
      </c>
    </row>
    <row r="123" spans="2:65" s="1" customFormat="1" ht="16.5" customHeight="1">
      <c r="B123" s="44"/>
      <c r="C123" s="219" t="s">
        <v>191</v>
      </c>
      <c r="D123" s="219" t="s">
        <v>142</v>
      </c>
      <c r="E123" s="220" t="s">
        <v>511</v>
      </c>
      <c r="F123" s="221" t="s">
        <v>512</v>
      </c>
      <c r="G123" s="222" t="s">
        <v>161</v>
      </c>
      <c r="H123" s="223">
        <v>21.46</v>
      </c>
      <c r="I123" s="224"/>
      <c r="J123" s="225">
        <f>ROUND(I123*H123,2)</f>
        <v>0</v>
      </c>
      <c r="K123" s="221" t="s">
        <v>21</v>
      </c>
      <c r="L123" s="70"/>
      <c r="M123" s="226" t="s">
        <v>21</v>
      </c>
      <c r="N123" s="227" t="s">
        <v>47</v>
      </c>
      <c r="O123" s="45"/>
      <c r="P123" s="228">
        <f>O123*H123</f>
        <v>0</v>
      </c>
      <c r="Q123" s="228">
        <v>0.03</v>
      </c>
      <c r="R123" s="228">
        <f>Q123*H123</f>
        <v>0.6438</v>
      </c>
      <c r="S123" s="228">
        <v>0</v>
      </c>
      <c r="T123" s="229">
        <f>S123*H123</f>
        <v>0</v>
      </c>
      <c r="AR123" s="22" t="s">
        <v>91</v>
      </c>
      <c r="AT123" s="22" t="s">
        <v>142</v>
      </c>
      <c r="AU123" s="22" t="s">
        <v>85</v>
      </c>
      <c r="AY123" s="22" t="s">
        <v>140</v>
      </c>
      <c r="BE123" s="230">
        <f>IF(N123="základní",J123,0)</f>
        <v>0</v>
      </c>
      <c r="BF123" s="230">
        <f>IF(N123="snížená",J123,0)</f>
        <v>0</v>
      </c>
      <c r="BG123" s="230">
        <f>IF(N123="zákl. přenesená",J123,0)</f>
        <v>0</v>
      </c>
      <c r="BH123" s="230">
        <f>IF(N123="sníž. přenesená",J123,0)</f>
        <v>0</v>
      </c>
      <c r="BI123" s="230">
        <f>IF(N123="nulová",J123,0)</f>
        <v>0</v>
      </c>
      <c r="BJ123" s="22" t="s">
        <v>81</v>
      </c>
      <c r="BK123" s="230">
        <f>ROUND(I123*H123,2)</f>
        <v>0</v>
      </c>
      <c r="BL123" s="22" t="s">
        <v>91</v>
      </c>
      <c r="BM123" s="22" t="s">
        <v>513</v>
      </c>
    </row>
    <row r="124" spans="2:51" s="11" customFormat="1" ht="13.5">
      <c r="B124" s="231"/>
      <c r="C124" s="232"/>
      <c r="D124" s="233" t="s">
        <v>148</v>
      </c>
      <c r="E124" s="234" t="s">
        <v>21</v>
      </c>
      <c r="F124" s="235" t="s">
        <v>508</v>
      </c>
      <c r="G124" s="232"/>
      <c r="H124" s="236">
        <v>12.5</v>
      </c>
      <c r="I124" s="237"/>
      <c r="J124" s="232"/>
      <c r="K124" s="232"/>
      <c r="L124" s="238"/>
      <c r="M124" s="239"/>
      <c r="N124" s="240"/>
      <c r="O124" s="240"/>
      <c r="P124" s="240"/>
      <c r="Q124" s="240"/>
      <c r="R124" s="240"/>
      <c r="S124" s="240"/>
      <c r="T124" s="241"/>
      <c r="AT124" s="242" t="s">
        <v>148</v>
      </c>
      <c r="AU124" s="242" t="s">
        <v>85</v>
      </c>
      <c r="AV124" s="11" t="s">
        <v>85</v>
      </c>
      <c r="AW124" s="11" t="s">
        <v>39</v>
      </c>
      <c r="AX124" s="11" t="s">
        <v>76</v>
      </c>
      <c r="AY124" s="242" t="s">
        <v>140</v>
      </c>
    </row>
    <row r="125" spans="2:51" s="11" customFormat="1" ht="13.5">
      <c r="B125" s="231"/>
      <c r="C125" s="232"/>
      <c r="D125" s="233" t="s">
        <v>148</v>
      </c>
      <c r="E125" s="234" t="s">
        <v>21</v>
      </c>
      <c r="F125" s="235" t="s">
        <v>514</v>
      </c>
      <c r="G125" s="232"/>
      <c r="H125" s="236">
        <v>8.96</v>
      </c>
      <c r="I125" s="237"/>
      <c r="J125" s="232"/>
      <c r="K125" s="232"/>
      <c r="L125" s="238"/>
      <c r="M125" s="239"/>
      <c r="N125" s="240"/>
      <c r="O125" s="240"/>
      <c r="P125" s="240"/>
      <c r="Q125" s="240"/>
      <c r="R125" s="240"/>
      <c r="S125" s="240"/>
      <c r="T125" s="241"/>
      <c r="AT125" s="242" t="s">
        <v>148</v>
      </c>
      <c r="AU125" s="242" t="s">
        <v>85</v>
      </c>
      <c r="AV125" s="11" t="s">
        <v>85</v>
      </c>
      <c r="AW125" s="11" t="s">
        <v>39</v>
      </c>
      <c r="AX125" s="11" t="s">
        <v>76</v>
      </c>
      <c r="AY125" s="242" t="s">
        <v>140</v>
      </c>
    </row>
    <row r="126" spans="2:51" s="12" customFormat="1" ht="13.5">
      <c r="B126" s="261"/>
      <c r="C126" s="262"/>
      <c r="D126" s="233" t="s">
        <v>148</v>
      </c>
      <c r="E126" s="263" t="s">
        <v>21</v>
      </c>
      <c r="F126" s="264" t="s">
        <v>510</v>
      </c>
      <c r="G126" s="262"/>
      <c r="H126" s="265">
        <v>21.46</v>
      </c>
      <c r="I126" s="266"/>
      <c r="J126" s="262"/>
      <c r="K126" s="262"/>
      <c r="L126" s="267"/>
      <c r="M126" s="268"/>
      <c r="N126" s="269"/>
      <c r="O126" s="269"/>
      <c r="P126" s="269"/>
      <c r="Q126" s="269"/>
      <c r="R126" s="269"/>
      <c r="S126" s="269"/>
      <c r="T126" s="270"/>
      <c r="AT126" s="271" t="s">
        <v>148</v>
      </c>
      <c r="AU126" s="271" t="s">
        <v>85</v>
      </c>
      <c r="AV126" s="12" t="s">
        <v>91</v>
      </c>
      <c r="AW126" s="12" t="s">
        <v>39</v>
      </c>
      <c r="AX126" s="12" t="s">
        <v>81</v>
      </c>
      <c r="AY126" s="271" t="s">
        <v>140</v>
      </c>
    </row>
    <row r="127" spans="2:65" s="1" customFormat="1" ht="16.5" customHeight="1">
      <c r="B127" s="44"/>
      <c r="C127" s="219" t="s">
        <v>198</v>
      </c>
      <c r="D127" s="219" t="s">
        <v>142</v>
      </c>
      <c r="E127" s="220" t="s">
        <v>515</v>
      </c>
      <c r="F127" s="221" t="s">
        <v>516</v>
      </c>
      <c r="G127" s="222" t="s">
        <v>161</v>
      </c>
      <c r="H127" s="223">
        <v>11.2</v>
      </c>
      <c r="I127" s="224"/>
      <c r="J127" s="225">
        <f>ROUND(I127*H127,2)</f>
        <v>0</v>
      </c>
      <c r="K127" s="221" t="s">
        <v>21</v>
      </c>
      <c r="L127" s="70"/>
      <c r="M127" s="226" t="s">
        <v>21</v>
      </c>
      <c r="N127" s="227" t="s">
        <v>47</v>
      </c>
      <c r="O127" s="45"/>
      <c r="P127" s="228">
        <f>O127*H127</f>
        <v>0</v>
      </c>
      <c r="Q127" s="228">
        <v>0.03</v>
      </c>
      <c r="R127" s="228">
        <f>Q127*H127</f>
        <v>0.33599999999999997</v>
      </c>
      <c r="S127" s="228">
        <v>0</v>
      </c>
      <c r="T127" s="229">
        <f>S127*H127</f>
        <v>0</v>
      </c>
      <c r="AR127" s="22" t="s">
        <v>91</v>
      </c>
      <c r="AT127" s="22" t="s">
        <v>142</v>
      </c>
      <c r="AU127" s="22" t="s">
        <v>85</v>
      </c>
      <c r="AY127" s="22" t="s">
        <v>140</v>
      </c>
      <c r="BE127" s="230">
        <f>IF(N127="základní",J127,0)</f>
        <v>0</v>
      </c>
      <c r="BF127" s="230">
        <f>IF(N127="snížená",J127,0)</f>
        <v>0</v>
      </c>
      <c r="BG127" s="230">
        <f>IF(N127="zákl. přenesená",J127,0)</f>
        <v>0</v>
      </c>
      <c r="BH127" s="230">
        <f>IF(N127="sníž. přenesená",J127,0)</f>
        <v>0</v>
      </c>
      <c r="BI127" s="230">
        <f>IF(N127="nulová",J127,0)</f>
        <v>0</v>
      </c>
      <c r="BJ127" s="22" t="s">
        <v>81</v>
      </c>
      <c r="BK127" s="230">
        <f>ROUND(I127*H127,2)</f>
        <v>0</v>
      </c>
      <c r="BL127" s="22" t="s">
        <v>91</v>
      </c>
      <c r="BM127" s="22" t="s">
        <v>517</v>
      </c>
    </row>
    <row r="128" spans="2:51" s="11" customFormat="1" ht="13.5">
      <c r="B128" s="231"/>
      <c r="C128" s="232"/>
      <c r="D128" s="233" t="s">
        <v>148</v>
      </c>
      <c r="E128" s="234" t="s">
        <v>21</v>
      </c>
      <c r="F128" s="235" t="s">
        <v>514</v>
      </c>
      <c r="G128" s="232"/>
      <c r="H128" s="236">
        <v>8.96</v>
      </c>
      <c r="I128" s="237"/>
      <c r="J128" s="232"/>
      <c r="K128" s="232"/>
      <c r="L128" s="238"/>
      <c r="M128" s="239"/>
      <c r="N128" s="240"/>
      <c r="O128" s="240"/>
      <c r="P128" s="240"/>
      <c r="Q128" s="240"/>
      <c r="R128" s="240"/>
      <c r="S128" s="240"/>
      <c r="T128" s="241"/>
      <c r="AT128" s="242" t="s">
        <v>148</v>
      </c>
      <c r="AU128" s="242" t="s">
        <v>85</v>
      </c>
      <c r="AV128" s="11" t="s">
        <v>85</v>
      </c>
      <c r="AW128" s="11" t="s">
        <v>39</v>
      </c>
      <c r="AX128" s="11" t="s">
        <v>76</v>
      </c>
      <c r="AY128" s="242" t="s">
        <v>140</v>
      </c>
    </row>
    <row r="129" spans="2:51" s="11" customFormat="1" ht="13.5">
      <c r="B129" s="231"/>
      <c r="C129" s="232"/>
      <c r="D129" s="233" t="s">
        <v>148</v>
      </c>
      <c r="E129" s="234" t="s">
        <v>21</v>
      </c>
      <c r="F129" s="235" t="s">
        <v>518</v>
      </c>
      <c r="G129" s="232"/>
      <c r="H129" s="236">
        <v>2.24</v>
      </c>
      <c r="I129" s="237"/>
      <c r="J129" s="232"/>
      <c r="K129" s="232"/>
      <c r="L129" s="238"/>
      <c r="M129" s="239"/>
      <c r="N129" s="240"/>
      <c r="O129" s="240"/>
      <c r="P129" s="240"/>
      <c r="Q129" s="240"/>
      <c r="R129" s="240"/>
      <c r="S129" s="240"/>
      <c r="T129" s="241"/>
      <c r="AT129" s="242" t="s">
        <v>148</v>
      </c>
      <c r="AU129" s="242" t="s">
        <v>85</v>
      </c>
      <c r="AV129" s="11" t="s">
        <v>85</v>
      </c>
      <c r="AW129" s="11" t="s">
        <v>39</v>
      </c>
      <c r="AX129" s="11" t="s">
        <v>76</v>
      </c>
      <c r="AY129" s="242" t="s">
        <v>140</v>
      </c>
    </row>
    <row r="130" spans="2:51" s="12" customFormat="1" ht="13.5">
      <c r="B130" s="261"/>
      <c r="C130" s="262"/>
      <c r="D130" s="233" t="s">
        <v>148</v>
      </c>
      <c r="E130" s="263" t="s">
        <v>21</v>
      </c>
      <c r="F130" s="264" t="s">
        <v>510</v>
      </c>
      <c r="G130" s="262"/>
      <c r="H130" s="265">
        <v>11.2</v>
      </c>
      <c r="I130" s="266"/>
      <c r="J130" s="262"/>
      <c r="K130" s="262"/>
      <c r="L130" s="267"/>
      <c r="M130" s="268"/>
      <c r="N130" s="269"/>
      <c r="O130" s="269"/>
      <c r="P130" s="269"/>
      <c r="Q130" s="269"/>
      <c r="R130" s="269"/>
      <c r="S130" s="269"/>
      <c r="T130" s="270"/>
      <c r="AT130" s="271" t="s">
        <v>148</v>
      </c>
      <c r="AU130" s="271" t="s">
        <v>85</v>
      </c>
      <c r="AV130" s="12" t="s">
        <v>91</v>
      </c>
      <c r="AW130" s="12" t="s">
        <v>39</v>
      </c>
      <c r="AX130" s="12" t="s">
        <v>81</v>
      </c>
      <c r="AY130" s="271" t="s">
        <v>140</v>
      </c>
    </row>
    <row r="131" spans="2:65" s="1" customFormat="1" ht="16.5" customHeight="1">
      <c r="B131" s="44"/>
      <c r="C131" s="219" t="s">
        <v>204</v>
      </c>
      <c r="D131" s="219" t="s">
        <v>142</v>
      </c>
      <c r="E131" s="220" t="s">
        <v>519</v>
      </c>
      <c r="F131" s="221" t="s">
        <v>520</v>
      </c>
      <c r="G131" s="222" t="s">
        <v>161</v>
      </c>
      <c r="H131" s="223">
        <v>52.16</v>
      </c>
      <c r="I131" s="224"/>
      <c r="J131" s="225">
        <f>ROUND(I131*H131,2)</f>
        <v>0</v>
      </c>
      <c r="K131" s="221" t="s">
        <v>21</v>
      </c>
      <c r="L131" s="70"/>
      <c r="M131" s="226" t="s">
        <v>21</v>
      </c>
      <c r="N131" s="227" t="s">
        <v>47</v>
      </c>
      <c r="O131" s="45"/>
      <c r="P131" s="228">
        <f>O131*H131</f>
        <v>0</v>
      </c>
      <c r="Q131" s="228">
        <v>0.03</v>
      </c>
      <c r="R131" s="228">
        <f>Q131*H131</f>
        <v>1.5647999999999997</v>
      </c>
      <c r="S131" s="228">
        <v>0</v>
      </c>
      <c r="T131" s="229">
        <f>S131*H131</f>
        <v>0</v>
      </c>
      <c r="AR131" s="22" t="s">
        <v>91</v>
      </c>
      <c r="AT131" s="22" t="s">
        <v>142</v>
      </c>
      <c r="AU131" s="22" t="s">
        <v>85</v>
      </c>
      <c r="AY131" s="22" t="s">
        <v>140</v>
      </c>
      <c r="BE131" s="230">
        <f>IF(N131="základní",J131,0)</f>
        <v>0</v>
      </c>
      <c r="BF131" s="230">
        <f>IF(N131="snížená",J131,0)</f>
        <v>0</v>
      </c>
      <c r="BG131" s="230">
        <f>IF(N131="zákl. přenesená",J131,0)</f>
        <v>0</v>
      </c>
      <c r="BH131" s="230">
        <f>IF(N131="sníž. přenesená",J131,0)</f>
        <v>0</v>
      </c>
      <c r="BI131" s="230">
        <f>IF(N131="nulová",J131,0)</f>
        <v>0</v>
      </c>
      <c r="BJ131" s="22" t="s">
        <v>81</v>
      </c>
      <c r="BK131" s="230">
        <f>ROUND(I131*H131,2)</f>
        <v>0</v>
      </c>
      <c r="BL131" s="22" t="s">
        <v>91</v>
      </c>
      <c r="BM131" s="22" t="s">
        <v>521</v>
      </c>
    </row>
    <row r="132" spans="2:51" s="11" customFormat="1" ht="13.5">
      <c r="B132" s="231"/>
      <c r="C132" s="232"/>
      <c r="D132" s="233" t="s">
        <v>148</v>
      </c>
      <c r="E132" s="234" t="s">
        <v>21</v>
      </c>
      <c r="F132" s="235" t="s">
        <v>522</v>
      </c>
      <c r="G132" s="232"/>
      <c r="H132" s="236">
        <v>52.16</v>
      </c>
      <c r="I132" s="237"/>
      <c r="J132" s="232"/>
      <c r="K132" s="232"/>
      <c r="L132" s="238"/>
      <c r="M132" s="239"/>
      <c r="N132" s="240"/>
      <c r="O132" s="240"/>
      <c r="P132" s="240"/>
      <c r="Q132" s="240"/>
      <c r="R132" s="240"/>
      <c r="S132" s="240"/>
      <c r="T132" s="241"/>
      <c r="AT132" s="242" t="s">
        <v>148</v>
      </c>
      <c r="AU132" s="242" t="s">
        <v>85</v>
      </c>
      <c r="AV132" s="11" t="s">
        <v>85</v>
      </c>
      <c r="AW132" s="11" t="s">
        <v>39</v>
      </c>
      <c r="AX132" s="11" t="s">
        <v>81</v>
      </c>
      <c r="AY132" s="242" t="s">
        <v>140</v>
      </c>
    </row>
    <row r="133" spans="2:65" s="1" customFormat="1" ht="16.5" customHeight="1">
      <c r="B133" s="44"/>
      <c r="C133" s="219" t="s">
        <v>209</v>
      </c>
      <c r="D133" s="219" t="s">
        <v>142</v>
      </c>
      <c r="E133" s="220" t="s">
        <v>523</v>
      </c>
      <c r="F133" s="221" t="s">
        <v>524</v>
      </c>
      <c r="G133" s="222" t="s">
        <v>161</v>
      </c>
      <c r="H133" s="223">
        <v>63.36</v>
      </c>
      <c r="I133" s="224"/>
      <c r="J133" s="225">
        <f>ROUND(I133*H133,2)</f>
        <v>0</v>
      </c>
      <c r="K133" s="221" t="s">
        <v>21</v>
      </c>
      <c r="L133" s="70"/>
      <c r="M133" s="226" t="s">
        <v>21</v>
      </c>
      <c r="N133" s="227" t="s">
        <v>47</v>
      </c>
      <c r="O133" s="45"/>
      <c r="P133" s="228">
        <f>O133*H133</f>
        <v>0</v>
      </c>
      <c r="Q133" s="228">
        <v>0.03</v>
      </c>
      <c r="R133" s="228">
        <f>Q133*H133</f>
        <v>1.9007999999999998</v>
      </c>
      <c r="S133" s="228">
        <v>0</v>
      </c>
      <c r="T133" s="229">
        <f>S133*H133</f>
        <v>0</v>
      </c>
      <c r="AR133" s="22" t="s">
        <v>91</v>
      </c>
      <c r="AT133" s="22" t="s">
        <v>142</v>
      </c>
      <c r="AU133" s="22" t="s">
        <v>85</v>
      </c>
      <c r="AY133" s="22" t="s">
        <v>140</v>
      </c>
      <c r="BE133" s="230">
        <f>IF(N133="základní",J133,0)</f>
        <v>0</v>
      </c>
      <c r="BF133" s="230">
        <f>IF(N133="snížená",J133,0)</f>
        <v>0</v>
      </c>
      <c r="BG133" s="230">
        <f>IF(N133="zákl. přenesená",J133,0)</f>
        <v>0</v>
      </c>
      <c r="BH133" s="230">
        <f>IF(N133="sníž. přenesená",J133,0)</f>
        <v>0</v>
      </c>
      <c r="BI133" s="230">
        <f>IF(N133="nulová",J133,0)</f>
        <v>0</v>
      </c>
      <c r="BJ133" s="22" t="s">
        <v>81</v>
      </c>
      <c r="BK133" s="230">
        <f>ROUND(I133*H133,2)</f>
        <v>0</v>
      </c>
      <c r="BL133" s="22" t="s">
        <v>91</v>
      </c>
      <c r="BM133" s="22" t="s">
        <v>525</v>
      </c>
    </row>
    <row r="134" spans="2:51" s="11" customFormat="1" ht="13.5">
      <c r="B134" s="231"/>
      <c r="C134" s="232"/>
      <c r="D134" s="233" t="s">
        <v>148</v>
      </c>
      <c r="E134" s="234" t="s">
        <v>21</v>
      </c>
      <c r="F134" s="235" t="s">
        <v>514</v>
      </c>
      <c r="G134" s="232"/>
      <c r="H134" s="236">
        <v>8.96</v>
      </c>
      <c r="I134" s="237"/>
      <c r="J134" s="232"/>
      <c r="K134" s="232"/>
      <c r="L134" s="238"/>
      <c r="M134" s="239"/>
      <c r="N134" s="240"/>
      <c r="O134" s="240"/>
      <c r="P134" s="240"/>
      <c r="Q134" s="240"/>
      <c r="R134" s="240"/>
      <c r="S134" s="240"/>
      <c r="T134" s="241"/>
      <c r="AT134" s="242" t="s">
        <v>148</v>
      </c>
      <c r="AU134" s="242" t="s">
        <v>85</v>
      </c>
      <c r="AV134" s="11" t="s">
        <v>85</v>
      </c>
      <c r="AW134" s="11" t="s">
        <v>39</v>
      </c>
      <c r="AX134" s="11" t="s">
        <v>76</v>
      </c>
      <c r="AY134" s="242" t="s">
        <v>140</v>
      </c>
    </row>
    <row r="135" spans="2:51" s="11" customFormat="1" ht="13.5">
      <c r="B135" s="231"/>
      <c r="C135" s="232"/>
      <c r="D135" s="233" t="s">
        <v>148</v>
      </c>
      <c r="E135" s="234" t="s">
        <v>21</v>
      </c>
      <c r="F135" s="235" t="s">
        <v>518</v>
      </c>
      <c r="G135" s="232"/>
      <c r="H135" s="236">
        <v>2.24</v>
      </c>
      <c r="I135" s="237"/>
      <c r="J135" s="232"/>
      <c r="K135" s="232"/>
      <c r="L135" s="238"/>
      <c r="M135" s="239"/>
      <c r="N135" s="240"/>
      <c r="O135" s="240"/>
      <c r="P135" s="240"/>
      <c r="Q135" s="240"/>
      <c r="R135" s="240"/>
      <c r="S135" s="240"/>
      <c r="T135" s="241"/>
      <c r="AT135" s="242" t="s">
        <v>148</v>
      </c>
      <c r="AU135" s="242" t="s">
        <v>85</v>
      </c>
      <c r="AV135" s="11" t="s">
        <v>85</v>
      </c>
      <c r="AW135" s="11" t="s">
        <v>39</v>
      </c>
      <c r="AX135" s="11" t="s">
        <v>76</v>
      </c>
      <c r="AY135" s="242" t="s">
        <v>140</v>
      </c>
    </row>
    <row r="136" spans="2:51" s="11" customFormat="1" ht="13.5">
      <c r="B136" s="231"/>
      <c r="C136" s="232"/>
      <c r="D136" s="233" t="s">
        <v>148</v>
      </c>
      <c r="E136" s="234" t="s">
        <v>21</v>
      </c>
      <c r="F136" s="235" t="s">
        <v>526</v>
      </c>
      <c r="G136" s="232"/>
      <c r="H136" s="236">
        <v>52.16</v>
      </c>
      <c r="I136" s="237"/>
      <c r="J136" s="232"/>
      <c r="K136" s="232"/>
      <c r="L136" s="238"/>
      <c r="M136" s="239"/>
      <c r="N136" s="240"/>
      <c r="O136" s="240"/>
      <c r="P136" s="240"/>
      <c r="Q136" s="240"/>
      <c r="R136" s="240"/>
      <c r="S136" s="240"/>
      <c r="T136" s="241"/>
      <c r="AT136" s="242" t="s">
        <v>148</v>
      </c>
      <c r="AU136" s="242" t="s">
        <v>85</v>
      </c>
      <c r="AV136" s="11" t="s">
        <v>85</v>
      </c>
      <c r="AW136" s="11" t="s">
        <v>39</v>
      </c>
      <c r="AX136" s="11" t="s">
        <v>76</v>
      </c>
      <c r="AY136" s="242" t="s">
        <v>140</v>
      </c>
    </row>
    <row r="137" spans="2:51" s="12" customFormat="1" ht="13.5">
      <c r="B137" s="261"/>
      <c r="C137" s="262"/>
      <c r="D137" s="233" t="s">
        <v>148</v>
      </c>
      <c r="E137" s="263" t="s">
        <v>21</v>
      </c>
      <c r="F137" s="264" t="s">
        <v>510</v>
      </c>
      <c r="G137" s="262"/>
      <c r="H137" s="265">
        <v>63.36</v>
      </c>
      <c r="I137" s="266"/>
      <c r="J137" s="262"/>
      <c r="K137" s="262"/>
      <c r="L137" s="267"/>
      <c r="M137" s="268"/>
      <c r="N137" s="269"/>
      <c r="O137" s="269"/>
      <c r="P137" s="269"/>
      <c r="Q137" s="269"/>
      <c r="R137" s="269"/>
      <c r="S137" s="269"/>
      <c r="T137" s="270"/>
      <c r="AT137" s="271" t="s">
        <v>148</v>
      </c>
      <c r="AU137" s="271" t="s">
        <v>85</v>
      </c>
      <c r="AV137" s="12" t="s">
        <v>91</v>
      </c>
      <c r="AW137" s="12" t="s">
        <v>39</v>
      </c>
      <c r="AX137" s="12" t="s">
        <v>81</v>
      </c>
      <c r="AY137" s="271" t="s">
        <v>140</v>
      </c>
    </row>
    <row r="138" spans="2:65" s="1" customFormat="1" ht="16.5" customHeight="1">
      <c r="B138" s="44"/>
      <c r="C138" s="219" t="s">
        <v>10</v>
      </c>
      <c r="D138" s="219" t="s">
        <v>142</v>
      </c>
      <c r="E138" s="220" t="s">
        <v>527</v>
      </c>
      <c r="F138" s="221" t="s">
        <v>528</v>
      </c>
      <c r="G138" s="222" t="s">
        <v>161</v>
      </c>
      <c r="H138" s="223">
        <v>21.46</v>
      </c>
      <c r="I138" s="224"/>
      <c r="J138" s="225">
        <f>ROUND(I138*H138,2)</f>
        <v>0</v>
      </c>
      <c r="K138" s="221" t="s">
        <v>21</v>
      </c>
      <c r="L138" s="70"/>
      <c r="M138" s="226" t="s">
        <v>21</v>
      </c>
      <c r="N138" s="227" t="s">
        <v>47</v>
      </c>
      <c r="O138" s="45"/>
      <c r="P138" s="228">
        <f>O138*H138</f>
        <v>0</v>
      </c>
      <c r="Q138" s="228">
        <v>0.03</v>
      </c>
      <c r="R138" s="228">
        <f>Q138*H138</f>
        <v>0.6438</v>
      </c>
      <c r="S138" s="228">
        <v>0</v>
      </c>
      <c r="T138" s="229">
        <f>S138*H138</f>
        <v>0</v>
      </c>
      <c r="AR138" s="22" t="s">
        <v>91</v>
      </c>
      <c r="AT138" s="22" t="s">
        <v>142</v>
      </c>
      <c r="AU138" s="22" t="s">
        <v>85</v>
      </c>
      <c r="AY138" s="22" t="s">
        <v>140</v>
      </c>
      <c r="BE138" s="230">
        <f>IF(N138="základní",J138,0)</f>
        <v>0</v>
      </c>
      <c r="BF138" s="230">
        <f>IF(N138="snížená",J138,0)</f>
        <v>0</v>
      </c>
      <c r="BG138" s="230">
        <f>IF(N138="zákl. přenesená",J138,0)</f>
        <v>0</v>
      </c>
      <c r="BH138" s="230">
        <f>IF(N138="sníž. přenesená",J138,0)</f>
        <v>0</v>
      </c>
      <c r="BI138" s="230">
        <f>IF(N138="nulová",J138,0)</f>
        <v>0</v>
      </c>
      <c r="BJ138" s="22" t="s">
        <v>81</v>
      </c>
      <c r="BK138" s="230">
        <f>ROUND(I138*H138,2)</f>
        <v>0</v>
      </c>
      <c r="BL138" s="22" t="s">
        <v>91</v>
      </c>
      <c r="BM138" s="22" t="s">
        <v>529</v>
      </c>
    </row>
    <row r="139" spans="2:51" s="11" customFormat="1" ht="13.5">
      <c r="B139" s="231"/>
      <c r="C139" s="232"/>
      <c r="D139" s="233" t="s">
        <v>148</v>
      </c>
      <c r="E139" s="234" t="s">
        <v>21</v>
      </c>
      <c r="F139" s="235" t="s">
        <v>530</v>
      </c>
      <c r="G139" s="232"/>
      <c r="H139" s="236">
        <v>12.5</v>
      </c>
      <c r="I139" s="237"/>
      <c r="J139" s="232"/>
      <c r="K139" s="232"/>
      <c r="L139" s="238"/>
      <c r="M139" s="239"/>
      <c r="N139" s="240"/>
      <c r="O139" s="240"/>
      <c r="P139" s="240"/>
      <c r="Q139" s="240"/>
      <c r="R139" s="240"/>
      <c r="S139" s="240"/>
      <c r="T139" s="241"/>
      <c r="AT139" s="242" t="s">
        <v>148</v>
      </c>
      <c r="AU139" s="242" t="s">
        <v>85</v>
      </c>
      <c r="AV139" s="11" t="s">
        <v>85</v>
      </c>
      <c r="AW139" s="11" t="s">
        <v>39</v>
      </c>
      <c r="AX139" s="11" t="s">
        <v>76</v>
      </c>
      <c r="AY139" s="242" t="s">
        <v>140</v>
      </c>
    </row>
    <row r="140" spans="2:51" s="11" customFormat="1" ht="13.5">
      <c r="B140" s="231"/>
      <c r="C140" s="232"/>
      <c r="D140" s="233" t="s">
        <v>148</v>
      </c>
      <c r="E140" s="234" t="s">
        <v>21</v>
      </c>
      <c r="F140" s="235" t="s">
        <v>514</v>
      </c>
      <c r="G140" s="232"/>
      <c r="H140" s="236">
        <v>8.96</v>
      </c>
      <c r="I140" s="237"/>
      <c r="J140" s="232"/>
      <c r="K140" s="232"/>
      <c r="L140" s="238"/>
      <c r="M140" s="239"/>
      <c r="N140" s="240"/>
      <c r="O140" s="240"/>
      <c r="P140" s="240"/>
      <c r="Q140" s="240"/>
      <c r="R140" s="240"/>
      <c r="S140" s="240"/>
      <c r="T140" s="241"/>
      <c r="AT140" s="242" t="s">
        <v>148</v>
      </c>
      <c r="AU140" s="242" t="s">
        <v>85</v>
      </c>
      <c r="AV140" s="11" t="s">
        <v>85</v>
      </c>
      <c r="AW140" s="11" t="s">
        <v>39</v>
      </c>
      <c r="AX140" s="11" t="s">
        <v>76</v>
      </c>
      <c r="AY140" s="242" t="s">
        <v>140</v>
      </c>
    </row>
    <row r="141" spans="2:51" s="12" customFormat="1" ht="13.5">
      <c r="B141" s="261"/>
      <c r="C141" s="262"/>
      <c r="D141" s="233" t="s">
        <v>148</v>
      </c>
      <c r="E141" s="263" t="s">
        <v>21</v>
      </c>
      <c r="F141" s="264" t="s">
        <v>510</v>
      </c>
      <c r="G141" s="262"/>
      <c r="H141" s="265">
        <v>21.46</v>
      </c>
      <c r="I141" s="266"/>
      <c r="J141" s="262"/>
      <c r="K141" s="262"/>
      <c r="L141" s="267"/>
      <c r="M141" s="268"/>
      <c r="N141" s="269"/>
      <c r="O141" s="269"/>
      <c r="P141" s="269"/>
      <c r="Q141" s="269"/>
      <c r="R141" s="269"/>
      <c r="S141" s="269"/>
      <c r="T141" s="270"/>
      <c r="AT141" s="271" t="s">
        <v>148</v>
      </c>
      <c r="AU141" s="271" t="s">
        <v>85</v>
      </c>
      <c r="AV141" s="12" t="s">
        <v>91</v>
      </c>
      <c r="AW141" s="12" t="s">
        <v>39</v>
      </c>
      <c r="AX141" s="12" t="s">
        <v>81</v>
      </c>
      <c r="AY141" s="271" t="s">
        <v>140</v>
      </c>
    </row>
    <row r="142" spans="2:65" s="1" customFormat="1" ht="16.5" customHeight="1">
      <c r="B142" s="44"/>
      <c r="C142" s="219" t="s">
        <v>217</v>
      </c>
      <c r="D142" s="219" t="s">
        <v>142</v>
      </c>
      <c r="E142" s="220" t="s">
        <v>531</v>
      </c>
      <c r="F142" s="221" t="s">
        <v>532</v>
      </c>
      <c r="G142" s="222" t="s">
        <v>161</v>
      </c>
      <c r="H142" s="223">
        <v>552.45</v>
      </c>
      <c r="I142" s="224"/>
      <c r="J142" s="225">
        <f>ROUND(I142*H142,2)</f>
        <v>0</v>
      </c>
      <c r="K142" s="221" t="s">
        <v>21</v>
      </c>
      <c r="L142" s="70"/>
      <c r="M142" s="226" t="s">
        <v>21</v>
      </c>
      <c r="N142" s="227" t="s">
        <v>47</v>
      </c>
      <c r="O142" s="45"/>
      <c r="P142" s="228">
        <f>O142*H142</f>
        <v>0</v>
      </c>
      <c r="Q142" s="228">
        <v>0.00268</v>
      </c>
      <c r="R142" s="228">
        <f>Q142*H142</f>
        <v>1.4805660000000003</v>
      </c>
      <c r="S142" s="228">
        <v>0</v>
      </c>
      <c r="T142" s="229">
        <f>S142*H142</f>
        <v>0</v>
      </c>
      <c r="AR142" s="22" t="s">
        <v>91</v>
      </c>
      <c r="AT142" s="22" t="s">
        <v>142</v>
      </c>
      <c r="AU142" s="22" t="s">
        <v>85</v>
      </c>
      <c r="AY142" s="22" t="s">
        <v>140</v>
      </c>
      <c r="BE142" s="230">
        <f>IF(N142="základní",J142,0)</f>
        <v>0</v>
      </c>
      <c r="BF142" s="230">
        <f>IF(N142="snížená",J142,0)</f>
        <v>0</v>
      </c>
      <c r="BG142" s="230">
        <f>IF(N142="zákl. přenesená",J142,0)</f>
        <v>0</v>
      </c>
      <c r="BH142" s="230">
        <f>IF(N142="sníž. přenesená",J142,0)</f>
        <v>0</v>
      </c>
      <c r="BI142" s="230">
        <f>IF(N142="nulová",J142,0)</f>
        <v>0</v>
      </c>
      <c r="BJ142" s="22" t="s">
        <v>81</v>
      </c>
      <c r="BK142" s="230">
        <f>ROUND(I142*H142,2)</f>
        <v>0</v>
      </c>
      <c r="BL142" s="22" t="s">
        <v>91</v>
      </c>
      <c r="BM142" s="22" t="s">
        <v>533</v>
      </c>
    </row>
    <row r="143" spans="2:51" s="11" customFormat="1" ht="13.5">
      <c r="B143" s="231"/>
      <c r="C143" s="232"/>
      <c r="D143" s="233" t="s">
        <v>148</v>
      </c>
      <c r="E143" s="234" t="s">
        <v>21</v>
      </c>
      <c r="F143" s="235" t="s">
        <v>534</v>
      </c>
      <c r="G143" s="232"/>
      <c r="H143" s="236">
        <v>552.45</v>
      </c>
      <c r="I143" s="237"/>
      <c r="J143" s="232"/>
      <c r="K143" s="232"/>
      <c r="L143" s="238"/>
      <c r="M143" s="239"/>
      <c r="N143" s="240"/>
      <c r="O143" s="240"/>
      <c r="P143" s="240"/>
      <c r="Q143" s="240"/>
      <c r="R143" s="240"/>
      <c r="S143" s="240"/>
      <c r="T143" s="241"/>
      <c r="AT143" s="242" t="s">
        <v>148</v>
      </c>
      <c r="AU143" s="242" t="s">
        <v>85</v>
      </c>
      <c r="AV143" s="11" t="s">
        <v>85</v>
      </c>
      <c r="AW143" s="11" t="s">
        <v>39</v>
      </c>
      <c r="AX143" s="11" t="s">
        <v>81</v>
      </c>
      <c r="AY143" s="242" t="s">
        <v>140</v>
      </c>
    </row>
    <row r="144" spans="2:65" s="1" customFormat="1" ht="16.5" customHeight="1">
      <c r="B144" s="44"/>
      <c r="C144" s="219" t="s">
        <v>221</v>
      </c>
      <c r="D144" s="219" t="s">
        <v>142</v>
      </c>
      <c r="E144" s="220" t="s">
        <v>535</v>
      </c>
      <c r="F144" s="221" t="s">
        <v>536</v>
      </c>
      <c r="G144" s="222" t="s">
        <v>161</v>
      </c>
      <c r="H144" s="223">
        <v>552.45</v>
      </c>
      <c r="I144" s="224"/>
      <c r="J144" s="225">
        <f>ROUND(I144*H144,2)</f>
        <v>0</v>
      </c>
      <c r="K144" s="221" t="s">
        <v>21</v>
      </c>
      <c r="L144" s="70"/>
      <c r="M144" s="226" t="s">
        <v>21</v>
      </c>
      <c r="N144" s="227" t="s">
        <v>47</v>
      </c>
      <c r="O144" s="45"/>
      <c r="P144" s="228">
        <f>O144*H144</f>
        <v>0</v>
      </c>
      <c r="Q144" s="228">
        <v>0.00268</v>
      </c>
      <c r="R144" s="228">
        <f>Q144*H144</f>
        <v>1.4805660000000003</v>
      </c>
      <c r="S144" s="228">
        <v>0</v>
      </c>
      <c r="T144" s="229">
        <f>S144*H144</f>
        <v>0</v>
      </c>
      <c r="AR144" s="22" t="s">
        <v>91</v>
      </c>
      <c r="AT144" s="22" t="s">
        <v>142</v>
      </c>
      <c r="AU144" s="22" t="s">
        <v>85</v>
      </c>
      <c r="AY144" s="22" t="s">
        <v>140</v>
      </c>
      <c r="BE144" s="230">
        <f>IF(N144="základní",J144,0)</f>
        <v>0</v>
      </c>
      <c r="BF144" s="230">
        <f>IF(N144="snížená",J144,0)</f>
        <v>0</v>
      </c>
      <c r="BG144" s="230">
        <f>IF(N144="zákl. přenesená",J144,0)</f>
        <v>0</v>
      </c>
      <c r="BH144" s="230">
        <f>IF(N144="sníž. přenesená",J144,0)</f>
        <v>0</v>
      </c>
      <c r="BI144" s="230">
        <f>IF(N144="nulová",J144,0)</f>
        <v>0</v>
      </c>
      <c r="BJ144" s="22" t="s">
        <v>81</v>
      </c>
      <c r="BK144" s="230">
        <f>ROUND(I144*H144,2)</f>
        <v>0</v>
      </c>
      <c r="BL144" s="22" t="s">
        <v>91</v>
      </c>
      <c r="BM144" s="22" t="s">
        <v>537</v>
      </c>
    </row>
    <row r="145" spans="2:51" s="11" customFormat="1" ht="13.5">
      <c r="B145" s="231"/>
      <c r="C145" s="232"/>
      <c r="D145" s="233" t="s">
        <v>148</v>
      </c>
      <c r="E145" s="234" t="s">
        <v>21</v>
      </c>
      <c r="F145" s="235" t="s">
        <v>534</v>
      </c>
      <c r="G145" s="232"/>
      <c r="H145" s="236">
        <v>552.45</v>
      </c>
      <c r="I145" s="237"/>
      <c r="J145" s="232"/>
      <c r="K145" s="232"/>
      <c r="L145" s="238"/>
      <c r="M145" s="239"/>
      <c r="N145" s="240"/>
      <c r="O145" s="240"/>
      <c r="P145" s="240"/>
      <c r="Q145" s="240"/>
      <c r="R145" s="240"/>
      <c r="S145" s="240"/>
      <c r="T145" s="241"/>
      <c r="AT145" s="242" t="s">
        <v>148</v>
      </c>
      <c r="AU145" s="242" t="s">
        <v>85</v>
      </c>
      <c r="AV145" s="11" t="s">
        <v>85</v>
      </c>
      <c r="AW145" s="11" t="s">
        <v>39</v>
      </c>
      <c r="AX145" s="11" t="s">
        <v>81</v>
      </c>
      <c r="AY145" s="242" t="s">
        <v>140</v>
      </c>
    </row>
    <row r="146" spans="2:65" s="1" customFormat="1" ht="16.5" customHeight="1">
      <c r="B146" s="44"/>
      <c r="C146" s="219" t="s">
        <v>227</v>
      </c>
      <c r="D146" s="219" t="s">
        <v>142</v>
      </c>
      <c r="E146" s="220" t="s">
        <v>538</v>
      </c>
      <c r="F146" s="221" t="s">
        <v>539</v>
      </c>
      <c r="G146" s="222" t="s">
        <v>161</v>
      </c>
      <c r="H146" s="223">
        <v>552.45</v>
      </c>
      <c r="I146" s="224"/>
      <c r="J146" s="225">
        <f>ROUND(I146*H146,2)</f>
        <v>0</v>
      </c>
      <c r="K146" s="221" t="s">
        <v>21</v>
      </c>
      <c r="L146" s="70"/>
      <c r="M146" s="226" t="s">
        <v>21</v>
      </c>
      <c r="N146" s="227" t="s">
        <v>47</v>
      </c>
      <c r="O146" s="45"/>
      <c r="P146" s="228">
        <f>O146*H146</f>
        <v>0</v>
      </c>
      <c r="Q146" s="228">
        <v>0.00268</v>
      </c>
      <c r="R146" s="228">
        <f>Q146*H146</f>
        <v>1.4805660000000003</v>
      </c>
      <c r="S146" s="228">
        <v>0</v>
      </c>
      <c r="T146" s="229">
        <f>S146*H146</f>
        <v>0</v>
      </c>
      <c r="AR146" s="22" t="s">
        <v>91</v>
      </c>
      <c r="AT146" s="22" t="s">
        <v>142</v>
      </c>
      <c r="AU146" s="22" t="s">
        <v>85</v>
      </c>
      <c r="AY146" s="22" t="s">
        <v>140</v>
      </c>
      <c r="BE146" s="230">
        <f>IF(N146="základní",J146,0)</f>
        <v>0</v>
      </c>
      <c r="BF146" s="230">
        <f>IF(N146="snížená",J146,0)</f>
        <v>0</v>
      </c>
      <c r="BG146" s="230">
        <f>IF(N146="zákl. přenesená",J146,0)</f>
        <v>0</v>
      </c>
      <c r="BH146" s="230">
        <f>IF(N146="sníž. přenesená",J146,0)</f>
        <v>0</v>
      </c>
      <c r="BI146" s="230">
        <f>IF(N146="nulová",J146,0)</f>
        <v>0</v>
      </c>
      <c r="BJ146" s="22" t="s">
        <v>81</v>
      </c>
      <c r="BK146" s="230">
        <f>ROUND(I146*H146,2)</f>
        <v>0</v>
      </c>
      <c r="BL146" s="22" t="s">
        <v>91</v>
      </c>
      <c r="BM146" s="22" t="s">
        <v>540</v>
      </c>
    </row>
    <row r="147" spans="2:51" s="11" customFormat="1" ht="13.5">
      <c r="B147" s="231"/>
      <c r="C147" s="232"/>
      <c r="D147" s="233" t="s">
        <v>148</v>
      </c>
      <c r="E147" s="234" t="s">
        <v>21</v>
      </c>
      <c r="F147" s="235" t="s">
        <v>534</v>
      </c>
      <c r="G147" s="232"/>
      <c r="H147" s="236">
        <v>552.45</v>
      </c>
      <c r="I147" s="237"/>
      <c r="J147" s="232"/>
      <c r="K147" s="232"/>
      <c r="L147" s="238"/>
      <c r="M147" s="239"/>
      <c r="N147" s="240"/>
      <c r="O147" s="240"/>
      <c r="P147" s="240"/>
      <c r="Q147" s="240"/>
      <c r="R147" s="240"/>
      <c r="S147" s="240"/>
      <c r="T147" s="241"/>
      <c r="AT147" s="242" t="s">
        <v>148</v>
      </c>
      <c r="AU147" s="242" t="s">
        <v>85</v>
      </c>
      <c r="AV147" s="11" t="s">
        <v>85</v>
      </c>
      <c r="AW147" s="11" t="s">
        <v>39</v>
      </c>
      <c r="AX147" s="11" t="s">
        <v>81</v>
      </c>
      <c r="AY147" s="242" t="s">
        <v>140</v>
      </c>
    </row>
    <row r="148" spans="2:65" s="1" customFormat="1" ht="16.5" customHeight="1">
      <c r="B148" s="44"/>
      <c r="C148" s="219" t="s">
        <v>235</v>
      </c>
      <c r="D148" s="219" t="s">
        <v>142</v>
      </c>
      <c r="E148" s="220" t="s">
        <v>541</v>
      </c>
      <c r="F148" s="221" t="s">
        <v>542</v>
      </c>
      <c r="G148" s="222" t="s">
        <v>161</v>
      </c>
      <c r="H148" s="223">
        <v>552.45</v>
      </c>
      <c r="I148" s="224"/>
      <c r="J148" s="225">
        <f>ROUND(I148*H148,2)</f>
        <v>0</v>
      </c>
      <c r="K148" s="221" t="s">
        <v>21</v>
      </c>
      <c r="L148" s="70"/>
      <c r="M148" s="226" t="s">
        <v>21</v>
      </c>
      <c r="N148" s="227" t="s">
        <v>47</v>
      </c>
      <c r="O148" s="45"/>
      <c r="P148" s="228">
        <f>O148*H148</f>
        <v>0</v>
      </c>
      <c r="Q148" s="228">
        <v>0.00268</v>
      </c>
      <c r="R148" s="228">
        <f>Q148*H148</f>
        <v>1.4805660000000003</v>
      </c>
      <c r="S148" s="228">
        <v>0</v>
      </c>
      <c r="T148" s="229">
        <f>S148*H148</f>
        <v>0</v>
      </c>
      <c r="AR148" s="22" t="s">
        <v>91</v>
      </c>
      <c r="AT148" s="22" t="s">
        <v>142</v>
      </c>
      <c r="AU148" s="22" t="s">
        <v>85</v>
      </c>
      <c r="AY148" s="22" t="s">
        <v>140</v>
      </c>
      <c r="BE148" s="230">
        <f>IF(N148="základní",J148,0)</f>
        <v>0</v>
      </c>
      <c r="BF148" s="230">
        <f>IF(N148="snížená",J148,0)</f>
        <v>0</v>
      </c>
      <c r="BG148" s="230">
        <f>IF(N148="zákl. přenesená",J148,0)</f>
        <v>0</v>
      </c>
      <c r="BH148" s="230">
        <f>IF(N148="sníž. přenesená",J148,0)</f>
        <v>0</v>
      </c>
      <c r="BI148" s="230">
        <f>IF(N148="nulová",J148,0)</f>
        <v>0</v>
      </c>
      <c r="BJ148" s="22" t="s">
        <v>81</v>
      </c>
      <c r="BK148" s="230">
        <f>ROUND(I148*H148,2)</f>
        <v>0</v>
      </c>
      <c r="BL148" s="22" t="s">
        <v>91</v>
      </c>
      <c r="BM148" s="22" t="s">
        <v>543</v>
      </c>
    </row>
    <row r="149" spans="2:51" s="11" customFormat="1" ht="13.5">
      <c r="B149" s="231"/>
      <c r="C149" s="232"/>
      <c r="D149" s="233" t="s">
        <v>148</v>
      </c>
      <c r="E149" s="234" t="s">
        <v>21</v>
      </c>
      <c r="F149" s="235" t="s">
        <v>534</v>
      </c>
      <c r="G149" s="232"/>
      <c r="H149" s="236">
        <v>552.45</v>
      </c>
      <c r="I149" s="237"/>
      <c r="J149" s="232"/>
      <c r="K149" s="232"/>
      <c r="L149" s="238"/>
      <c r="M149" s="239"/>
      <c r="N149" s="240"/>
      <c r="O149" s="240"/>
      <c r="P149" s="240"/>
      <c r="Q149" s="240"/>
      <c r="R149" s="240"/>
      <c r="S149" s="240"/>
      <c r="T149" s="241"/>
      <c r="AT149" s="242" t="s">
        <v>148</v>
      </c>
      <c r="AU149" s="242" t="s">
        <v>85</v>
      </c>
      <c r="AV149" s="11" t="s">
        <v>85</v>
      </c>
      <c r="AW149" s="11" t="s">
        <v>39</v>
      </c>
      <c r="AX149" s="11" t="s">
        <v>81</v>
      </c>
      <c r="AY149" s="242" t="s">
        <v>140</v>
      </c>
    </row>
    <row r="150" spans="2:65" s="1" customFormat="1" ht="16.5" customHeight="1">
      <c r="B150" s="44"/>
      <c r="C150" s="219" t="s">
        <v>239</v>
      </c>
      <c r="D150" s="219" t="s">
        <v>142</v>
      </c>
      <c r="E150" s="220" t="s">
        <v>544</v>
      </c>
      <c r="F150" s="221" t="s">
        <v>545</v>
      </c>
      <c r="G150" s="222" t="s">
        <v>161</v>
      </c>
      <c r="H150" s="223">
        <v>6.6</v>
      </c>
      <c r="I150" s="224"/>
      <c r="J150" s="225">
        <f>ROUND(I150*H150,2)</f>
        <v>0</v>
      </c>
      <c r="K150" s="221" t="s">
        <v>21</v>
      </c>
      <c r="L150" s="70"/>
      <c r="M150" s="226" t="s">
        <v>21</v>
      </c>
      <c r="N150" s="227" t="s">
        <v>47</v>
      </c>
      <c r="O150" s="45"/>
      <c r="P150" s="228">
        <f>O150*H150</f>
        <v>0</v>
      </c>
      <c r="Q150" s="228">
        <v>0.00268</v>
      </c>
      <c r="R150" s="228">
        <f>Q150*H150</f>
        <v>0.017688</v>
      </c>
      <c r="S150" s="228">
        <v>0</v>
      </c>
      <c r="T150" s="229">
        <f>S150*H150</f>
        <v>0</v>
      </c>
      <c r="AR150" s="22" t="s">
        <v>91</v>
      </c>
      <c r="AT150" s="22" t="s">
        <v>142</v>
      </c>
      <c r="AU150" s="22" t="s">
        <v>85</v>
      </c>
      <c r="AY150" s="22" t="s">
        <v>140</v>
      </c>
      <c r="BE150" s="230">
        <f>IF(N150="základní",J150,0)</f>
        <v>0</v>
      </c>
      <c r="BF150" s="230">
        <f>IF(N150="snížená",J150,0)</f>
        <v>0</v>
      </c>
      <c r="BG150" s="230">
        <f>IF(N150="zákl. přenesená",J150,0)</f>
        <v>0</v>
      </c>
      <c r="BH150" s="230">
        <f>IF(N150="sníž. přenesená",J150,0)</f>
        <v>0</v>
      </c>
      <c r="BI150" s="230">
        <f>IF(N150="nulová",J150,0)</f>
        <v>0</v>
      </c>
      <c r="BJ150" s="22" t="s">
        <v>81</v>
      </c>
      <c r="BK150" s="230">
        <f>ROUND(I150*H150,2)</f>
        <v>0</v>
      </c>
      <c r="BL150" s="22" t="s">
        <v>91</v>
      </c>
      <c r="BM150" s="22" t="s">
        <v>546</v>
      </c>
    </row>
    <row r="151" spans="2:51" s="11" customFormat="1" ht="13.5">
      <c r="B151" s="231"/>
      <c r="C151" s="232"/>
      <c r="D151" s="233" t="s">
        <v>148</v>
      </c>
      <c r="E151" s="234" t="s">
        <v>21</v>
      </c>
      <c r="F151" s="235" t="s">
        <v>547</v>
      </c>
      <c r="G151" s="232"/>
      <c r="H151" s="236">
        <v>6.6</v>
      </c>
      <c r="I151" s="237"/>
      <c r="J151" s="232"/>
      <c r="K151" s="232"/>
      <c r="L151" s="238"/>
      <c r="M151" s="239"/>
      <c r="N151" s="240"/>
      <c r="O151" s="240"/>
      <c r="P151" s="240"/>
      <c r="Q151" s="240"/>
      <c r="R151" s="240"/>
      <c r="S151" s="240"/>
      <c r="T151" s="241"/>
      <c r="AT151" s="242" t="s">
        <v>148</v>
      </c>
      <c r="AU151" s="242" t="s">
        <v>85</v>
      </c>
      <c r="AV151" s="11" t="s">
        <v>85</v>
      </c>
      <c r="AW151" s="11" t="s">
        <v>39</v>
      </c>
      <c r="AX151" s="11" t="s">
        <v>81</v>
      </c>
      <c r="AY151" s="242" t="s">
        <v>140</v>
      </c>
    </row>
    <row r="152" spans="2:65" s="1" customFormat="1" ht="16.5" customHeight="1">
      <c r="B152" s="44"/>
      <c r="C152" s="219" t="s">
        <v>9</v>
      </c>
      <c r="D152" s="219" t="s">
        <v>142</v>
      </c>
      <c r="E152" s="220" t="s">
        <v>548</v>
      </c>
      <c r="F152" s="221" t="s">
        <v>549</v>
      </c>
      <c r="G152" s="222" t="s">
        <v>161</v>
      </c>
      <c r="H152" s="223">
        <v>6.6</v>
      </c>
      <c r="I152" s="224"/>
      <c r="J152" s="225">
        <f>ROUND(I152*H152,2)</f>
        <v>0</v>
      </c>
      <c r="K152" s="221" t="s">
        <v>21</v>
      </c>
      <c r="L152" s="70"/>
      <c r="M152" s="226" t="s">
        <v>21</v>
      </c>
      <c r="N152" s="227" t="s">
        <v>47</v>
      </c>
      <c r="O152" s="45"/>
      <c r="P152" s="228">
        <f>O152*H152</f>
        <v>0</v>
      </c>
      <c r="Q152" s="228">
        <v>0.00268</v>
      </c>
      <c r="R152" s="228">
        <f>Q152*H152</f>
        <v>0.017688</v>
      </c>
      <c r="S152" s="228">
        <v>0</v>
      </c>
      <c r="T152" s="229">
        <f>S152*H152</f>
        <v>0</v>
      </c>
      <c r="AR152" s="22" t="s">
        <v>91</v>
      </c>
      <c r="AT152" s="22" t="s">
        <v>142</v>
      </c>
      <c r="AU152" s="22" t="s">
        <v>85</v>
      </c>
      <c r="AY152" s="22" t="s">
        <v>140</v>
      </c>
      <c r="BE152" s="230">
        <f>IF(N152="základní",J152,0)</f>
        <v>0</v>
      </c>
      <c r="BF152" s="230">
        <f>IF(N152="snížená",J152,0)</f>
        <v>0</v>
      </c>
      <c r="BG152" s="230">
        <f>IF(N152="zákl. přenesená",J152,0)</f>
        <v>0</v>
      </c>
      <c r="BH152" s="230">
        <f>IF(N152="sníž. přenesená",J152,0)</f>
        <v>0</v>
      </c>
      <c r="BI152" s="230">
        <f>IF(N152="nulová",J152,0)</f>
        <v>0</v>
      </c>
      <c r="BJ152" s="22" t="s">
        <v>81</v>
      </c>
      <c r="BK152" s="230">
        <f>ROUND(I152*H152,2)</f>
        <v>0</v>
      </c>
      <c r="BL152" s="22" t="s">
        <v>91</v>
      </c>
      <c r="BM152" s="22" t="s">
        <v>550</v>
      </c>
    </row>
    <row r="153" spans="2:51" s="11" customFormat="1" ht="13.5">
      <c r="B153" s="231"/>
      <c r="C153" s="232"/>
      <c r="D153" s="233" t="s">
        <v>148</v>
      </c>
      <c r="E153" s="234" t="s">
        <v>21</v>
      </c>
      <c r="F153" s="235" t="s">
        <v>547</v>
      </c>
      <c r="G153" s="232"/>
      <c r="H153" s="236">
        <v>6.6</v>
      </c>
      <c r="I153" s="237"/>
      <c r="J153" s="232"/>
      <c r="K153" s="232"/>
      <c r="L153" s="238"/>
      <c r="M153" s="239"/>
      <c r="N153" s="240"/>
      <c r="O153" s="240"/>
      <c r="P153" s="240"/>
      <c r="Q153" s="240"/>
      <c r="R153" s="240"/>
      <c r="S153" s="240"/>
      <c r="T153" s="241"/>
      <c r="AT153" s="242" t="s">
        <v>148</v>
      </c>
      <c r="AU153" s="242" t="s">
        <v>85</v>
      </c>
      <c r="AV153" s="11" t="s">
        <v>85</v>
      </c>
      <c r="AW153" s="11" t="s">
        <v>39</v>
      </c>
      <c r="AX153" s="11" t="s">
        <v>81</v>
      </c>
      <c r="AY153" s="242" t="s">
        <v>140</v>
      </c>
    </row>
    <row r="154" spans="2:65" s="1" customFormat="1" ht="16.5" customHeight="1">
      <c r="B154" s="44"/>
      <c r="C154" s="219" t="s">
        <v>248</v>
      </c>
      <c r="D154" s="219" t="s">
        <v>142</v>
      </c>
      <c r="E154" s="220" t="s">
        <v>551</v>
      </c>
      <c r="F154" s="221" t="s">
        <v>552</v>
      </c>
      <c r="G154" s="222" t="s">
        <v>161</v>
      </c>
      <c r="H154" s="223">
        <v>6.6</v>
      </c>
      <c r="I154" s="224"/>
      <c r="J154" s="225">
        <f>ROUND(I154*H154,2)</f>
        <v>0</v>
      </c>
      <c r="K154" s="221" t="s">
        <v>21</v>
      </c>
      <c r="L154" s="70"/>
      <c r="M154" s="226" t="s">
        <v>21</v>
      </c>
      <c r="N154" s="227" t="s">
        <v>47</v>
      </c>
      <c r="O154" s="45"/>
      <c r="P154" s="228">
        <f>O154*H154</f>
        <v>0</v>
      </c>
      <c r="Q154" s="228">
        <v>0.00268</v>
      </c>
      <c r="R154" s="228">
        <f>Q154*H154</f>
        <v>0.017688</v>
      </c>
      <c r="S154" s="228">
        <v>0</v>
      </c>
      <c r="T154" s="229">
        <f>S154*H154</f>
        <v>0</v>
      </c>
      <c r="AR154" s="22" t="s">
        <v>91</v>
      </c>
      <c r="AT154" s="22" t="s">
        <v>142</v>
      </c>
      <c r="AU154" s="22" t="s">
        <v>85</v>
      </c>
      <c r="AY154" s="22" t="s">
        <v>140</v>
      </c>
      <c r="BE154" s="230">
        <f>IF(N154="základní",J154,0)</f>
        <v>0</v>
      </c>
      <c r="BF154" s="230">
        <f>IF(N154="snížená",J154,0)</f>
        <v>0</v>
      </c>
      <c r="BG154" s="230">
        <f>IF(N154="zákl. přenesená",J154,0)</f>
        <v>0</v>
      </c>
      <c r="BH154" s="230">
        <f>IF(N154="sníž. přenesená",J154,0)</f>
        <v>0</v>
      </c>
      <c r="BI154" s="230">
        <f>IF(N154="nulová",J154,0)</f>
        <v>0</v>
      </c>
      <c r="BJ154" s="22" t="s">
        <v>81</v>
      </c>
      <c r="BK154" s="230">
        <f>ROUND(I154*H154,2)</f>
        <v>0</v>
      </c>
      <c r="BL154" s="22" t="s">
        <v>91</v>
      </c>
      <c r="BM154" s="22" t="s">
        <v>553</v>
      </c>
    </row>
    <row r="155" spans="2:51" s="11" customFormat="1" ht="13.5">
      <c r="B155" s="231"/>
      <c r="C155" s="232"/>
      <c r="D155" s="233" t="s">
        <v>148</v>
      </c>
      <c r="E155" s="234" t="s">
        <v>21</v>
      </c>
      <c r="F155" s="235" t="s">
        <v>547</v>
      </c>
      <c r="G155" s="232"/>
      <c r="H155" s="236">
        <v>6.6</v>
      </c>
      <c r="I155" s="237"/>
      <c r="J155" s="232"/>
      <c r="K155" s="232"/>
      <c r="L155" s="238"/>
      <c r="M155" s="239"/>
      <c r="N155" s="240"/>
      <c r="O155" s="240"/>
      <c r="P155" s="240"/>
      <c r="Q155" s="240"/>
      <c r="R155" s="240"/>
      <c r="S155" s="240"/>
      <c r="T155" s="241"/>
      <c r="AT155" s="242" t="s">
        <v>148</v>
      </c>
      <c r="AU155" s="242" t="s">
        <v>85</v>
      </c>
      <c r="AV155" s="11" t="s">
        <v>85</v>
      </c>
      <c r="AW155" s="11" t="s">
        <v>39</v>
      </c>
      <c r="AX155" s="11" t="s">
        <v>81</v>
      </c>
      <c r="AY155" s="242" t="s">
        <v>140</v>
      </c>
    </row>
    <row r="156" spans="2:65" s="1" customFormat="1" ht="25.5" customHeight="1">
      <c r="B156" s="44"/>
      <c r="C156" s="219" t="s">
        <v>254</v>
      </c>
      <c r="D156" s="219" t="s">
        <v>142</v>
      </c>
      <c r="E156" s="220" t="s">
        <v>554</v>
      </c>
      <c r="F156" s="221" t="s">
        <v>555</v>
      </c>
      <c r="G156" s="222" t="s">
        <v>161</v>
      </c>
      <c r="H156" s="223">
        <v>56.615</v>
      </c>
      <c r="I156" s="224"/>
      <c r="J156" s="225">
        <f>ROUND(I156*H156,2)</f>
        <v>0</v>
      </c>
      <c r="K156" s="221" t="s">
        <v>146</v>
      </c>
      <c r="L156" s="70"/>
      <c r="M156" s="226" t="s">
        <v>21</v>
      </c>
      <c r="N156" s="227" t="s">
        <v>47</v>
      </c>
      <c r="O156" s="45"/>
      <c r="P156" s="228">
        <f>O156*H156</f>
        <v>0</v>
      </c>
      <c r="Q156" s="228">
        <v>0.00012</v>
      </c>
      <c r="R156" s="228">
        <f>Q156*H156</f>
        <v>0.0067938</v>
      </c>
      <c r="S156" s="228">
        <v>0</v>
      </c>
      <c r="T156" s="229">
        <f>S156*H156</f>
        <v>0</v>
      </c>
      <c r="AR156" s="22" t="s">
        <v>91</v>
      </c>
      <c r="AT156" s="22" t="s">
        <v>142</v>
      </c>
      <c r="AU156" s="22" t="s">
        <v>85</v>
      </c>
      <c r="AY156" s="22" t="s">
        <v>140</v>
      </c>
      <c r="BE156" s="230">
        <f>IF(N156="základní",J156,0)</f>
        <v>0</v>
      </c>
      <c r="BF156" s="230">
        <f>IF(N156="snížená",J156,0)</f>
        <v>0</v>
      </c>
      <c r="BG156" s="230">
        <f>IF(N156="zákl. přenesená",J156,0)</f>
        <v>0</v>
      </c>
      <c r="BH156" s="230">
        <f>IF(N156="sníž. přenesená",J156,0)</f>
        <v>0</v>
      </c>
      <c r="BI156" s="230">
        <f>IF(N156="nulová",J156,0)</f>
        <v>0</v>
      </c>
      <c r="BJ156" s="22" t="s">
        <v>81</v>
      </c>
      <c r="BK156" s="230">
        <f>ROUND(I156*H156,2)</f>
        <v>0</v>
      </c>
      <c r="BL156" s="22" t="s">
        <v>91</v>
      </c>
      <c r="BM156" s="22" t="s">
        <v>556</v>
      </c>
    </row>
    <row r="157" spans="2:47" s="1" customFormat="1" ht="13.5">
      <c r="B157" s="44"/>
      <c r="C157" s="72"/>
      <c r="D157" s="233" t="s">
        <v>196</v>
      </c>
      <c r="E157" s="72"/>
      <c r="F157" s="253" t="s">
        <v>557</v>
      </c>
      <c r="G157" s="72"/>
      <c r="H157" s="72"/>
      <c r="I157" s="189"/>
      <c r="J157" s="72"/>
      <c r="K157" s="72"/>
      <c r="L157" s="70"/>
      <c r="M157" s="254"/>
      <c r="N157" s="45"/>
      <c r="O157" s="45"/>
      <c r="P157" s="45"/>
      <c r="Q157" s="45"/>
      <c r="R157" s="45"/>
      <c r="S157" s="45"/>
      <c r="T157" s="93"/>
      <c r="AT157" s="22" t="s">
        <v>196</v>
      </c>
      <c r="AU157" s="22" t="s">
        <v>85</v>
      </c>
    </row>
    <row r="158" spans="2:51" s="11" customFormat="1" ht="13.5">
      <c r="B158" s="231"/>
      <c r="C158" s="232"/>
      <c r="D158" s="233" t="s">
        <v>148</v>
      </c>
      <c r="E158" s="234" t="s">
        <v>21</v>
      </c>
      <c r="F158" s="235" t="s">
        <v>558</v>
      </c>
      <c r="G158" s="232"/>
      <c r="H158" s="236">
        <v>56.615</v>
      </c>
      <c r="I158" s="237"/>
      <c r="J158" s="232"/>
      <c r="K158" s="232"/>
      <c r="L158" s="238"/>
      <c r="M158" s="239"/>
      <c r="N158" s="240"/>
      <c r="O158" s="240"/>
      <c r="P158" s="240"/>
      <c r="Q158" s="240"/>
      <c r="R158" s="240"/>
      <c r="S158" s="240"/>
      <c r="T158" s="241"/>
      <c r="AT158" s="242" t="s">
        <v>148</v>
      </c>
      <c r="AU158" s="242" t="s">
        <v>85</v>
      </c>
      <c r="AV158" s="11" t="s">
        <v>85</v>
      </c>
      <c r="AW158" s="11" t="s">
        <v>39</v>
      </c>
      <c r="AX158" s="11" t="s">
        <v>81</v>
      </c>
      <c r="AY158" s="242" t="s">
        <v>140</v>
      </c>
    </row>
    <row r="159" spans="2:65" s="1" customFormat="1" ht="25.5" customHeight="1">
      <c r="B159" s="44"/>
      <c r="C159" s="219" t="s">
        <v>259</v>
      </c>
      <c r="D159" s="219" t="s">
        <v>142</v>
      </c>
      <c r="E159" s="220" t="s">
        <v>559</v>
      </c>
      <c r="F159" s="221" t="s">
        <v>560</v>
      </c>
      <c r="G159" s="222" t="s">
        <v>161</v>
      </c>
      <c r="H159" s="223">
        <v>21.57</v>
      </c>
      <c r="I159" s="224"/>
      <c r="J159" s="225">
        <f>ROUND(I159*H159,2)</f>
        <v>0</v>
      </c>
      <c r="K159" s="221" t="s">
        <v>146</v>
      </c>
      <c r="L159" s="70"/>
      <c r="M159" s="226" t="s">
        <v>21</v>
      </c>
      <c r="N159" s="227" t="s">
        <v>47</v>
      </c>
      <c r="O159" s="45"/>
      <c r="P159" s="228">
        <f>O159*H159</f>
        <v>0</v>
      </c>
      <c r="Q159" s="228">
        <v>0.24101</v>
      </c>
      <c r="R159" s="228">
        <f>Q159*H159</f>
        <v>5.1985857</v>
      </c>
      <c r="S159" s="228">
        <v>0</v>
      </c>
      <c r="T159" s="229">
        <f>S159*H159</f>
        <v>0</v>
      </c>
      <c r="AR159" s="22" t="s">
        <v>91</v>
      </c>
      <c r="AT159" s="22" t="s">
        <v>142</v>
      </c>
      <c r="AU159" s="22" t="s">
        <v>85</v>
      </c>
      <c r="AY159" s="22" t="s">
        <v>140</v>
      </c>
      <c r="BE159" s="230">
        <f>IF(N159="základní",J159,0)</f>
        <v>0</v>
      </c>
      <c r="BF159" s="230">
        <f>IF(N159="snížená",J159,0)</f>
        <v>0</v>
      </c>
      <c r="BG159" s="230">
        <f>IF(N159="zákl. přenesená",J159,0)</f>
        <v>0</v>
      </c>
      <c r="BH159" s="230">
        <f>IF(N159="sníž. přenesená",J159,0)</f>
        <v>0</v>
      </c>
      <c r="BI159" s="230">
        <f>IF(N159="nulová",J159,0)</f>
        <v>0</v>
      </c>
      <c r="BJ159" s="22" t="s">
        <v>81</v>
      </c>
      <c r="BK159" s="230">
        <f>ROUND(I159*H159,2)</f>
        <v>0</v>
      </c>
      <c r="BL159" s="22" t="s">
        <v>91</v>
      </c>
      <c r="BM159" s="22" t="s">
        <v>561</v>
      </c>
    </row>
    <row r="160" spans="2:51" s="11" customFormat="1" ht="13.5">
      <c r="B160" s="231"/>
      <c r="C160" s="232"/>
      <c r="D160" s="233" t="s">
        <v>148</v>
      </c>
      <c r="E160" s="234" t="s">
        <v>21</v>
      </c>
      <c r="F160" s="235" t="s">
        <v>470</v>
      </c>
      <c r="G160" s="232"/>
      <c r="H160" s="236">
        <v>21.57</v>
      </c>
      <c r="I160" s="237"/>
      <c r="J160" s="232"/>
      <c r="K160" s="232"/>
      <c r="L160" s="238"/>
      <c r="M160" s="239"/>
      <c r="N160" s="240"/>
      <c r="O160" s="240"/>
      <c r="P160" s="240"/>
      <c r="Q160" s="240"/>
      <c r="R160" s="240"/>
      <c r="S160" s="240"/>
      <c r="T160" s="241"/>
      <c r="AT160" s="242" t="s">
        <v>148</v>
      </c>
      <c r="AU160" s="242" t="s">
        <v>85</v>
      </c>
      <c r="AV160" s="11" t="s">
        <v>85</v>
      </c>
      <c r="AW160" s="11" t="s">
        <v>39</v>
      </c>
      <c r="AX160" s="11" t="s">
        <v>81</v>
      </c>
      <c r="AY160" s="242" t="s">
        <v>140</v>
      </c>
    </row>
    <row r="161" spans="2:63" s="10" customFormat="1" ht="29.85" customHeight="1">
      <c r="B161" s="203"/>
      <c r="C161" s="204"/>
      <c r="D161" s="205" t="s">
        <v>75</v>
      </c>
      <c r="E161" s="217" t="s">
        <v>164</v>
      </c>
      <c r="F161" s="217" t="s">
        <v>165</v>
      </c>
      <c r="G161" s="204"/>
      <c r="H161" s="204"/>
      <c r="I161" s="207"/>
      <c r="J161" s="218">
        <f>BK161</f>
        <v>0</v>
      </c>
      <c r="K161" s="204"/>
      <c r="L161" s="209"/>
      <c r="M161" s="210"/>
      <c r="N161" s="211"/>
      <c r="O161" s="211"/>
      <c r="P161" s="212">
        <f>SUM(P162:P196)</f>
        <v>0</v>
      </c>
      <c r="Q161" s="211"/>
      <c r="R161" s="212">
        <f>SUM(R162:R196)</f>
        <v>0</v>
      </c>
      <c r="S161" s="211"/>
      <c r="T161" s="213">
        <f>SUM(T162:T196)</f>
        <v>56.26167</v>
      </c>
      <c r="AR161" s="214" t="s">
        <v>81</v>
      </c>
      <c r="AT161" s="215" t="s">
        <v>75</v>
      </c>
      <c r="AU161" s="215" t="s">
        <v>81</v>
      </c>
      <c r="AY161" s="214" t="s">
        <v>140</v>
      </c>
      <c r="BK161" s="216">
        <f>SUM(BK162:BK196)</f>
        <v>0</v>
      </c>
    </row>
    <row r="162" spans="2:65" s="1" customFormat="1" ht="38.25" customHeight="1">
      <c r="B162" s="44"/>
      <c r="C162" s="219" t="s">
        <v>264</v>
      </c>
      <c r="D162" s="219" t="s">
        <v>142</v>
      </c>
      <c r="E162" s="220" t="s">
        <v>166</v>
      </c>
      <c r="F162" s="221" t="s">
        <v>167</v>
      </c>
      <c r="G162" s="222" t="s">
        <v>161</v>
      </c>
      <c r="H162" s="223">
        <v>674.4</v>
      </c>
      <c r="I162" s="224"/>
      <c r="J162" s="225">
        <f>ROUND(I162*H162,2)</f>
        <v>0</v>
      </c>
      <c r="K162" s="221" t="s">
        <v>146</v>
      </c>
      <c r="L162" s="70"/>
      <c r="M162" s="226" t="s">
        <v>21</v>
      </c>
      <c r="N162" s="227" t="s">
        <v>47</v>
      </c>
      <c r="O162" s="45"/>
      <c r="P162" s="228">
        <f>O162*H162</f>
        <v>0</v>
      </c>
      <c r="Q162" s="228">
        <v>0</v>
      </c>
      <c r="R162" s="228">
        <f>Q162*H162</f>
        <v>0</v>
      </c>
      <c r="S162" s="228">
        <v>0</v>
      </c>
      <c r="T162" s="229">
        <f>S162*H162</f>
        <v>0</v>
      </c>
      <c r="AR162" s="22" t="s">
        <v>91</v>
      </c>
      <c r="AT162" s="22" t="s">
        <v>142</v>
      </c>
      <c r="AU162" s="22" t="s">
        <v>85</v>
      </c>
      <c r="AY162" s="22" t="s">
        <v>140</v>
      </c>
      <c r="BE162" s="230">
        <f>IF(N162="základní",J162,0)</f>
        <v>0</v>
      </c>
      <c r="BF162" s="230">
        <f>IF(N162="snížená",J162,0)</f>
        <v>0</v>
      </c>
      <c r="BG162" s="230">
        <f>IF(N162="zákl. přenesená",J162,0)</f>
        <v>0</v>
      </c>
      <c r="BH162" s="230">
        <f>IF(N162="sníž. přenesená",J162,0)</f>
        <v>0</v>
      </c>
      <c r="BI162" s="230">
        <f>IF(N162="nulová",J162,0)</f>
        <v>0</v>
      </c>
      <c r="BJ162" s="22" t="s">
        <v>81</v>
      </c>
      <c r="BK162" s="230">
        <f>ROUND(I162*H162,2)</f>
        <v>0</v>
      </c>
      <c r="BL162" s="22" t="s">
        <v>91</v>
      </c>
      <c r="BM162" s="22" t="s">
        <v>562</v>
      </c>
    </row>
    <row r="163" spans="2:47" s="1" customFormat="1" ht="13.5">
      <c r="B163" s="44"/>
      <c r="C163" s="72"/>
      <c r="D163" s="233" t="s">
        <v>196</v>
      </c>
      <c r="E163" s="72"/>
      <c r="F163" s="253" t="s">
        <v>563</v>
      </c>
      <c r="G163" s="72"/>
      <c r="H163" s="72"/>
      <c r="I163" s="189"/>
      <c r="J163" s="72"/>
      <c r="K163" s="72"/>
      <c r="L163" s="70"/>
      <c r="M163" s="254"/>
      <c r="N163" s="45"/>
      <c r="O163" s="45"/>
      <c r="P163" s="45"/>
      <c r="Q163" s="45"/>
      <c r="R163" s="45"/>
      <c r="S163" s="45"/>
      <c r="T163" s="93"/>
      <c r="AT163" s="22" t="s">
        <v>196</v>
      </c>
      <c r="AU163" s="22" t="s">
        <v>85</v>
      </c>
    </row>
    <row r="164" spans="2:51" s="11" customFormat="1" ht="13.5">
      <c r="B164" s="231"/>
      <c r="C164" s="232"/>
      <c r="D164" s="233" t="s">
        <v>148</v>
      </c>
      <c r="E164" s="234" t="s">
        <v>21</v>
      </c>
      <c r="F164" s="235" t="s">
        <v>564</v>
      </c>
      <c r="G164" s="232"/>
      <c r="H164" s="236">
        <v>674.4</v>
      </c>
      <c r="I164" s="237"/>
      <c r="J164" s="232"/>
      <c r="K164" s="232"/>
      <c r="L164" s="238"/>
      <c r="M164" s="239"/>
      <c r="N164" s="240"/>
      <c r="O164" s="240"/>
      <c r="P164" s="240"/>
      <c r="Q164" s="240"/>
      <c r="R164" s="240"/>
      <c r="S164" s="240"/>
      <c r="T164" s="241"/>
      <c r="AT164" s="242" t="s">
        <v>148</v>
      </c>
      <c r="AU164" s="242" t="s">
        <v>85</v>
      </c>
      <c r="AV164" s="11" t="s">
        <v>85</v>
      </c>
      <c r="AW164" s="11" t="s">
        <v>39</v>
      </c>
      <c r="AX164" s="11" t="s">
        <v>81</v>
      </c>
      <c r="AY164" s="242" t="s">
        <v>140</v>
      </c>
    </row>
    <row r="165" spans="2:65" s="1" customFormat="1" ht="38.25" customHeight="1">
      <c r="B165" s="44"/>
      <c r="C165" s="219" t="s">
        <v>270</v>
      </c>
      <c r="D165" s="219" t="s">
        <v>142</v>
      </c>
      <c r="E165" s="220" t="s">
        <v>171</v>
      </c>
      <c r="F165" s="221" t="s">
        <v>172</v>
      </c>
      <c r="G165" s="222" t="s">
        <v>161</v>
      </c>
      <c r="H165" s="223">
        <v>40464</v>
      </c>
      <c r="I165" s="224"/>
      <c r="J165" s="225">
        <f>ROUND(I165*H165,2)</f>
        <v>0</v>
      </c>
      <c r="K165" s="221" t="s">
        <v>146</v>
      </c>
      <c r="L165" s="70"/>
      <c r="M165" s="226" t="s">
        <v>21</v>
      </c>
      <c r="N165" s="227" t="s">
        <v>47</v>
      </c>
      <c r="O165" s="45"/>
      <c r="P165" s="228">
        <f>O165*H165</f>
        <v>0</v>
      </c>
      <c r="Q165" s="228">
        <v>0</v>
      </c>
      <c r="R165" s="228">
        <f>Q165*H165</f>
        <v>0</v>
      </c>
      <c r="S165" s="228">
        <v>0</v>
      </c>
      <c r="T165" s="229">
        <f>S165*H165</f>
        <v>0</v>
      </c>
      <c r="AR165" s="22" t="s">
        <v>91</v>
      </c>
      <c r="AT165" s="22" t="s">
        <v>142</v>
      </c>
      <c r="AU165" s="22" t="s">
        <v>85</v>
      </c>
      <c r="AY165" s="22" t="s">
        <v>140</v>
      </c>
      <c r="BE165" s="230">
        <f>IF(N165="základní",J165,0)</f>
        <v>0</v>
      </c>
      <c r="BF165" s="230">
        <f>IF(N165="snížená",J165,0)</f>
        <v>0</v>
      </c>
      <c r="BG165" s="230">
        <f>IF(N165="zákl. přenesená",J165,0)</f>
        <v>0</v>
      </c>
      <c r="BH165" s="230">
        <f>IF(N165="sníž. přenesená",J165,0)</f>
        <v>0</v>
      </c>
      <c r="BI165" s="230">
        <f>IF(N165="nulová",J165,0)</f>
        <v>0</v>
      </c>
      <c r="BJ165" s="22" t="s">
        <v>81</v>
      </c>
      <c r="BK165" s="230">
        <f>ROUND(I165*H165,2)</f>
        <v>0</v>
      </c>
      <c r="BL165" s="22" t="s">
        <v>91</v>
      </c>
      <c r="BM165" s="22" t="s">
        <v>565</v>
      </c>
    </row>
    <row r="166" spans="2:47" s="1" customFormat="1" ht="13.5">
      <c r="B166" s="44"/>
      <c r="C166" s="72"/>
      <c r="D166" s="233" t="s">
        <v>196</v>
      </c>
      <c r="E166" s="72"/>
      <c r="F166" s="253" t="s">
        <v>563</v>
      </c>
      <c r="G166" s="72"/>
      <c r="H166" s="72"/>
      <c r="I166" s="189"/>
      <c r="J166" s="72"/>
      <c r="K166" s="72"/>
      <c r="L166" s="70"/>
      <c r="M166" s="254"/>
      <c r="N166" s="45"/>
      <c r="O166" s="45"/>
      <c r="P166" s="45"/>
      <c r="Q166" s="45"/>
      <c r="R166" s="45"/>
      <c r="S166" s="45"/>
      <c r="T166" s="93"/>
      <c r="AT166" s="22" t="s">
        <v>196</v>
      </c>
      <c r="AU166" s="22" t="s">
        <v>85</v>
      </c>
    </row>
    <row r="167" spans="2:51" s="11" customFormat="1" ht="13.5">
      <c r="B167" s="231"/>
      <c r="C167" s="232"/>
      <c r="D167" s="233" t="s">
        <v>148</v>
      </c>
      <c r="E167" s="234" t="s">
        <v>21</v>
      </c>
      <c r="F167" s="235" t="s">
        <v>566</v>
      </c>
      <c r="G167" s="232"/>
      <c r="H167" s="236">
        <v>40464</v>
      </c>
      <c r="I167" s="237"/>
      <c r="J167" s="232"/>
      <c r="K167" s="232"/>
      <c r="L167" s="238"/>
      <c r="M167" s="239"/>
      <c r="N167" s="240"/>
      <c r="O167" s="240"/>
      <c r="P167" s="240"/>
      <c r="Q167" s="240"/>
      <c r="R167" s="240"/>
      <c r="S167" s="240"/>
      <c r="T167" s="241"/>
      <c r="AT167" s="242" t="s">
        <v>148</v>
      </c>
      <c r="AU167" s="242" t="s">
        <v>85</v>
      </c>
      <c r="AV167" s="11" t="s">
        <v>85</v>
      </c>
      <c r="AW167" s="11" t="s">
        <v>39</v>
      </c>
      <c r="AX167" s="11" t="s">
        <v>81</v>
      </c>
      <c r="AY167" s="242" t="s">
        <v>140</v>
      </c>
    </row>
    <row r="168" spans="2:65" s="1" customFormat="1" ht="38.25" customHeight="1">
      <c r="B168" s="44"/>
      <c r="C168" s="219" t="s">
        <v>274</v>
      </c>
      <c r="D168" s="219" t="s">
        <v>142</v>
      </c>
      <c r="E168" s="220" t="s">
        <v>176</v>
      </c>
      <c r="F168" s="221" t="s">
        <v>177</v>
      </c>
      <c r="G168" s="222" t="s">
        <v>161</v>
      </c>
      <c r="H168" s="223">
        <v>674.4</v>
      </c>
      <c r="I168" s="224"/>
      <c r="J168" s="225">
        <f>ROUND(I168*H168,2)</f>
        <v>0</v>
      </c>
      <c r="K168" s="221" t="s">
        <v>146</v>
      </c>
      <c r="L168" s="70"/>
      <c r="M168" s="226" t="s">
        <v>21</v>
      </c>
      <c r="N168" s="227" t="s">
        <v>47</v>
      </c>
      <c r="O168" s="45"/>
      <c r="P168" s="228">
        <f>O168*H168</f>
        <v>0</v>
      </c>
      <c r="Q168" s="228">
        <v>0</v>
      </c>
      <c r="R168" s="228">
        <f>Q168*H168</f>
        <v>0</v>
      </c>
      <c r="S168" s="228">
        <v>0</v>
      </c>
      <c r="T168" s="229">
        <f>S168*H168</f>
        <v>0</v>
      </c>
      <c r="AR168" s="22" t="s">
        <v>91</v>
      </c>
      <c r="AT168" s="22" t="s">
        <v>142</v>
      </c>
      <c r="AU168" s="22" t="s">
        <v>85</v>
      </c>
      <c r="AY168" s="22" t="s">
        <v>140</v>
      </c>
      <c r="BE168" s="230">
        <f>IF(N168="základní",J168,0)</f>
        <v>0</v>
      </c>
      <c r="BF168" s="230">
        <f>IF(N168="snížená",J168,0)</f>
        <v>0</v>
      </c>
      <c r="BG168" s="230">
        <f>IF(N168="zákl. přenesená",J168,0)</f>
        <v>0</v>
      </c>
      <c r="BH168" s="230">
        <f>IF(N168="sníž. přenesená",J168,0)</f>
        <v>0</v>
      </c>
      <c r="BI168" s="230">
        <f>IF(N168="nulová",J168,0)</f>
        <v>0</v>
      </c>
      <c r="BJ168" s="22" t="s">
        <v>81</v>
      </c>
      <c r="BK168" s="230">
        <f>ROUND(I168*H168,2)</f>
        <v>0</v>
      </c>
      <c r="BL168" s="22" t="s">
        <v>91</v>
      </c>
      <c r="BM168" s="22" t="s">
        <v>567</v>
      </c>
    </row>
    <row r="169" spans="2:47" s="1" customFormat="1" ht="13.5">
      <c r="B169" s="44"/>
      <c r="C169" s="72"/>
      <c r="D169" s="233" t="s">
        <v>196</v>
      </c>
      <c r="E169" s="72"/>
      <c r="F169" s="253" t="s">
        <v>568</v>
      </c>
      <c r="G169" s="72"/>
      <c r="H169" s="72"/>
      <c r="I169" s="189"/>
      <c r="J169" s="72"/>
      <c r="K169" s="72"/>
      <c r="L169" s="70"/>
      <c r="M169" s="254"/>
      <c r="N169" s="45"/>
      <c r="O169" s="45"/>
      <c r="P169" s="45"/>
      <c r="Q169" s="45"/>
      <c r="R169" s="45"/>
      <c r="S169" s="45"/>
      <c r="T169" s="93"/>
      <c r="AT169" s="22" t="s">
        <v>196</v>
      </c>
      <c r="AU169" s="22" t="s">
        <v>85</v>
      </c>
    </row>
    <row r="170" spans="2:51" s="11" customFormat="1" ht="13.5">
      <c r="B170" s="231"/>
      <c r="C170" s="232"/>
      <c r="D170" s="233" t="s">
        <v>148</v>
      </c>
      <c r="E170" s="234" t="s">
        <v>21</v>
      </c>
      <c r="F170" s="235" t="s">
        <v>569</v>
      </c>
      <c r="G170" s="232"/>
      <c r="H170" s="236">
        <v>674.4</v>
      </c>
      <c r="I170" s="237"/>
      <c r="J170" s="232"/>
      <c r="K170" s="232"/>
      <c r="L170" s="238"/>
      <c r="M170" s="239"/>
      <c r="N170" s="240"/>
      <c r="O170" s="240"/>
      <c r="P170" s="240"/>
      <c r="Q170" s="240"/>
      <c r="R170" s="240"/>
      <c r="S170" s="240"/>
      <c r="T170" s="241"/>
      <c r="AT170" s="242" t="s">
        <v>148</v>
      </c>
      <c r="AU170" s="242" t="s">
        <v>85</v>
      </c>
      <c r="AV170" s="11" t="s">
        <v>85</v>
      </c>
      <c r="AW170" s="11" t="s">
        <v>39</v>
      </c>
      <c r="AX170" s="11" t="s">
        <v>81</v>
      </c>
      <c r="AY170" s="242" t="s">
        <v>140</v>
      </c>
    </row>
    <row r="171" spans="2:65" s="1" customFormat="1" ht="16.5" customHeight="1">
      <c r="B171" s="44"/>
      <c r="C171" s="219" t="s">
        <v>278</v>
      </c>
      <c r="D171" s="219" t="s">
        <v>142</v>
      </c>
      <c r="E171" s="220" t="s">
        <v>570</v>
      </c>
      <c r="F171" s="221" t="s">
        <v>571</v>
      </c>
      <c r="G171" s="222" t="s">
        <v>572</v>
      </c>
      <c r="H171" s="223">
        <v>2</v>
      </c>
      <c r="I171" s="224"/>
      <c r="J171" s="225">
        <f>ROUND(I171*H171,2)</f>
        <v>0</v>
      </c>
      <c r="K171" s="221" t="s">
        <v>21</v>
      </c>
      <c r="L171" s="70"/>
      <c r="M171" s="226" t="s">
        <v>21</v>
      </c>
      <c r="N171" s="227" t="s">
        <v>47</v>
      </c>
      <c r="O171" s="45"/>
      <c r="P171" s="228">
        <f>O171*H171</f>
        <v>0</v>
      </c>
      <c r="Q171" s="228">
        <v>0</v>
      </c>
      <c r="R171" s="228">
        <f>Q171*H171</f>
        <v>0</v>
      </c>
      <c r="S171" s="228">
        <v>0.093</v>
      </c>
      <c r="T171" s="229">
        <f>S171*H171</f>
        <v>0.186</v>
      </c>
      <c r="AR171" s="22" t="s">
        <v>91</v>
      </c>
      <c r="AT171" s="22" t="s">
        <v>142</v>
      </c>
      <c r="AU171" s="22" t="s">
        <v>85</v>
      </c>
      <c r="AY171" s="22" t="s">
        <v>140</v>
      </c>
      <c r="BE171" s="230">
        <f>IF(N171="základní",J171,0)</f>
        <v>0</v>
      </c>
      <c r="BF171" s="230">
        <f>IF(N171="snížená",J171,0)</f>
        <v>0</v>
      </c>
      <c r="BG171" s="230">
        <f>IF(N171="zákl. přenesená",J171,0)</f>
        <v>0</v>
      </c>
      <c r="BH171" s="230">
        <f>IF(N171="sníž. přenesená",J171,0)</f>
        <v>0</v>
      </c>
      <c r="BI171" s="230">
        <f>IF(N171="nulová",J171,0)</f>
        <v>0</v>
      </c>
      <c r="BJ171" s="22" t="s">
        <v>81</v>
      </c>
      <c r="BK171" s="230">
        <f>ROUND(I171*H171,2)</f>
        <v>0</v>
      </c>
      <c r="BL171" s="22" t="s">
        <v>91</v>
      </c>
      <c r="BM171" s="22" t="s">
        <v>573</v>
      </c>
    </row>
    <row r="172" spans="2:51" s="11" customFormat="1" ht="13.5">
      <c r="B172" s="231"/>
      <c r="C172" s="232"/>
      <c r="D172" s="233" t="s">
        <v>148</v>
      </c>
      <c r="E172" s="234" t="s">
        <v>21</v>
      </c>
      <c r="F172" s="235" t="s">
        <v>574</v>
      </c>
      <c r="G172" s="232"/>
      <c r="H172" s="236">
        <v>2</v>
      </c>
      <c r="I172" s="237"/>
      <c r="J172" s="232"/>
      <c r="K172" s="232"/>
      <c r="L172" s="238"/>
      <c r="M172" s="239"/>
      <c r="N172" s="240"/>
      <c r="O172" s="240"/>
      <c r="P172" s="240"/>
      <c r="Q172" s="240"/>
      <c r="R172" s="240"/>
      <c r="S172" s="240"/>
      <c r="T172" s="241"/>
      <c r="AT172" s="242" t="s">
        <v>148</v>
      </c>
      <c r="AU172" s="242" t="s">
        <v>85</v>
      </c>
      <c r="AV172" s="11" t="s">
        <v>85</v>
      </c>
      <c r="AW172" s="11" t="s">
        <v>39</v>
      </c>
      <c r="AX172" s="11" t="s">
        <v>81</v>
      </c>
      <c r="AY172" s="242" t="s">
        <v>140</v>
      </c>
    </row>
    <row r="173" spans="2:65" s="1" customFormat="1" ht="16.5" customHeight="1">
      <c r="B173" s="44"/>
      <c r="C173" s="219" t="s">
        <v>282</v>
      </c>
      <c r="D173" s="219" t="s">
        <v>142</v>
      </c>
      <c r="E173" s="220" t="s">
        <v>575</v>
      </c>
      <c r="F173" s="221" t="s">
        <v>576</v>
      </c>
      <c r="G173" s="222" t="s">
        <v>251</v>
      </c>
      <c r="H173" s="223">
        <v>3</v>
      </c>
      <c r="I173" s="224"/>
      <c r="J173" s="225">
        <f>ROUND(I173*H173,2)</f>
        <v>0</v>
      </c>
      <c r="K173" s="221" t="s">
        <v>21</v>
      </c>
      <c r="L173" s="70"/>
      <c r="M173" s="226" t="s">
        <v>21</v>
      </c>
      <c r="N173" s="227" t="s">
        <v>47</v>
      </c>
      <c r="O173" s="45"/>
      <c r="P173" s="228">
        <f>O173*H173</f>
        <v>0</v>
      </c>
      <c r="Q173" s="228">
        <v>0</v>
      </c>
      <c r="R173" s="228">
        <f>Q173*H173</f>
        <v>0</v>
      </c>
      <c r="S173" s="228">
        <v>0.093</v>
      </c>
      <c r="T173" s="229">
        <f>S173*H173</f>
        <v>0.279</v>
      </c>
      <c r="AR173" s="22" t="s">
        <v>91</v>
      </c>
      <c r="AT173" s="22" t="s">
        <v>142</v>
      </c>
      <c r="AU173" s="22" t="s">
        <v>85</v>
      </c>
      <c r="AY173" s="22" t="s">
        <v>140</v>
      </c>
      <c r="BE173" s="230">
        <f>IF(N173="základní",J173,0)</f>
        <v>0</v>
      </c>
      <c r="BF173" s="230">
        <f>IF(N173="snížená",J173,0)</f>
        <v>0</v>
      </c>
      <c r="BG173" s="230">
        <f>IF(N173="zákl. přenesená",J173,0)</f>
        <v>0</v>
      </c>
      <c r="BH173" s="230">
        <f>IF(N173="sníž. přenesená",J173,0)</f>
        <v>0</v>
      </c>
      <c r="BI173" s="230">
        <f>IF(N173="nulová",J173,0)</f>
        <v>0</v>
      </c>
      <c r="BJ173" s="22" t="s">
        <v>81</v>
      </c>
      <c r="BK173" s="230">
        <f>ROUND(I173*H173,2)</f>
        <v>0</v>
      </c>
      <c r="BL173" s="22" t="s">
        <v>91</v>
      </c>
      <c r="BM173" s="22" t="s">
        <v>577</v>
      </c>
    </row>
    <row r="174" spans="2:65" s="1" customFormat="1" ht="16.5" customHeight="1">
      <c r="B174" s="44"/>
      <c r="C174" s="219" t="s">
        <v>287</v>
      </c>
      <c r="D174" s="219" t="s">
        <v>142</v>
      </c>
      <c r="E174" s="220" t="s">
        <v>578</v>
      </c>
      <c r="F174" s="221" t="s">
        <v>579</v>
      </c>
      <c r="G174" s="222" t="s">
        <v>251</v>
      </c>
      <c r="H174" s="223">
        <v>21.8</v>
      </c>
      <c r="I174" s="224"/>
      <c r="J174" s="225">
        <f>ROUND(I174*H174,2)</f>
        <v>0</v>
      </c>
      <c r="K174" s="221" t="s">
        <v>21</v>
      </c>
      <c r="L174" s="70"/>
      <c r="M174" s="226" t="s">
        <v>21</v>
      </c>
      <c r="N174" s="227" t="s">
        <v>47</v>
      </c>
      <c r="O174" s="45"/>
      <c r="P174" s="228">
        <f>O174*H174</f>
        <v>0</v>
      </c>
      <c r="Q174" s="228">
        <v>0</v>
      </c>
      <c r="R174" s="228">
        <f>Q174*H174</f>
        <v>0</v>
      </c>
      <c r="S174" s="228">
        <v>0.093</v>
      </c>
      <c r="T174" s="229">
        <f>S174*H174</f>
        <v>2.0274</v>
      </c>
      <c r="AR174" s="22" t="s">
        <v>91</v>
      </c>
      <c r="AT174" s="22" t="s">
        <v>142</v>
      </c>
      <c r="AU174" s="22" t="s">
        <v>85</v>
      </c>
      <c r="AY174" s="22" t="s">
        <v>140</v>
      </c>
      <c r="BE174" s="230">
        <f>IF(N174="základní",J174,0)</f>
        <v>0</v>
      </c>
      <c r="BF174" s="230">
        <f>IF(N174="snížená",J174,0)</f>
        <v>0</v>
      </c>
      <c r="BG174" s="230">
        <f>IF(N174="zákl. přenesená",J174,0)</f>
        <v>0</v>
      </c>
      <c r="BH174" s="230">
        <f>IF(N174="sníž. přenesená",J174,0)</f>
        <v>0</v>
      </c>
      <c r="BI174" s="230">
        <f>IF(N174="nulová",J174,0)</f>
        <v>0</v>
      </c>
      <c r="BJ174" s="22" t="s">
        <v>81</v>
      </c>
      <c r="BK174" s="230">
        <f>ROUND(I174*H174,2)</f>
        <v>0</v>
      </c>
      <c r="BL174" s="22" t="s">
        <v>91</v>
      </c>
      <c r="BM174" s="22" t="s">
        <v>580</v>
      </c>
    </row>
    <row r="175" spans="2:51" s="11" customFormat="1" ht="13.5">
      <c r="B175" s="231"/>
      <c r="C175" s="232"/>
      <c r="D175" s="233" t="s">
        <v>148</v>
      </c>
      <c r="E175" s="234" t="s">
        <v>21</v>
      </c>
      <c r="F175" s="235" t="s">
        <v>581</v>
      </c>
      <c r="G175" s="232"/>
      <c r="H175" s="236">
        <v>21.8</v>
      </c>
      <c r="I175" s="237"/>
      <c r="J175" s="232"/>
      <c r="K175" s="232"/>
      <c r="L175" s="238"/>
      <c r="M175" s="239"/>
      <c r="N175" s="240"/>
      <c r="O175" s="240"/>
      <c r="P175" s="240"/>
      <c r="Q175" s="240"/>
      <c r="R175" s="240"/>
      <c r="S175" s="240"/>
      <c r="T175" s="241"/>
      <c r="AT175" s="242" t="s">
        <v>148</v>
      </c>
      <c r="AU175" s="242" t="s">
        <v>85</v>
      </c>
      <c r="AV175" s="11" t="s">
        <v>85</v>
      </c>
      <c r="AW175" s="11" t="s">
        <v>39</v>
      </c>
      <c r="AX175" s="11" t="s">
        <v>81</v>
      </c>
      <c r="AY175" s="242" t="s">
        <v>140</v>
      </c>
    </row>
    <row r="176" spans="2:65" s="1" customFormat="1" ht="16.5" customHeight="1">
      <c r="B176" s="44"/>
      <c r="C176" s="219" t="s">
        <v>291</v>
      </c>
      <c r="D176" s="219" t="s">
        <v>142</v>
      </c>
      <c r="E176" s="220" t="s">
        <v>582</v>
      </c>
      <c r="F176" s="221" t="s">
        <v>583</v>
      </c>
      <c r="G176" s="222" t="s">
        <v>161</v>
      </c>
      <c r="H176" s="223">
        <v>1.17</v>
      </c>
      <c r="I176" s="224"/>
      <c r="J176" s="225">
        <f>ROUND(I176*H176,2)</f>
        <v>0</v>
      </c>
      <c r="K176" s="221" t="s">
        <v>21</v>
      </c>
      <c r="L176" s="70"/>
      <c r="M176" s="226" t="s">
        <v>21</v>
      </c>
      <c r="N176" s="227" t="s">
        <v>47</v>
      </c>
      <c r="O176" s="45"/>
      <c r="P176" s="228">
        <f>O176*H176</f>
        <v>0</v>
      </c>
      <c r="Q176" s="228">
        <v>0</v>
      </c>
      <c r="R176" s="228">
        <f>Q176*H176</f>
        <v>0</v>
      </c>
      <c r="S176" s="228">
        <v>0.093</v>
      </c>
      <c r="T176" s="229">
        <f>S176*H176</f>
        <v>0.10880999999999999</v>
      </c>
      <c r="AR176" s="22" t="s">
        <v>91</v>
      </c>
      <c r="AT176" s="22" t="s">
        <v>142</v>
      </c>
      <c r="AU176" s="22" t="s">
        <v>85</v>
      </c>
      <c r="AY176" s="22" t="s">
        <v>140</v>
      </c>
      <c r="BE176" s="230">
        <f>IF(N176="základní",J176,0)</f>
        <v>0</v>
      </c>
      <c r="BF176" s="230">
        <f>IF(N176="snížená",J176,0)</f>
        <v>0</v>
      </c>
      <c r="BG176" s="230">
        <f>IF(N176="zákl. přenesená",J176,0)</f>
        <v>0</v>
      </c>
      <c r="BH176" s="230">
        <f>IF(N176="sníž. přenesená",J176,0)</f>
        <v>0</v>
      </c>
      <c r="BI176" s="230">
        <f>IF(N176="nulová",J176,0)</f>
        <v>0</v>
      </c>
      <c r="BJ176" s="22" t="s">
        <v>81</v>
      </c>
      <c r="BK176" s="230">
        <f>ROUND(I176*H176,2)</f>
        <v>0</v>
      </c>
      <c r="BL176" s="22" t="s">
        <v>91</v>
      </c>
      <c r="BM176" s="22" t="s">
        <v>584</v>
      </c>
    </row>
    <row r="177" spans="2:51" s="11" customFormat="1" ht="13.5">
      <c r="B177" s="231"/>
      <c r="C177" s="232"/>
      <c r="D177" s="233" t="s">
        <v>148</v>
      </c>
      <c r="E177" s="234" t="s">
        <v>21</v>
      </c>
      <c r="F177" s="235" t="s">
        <v>585</v>
      </c>
      <c r="G177" s="232"/>
      <c r="H177" s="236">
        <v>1.17</v>
      </c>
      <c r="I177" s="237"/>
      <c r="J177" s="232"/>
      <c r="K177" s="232"/>
      <c r="L177" s="238"/>
      <c r="M177" s="239"/>
      <c r="N177" s="240"/>
      <c r="O177" s="240"/>
      <c r="P177" s="240"/>
      <c r="Q177" s="240"/>
      <c r="R177" s="240"/>
      <c r="S177" s="240"/>
      <c r="T177" s="241"/>
      <c r="AT177" s="242" t="s">
        <v>148</v>
      </c>
      <c r="AU177" s="242" t="s">
        <v>85</v>
      </c>
      <c r="AV177" s="11" t="s">
        <v>85</v>
      </c>
      <c r="AW177" s="11" t="s">
        <v>39</v>
      </c>
      <c r="AX177" s="11" t="s">
        <v>81</v>
      </c>
      <c r="AY177" s="242" t="s">
        <v>140</v>
      </c>
    </row>
    <row r="178" spans="2:65" s="1" customFormat="1" ht="16.5" customHeight="1">
      <c r="B178" s="44"/>
      <c r="C178" s="219" t="s">
        <v>267</v>
      </c>
      <c r="D178" s="219" t="s">
        <v>142</v>
      </c>
      <c r="E178" s="220" t="s">
        <v>586</v>
      </c>
      <c r="F178" s="221" t="s">
        <v>587</v>
      </c>
      <c r="G178" s="222" t="s">
        <v>251</v>
      </c>
      <c r="H178" s="223">
        <v>50.25</v>
      </c>
      <c r="I178" s="224"/>
      <c r="J178" s="225">
        <f>ROUND(I178*H178,2)</f>
        <v>0</v>
      </c>
      <c r="K178" s="221" t="s">
        <v>21</v>
      </c>
      <c r="L178" s="70"/>
      <c r="M178" s="226" t="s">
        <v>21</v>
      </c>
      <c r="N178" s="227" t="s">
        <v>47</v>
      </c>
      <c r="O178" s="45"/>
      <c r="P178" s="228">
        <f>O178*H178</f>
        <v>0</v>
      </c>
      <c r="Q178" s="228">
        <v>0</v>
      </c>
      <c r="R178" s="228">
        <f>Q178*H178</f>
        <v>0</v>
      </c>
      <c r="S178" s="228">
        <v>0.093</v>
      </c>
      <c r="T178" s="229">
        <f>S178*H178</f>
        <v>4.67325</v>
      </c>
      <c r="AR178" s="22" t="s">
        <v>91</v>
      </c>
      <c r="AT178" s="22" t="s">
        <v>142</v>
      </c>
      <c r="AU178" s="22" t="s">
        <v>85</v>
      </c>
      <c r="AY178" s="22" t="s">
        <v>140</v>
      </c>
      <c r="BE178" s="230">
        <f>IF(N178="základní",J178,0)</f>
        <v>0</v>
      </c>
      <c r="BF178" s="230">
        <f>IF(N178="snížená",J178,0)</f>
        <v>0</v>
      </c>
      <c r="BG178" s="230">
        <f>IF(N178="zákl. přenesená",J178,0)</f>
        <v>0</v>
      </c>
      <c r="BH178" s="230">
        <f>IF(N178="sníž. přenesená",J178,0)</f>
        <v>0</v>
      </c>
      <c r="BI178" s="230">
        <f>IF(N178="nulová",J178,0)</f>
        <v>0</v>
      </c>
      <c r="BJ178" s="22" t="s">
        <v>81</v>
      </c>
      <c r="BK178" s="230">
        <f>ROUND(I178*H178,2)</f>
        <v>0</v>
      </c>
      <c r="BL178" s="22" t="s">
        <v>91</v>
      </c>
      <c r="BM178" s="22" t="s">
        <v>588</v>
      </c>
    </row>
    <row r="179" spans="2:51" s="11" customFormat="1" ht="13.5">
      <c r="B179" s="231"/>
      <c r="C179" s="232"/>
      <c r="D179" s="233" t="s">
        <v>148</v>
      </c>
      <c r="E179" s="234" t="s">
        <v>21</v>
      </c>
      <c r="F179" s="235" t="s">
        <v>589</v>
      </c>
      <c r="G179" s="232"/>
      <c r="H179" s="236">
        <v>50.25</v>
      </c>
      <c r="I179" s="237"/>
      <c r="J179" s="232"/>
      <c r="K179" s="232"/>
      <c r="L179" s="238"/>
      <c r="M179" s="239"/>
      <c r="N179" s="240"/>
      <c r="O179" s="240"/>
      <c r="P179" s="240"/>
      <c r="Q179" s="240"/>
      <c r="R179" s="240"/>
      <c r="S179" s="240"/>
      <c r="T179" s="241"/>
      <c r="AT179" s="242" t="s">
        <v>148</v>
      </c>
      <c r="AU179" s="242" t="s">
        <v>85</v>
      </c>
      <c r="AV179" s="11" t="s">
        <v>85</v>
      </c>
      <c r="AW179" s="11" t="s">
        <v>39</v>
      </c>
      <c r="AX179" s="11" t="s">
        <v>81</v>
      </c>
      <c r="AY179" s="242" t="s">
        <v>140</v>
      </c>
    </row>
    <row r="180" spans="2:65" s="1" customFormat="1" ht="16.5" customHeight="1">
      <c r="B180" s="44"/>
      <c r="C180" s="219" t="s">
        <v>300</v>
      </c>
      <c r="D180" s="219" t="s">
        <v>142</v>
      </c>
      <c r="E180" s="220" t="s">
        <v>590</v>
      </c>
      <c r="F180" s="221" t="s">
        <v>591</v>
      </c>
      <c r="G180" s="222" t="s">
        <v>251</v>
      </c>
      <c r="H180" s="223">
        <v>1.2</v>
      </c>
      <c r="I180" s="224"/>
      <c r="J180" s="225">
        <f>ROUND(I180*H180,2)</f>
        <v>0</v>
      </c>
      <c r="K180" s="221" t="s">
        <v>21</v>
      </c>
      <c r="L180" s="70"/>
      <c r="M180" s="226" t="s">
        <v>21</v>
      </c>
      <c r="N180" s="227" t="s">
        <v>47</v>
      </c>
      <c r="O180" s="45"/>
      <c r="P180" s="228">
        <f>O180*H180</f>
        <v>0</v>
      </c>
      <c r="Q180" s="228">
        <v>0</v>
      </c>
      <c r="R180" s="228">
        <f>Q180*H180</f>
        <v>0</v>
      </c>
      <c r="S180" s="228">
        <v>0.093</v>
      </c>
      <c r="T180" s="229">
        <f>S180*H180</f>
        <v>0.11159999999999999</v>
      </c>
      <c r="AR180" s="22" t="s">
        <v>91</v>
      </c>
      <c r="AT180" s="22" t="s">
        <v>142</v>
      </c>
      <c r="AU180" s="22" t="s">
        <v>85</v>
      </c>
      <c r="AY180" s="22" t="s">
        <v>140</v>
      </c>
      <c r="BE180" s="230">
        <f>IF(N180="základní",J180,0)</f>
        <v>0</v>
      </c>
      <c r="BF180" s="230">
        <f>IF(N180="snížená",J180,0)</f>
        <v>0</v>
      </c>
      <c r="BG180" s="230">
        <f>IF(N180="zákl. přenesená",J180,0)</f>
        <v>0</v>
      </c>
      <c r="BH180" s="230">
        <f>IF(N180="sníž. přenesená",J180,0)</f>
        <v>0</v>
      </c>
      <c r="BI180" s="230">
        <f>IF(N180="nulová",J180,0)</f>
        <v>0</v>
      </c>
      <c r="BJ180" s="22" t="s">
        <v>81</v>
      </c>
      <c r="BK180" s="230">
        <f>ROUND(I180*H180,2)</f>
        <v>0</v>
      </c>
      <c r="BL180" s="22" t="s">
        <v>91</v>
      </c>
      <c r="BM180" s="22" t="s">
        <v>592</v>
      </c>
    </row>
    <row r="181" spans="2:51" s="11" customFormat="1" ht="13.5">
      <c r="B181" s="231"/>
      <c r="C181" s="232"/>
      <c r="D181" s="233" t="s">
        <v>148</v>
      </c>
      <c r="E181" s="234" t="s">
        <v>21</v>
      </c>
      <c r="F181" s="235" t="s">
        <v>593</v>
      </c>
      <c r="G181" s="232"/>
      <c r="H181" s="236">
        <v>1.2</v>
      </c>
      <c r="I181" s="237"/>
      <c r="J181" s="232"/>
      <c r="K181" s="232"/>
      <c r="L181" s="238"/>
      <c r="M181" s="239"/>
      <c r="N181" s="240"/>
      <c r="O181" s="240"/>
      <c r="P181" s="240"/>
      <c r="Q181" s="240"/>
      <c r="R181" s="240"/>
      <c r="S181" s="240"/>
      <c r="T181" s="241"/>
      <c r="AT181" s="242" t="s">
        <v>148</v>
      </c>
      <c r="AU181" s="242" t="s">
        <v>85</v>
      </c>
      <c r="AV181" s="11" t="s">
        <v>85</v>
      </c>
      <c r="AW181" s="11" t="s">
        <v>39</v>
      </c>
      <c r="AX181" s="11" t="s">
        <v>81</v>
      </c>
      <c r="AY181" s="242" t="s">
        <v>140</v>
      </c>
    </row>
    <row r="182" spans="2:65" s="1" customFormat="1" ht="16.5" customHeight="1">
      <c r="B182" s="44"/>
      <c r="C182" s="219" t="s">
        <v>305</v>
      </c>
      <c r="D182" s="219" t="s">
        <v>142</v>
      </c>
      <c r="E182" s="220" t="s">
        <v>594</v>
      </c>
      <c r="F182" s="221" t="s">
        <v>595</v>
      </c>
      <c r="G182" s="222" t="s">
        <v>251</v>
      </c>
      <c r="H182" s="223">
        <v>28</v>
      </c>
      <c r="I182" s="224"/>
      <c r="J182" s="225">
        <f>ROUND(I182*H182,2)</f>
        <v>0</v>
      </c>
      <c r="K182" s="221" t="s">
        <v>21</v>
      </c>
      <c r="L182" s="70"/>
      <c r="M182" s="226" t="s">
        <v>21</v>
      </c>
      <c r="N182" s="227" t="s">
        <v>47</v>
      </c>
      <c r="O182" s="45"/>
      <c r="P182" s="228">
        <f>O182*H182</f>
        <v>0</v>
      </c>
      <c r="Q182" s="228">
        <v>0</v>
      </c>
      <c r="R182" s="228">
        <f>Q182*H182</f>
        <v>0</v>
      </c>
      <c r="S182" s="228">
        <v>0.093</v>
      </c>
      <c r="T182" s="229">
        <f>S182*H182</f>
        <v>2.604</v>
      </c>
      <c r="AR182" s="22" t="s">
        <v>91</v>
      </c>
      <c r="AT182" s="22" t="s">
        <v>142</v>
      </c>
      <c r="AU182" s="22" t="s">
        <v>85</v>
      </c>
      <c r="AY182" s="22" t="s">
        <v>140</v>
      </c>
      <c r="BE182" s="230">
        <f>IF(N182="základní",J182,0)</f>
        <v>0</v>
      </c>
      <c r="BF182" s="230">
        <f>IF(N182="snížená",J182,0)</f>
        <v>0</v>
      </c>
      <c r="BG182" s="230">
        <f>IF(N182="zákl. přenesená",J182,0)</f>
        <v>0</v>
      </c>
      <c r="BH182" s="230">
        <f>IF(N182="sníž. přenesená",J182,0)</f>
        <v>0</v>
      </c>
      <c r="BI182" s="230">
        <f>IF(N182="nulová",J182,0)</f>
        <v>0</v>
      </c>
      <c r="BJ182" s="22" t="s">
        <v>81</v>
      </c>
      <c r="BK182" s="230">
        <f>ROUND(I182*H182,2)</f>
        <v>0</v>
      </c>
      <c r="BL182" s="22" t="s">
        <v>91</v>
      </c>
      <c r="BM182" s="22" t="s">
        <v>596</v>
      </c>
    </row>
    <row r="183" spans="2:51" s="11" customFormat="1" ht="13.5">
      <c r="B183" s="231"/>
      <c r="C183" s="232"/>
      <c r="D183" s="233" t="s">
        <v>148</v>
      </c>
      <c r="E183" s="234" t="s">
        <v>21</v>
      </c>
      <c r="F183" s="235" t="s">
        <v>597</v>
      </c>
      <c r="G183" s="232"/>
      <c r="H183" s="236">
        <v>28</v>
      </c>
      <c r="I183" s="237"/>
      <c r="J183" s="232"/>
      <c r="K183" s="232"/>
      <c r="L183" s="238"/>
      <c r="M183" s="239"/>
      <c r="N183" s="240"/>
      <c r="O183" s="240"/>
      <c r="P183" s="240"/>
      <c r="Q183" s="240"/>
      <c r="R183" s="240"/>
      <c r="S183" s="240"/>
      <c r="T183" s="241"/>
      <c r="AT183" s="242" t="s">
        <v>148</v>
      </c>
      <c r="AU183" s="242" t="s">
        <v>85</v>
      </c>
      <c r="AV183" s="11" t="s">
        <v>85</v>
      </c>
      <c r="AW183" s="11" t="s">
        <v>39</v>
      </c>
      <c r="AX183" s="11" t="s">
        <v>81</v>
      </c>
      <c r="AY183" s="242" t="s">
        <v>140</v>
      </c>
    </row>
    <row r="184" spans="2:65" s="1" customFormat="1" ht="16.5" customHeight="1">
      <c r="B184" s="44"/>
      <c r="C184" s="219" t="s">
        <v>310</v>
      </c>
      <c r="D184" s="219" t="s">
        <v>142</v>
      </c>
      <c r="E184" s="220" t="s">
        <v>598</v>
      </c>
      <c r="F184" s="221" t="s">
        <v>599</v>
      </c>
      <c r="G184" s="222" t="s">
        <v>152</v>
      </c>
      <c r="H184" s="223">
        <v>1</v>
      </c>
      <c r="I184" s="224"/>
      <c r="J184" s="225">
        <f>ROUND(I184*H184,2)</f>
        <v>0</v>
      </c>
      <c r="K184" s="221" t="s">
        <v>21</v>
      </c>
      <c r="L184" s="70"/>
      <c r="M184" s="226" t="s">
        <v>21</v>
      </c>
      <c r="N184" s="227" t="s">
        <v>47</v>
      </c>
      <c r="O184" s="45"/>
      <c r="P184" s="228">
        <f>O184*H184</f>
        <v>0</v>
      </c>
      <c r="Q184" s="228">
        <v>0</v>
      </c>
      <c r="R184" s="228">
        <f>Q184*H184</f>
        <v>0</v>
      </c>
      <c r="S184" s="228">
        <v>0.093</v>
      </c>
      <c r="T184" s="229">
        <f>S184*H184</f>
        <v>0.093</v>
      </c>
      <c r="AR184" s="22" t="s">
        <v>91</v>
      </c>
      <c r="AT184" s="22" t="s">
        <v>142</v>
      </c>
      <c r="AU184" s="22" t="s">
        <v>85</v>
      </c>
      <c r="AY184" s="22" t="s">
        <v>140</v>
      </c>
      <c r="BE184" s="230">
        <f>IF(N184="základní",J184,0)</f>
        <v>0</v>
      </c>
      <c r="BF184" s="230">
        <f>IF(N184="snížená",J184,0)</f>
        <v>0</v>
      </c>
      <c r="BG184" s="230">
        <f>IF(N184="zákl. přenesená",J184,0)</f>
        <v>0</v>
      </c>
      <c r="BH184" s="230">
        <f>IF(N184="sníž. přenesená",J184,0)</f>
        <v>0</v>
      </c>
      <c r="BI184" s="230">
        <f>IF(N184="nulová",J184,0)</f>
        <v>0</v>
      </c>
      <c r="BJ184" s="22" t="s">
        <v>81</v>
      </c>
      <c r="BK184" s="230">
        <f>ROUND(I184*H184,2)</f>
        <v>0</v>
      </c>
      <c r="BL184" s="22" t="s">
        <v>91</v>
      </c>
      <c r="BM184" s="22" t="s">
        <v>600</v>
      </c>
    </row>
    <row r="185" spans="2:51" s="11" customFormat="1" ht="13.5">
      <c r="B185" s="231"/>
      <c r="C185" s="232"/>
      <c r="D185" s="233" t="s">
        <v>148</v>
      </c>
      <c r="E185" s="234" t="s">
        <v>21</v>
      </c>
      <c r="F185" s="235" t="s">
        <v>81</v>
      </c>
      <c r="G185" s="232"/>
      <c r="H185" s="236">
        <v>1</v>
      </c>
      <c r="I185" s="237"/>
      <c r="J185" s="232"/>
      <c r="K185" s="232"/>
      <c r="L185" s="238"/>
      <c r="M185" s="239"/>
      <c r="N185" s="240"/>
      <c r="O185" s="240"/>
      <c r="P185" s="240"/>
      <c r="Q185" s="240"/>
      <c r="R185" s="240"/>
      <c r="S185" s="240"/>
      <c r="T185" s="241"/>
      <c r="AT185" s="242" t="s">
        <v>148</v>
      </c>
      <c r="AU185" s="242" t="s">
        <v>85</v>
      </c>
      <c r="AV185" s="11" t="s">
        <v>85</v>
      </c>
      <c r="AW185" s="11" t="s">
        <v>39</v>
      </c>
      <c r="AX185" s="11" t="s">
        <v>81</v>
      </c>
      <c r="AY185" s="242" t="s">
        <v>140</v>
      </c>
    </row>
    <row r="186" spans="2:65" s="1" customFormat="1" ht="16.5" customHeight="1">
      <c r="B186" s="44"/>
      <c r="C186" s="219" t="s">
        <v>314</v>
      </c>
      <c r="D186" s="219" t="s">
        <v>142</v>
      </c>
      <c r="E186" s="220" t="s">
        <v>601</v>
      </c>
      <c r="F186" s="221" t="s">
        <v>602</v>
      </c>
      <c r="G186" s="222" t="s">
        <v>251</v>
      </c>
      <c r="H186" s="223">
        <v>24.57</v>
      </c>
      <c r="I186" s="224"/>
      <c r="J186" s="225">
        <f>ROUND(I186*H186,2)</f>
        <v>0</v>
      </c>
      <c r="K186" s="221" t="s">
        <v>21</v>
      </c>
      <c r="L186" s="70"/>
      <c r="M186" s="226" t="s">
        <v>21</v>
      </c>
      <c r="N186" s="227" t="s">
        <v>47</v>
      </c>
      <c r="O186" s="45"/>
      <c r="P186" s="228">
        <f>O186*H186</f>
        <v>0</v>
      </c>
      <c r="Q186" s="228">
        <v>0</v>
      </c>
      <c r="R186" s="228">
        <f>Q186*H186</f>
        <v>0</v>
      </c>
      <c r="S186" s="228">
        <v>0.093</v>
      </c>
      <c r="T186" s="229">
        <f>S186*H186</f>
        <v>2.28501</v>
      </c>
      <c r="AR186" s="22" t="s">
        <v>91</v>
      </c>
      <c r="AT186" s="22" t="s">
        <v>142</v>
      </c>
      <c r="AU186" s="22" t="s">
        <v>85</v>
      </c>
      <c r="AY186" s="22" t="s">
        <v>140</v>
      </c>
      <c r="BE186" s="230">
        <f>IF(N186="základní",J186,0)</f>
        <v>0</v>
      </c>
      <c r="BF186" s="230">
        <f>IF(N186="snížená",J186,0)</f>
        <v>0</v>
      </c>
      <c r="BG186" s="230">
        <f>IF(N186="zákl. přenesená",J186,0)</f>
        <v>0</v>
      </c>
      <c r="BH186" s="230">
        <f>IF(N186="sníž. přenesená",J186,0)</f>
        <v>0</v>
      </c>
      <c r="BI186" s="230">
        <f>IF(N186="nulová",J186,0)</f>
        <v>0</v>
      </c>
      <c r="BJ186" s="22" t="s">
        <v>81</v>
      </c>
      <c r="BK186" s="230">
        <f>ROUND(I186*H186,2)</f>
        <v>0</v>
      </c>
      <c r="BL186" s="22" t="s">
        <v>91</v>
      </c>
      <c r="BM186" s="22" t="s">
        <v>603</v>
      </c>
    </row>
    <row r="187" spans="2:51" s="11" customFormat="1" ht="13.5">
      <c r="B187" s="231"/>
      <c r="C187" s="232"/>
      <c r="D187" s="233" t="s">
        <v>148</v>
      </c>
      <c r="E187" s="234" t="s">
        <v>21</v>
      </c>
      <c r="F187" s="235" t="s">
        <v>604</v>
      </c>
      <c r="G187" s="232"/>
      <c r="H187" s="236">
        <v>24.57</v>
      </c>
      <c r="I187" s="237"/>
      <c r="J187" s="232"/>
      <c r="K187" s="232"/>
      <c r="L187" s="238"/>
      <c r="M187" s="239"/>
      <c r="N187" s="240"/>
      <c r="O187" s="240"/>
      <c r="P187" s="240"/>
      <c r="Q187" s="240"/>
      <c r="R187" s="240"/>
      <c r="S187" s="240"/>
      <c r="T187" s="241"/>
      <c r="AT187" s="242" t="s">
        <v>148</v>
      </c>
      <c r="AU187" s="242" t="s">
        <v>85</v>
      </c>
      <c r="AV187" s="11" t="s">
        <v>85</v>
      </c>
      <c r="AW187" s="11" t="s">
        <v>39</v>
      </c>
      <c r="AX187" s="11" t="s">
        <v>81</v>
      </c>
      <c r="AY187" s="242" t="s">
        <v>140</v>
      </c>
    </row>
    <row r="188" spans="2:65" s="1" customFormat="1" ht="16.5" customHeight="1">
      <c r="B188" s="44"/>
      <c r="C188" s="219" t="s">
        <v>318</v>
      </c>
      <c r="D188" s="219" t="s">
        <v>142</v>
      </c>
      <c r="E188" s="220" t="s">
        <v>605</v>
      </c>
      <c r="F188" s="221" t="s">
        <v>606</v>
      </c>
      <c r="G188" s="222" t="s">
        <v>152</v>
      </c>
      <c r="H188" s="223">
        <v>2</v>
      </c>
      <c r="I188" s="224"/>
      <c r="J188" s="225">
        <f>ROUND(I188*H188,2)</f>
        <v>0</v>
      </c>
      <c r="K188" s="221" t="s">
        <v>21</v>
      </c>
      <c r="L188" s="70"/>
      <c r="M188" s="226" t="s">
        <v>21</v>
      </c>
      <c r="N188" s="227" t="s">
        <v>47</v>
      </c>
      <c r="O188" s="45"/>
      <c r="P188" s="228">
        <f>O188*H188</f>
        <v>0</v>
      </c>
      <c r="Q188" s="228">
        <v>0</v>
      </c>
      <c r="R188" s="228">
        <f>Q188*H188</f>
        <v>0</v>
      </c>
      <c r="S188" s="228">
        <v>0.093</v>
      </c>
      <c r="T188" s="229">
        <f>S188*H188</f>
        <v>0.186</v>
      </c>
      <c r="AR188" s="22" t="s">
        <v>91</v>
      </c>
      <c r="AT188" s="22" t="s">
        <v>142</v>
      </c>
      <c r="AU188" s="22" t="s">
        <v>85</v>
      </c>
      <c r="AY188" s="22" t="s">
        <v>140</v>
      </c>
      <c r="BE188" s="230">
        <f>IF(N188="základní",J188,0)</f>
        <v>0</v>
      </c>
      <c r="BF188" s="230">
        <f>IF(N188="snížená",J188,0)</f>
        <v>0</v>
      </c>
      <c r="BG188" s="230">
        <f>IF(N188="zákl. přenesená",J188,0)</f>
        <v>0</v>
      </c>
      <c r="BH188" s="230">
        <f>IF(N188="sníž. přenesená",J188,0)</f>
        <v>0</v>
      </c>
      <c r="BI188" s="230">
        <f>IF(N188="nulová",J188,0)</f>
        <v>0</v>
      </c>
      <c r="BJ188" s="22" t="s">
        <v>81</v>
      </c>
      <c r="BK188" s="230">
        <f>ROUND(I188*H188,2)</f>
        <v>0</v>
      </c>
      <c r="BL188" s="22" t="s">
        <v>91</v>
      </c>
      <c r="BM188" s="22" t="s">
        <v>607</v>
      </c>
    </row>
    <row r="189" spans="2:51" s="11" customFormat="1" ht="13.5">
      <c r="B189" s="231"/>
      <c r="C189" s="232"/>
      <c r="D189" s="233" t="s">
        <v>148</v>
      </c>
      <c r="E189" s="234" t="s">
        <v>21</v>
      </c>
      <c r="F189" s="235" t="s">
        <v>85</v>
      </c>
      <c r="G189" s="232"/>
      <c r="H189" s="236">
        <v>2</v>
      </c>
      <c r="I189" s="237"/>
      <c r="J189" s="232"/>
      <c r="K189" s="232"/>
      <c r="L189" s="238"/>
      <c r="M189" s="239"/>
      <c r="N189" s="240"/>
      <c r="O189" s="240"/>
      <c r="P189" s="240"/>
      <c r="Q189" s="240"/>
      <c r="R189" s="240"/>
      <c r="S189" s="240"/>
      <c r="T189" s="241"/>
      <c r="AT189" s="242" t="s">
        <v>148</v>
      </c>
      <c r="AU189" s="242" t="s">
        <v>85</v>
      </c>
      <c r="AV189" s="11" t="s">
        <v>85</v>
      </c>
      <c r="AW189" s="11" t="s">
        <v>39</v>
      </c>
      <c r="AX189" s="11" t="s">
        <v>81</v>
      </c>
      <c r="AY189" s="242" t="s">
        <v>140</v>
      </c>
    </row>
    <row r="190" spans="2:65" s="1" customFormat="1" ht="25.5" customHeight="1">
      <c r="B190" s="44"/>
      <c r="C190" s="219" t="s">
        <v>322</v>
      </c>
      <c r="D190" s="219" t="s">
        <v>142</v>
      </c>
      <c r="E190" s="220" t="s">
        <v>608</v>
      </c>
      <c r="F190" s="221" t="s">
        <v>609</v>
      </c>
      <c r="G190" s="222" t="s">
        <v>251</v>
      </c>
      <c r="H190" s="223">
        <v>14.7</v>
      </c>
      <c r="I190" s="224"/>
      <c r="J190" s="225">
        <f>ROUND(I190*H190,2)</f>
        <v>0</v>
      </c>
      <c r="K190" s="221" t="s">
        <v>146</v>
      </c>
      <c r="L190" s="70"/>
      <c r="M190" s="226" t="s">
        <v>21</v>
      </c>
      <c r="N190" s="227" t="s">
        <v>47</v>
      </c>
      <c r="O190" s="45"/>
      <c r="P190" s="228">
        <f>O190*H190</f>
        <v>0</v>
      </c>
      <c r="Q190" s="228">
        <v>0</v>
      </c>
      <c r="R190" s="228">
        <f>Q190*H190</f>
        <v>0</v>
      </c>
      <c r="S190" s="228">
        <v>0.006</v>
      </c>
      <c r="T190" s="229">
        <f>S190*H190</f>
        <v>0.0882</v>
      </c>
      <c r="AR190" s="22" t="s">
        <v>91</v>
      </c>
      <c r="AT190" s="22" t="s">
        <v>142</v>
      </c>
      <c r="AU190" s="22" t="s">
        <v>85</v>
      </c>
      <c r="AY190" s="22" t="s">
        <v>140</v>
      </c>
      <c r="BE190" s="230">
        <f>IF(N190="základní",J190,0)</f>
        <v>0</v>
      </c>
      <c r="BF190" s="230">
        <f>IF(N190="snížená",J190,0)</f>
        <v>0</v>
      </c>
      <c r="BG190" s="230">
        <f>IF(N190="zákl. přenesená",J190,0)</f>
        <v>0</v>
      </c>
      <c r="BH190" s="230">
        <f>IF(N190="sníž. přenesená",J190,0)</f>
        <v>0</v>
      </c>
      <c r="BI190" s="230">
        <f>IF(N190="nulová",J190,0)</f>
        <v>0</v>
      </c>
      <c r="BJ190" s="22" t="s">
        <v>81</v>
      </c>
      <c r="BK190" s="230">
        <f>ROUND(I190*H190,2)</f>
        <v>0</v>
      </c>
      <c r="BL190" s="22" t="s">
        <v>91</v>
      </c>
      <c r="BM190" s="22" t="s">
        <v>610</v>
      </c>
    </row>
    <row r="191" spans="2:51" s="11" customFormat="1" ht="13.5">
      <c r="B191" s="231"/>
      <c r="C191" s="232"/>
      <c r="D191" s="233" t="s">
        <v>148</v>
      </c>
      <c r="E191" s="234" t="s">
        <v>21</v>
      </c>
      <c r="F191" s="235" t="s">
        <v>611</v>
      </c>
      <c r="G191" s="232"/>
      <c r="H191" s="236">
        <v>14.7</v>
      </c>
      <c r="I191" s="237"/>
      <c r="J191" s="232"/>
      <c r="K191" s="232"/>
      <c r="L191" s="238"/>
      <c r="M191" s="239"/>
      <c r="N191" s="240"/>
      <c r="O191" s="240"/>
      <c r="P191" s="240"/>
      <c r="Q191" s="240"/>
      <c r="R191" s="240"/>
      <c r="S191" s="240"/>
      <c r="T191" s="241"/>
      <c r="AT191" s="242" t="s">
        <v>148</v>
      </c>
      <c r="AU191" s="242" t="s">
        <v>85</v>
      </c>
      <c r="AV191" s="11" t="s">
        <v>85</v>
      </c>
      <c r="AW191" s="11" t="s">
        <v>39</v>
      </c>
      <c r="AX191" s="11" t="s">
        <v>81</v>
      </c>
      <c r="AY191" s="242" t="s">
        <v>140</v>
      </c>
    </row>
    <row r="192" spans="2:65" s="1" customFormat="1" ht="38.25" customHeight="1">
      <c r="B192" s="44"/>
      <c r="C192" s="219" t="s">
        <v>326</v>
      </c>
      <c r="D192" s="219" t="s">
        <v>142</v>
      </c>
      <c r="E192" s="220" t="s">
        <v>612</v>
      </c>
      <c r="F192" s="221" t="s">
        <v>613</v>
      </c>
      <c r="G192" s="222" t="s">
        <v>161</v>
      </c>
      <c r="H192" s="223">
        <v>552.45</v>
      </c>
      <c r="I192" s="224"/>
      <c r="J192" s="225">
        <f>ROUND(I192*H192,2)</f>
        <v>0</v>
      </c>
      <c r="K192" s="221" t="s">
        <v>146</v>
      </c>
      <c r="L192" s="70"/>
      <c r="M192" s="226" t="s">
        <v>21</v>
      </c>
      <c r="N192" s="227" t="s">
        <v>47</v>
      </c>
      <c r="O192" s="45"/>
      <c r="P192" s="228">
        <f>O192*H192</f>
        <v>0</v>
      </c>
      <c r="Q192" s="228">
        <v>0</v>
      </c>
      <c r="R192" s="228">
        <f>Q192*H192</f>
        <v>0</v>
      </c>
      <c r="S192" s="228">
        <v>0.072</v>
      </c>
      <c r="T192" s="229">
        <f>S192*H192</f>
        <v>39.7764</v>
      </c>
      <c r="AR192" s="22" t="s">
        <v>91</v>
      </c>
      <c r="AT192" s="22" t="s">
        <v>142</v>
      </c>
      <c r="AU192" s="22" t="s">
        <v>85</v>
      </c>
      <c r="AY192" s="22" t="s">
        <v>140</v>
      </c>
      <c r="BE192" s="230">
        <f>IF(N192="základní",J192,0)</f>
        <v>0</v>
      </c>
      <c r="BF192" s="230">
        <f>IF(N192="snížená",J192,0)</f>
        <v>0</v>
      </c>
      <c r="BG192" s="230">
        <f>IF(N192="zákl. přenesená",J192,0)</f>
        <v>0</v>
      </c>
      <c r="BH192" s="230">
        <f>IF(N192="sníž. přenesená",J192,0)</f>
        <v>0</v>
      </c>
      <c r="BI192" s="230">
        <f>IF(N192="nulová",J192,0)</f>
        <v>0</v>
      </c>
      <c r="BJ192" s="22" t="s">
        <v>81</v>
      </c>
      <c r="BK192" s="230">
        <f>ROUND(I192*H192,2)</f>
        <v>0</v>
      </c>
      <c r="BL192" s="22" t="s">
        <v>91</v>
      </c>
      <c r="BM192" s="22" t="s">
        <v>614</v>
      </c>
    </row>
    <row r="193" spans="2:51" s="11" customFormat="1" ht="13.5">
      <c r="B193" s="231"/>
      <c r="C193" s="232"/>
      <c r="D193" s="233" t="s">
        <v>148</v>
      </c>
      <c r="E193" s="234" t="s">
        <v>21</v>
      </c>
      <c r="F193" s="235" t="s">
        <v>615</v>
      </c>
      <c r="G193" s="232"/>
      <c r="H193" s="236">
        <v>552.45</v>
      </c>
      <c r="I193" s="237"/>
      <c r="J193" s="232"/>
      <c r="K193" s="232"/>
      <c r="L193" s="238"/>
      <c r="M193" s="239"/>
      <c r="N193" s="240"/>
      <c r="O193" s="240"/>
      <c r="P193" s="240"/>
      <c r="Q193" s="240"/>
      <c r="R193" s="240"/>
      <c r="S193" s="240"/>
      <c r="T193" s="241"/>
      <c r="AT193" s="242" t="s">
        <v>148</v>
      </c>
      <c r="AU193" s="242" t="s">
        <v>85</v>
      </c>
      <c r="AV193" s="11" t="s">
        <v>85</v>
      </c>
      <c r="AW193" s="11" t="s">
        <v>39</v>
      </c>
      <c r="AX193" s="11" t="s">
        <v>81</v>
      </c>
      <c r="AY193" s="242" t="s">
        <v>140</v>
      </c>
    </row>
    <row r="194" spans="2:65" s="1" customFormat="1" ht="25.5" customHeight="1">
      <c r="B194" s="44"/>
      <c r="C194" s="219" t="s">
        <v>330</v>
      </c>
      <c r="D194" s="219" t="s">
        <v>142</v>
      </c>
      <c r="E194" s="220" t="s">
        <v>616</v>
      </c>
      <c r="F194" s="221" t="s">
        <v>617</v>
      </c>
      <c r="G194" s="222" t="s">
        <v>161</v>
      </c>
      <c r="H194" s="223">
        <v>75.86</v>
      </c>
      <c r="I194" s="224"/>
      <c r="J194" s="225">
        <f>ROUND(I194*H194,2)</f>
        <v>0</v>
      </c>
      <c r="K194" s="221" t="s">
        <v>146</v>
      </c>
      <c r="L194" s="70"/>
      <c r="M194" s="226" t="s">
        <v>21</v>
      </c>
      <c r="N194" s="227" t="s">
        <v>47</v>
      </c>
      <c r="O194" s="45"/>
      <c r="P194" s="228">
        <f>O194*H194</f>
        <v>0</v>
      </c>
      <c r="Q194" s="228">
        <v>0</v>
      </c>
      <c r="R194" s="228">
        <f>Q194*H194</f>
        <v>0</v>
      </c>
      <c r="S194" s="228">
        <v>0.05</v>
      </c>
      <c r="T194" s="229">
        <f>S194*H194</f>
        <v>3.793</v>
      </c>
      <c r="AR194" s="22" t="s">
        <v>91</v>
      </c>
      <c r="AT194" s="22" t="s">
        <v>142</v>
      </c>
      <c r="AU194" s="22" t="s">
        <v>85</v>
      </c>
      <c r="AY194" s="22" t="s">
        <v>140</v>
      </c>
      <c r="BE194" s="230">
        <f>IF(N194="základní",J194,0)</f>
        <v>0</v>
      </c>
      <c r="BF194" s="230">
        <f>IF(N194="snížená",J194,0)</f>
        <v>0</v>
      </c>
      <c r="BG194" s="230">
        <f>IF(N194="zákl. přenesená",J194,0)</f>
        <v>0</v>
      </c>
      <c r="BH194" s="230">
        <f>IF(N194="sníž. přenesená",J194,0)</f>
        <v>0</v>
      </c>
      <c r="BI194" s="230">
        <f>IF(N194="nulová",J194,0)</f>
        <v>0</v>
      </c>
      <c r="BJ194" s="22" t="s">
        <v>81</v>
      </c>
      <c r="BK194" s="230">
        <f>ROUND(I194*H194,2)</f>
        <v>0</v>
      </c>
      <c r="BL194" s="22" t="s">
        <v>91</v>
      </c>
      <c r="BM194" s="22" t="s">
        <v>618</v>
      </c>
    </row>
    <row r="195" spans="2:51" s="11" customFormat="1" ht="13.5">
      <c r="B195" s="231"/>
      <c r="C195" s="232"/>
      <c r="D195" s="233" t="s">
        <v>148</v>
      </c>
      <c r="E195" s="234" t="s">
        <v>21</v>
      </c>
      <c r="F195" s="235" t="s">
        <v>619</v>
      </c>
      <c r="G195" s="232"/>
      <c r="H195" s="236">
        <v>75.86</v>
      </c>
      <c r="I195" s="237"/>
      <c r="J195" s="232"/>
      <c r="K195" s="232"/>
      <c r="L195" s="238"/>
      <c r="M195" s="239"/>
      <c r="N195" s="240"/>
      <c r="O195" s="240"/>
      <c r="P195" s="240"/>
      <c r="Q195" s="240"/>
      <c r="R195" s="240"/>
      <c r="S195" s="240"/>
      <c r="T195" s="241"/>
      <c r="AT195" s="242" t="s">
        <v>148</v>
      </c>
      <c r="AU195" s="242" t="s">
        <v>85</v>
      </c>
      <c r="AV195" s="11" t="s">
        <v>85</v>
      </c>
      <c r="AW195" s="11" t="s">
        <v>39</v>
      </c>
      <c r="AX195" s="11" t="s">
        <v>81</v>
      </c>
      <c r="AY195" s="242" t="s">
        <v>140</v>
      </c>
    </row>
    <row r="196" spans="2:65" s="1" customFormat="1" ht="25.5" customHeight="1">
      <c r="B196" s="44"/>
      <c r="C196" s="219" t="s">
        <v>335</v>
      </c>
      <c r="D196" s="219" t="s">
        <v>142</v>
      </c>
      <c r="E196" s="220" t="s">
        <v>620</v>
      </c>
      <c r="F196" s="221" t="s">
        <v>617</v>
      </c>
      <c r="G196" s="222" t="s">
        <v>621</v>
      </c>
      <c r="H196" s="223">
        <v>1</v>
      </c>
      <c r="I196" s="224"/>
      <c r="J196" s="225">
        <f>ROUND(I196*H196,2)</f>
        <v>0</v>
      </c>
      <c r="K196" s="221" t="s">
        <v>21</v>
      </c>
      <c r="L196" s="70"/>
      <c r="M196" s="226" t="s">
        <v>21</v>
      </c>
      <c r="N196" s="227" t="s">
        <v>47</v>
      </c>
      <c r="O196" s="45"/>
      <c r="P196" s="228">
        <f>O196*H196</f>
        <v>0</v>
      </c>
      <c r="Q196" s="228">
        <v>0</v>
      </c>
      <c r="R196" s="228">
        <f>Q196*H196</f>
        <v>0</v>
      </c>
      <c r="S196" s="228">
        <v>0.05</v>
      </c>
      <c r="T196" s="229">
        <f>S196*H196</f>
        <v>0.05</v>
      </c>
      <c r="AR196" s="22" t="s">
        <v>91</v>
      </c>
      <c r="AT196" s="22" t="s">
        <v>142</v>
      </c>
      <c r="AU196" s="22" t="s">
        <v>85</v>
      </c>
      <c r="AY196" s="22" t="s">
        <v>140</v>
      </c>
      <c r="BE196" s="230">
        <f>IF(N196="základní",J196,0)</f>
        <v>0</v>
      </c>
      <c r="BF196" s="230">
        <f>IF(N196="snížená",J196,0)</f>
        <v>0</v>
      </c>
      <c r="BG196" s="230">
        <f>IF(N196="zákl. přenesená",J196,0)</f>
        <v>0</v>
      </c>
      <c r="BH196" s="230">
        <f>IF(N196="sníž. přenesená",J196,0)</f>
        <v>0</v>
      </c>
      <c r="BI196" s="230">
        <f>IF(N196="nulová",J196,0)</f>
        <v>0</v>
      </c>
      <c r="BJ196" s="22" t="s">
        <v>81</v>
      </c>
      <c r="BK196" s="230">
        <f>ROUND(I196*H196,2)</f>
        <v>0</v>
      </c>
      <c r="BL196" s="22" t="s">
        <v>91</v>
      </c>
      <c r="BM196" s="22" t="s">
        <v>622</v>
      </c>
    </row>
    <row r="197" spans="2:63" s="10" customFormat="1" ht="29.85" customHeight="1">
      <c r="B197" s="203"/>
      <c r="C197" s="204"/>
      <c r="D197" s="205" t="s">
        <v>75</v>
      </c>
      <c r="E197" s="217" t="s">
        <v>202</v>
      </c>
      <c r="F197" s="217" t="s">
        <v>203</v>
      </c>
      <c r="G197" s="204"/>
      <c r="H197" s="204"/>
      <c r="I197" s="207"/>
      <c r="J197" s="218">
        <f>BK197</f>
        <v>0</v>
      </c>
      <c r="K197" s="204"/>
      <c r="L197" s="209"/>
      <c r="M197" s="210"/>
      <c r="N197" s="211"/>
      <c r="O197" s="211"/>
      <c r="P197" s="212">
        <f>SUM(P198:P213)</f>
        <v>0</v>
      </c>
      <c r="Q197" s="211"/>
      <c r="R197" s="212">
        <f>SUM(R198:R213)</f>
        <v>0</v>
      </c>
      <c r="S197" s="211"/>
      <c r="T197" s="213">
        <f>SUM(T198:T213)</f>
        <v>0</v>
      </c>
      <c r="AR197" s="214" t="s">
        <v>81</v>
      </c>
      <c r="AT197" s="215" t="s">
        <v>75</v>
      </c>
      <c r="AU197" s="215" t="s">
        <v>81</v>
      </c>
      <c r="AY197" s="214" t="s">
        <v>140</v>
      </c>
      <c r="BK197" s="216">
        <f>SUM(BK198:BK213)</f>
        <v>0</v>
      </c>
    </row>
    <row r="198" spans="2:65" s="1" customFormat="1" ht="25.5" customHeight="1">
      <c r="B198" s="44"/>
      <c r="C198" s="219" t="s">
        <v>340</v>
      </c>
      <c r="D198" s="219" t="s">
        <v>142</v>
      </c>
      <c r="E198" s="220" t="s">
        <v>205</v>
      </c>
      <c r="F198" s="221" t="s">
        <v>206</v>
      </c>
      <c r="G198" s="222" t="s">
        <v>207</v>
      </c>
      <c r="H198" s="223">
        <v>61.762</v>
      </c>
      <c r="I198" s="224"/>
      <c r="J198" s="225">
        <f>ROUND(I198*H198,2)</f>
        <v>0</v>
      </c>
      <c r="K198" s="221" t="s">
        <v>146</v>
      </c>
      <c r="L198" s="70"/>
      <c r="M198" s="226" t="s">
        <v>21</v>
      </c>
      <c r="N198" s="227" t="s">
        <v>47</v>
      </c>
      <c r="O198" s="45"/>
      <c r="P198" s="228">
        <f>O198*H198</f>
        <v>0</v>
      </c>
      <c r="Q198" s="228">
        <v>0</v>
      </c>
      <c r="R198" s="228">
        <f>Q198*H198</f>
        <v>0</v>
      </c>
      <c r="S198" s="228">
        <v>0</v>
      </c>
      <c r="T198" s="229">
        <f>S198*H198</f>
        <v>0</v>
      </c>
      <c r="AR198" s="22" t="s">
        <v>91</v>
      </c>
      <c r="AT198" s="22" t="s">
        <v>142</v>
      </c>
      <c r="AU198" s="22" t="s">
        <v>85</v>
      </c>
      <c r="AY198" s="22" t="s">
        <v>140</v>
      </c>
      <c r="BE198" s="230">
        <f>IF(N198="základní",J198,0)</f>
        <v>0</v>
      </c>
      <c r="BF198" s="230">
        <f>IF(N198="snížená",J198,0)</f>
        <v>0</v>
      </c>
      <c r="BG198" s="230">
        <f>IF(N198="zákl. přenesená",J198,0)</f>
        <v>0</v>
      </c>
      <c r="BH198" s="230">
        <f>IF(N198="sníž. přenesená",J198,0)</f>
        <v>0</v>
      </c>
      <c r="BI198" s="230">
        <f>IF(N198="nulová",J198,0)</f>
        <v>0</v>
      </c>
      <c r="BJ198" s="22" t="s">
        <v>81</v>
      </c>
      <c r="BK198" s="230">
        <f>ROUND(I198*H198,2)</f>
        <v>0</v>
      </c>
      <c r="BL198" s="22" t="s">
        <v>91</v>
      </c>
      <c r="BM198" s="22" t="s">
        <v>623</v>
      </c>
    </row>
    <row r="199" spans="2:47" s="1" customFormat="1" ht="13.5">
      <c r="B199" s="44"/>
      <c r="C199" s="72"/>
      <c r="D199" s="233" t="s">
        <v>196</v>
      </c>
      <c r="E199" s="72"/>
      <c r="F199" s="253" t="s">
        <v>624</v>
      </c>
      <c r="G199" s="72"/>
      <c r="H199" s="72"/>
      <c r="I199" s="189"/>
      <c r="J199" s="72"/>
      <c r="K199" s="72"/>
      <c r="L199" s="70"/>
      <c r="M199" s="254"/>
      <c r="N199" s="45"/>
      <c r="O199" s="45"/>
      <c r="P199" s="45"/>
      <c r="Q199" s="45"/>
      <c r="R199" s="45"/>
      <c r="S199" s="45"/>
      <c r="T199" s="93"/>
      <c r="AT199" s="22" t="s">
        <v>196</v>
      </c>
      <c r="AU199" s="22" t="s">
        <v>85</v>
      </c>
    </row>
    <row r="200" spans="2:65" s="1" customFormat="1" ht="25.5" customHeight="1">
      <c r="B200" s="44"/>
      <c r="C200" s="219" t="s">
        <v>344</v>
      </c>
      <c r="D200" s="219" t="s">
        <v>142</v>
      </c>
      <c r="E200" s="220" t="s">
        <v>625</v>
      </c>
      <c r="F200" s="221" t="s">
        <v>626</v>
      </c>
      <c r="G200" s="222" t="s">
        <v>207</v>
      </c>
      <c r="H200" s="223">
        <v>61.762</v>
      </c>
      <c r="I200" s="224"/>
      <c r="J200" s="225">
        <f>ROUND(I200*H200,2)</f>
        <v>0</v>
      </c>
      <c r="K200" s="221" t="s">
        <v>146</v>
      </c>
      <c r="L200" s="70"/>
      <c r="M200" s="226" t="s">
        <v>21</v>
      </c>
      <c r="N200" s="227" t="s">
        <v>47</v>
      </c>
      <c r="O200" s="45"/>
      <c r="P200" s="228">
        <f>O200*H200</f>
        <v>0</v>
      </c>
      <c r="Q200" s="228">
        <v>0</v>
      </c>
      <c r="R200" s="228">
        <f>Q200*H200</f>
        <v>0</v>
      </c>
      <c r="S200" s="228">
        <v>0</v>
      </c>
      <c r="T200" s="229">
        <f>S200*H200</f>
        <v>0</v>
      </c>
      <c r="AR200" s="22" t="s">
        <v>91</v>
      </c>
      <c r="AT200" s="22" t="s">
        <v>142</v>
      </c>
      <c r="AU200" s="22" t="s">
        <v>85</v>
      </c>
      <c r="AY200" s="22" t="s">
        <v>140</v>
      </c>
      <c r="BE200" s="230">
        <f>IF(N200="základní",J200,0)</f>
        <v>0</v>
      </c>
      <c r="BF200" s="230">
        <f>IF(N200="snížená",J200,0)</f>
        <v>0</v>
      </c>
      <c r="BG200" s="230">
        <f>IF(N200="zákl. přenesená",J200,0)</f>
        <v>0</v>
      </c>
      <c r="BH200" s="230">
        <f>IF(N200="sníž. přenesená",J200,0)</f>
        <v>0</v>
      </c>
      <c r="BI200" s="230">
        <f>IF(N200="nulová",J200,0)</f>
        <v>0</v>
      </c>
      <c r="BJ200" s="22" t="s">
        <v>81</v>
      </c>
      <c r="BK200" s="230">
        <f>ROUND(I200*H200,2)</f>
        <v>0</v>
      </c>
      <c r="BL200" s="22" t="s">
        <v>91</v>
      </c>
      <c r="BM200" s="22" t="s">
        <v>627</v>
      </c>
    </row>
    <row r="201" spans="2:47" s="1" customFormat="1" ht="13.5">
      <c r="B201" s="44"/>
      <c r="C201" s="72"/>
      <c r="D201" s="233" t="s">
        <v>196</v>
      </c>
      <c r="E201" s="72"/>
      <c r="F201" s="253" t="s">
        <v>624</v>
      </c>
      <c r="G201" s="72"/>
      <c r="H201" s="72"/>
      <c r="I201" s="189"/>
      <c r="J201" s="72"/>
      <c r="K201" s="72"/>
      <c r="L201" s="70"/>
      <c r="M201" s="254"/>
      <c r="N201" s="45"/>
      <c r="O201" s="45"/>
      <c r="P201" s="45"/>
      <c r="Q201" s="45"/>
      <c r="R201" s="45"/>
      <c r="S201" s="45"/>
      <c r="T201" s="93"/>
      <c r="AT201" s="22" t="s">
        <v>196</v>
      </c>
      <c r="AU201" s="22" t="s">
        <v>85</v>
      </c>
    </row>
    <row r="202" spans="2:65" s="1" customFormat="1" ht="16.5" customHeight="1">
      <c r="B202" s="44"/>
      <c r="C202" s="219" t="s">
        <v>348</v>
      </c>
      <c r="D202" s="219" t="s">
        <v>142</v>
      </c>
      <c r="E202" s="220" t="s">
        <v>628</v>
      </c>
      <c r="F202" s="221" t="s">
        <v>629</v>
      </c>
      <c r="G202" s="222" t="s">
        <v>251</v>
      </c>
      <c r="H202" s="223">
        <v>60</v>
      </c>
      <c r="I202" s="224"/>
      <c r="J202" s="225">
        <f>ROUND(I202*H202,2)</f>
        <v>0</v>
      </c>
      <c r="K202" s="221" t="s">
        <v>146</v>
      </c>
      <c r="L202" s="70"/>
      <c r="M202" s="226" t="s">
        <v>21</v>
      </c>
      <c r="N202" s="227" t="s">
        <v>47</v>
      </c>
      <c r="O202" s="45"/>
      <c r="P202" s="228">
        <f>O202*H202</f>
        <v>0</v>
      </c>
      <c r="Q202" s="228">
        <v>0</v>
      </c>
      <c r="R202" s="228">
        <f>Q202*H202</f>
        <v>0</v>
      </c>
      <c r="S202" s="228">
        <v>0</v>
      </c>
      <c r="T202" s="229">
        <f>S202*H202</f>
        <v>0</v>
      </c>
      <c r="AR202" s="22" t="s">
        <v>91</v>
      </c>
      <c r="AT202" s="22" t="s">
        <v>142</v>
      </c>
      <c r="AU202" s="22" t="s">
        <v>85</v>
      </c>
      <c r="AY202" s="22" t="s">
        <v>140</v>
      </c>
      <c r="BE202" s="230">
        <f>IF(N202="základní",J202,0)</f>
        <v>0</v>
      </c>
      <c r="BF202" s="230">
        <f>IF(N202="snížená",J202,0)</f>
        <v>0</v>
      </c>
      <c r="BG202" s="230">
        <f>IF(N202="zákl. přenesená",J202,0)</f>
        <v>0</v>
      </c>
      <c r="BH202" s="230">
        <f>IF(N202="sníž. přenesená",J202,0)</f>
        <v>0</v>
      </c>
      <c r="BI202" s="230">
        <f>IF(N202="nulová",J202,0)</f>
        <v>0</v>
      </c>
      <c r="BJ202" s="22" t="s">
        <v>81</v>
      </c>
      <c r="BK202" s="230">
        <f>ROUND(I202*H202,2)</f>
        <v>0</v>
      </c>
      <c r="BL202" s="22" t="s">
        <v>91</v>
      </c>
      <c r="BM202" s="22" t="s">
        <v>630</v>
      </c>
    </row>
    <row r="203" spans="2:47" s="1" customFormat="1" ht="13.5">
      <c r="B203" s="44"/>
      <c r="C203" s="72"/>
      <c r="D203" s="233" t="s">
        <v>196</v>
      </c>
      <c r="E203" s="72"/>
      <c r="F203" s="253" t="s">
        <v>631</v>
      </c>
      <c r="G203" s="72"/>
      <c r="H203" s="72"/>
      <c r="I203" s="189"/>
      <c r="J203" s="72"/>
      <c r="K203" s="72"/>
      <c r="L203" s="70"/>
      <c r="M203" s="254"/>
      <c r="N203" s="45"/>
      <c r="O203" s="45"/>
      <c r="P203" s="45"/>
      <c r="Q203" s="45"/>
      <c r="R203" s="45"/>
      <c r="S203" s="45"/>
      <c r="T203" s="93"/>
      <c r="AT203" s="22" t="s">
        <v>196</v>
      </c>
      <c r="AU203" s="22" t="s">
        <v>85</v>
      </c>
    </row>
    <row r="204" spans="2:51" s="11" customFormat="1" ht="13.5">
      <c r="B204" s="231"/>
      <c r="C204" s="232"/>
      <c r="D204" s="233" t="s">
        <v>148</v>
      </c>
      <c r="E204" s="234" t="s">
        <v>21</v>
      </c>
      <c r="F204" s="235" t="s">
        <v>632</v>
      </c>
      <c r="G204" s="232"/>
      <c r="H204" s="236">
        <v>60</v>
      </c>
      <c r="I204" s="237"/>
      <c r="J204" s="232"/>
      <c r="K204" s="232"/>
      <c r="L204" s="238"/>
      <c r="M204" s="239"/>
      <c r="N204" s="240"/>
      <c r="O204" s="240"/>
      <c r="P204" s="240"/>
      <c r="Q204" s="240"/>
      <c r="R204" s="240"/>
      <c r="S204" s="240"/>
      <c r="T204" s="241"/>
      <c r="AT204" s="242" t="s">
        <v>148</v>
      </c>
      <c r="AU204" s="242" t="s">
        <v>85</v>
      </c>
      <c r="AV204" s="11" t="s">
        <v>85</v>
      </c>
      <c r="AW204" s="11" t="s">
        <v>39</v>
      </c>
      <c r="AX204" s="11" t="s">
        <v>81</v>
      </c>
      <c r="AY204" s="242" t="s">
        <v>140</v>
      </c>
    </row>
    <row r="205" spans="2:65" s="1" customFormat="1" ht="25.5" customHeight="1">
      <c r="B205" s="44"/>
      <c r="C205" s="219" t="s">
        <v>353</v>
      </c>
      <c r="D205" s="219" t="s">
        <v>142</v>
      </c>
      <c r="E205" s="220" t="s">
        <v>633</v>
      </c>
      <c r="F205" s="221" t="s">
        <v>634</v>
      </c>
      <c r="G205" s="222" t="s">
        <v>251</v>
      </c>
      <c r="H205" s="223">
        <v>80</v>
      </c>
      <c r="I205" s="224"/>
      <c r="J205" s="225">
        <f>ROUND(I205*H205,2)</f>
        <v>0</v>
      </c>
      <c r="K205" s="221" t="s">
        <v>146</v>
      </c>
      <c r="L205" s="70"/>
      <c r="M205" s="226" t="s">
        <v>21</v>
      </c>
      <c r="N205" s="227" t="s">
        <v>47</v>
      </c>
      <c r="O205" s="45"/>
      <c r="P205" s="228">
        <f>O205*H205</f>
        <v>0</v>
      </c>
      <c r="Q205" s="228">
        <v>0</v>
      </c>
      <c r="R205" s="228">
        <f>Q205*H205</f>
        <v>0</v>
      </c>
      <c r="S205" s="228">
        <v>0</v>
      </c>
      <c r="T205" s="229">
        <f>S205*H205</f>
        <v>0</v>
      </c>
      <c r="AR205" s="22" t="s">
        <v>91</v>
      </c>
      <c r="AT205" s="22" t="s">
        <v>142</v>
      </c>
      <c r="AU205" s="22" t="s">
        <v>85</v>
      </c>
      <c r="AY205" s="22" t="s">
        <v>140</v>
      </c>
      <c r="BE205" s="230">
        <f>IF(N205="základní",J205,0)</f>
        <v>0</v>
      </c>
      <c r="BF205" s="230">
        <f>IF(N205="snížená",J205,0)</f>
        <v>0</v>
      </c>
      <c r="BG205" s="230">
        <f>IF(N205="zákl. přenesená",J205,0)</f>
        <v>0</v>
      </c>
      <c r="BH205" s="230">
        <f>IF(N205="sníž. přenesená",J205,0)</f>
        <v>0</v>
      </c>
      <c r="BI205" s="230">
        <f>IF(N205="nulová",J205,0)</f>
        <v>0</v>
      </c>
      <c r="BJ205" s="22" t="s">
        <v>81</v>
      </c>
      <c r="BK205" s="230">
        <f>ROUND(I205*H205,2)</f>
        <v>0</v>
      </c>
      <c r="BL205" s="22" t="s">
        <v>91</v>
      </c>
      <c r="BM205" s="22" t="s">
        <v>635</v>
      </c>
    </row>
    <row r="206" spans="2:47" s="1" customFormat="1" ht="13.5">
      <c r="B206" s="44"/>
      <c r="C206" s="72"/>
      <c r="D206" s="233" t="s">
        <v>196</v>
      </c>
      <c r="E206" s="72"/>
      <c r="F206" s="253" t="s">
        <v>631</v>
      </c>
      <c r="G206" s="72"/>
      <c r="H206" s="72"/>
      <c r="I206" s="189"/>
      <c r="J206" s="72"/>
      <c r="K206" s="72"/>
      <c r="L206" s="70"/>
      <c r="M206" s="254"/>
      <c r="N206" s="45"/>
      <c r="O206" s="45"/>
      <c r="P206" s="45"/>
      <c r="Q206" s="45"/>
      <c r="R206" s="45"/>
      <c r="S206" s="45"/>
      <c r="T206" s="93"/>
      <c r="AT206" s="22" t="s">
        <v>196</v>
      </c>
      <c r="AU206" s="22" t="s">
        <v>85</v>
      </c>
    </row>
    <row r="207" spans="2:65" s="1" customFormat="1" ht="25.5" customHeight="1">
      <c r="B207" s="44"/>
      <c r="C207" s="219" t="s">
        <v>357</v>
      </c>
      <c r="D207" s="219" t="s">
        <v>142</v>
      </c>
      <c r="E207" s="220" t="s">
        <v>210</v>
      </c>
      <c r="F207" s="221" t="s">
        <v>211</v>
      </c>
      <c r="G207" s="222" t="s">
        <v>207</v>
      </c>
      <c r="H207" s="223">
        <v>61.762</v>
      </c>
      <c r="I207" s="224"/>
      <c r="J207" s="225">
        <f>ROUND(I207*H207,2)</f>
        <v>0</v>
      </c>
      <c r="K207" s="221" t="s">
        <v>146</v>
      </c>
      <c r="L207" s="70"/>
      <c r="M207" s="226" t="s">
        <v>21</v>
      </c>
      <c r="N207" s="227" t="s">
        <v>47</v>
      </c>
      <c r="O207" s="45"/>
      <c r="P207" s="228">
        <f>O207*H207</f>
        <v>0</v>
      </c>
      <c r="Q207" s="228">
        <v>0</v>
      </c>
      <c r="R207" s="228">
        <f>Q207*H207</f>
        <v>0</v>
      </c>
      <c r="S207" s="228">
        <v>0</v>
      </c>
      <c r="T207" s="229">
        <f>S207*H207</f>
        <v>0</v>
      </c>
      <c r="AR207" s="22" t="s">
        <v>91</v>
      </c>
      <c r="AT207" s="22" t="s">
        <v>142</v>
      </c>
      <c r="AU207" s="22" t="s">
        <v>85</v>
      </c>
      <c r="AY207" s="22" t="s">
        <v>140</v>
      </c>
      <c r="BE207" s="230">
        <f>IF(N207="základní",J207,0)</f>
        <v>0</v>
      </c>
      <c r="BF207" s="230">
        <f>IF(N207="snížená",J207,0)</f>
        <v>0</v>
      </c>
      <c r="BG207" s="230">
        <f>IF(N207="zákl. přenesená",J207,0)</f>
        <v>0</v>
      </c>
      <c r="BH207" s="230">
        <f>IF(N207="sníž. přenesená",J207,0)</f>
        <v>0</v>
      </c>
      <c r="BI207" s="230">
        <f>IF(N207="nulová",J207,0)</f>
        <v>0</v>
      </c>
      <c r="BJ207" s="22" t="s">
        <v>81</v>
      </c>
      <c r="BK207" s="230">
        <f>ROUND(I207*H207,2)</f>
        <v>0</v>
      </c>
      <c r="BL207" s="22" t="s">
        <v>91</v>
      </c>
      <c r="BM207" s="22" t="s">
        <v>636</v>
      </c>
    </row>
    <row r="208" spans="2:47" s="1" customFormat="1" ht="13.5">
      <c r="B208" s="44"/>
      <c r="C208" s="72"/>
      <c r="D208" s="233" t="s">
        <v>196</v>
      </c>
      <c r="E208" s="72"/>
      <c r="F208" s="253" t="s">
        <v>637</v>
      </c>
      <c r="G208" s="72"/>
      <c r="H208" s="72"/>
      <c r="I208" s="189"/>
      <c r="J208" s="72"/>
      <c r="K208" s="72"/>
      <c r="L208" s="70"/>
      <c r="M208" s="254"/>
      <c r="N208" s="45"/>
      <c r="O208" s="45"/>
      <c r="P208" s="45"/>
      <c r="Q208" s="45"/>
      <c r="R208" s="45"/>
      <c r="S208" s="45"/>
      <c r="T208" s="93"/>
      <c r="AT208" s="22" t="s">
        <v>196</v>
      </c>
      <c r="AU208" s="22" t="s">
        <v>85</v>
      </c>
    </row>
    <row r="209" spans="2:65" s="1" customFormat="1" ht="25.5" customHeight="1">
      <c r="B209" s="44"/>
      <c r="C209" s="219" t="s">
        <v>362</v>
      </c>
      <c r="D209" s="219" t="s">
        <v>142</v>
      </c>
      <c r="E209" s="220" t="s">
        <v>213</v>
      </c>
      <c r="F209" s="221" t="s">
        <v>214</v>
      </c>
      <c r="G209" s="222" t="s">
        <v>207</v>
      </c>
      <c r="H209" s="223">
        <v>1918.329</v>
      </c>
      <c r="I209" s="224"/>
      <c r="J209" s="225">
        <f>ROUND(I209*H209,2)</f>
        <v>0</v>
      </c>
      <c r="K209" s="221" t="s">
        <v>146</v>
      </c>
      <c r="L209" s="70"/>
      <c r="M209" s="226" t="s">
        <v>21</v>
      </c>
      <c r="N209" s="227" t="s">
        <v>47</v>
      </c>
      <c r="O209" s="45"/>
      <c r="P209" s="228">
        <f>O209*H209</f>
        <v>0</v>
      </c>
      <c r="Q209" s="228">
        <v>0</v>
      </c>
      <c r="R209" s="228">
        <f>Q209*H209</f>
        <v>0</v>
      </c>
      <c r="S209" s="228">
        <v>0</v>
      </c>
      <c r="T209" s="229">
        <f>S209*H209</f>
        <v>0</v>
      </c>
      <c r="AR209" s="22" t="s">
        <v>91</v>
      </c>
      <c r="AT209" s="22" t="s">
        <v>142</v>
      </c>
      <c r="AU209" s="22" t="s">
        <v>85</v>
      </c>
      <c r="AY209" s="22" t="s">
        <v>140</v>
      </c>
      <c r="BE209" s="230">
        <f>IF(N209="základní",J209,0)</f>
        <v>0</v>
      </c>
      <c r="BF209" s="230">
        <f>IF(N209="snížená",J209,0)</f>
        <v>0</v>
      </c>
      <c r="BG209" s="230">
        <f>IF(N209="zákl. přenesená",J209,0)</f>
        <v>0</v>
      </c>
      <c r="BH209" s="230">
        <f>IF(N209="sníž. přenesená",J209,0)</f>
        <v>0</v>
      </c>
      <c r="BI209" s="230">
        <f>IF(N209="nulová",J209,0)</f>
        <v>0</v>
      </c>
      <c r="BJ209" s="22" t="s">
        <v>81</v>
      </c>
      <c r="BK209" s="230">
        <f>ROUND(I209*H209,2)</f>
        <v>0</v>
      </c>
      <c r="BL209" s="22" t="s">
        <v>91</v>
      </c>
      <c r="BM209" s="22" t="s">
        <v>638</v>
      </c>
    </row>
    <row r="210" spans="2:47" s="1" customFormat="1" ht="13.5">
      <c r="B210" s="44"/>
      <c r="C210" s="72"/>
      <c r="D210" s="233" t="s">
        <v>196</v>
      </c>
      <c r="E210" s="72"/>
      <c r="F210" s="253" t="s">
        <v>637</v>
      </c>
      <c r="G210" s="72"/>
      <c r="H210" s="72"/>
      <c r="I210" s="189"/>
      <c r="J210" s="72"/>
      <c r="K210" s="72"/>
      <c r="L210" s="70"/>
      <c r="M210" s="254"/>
      <c r="N210" s="45"/>
      <c r="O210" s="45"/>
      <c r="P210" s="45"/>
      <c r="Q210" s="45"/>
      <c r="R210" s="45"/>
      <c r="S210" s="45"/>
      <c r="T210" s="93"/>
      <c r="AT210" s="22" t="s">
        <v>196</v>
      </c>
      <c r="AU210" s="22" t="s">
        <v>85</v>
      </c>
    </row>
    <row r="211" spans="2:51" s="11" customFormat="1" ht="13.5">
      <c r="B211" s="231"/>
      <c r="C211" s="232"/>
      <c r="D211" s="233" t="s">
        <v>148</v>
      </c>
      <c r="E211" s="234" t="s">
        <v>21</v>
      </c>
      <c r="F211" s="235" t="s">
        <v>639</v>
      </c>
      <c r="G211" s="232"/>
      <c r="H211" s="236">
        <v>1918.329</v>
      </c>
      <c r="I211" s="237"/>
      <c r="J211" s="232"/>
      <c r="K211" s="232"/>
      <c r="L211" s="238"/>
      <c r="M211" s="239"/>
      <c r="N211" s="240"/>
      <c r="O211" s="240"/>
      <c r="P211" s="240"/>
      <c r="Q211" s="240"/>
      <c r="R211" s="240"/>
      <c r="S211" s="240"/>
      <c r="T211" s="241"/>
      <c r="AT211" s="242" t="s">
        <v>148</v>
      </c>
      <c r="AU211" s="242" t="s">
        <v>85</v>
      </c>
      <c r="AV211" s="11" t="s">
        <v>85</v>
      </c>
      <c r="AW211" s="11" t="s">
        <v>39</v>
      </c>
      <c r="AX211" s="11" t="s">
        <v>81</v>
      </c>
      <c r="AY211" s="242" t="s">
        <v>140</v>
      </c>
    </row>
    <row r="212" spans="2:65" s="1" customFormat="1" ht="16.5" customHeight="1">
      <c r="B212" s="44"/>
      <c r="C212" s="219" t="s">
        <v>295</v>
      </c>
      <c r="D212" s="219" t="s">
        <v>142</v>
      </c>
      <c r="E212" s="220" t="s">
        <v>640</v>
      </c>
      <c r="F212" s="221" t="s">
        <v>641</v>
      </c>
      <c r="G212" s="222" t="s">
        <v>207</v>
      </c>
      <c r="H212" s="223">
        <v>61.762</v>
      </c>
      <c r="I212" s="224"/>
      <c r="J212" s="225">
        <f>ROUND(I212*H212,2)</f>
        <v>0</v>
      </c>
      <c r="K212" s="221" t="s">
        <v>146</v>
      </c>
      <c r="L212" s="70"/>
      <c r="M212" s="226" t="s">
        <v>21</v>
      </c>
      <c r="N212" s="227" t="s">
        <v>47</v>
      </c>
      <c r="O212" s="45"/>
      <c r="P212" s="228">
        <f>O212*H212</f>
        <v>0</v>
      </c>
      <c r="Q212" s="228">
        <v>0</v>
      </c>
      <c r="R212" s="228">
        <f>Q212*H212</f>
        <v>0</v>
      </c>
      <c r="S212" s="228">
        <v>0</v>
      </c>
      <c r="T212" s="229">
        <f>S212*H212</f>
        <v>0</v>
      </c>
      <c r="AR212" s="22" t="s">
        <v>91</v>
      </c>
      <c r="AT212" s="22" t="s">
        <v>142</v>
      </c>
      <c r="AU212" s="22" t="s">
        <v>85</v>
      </c>
      <c r="AY212" s="22" t="s">
        <v>140</v>
      </c>
      <c r="BE212" s="230">
        <f>IF(N212="základní",J212,0)</f>
        <v>0</v>
      </c>
      <c r="BF212" s="230">
        <f>IF(N212="snížená",J212,0)</f>
        <v>0</v>
      </c>
      <c r="BG212" s="230">
        <f>IF(N212="zákl. přenesená",J212,0)</f>
        <v>0</v>
      </c>
      <c r="BH212" s="230">
        <f>IF(N212="sníž. přenesená",J212,0)</f>
        <v>0</v>
      </c>
      <c r="BI212" s="230">
        <f>IF(N212="nulová",J212,0)</f>
        <v>0</v>
      </c>
      <c r="BJ212" s="22" t="s">
        <v>81</v>
      </c>
      <c r="BK212" s="230">
        <f>ROUND(I212*H212,2)</f>
        <v>0</v>
      </c>
      <c r="BL212" s="22" t="s">
        <v>91</v>
      </c>
      <c r="BM212" s="22" t="s">
        <v>642</v>
      </c>
    </row>
    <row r="213" spans="2:47" s="1" customFormat="1" ht="13.5">
      <c r="B213" s="44"/>
      <c r="C213" s="72"/>
      <c r="D213" s="233" t="s">
        <v>196</v>
      </c>
      <c r="E213" s="72"/>
      <c r="F213" s="253" t="s">
        <v>643</v>
      </c>
      <c r="G213" s="72"/>
      <c r="H213" s="72"/>
      <c r="I213" s="189"/>
      <c r="J213" s="72"/>
      <c r="K213" s="72"/>
      <c r="L213" s="70"/>
      <c r="M213" s="254"/>
      <c r="N213" s="45"/>
      <c r="O213" s="45"/>
      <c r="P213" s="45"/>
      <c r="Q213" s="45"/>
      <c r="R213" s="45"/>
      <c r="S213" s="45"/>
      <c r="T213" s="93"/>
      <c r="AT213" s="22" t="s">
        <v>196</v>
      </c>
      <c r="AU213" s="22" t="s">
        <v>85</v>
      </c>
    </row>
    <row r="214" spans="2:63" s="10" customFormat="1" ht="29.85" customHeight="1">
      <c r="B214" s="203"/>
      <c r="C214" s="204"/>
      <c r="D214" s="205" t="s">
        <v>75</v>
      </c>
      <c r="E214" s="217" t="s">
        <v>225</v>
      </c>
      <c r="F214" s="217" t="s">
        <v>226</v>
      </c>
      <c r="G214" s="204"/>
      <c r="H214" s="204"/>
      <c r="I214" s="207"/>
      <c r="J214" s="218">
        <f>BK214</f>
        <v>0</v>
      </c>
      <c r="K214" s="204"/>
      <c r="L214" s="209"/>
      <c r="M214" s="210"/>
      <c r="N214" s="211"/>
      <c r="O214" s="211"/>
      <c r="P214" s="212">
        <f>SUM(P215:P216)</f>
        <v>0</v>
      </c>
      <c r="Q214" s="211"/>
      <c r="R214" s="212">
        <f>SUM(R215:R216)</f>
        <v>0</v>
      </c>
      <c r="S214" s="211"/>
      <c r="T214" s="213">
        <f>SUM(T215:T216)</f>
        <v>0</v>
      </c>
      <c r="AR214" s="214" t="s">
        <v>81</v>
      </c>
      <c r="AT214" s="215" t="s">
        <v>75</v>
      </c>
      <c r="AU214" s="215" t="s">
        <v>81</v>
      </c>
      <c r="AY214" s="214" t="s">
        <v>140</v>
      </c>
      <c r="BK214" s="216">
        <f>SUM(BK215:BK216)</f>
        <v>0</v>
      </c>
    </row>
    <row r="215" spans="2:65" s="1" customFormat="1" ht="38.25" customHeight="1">
      <c r="B215" s="44"/>
      <c r="C215" s="219" t="s">
        <v>370</v>
      </c>
      <c r="D215" s="219" t="s">
        <v>142</v>
      </c>
      <c r="E215" s="220" t="s">
        <v>228</v>
      </c>
      <c r="F215" s="221" t="s">
        <v>229</v>
      </c>
      <c r="G215" s="222" t="s">
        <v>207</v>
      </c>
      <c r="H215" s="223">
        <v>19.985</v>
      </c>
      <c r="I215" s="224"/>
      <c r="J215" s="225">
        <f>ROUND(I215*H215,2)</f>
        <v>0</v>
      </c>
      <c r="K215" s="221" t="s">
        <v>146</v>
      </c>
      <c r="L215" s="70"/>
      <c r="M215" s="226" t="s">
        <v>21</v>
      </c>
      <c r="N215" s="227" t="s">
        <v>47</v>
      </c>
      <c r="O215" s="45"/>
      <c r="P215" s="228">
        <f>O215*H215</f>
        <v>0</v>
      </c>
      <c r="Q215" s="228">
        <v>0</v>
      </c>
      <c r="R215" s="228">
        <f>Q215*H215</f>
        <v>0</v>
      </c>
      <c r="S215" s="228">
        <v>0</v>
      </c>
      <c r="T215" s="229">
        <f>S215*H215</f>
        <v>0</v>
      </c>
      <c r="AR215" s="22" t="s">
        <v>91</v>
      </c>
      <c r="AT215" s="22" t="s">
        <v>142</v>
      </c>
      <c r="AU215" s="22" t="s">
        <v>85</v>
      </c>
      <c r="AY215" s="22" t="s">
        <v>140</v>
      </c>
      <c r="BE215" s="230">
        <f>IF(N215="základní",J215,0)</f>
        <v>0</v>
      </c>
      <c r="BF215" s="230">
        <f>IF(N215="snížená",J215,0)</f>
        <v>0</v>
      </c>
      <c r="BG215" s="230">
        <f>IF(N215="zákl. přenesená",J215,0)</f>
        <v>0</v>
      </c>
      <c r="BH215" s="230">
        <f>IF(N215="sníž. přenesená",J215,0)</f>
        <v>0</v>
      </c>
      <c r="BI215" s="230">
        <f>IF(N215="nulová",J215,0)</f>
        <v>0</v>
      </c>
      <c r="BJ215" s="22" t="s">
        <v>81</v>
      </c>
      <c r="BK215" s="230">
        <f>ROUND(I215*H215,2)</f>
        <v>0</v>
      </c>
      <c r="BL215" s="22" t="s">
        <v>91</v>
      </c>
      <c r="BM215" s="22" t="s">
        <v>644</v>
      </c>
    </row>
    <row r="216" spans="2:47" s="1" customFormat="1" ht="13.5">
      <c r="B216" s="44"/>
      <c r="C216" s="72"/>
      <c r="D216" s="233" t="s">
        <v>196</v>
      </c>
      <c r="E216" s="72"/>
      <c r="F216" s="253" t="s">
        <v>645</v>
      </c>
      <c r="G216" s="72"/>
      <c r="H216" s="72"/>
      <c r="I216" s="189"/>
      <c r="J216" s="72"/>
      <c r="K216" s="72"/>
      <c r="L216" s="70"/>
      <c r="M216" s="254"/>
      <c r="N216" s="45"/>
      <c r="O216" s="45"/>
      <c r="P216" s="45"/>
      <c r="Q216" s="45"/>
      <c r="R216" s="45"/>
      <c r="S216" s="45"/>
      <c r="T216" s="93"/>
      <c r="AT216" s="22" t="s">
        <v>196</v>
      </c>
      <c r="AU216" s="22" t="s">
        <v>85</v>
      </c>
    </row>
    <row r="217" spans="2:63" s="10" customFormat="1" ht="37.4" customHeight="1">
      <c r="B217" s="203"/>
      <c r="C217" s="204"/>
      <c r="D217" s="205" t="s">
        <v>75</v>
      </c>
      <c r="E217" s="206" t="s">
        <v>231</v>
      </c>
      <c r="F217" s="206" t="s">
        <v>232</v>
      </c>
      <c r="G217" s="204"/>
      <c r="H217" s="204"/>
      <c r="I217" s="207"/>
      <c r="J217" s="208">
        <f>BK217</f>
        <v>0</v>
      </c>
      <c r="K217" s="204"/>
      <c r="L217" s="209"/>
      <c r="M217" s="210"/>
      <c r="N217" s="211"/>
      <c r="O217" s="211"/>
      <c r="P217" s="212">
        <f>P218+P230+P258+P261</f>
        <v>0</v>
      </c>
      <c r="Q217" s="211"/>
      <c r="R217" s="212">
        <f>R218+R230+R258+R261</f>
        <v>0.6691974799999999</v>
      </c>
      <c r="S217" s="211"/>
      <c r="T217" s="213">
        <f>T218+T230+T258+T261</f>
        <v>0</v>
      </c>
      <c r="AR217" s="214" t="s">
        <v>85</v>
      </c>
      <c r="AT217" s="215" t="s">
        <v>75</v>
      </c>
      <c r="AU217" s="215" t="s">
        <v>76</v>
      </c>
      <c r="AY217" s="214" t="s">
        <v>140</v>
      </c>
      <c r="BK217" s="216">
        <f>BK218+BK230+BK258+BK261</f>
        <v>0</v>
      </c>
    </row>
    <row r="218" spans="2:63" s="10" customFormat="1" ht="19.9" customHeight="1">
      <c r="B218" s="203"/>
      <c r="C218" s="204"/>
      <c r="D218" s="205" t="s">
        <v>75</v>
      </c>
      <c r="E218" s="217" t="s">
        <v>646</v>
      </c>
      <c r="F218" s="217" t="s">
        <v>647</v>
      </c>
      <c r="G218" s="204"/>
      <c r="H218" s="204"/>
      <c r="I218" s="207"/>
      <c r="J218" s="218">
        <f>BK218</f>
        <v>0</v>
      </c>
      <c r="K218" s="204"/>
      <c r="L218" s="209"/>
      <c r="M218" s="210"/>
      <c r="N218" s="211"/>
      <c r="O218" s="211"/>
      <c r="P218" s="212">
        <f>SUM(P219:P229)</f>
        <v>0</v>
      </c>
      <c r="Q218" s="211"/>
      <c r="R218" s="212">
        <f>SUM(R219:R229)</f>
        <v>0.108032</v>
      </c>
      <c r="S218" s="211"/>
      <c r="T218" s="213">
        <f>SUM(T219:T229)</f>
        <v>0</v>
      </c>
      <c r="AR218" s="214" t="s">
        <v>85</v>
      </c>
      <c r="AT218" s="215" t="s">
        <v>75</v>
      </c>
      <c r="AU218" s="215" t="s">
        <v>81</v>
      </c>
      <c r="AY218" s="214" t="s">
        <v>140</v>
      </c>
      <c r="BK218" s="216">
        <f>SUM(BK219:BK229)</f>
        <v>0</v>
      </c>
    </row>
    <row r="219" spans="2:65" s="1" customFormat="1" ht="16.5" customHeight="1">
      <c r="B219" s="44"/>
      <c r="C219" s="219" t="s">
        <v>374</v>
      </c>
      <c r="D219" s="219" t="s">
        <v>142</v>
      </c>
      <c r="E219" s="220" t="s">
        <v>648</v>
      </c>
      <c r="F219" s="221" t="s">
        <v>649</v>
      </c>
      <c r="G219" s="222" t="s">
        <v>161</v>
      </c>
      <c r="H219" s="223">
        <v>12.5</v>
      </c>
      <c r="I219" s="224"/>
      <c r="J219" s="225">
        <f>ROUND(I219*H219,2)</f>
        <v>0</v>
      </c>
      <c r="K219" s="221" t="s">
        <v>21</v>
      </c>
      <c r="L219" s="70"/>
      <c r="M219" s="226" t="s">
        <v>21</v>
      </c>
      <c r="N219" s="227" t="s">
        <v>47</v>
      </c>
      <c r="O219" s="45"/>
      <c r="P219" s="228">
        <f>O219*H219</f>
        <v>0</v>
      </c>
      <c r="Q219" s="228">
        <v>0.003</v>
      </c>
      <c r="R219" s="228">
        <f>Q219*H219</f>
        <v>0.0375</v>
      </c>
      <c r="S219" s="228">
        <v>0</v>
      </c>
      <c r="T219" s="229">
        <f>S219*H219</f>
        <v>0</v>
      </c>
      <c r="AR219" s="22" t="s">
        <v>217</v>
      </c>
      <c r="AT219" s="22" t="s">
        <v>142</v>
      </c>
      <c r="AU219" s="22" t="s">
        <v>85</v>
      </c>
      <c r="AY219" s="22" t="s">
        <v>140</v>
      </c>
      <c r="BE219" s="230">
        <f>IF(N219="základní",J219,0)</f>
        <v>0</v>
      </c>
      <c r="BF219" s="230">
        <f>IF(N219="snížená",J219,0)</f>
        <v>0</v>
      </c>
      <c r="BG219" s="230">
        <f>IF(N219="zákl. přenesená",J219,0)</f>
        <v>0</v>
      </c>
      <c r="BH219" s="230">
        <f>IF(N219="sníž. přenesená",J219,0)</f>
        <v>0</v>
      </c>
      <c r="BI219" s="230">
        <f>IF(N219="nulová",J219,0)</f>
        <v>0</v>
      </c>
      <c r="BJ219" s="22" t="s">
        <v>81</v>
      </c>
      <c r="BK219" s="230">
        <f>ROUND(I219*H219,2)</f>
        <v>0</v>
      </c>
      <c r="BL219" s="22" t="s">
        <v>217</v>
      </c>
      <c r="BM219" s="22" t="s">
        <v>650</v>
      </c>
    </row>
    <row r="220" spans="2:51" s="11" customFormat="1" ht="13.5">
      <c r="B220" s="231"/>
      <c r="C220" s="232"/>
      <c r="D220" s="233" t="s">
        <v>148</v>
      </c>
      <c r="E220" s="234" t="s">
        <v>21</v>
      </c>
      <c r="F220" s="235" t="s">
        <v>651</v>
      </c>
      <c r="G220" s="232"/>
      <c r="H220" s="236">
        <v>12.5</v>
      </c>
      <c r="I220" s="237"/>
      <c r="J220" s="232"/>
      <c r="K220" s="232"/>
      <c r="L220" s="238"/>
      <c r="M220" s="239"/>
      <c r="N220" s="240"/>
      <c r="O220" s="240"/>
      <c r="P220" s="240"/>
      <c r="Q220" s="240"/>
      <c r="R220" s="240"/>
      <c r="S220" s="240"/>
      <c r="T220" s="241"/>
      <c r="AT220" s="242" t="s">
        <v>148</v>
      </c>
      <c r="AU220" s="242" t="s">
        <v>85</v>
      </c>
      <c r="AV220" s="11" t="s">
        <v>85</v>
      </c>
      <c r="AW220" s="11" t="s">
        <v>39</v>
      </c>
      <c r="AX220" s="11" t="s">
        <v>81</v>
      </c>
      <c r="AY220" s="242" t="s">
        <v>140</v>
      </c>
    </row>
    <row r="221" spans="2:65" s="1" customFormat="1" ht="16.5" customHeight="1">
      <c r="B221" s="44"/>
      <c r="C221" s="219" t="s">
        <v>381</v>
      </c>
      <c r="D221" s="219" t="s">
        <v>142</v>
      </c>
      <c r="E221" s="220" t="s">
        <v>652</v>
      </c>
      <c r="F221" s="221" t="s">
        <v>653</v>
      </c>
      <c r="G221" s="222" t="s">
        <v>161</v>
      </c>
      <c r="H221" s="223">
        <v>17.92</v>
      </c>
      <c r="I221" s="224"/>
      <c r="J221" s="225">
        <f>ROUND(I221*H221,2)</f>
        <v>0</v>
      </c>
      <c r="K221" s="221" t="s">
        <v>21</v>
      </c>
      <c r="L221" s="70"/>
      <c r="M221" s="226" t="s">
        <v>21</v>
      </c>
      <c r="N221" s="227" t="s">
        <v>47</v>
      </c>
      <c r="O221" s="45"/>
      <c r="P221" s="228">
        <f>O221*H221</f>
        <v>0</v>
      </c>
      <c r="Q221" s="228">
        <v>0.003</v>
      </c>
      <c r="R221" s="228">
        <f>Q221*H221</f>
        <v>0.05376000000000001</v>
      </c>
      <c r="S221" s="228">
        <v>0</v>
      </c>
      <c r="T221" s="229">
        <f>S221*H221</f>
        <v>0</v>
      </c>
      <c r="AR221" s="22" t="s">
        <v>217</v>
      </c>
      <c r="AT221" s="22" t="s">
        <v>142</v>
      </c>
      <c r="AU221" s="22" t="s">
        <v>85</v>
      </c>
      <c r="AY221" s="22" t="s">
        <v>140</v>
      </c>
      <c r="BE221" s="230">
        <f>IF(N221="základní",J221,0)</f>
        <v>0</v>
      </c>
      <c r="BF221" s="230">
        <f>IF(N221="snížená",J221,0)</f>
        <v>0</v>
      </c>
      <c r="BG221" s="230">
        <f>IF(N221="zákl. přenesená",J221,0)</f>
        <v>0</v>
      </c>
      <c r="BH221" s="230">
        <f>IF(N221="sníž. přenesená",J221,0)</f>
        <v>0</v>
      </c>
      <c r="BI221" s="230">
        <f>IF(N221="nulová",J221,0)</f>
        <v>0</v>
      </c>
      <c r="BJ221" s="22" t="s">
        <v>81</v>
      </c>
      <c r="BK221" s="230">
        <f>ROUND(I221*H221,2)</f>
        <v>0</v>
      </c>
      <c r="BL221" s="22" t="s">
        <v>217</v>
      </c>
      <c r="BM221" s="22" t="s">
        <v>654</v>
      </c>
    </row>
    <row r="222" spans="2:51" s="11" customFormat="1" ht="13.5">
      <c r="B222" s="231"/>
      <c r="C222" s="232"/>
      <c r="D222" s="233" t="s">
        <v>148</v>
      </c>
      <c r="E222" s="234" t="s">
        <v>21</v>
      </c>
      <c r="F222" s="235" t="s">
        <v>655</v>
      </c>
      <c r="G222" s="232"/>
      <c r="H222" s="236">
        <v>17.92</v>
      </c>
      <c r="I222" s="237"/>
      <c r="J222" s="232"/>
      <c r="K222" s="232"/>
      <c r="L222" s="238"/>
      <c r="M222" s="239"/>
      <c r="N222" s="240"/>
      <c r="O222" s="240"/>
      <c r="P222" s="240"/>
      <c r="Q222" s="240"/>
      <c r="R222" s="240"/>
      <c r="S222" s="240"/>
      <c r="T222" s="241"/>
      <c r="AT222" s="242" t="s">
        <v>148</v>
      </c>
      <c r="AU222" s="242" t="s">
        <v>85</v>
      </c>
      <c r="AV222" s="11" t="s">
        <v>85</v>
      </c>
      <c r="AW222" s="11" t="s">
        <v>39</v>
      </c>
      <c r="AX222" s="11" t="s">
        <v>81</v>
      </c>
      <c r="AY222" s="242" t="s">
        <v>140</v>
      </c>
    </row>
    <row r="223" spans="2:65" s="1" customFormat="1" ht="16.5" customHeight="1">
      <c r="B223" s="44"/>
      <c r="C223" s="219" t="s">
        <v>385</v>
      </c>
      <c r="D223" s="219" t="s">
        <v>142</v>
      </c>
      <c r="E223" s="220" t="s">
        <v>656</v>
      </c>
      <c r="F223" s="221" t="s">
        <v>657</v>
      </c>
      <c r="G223" s="222" t="s">
        <v>161</v>
      </c>
      <c r="H223" s="223">
        <v>12.5</v>
      </c>
      <c r="I223" s="224"/>
      <c r="J223" s="225">
        <f>ROUND(I223*H223,2)</f>
        <v>0</v>
      </c>
      <c r="K223" s="221" t="s">
        <v>21</v>
      </c>
      <c r="L223" s="70"/>
      <c r="M223" s="226" t="s">
        <v>21</v>
      </c>
      <c r="N223" s="227" t="s">
        <v>47</v>
      </c>
      <c r="O223" s="45"/>
      <c r="P223" s="228">
        <f>O223*H223</f>
        <v>0</v>
      </c>
      <c r="Q223" s="228">
        <v>0.00084</v>
      </c>
      <c r="R223" s="228">
        <f>Q223*H223</f>
        <v>0.0105</v>
      </c>
      <c r="S223" s="228">
        <v>0</v>
      </c>
      <c r="T223" s="229">
        <f>S223*H223</f>
        <v>0</v>
      </c>
      <c r="AR223" s="22" t="s">
        <v>217</v>
      </c>
      <c r="AT223" s="22" t="s">
        <v>142</v>
      </c>
      <c r="AU223" s="22" t="s">
        <v>85</v>
      </c>
      <c r="AY223" s="22" t="s">
        <v>140</v>
      </c>
      <c r="BE223" s="230">
        <f>IF(N223="základní",J223,0)</f>
        <v>0</v>
      </c>
      <c r="BF223" s="230">
        <f>IF(N223="snížená",J223,0)</f>
        <v>0</v>
      </c>
      <c r="BG223" s="230">
        <f>IF(N223="zákl. přenesená",J223,0)</f>
        <v>0</v>
      </c>
      <c r="BH223" s="230">
        <f>IF(N223="sníž. přenesená",J223,0)</f>
        <v>0</v>
      </c>
      <c r="BI223" s="230">
        <f>IF(N223="nulová",J223,0)</f>
        <v>0</v>
      </c>
      <c r="BJ223" s="22" t="s">
        <v>81</v>
      </c>
      <c r="BK223" s="230">
        <f>ROUND(I223*H223,2)</f>
        <v>0</v>
      </c>
      <c r="BL223" s="22" t="s">
        <v>217</v>
      </c>
      <c r="BM223" s="22" t="s">
        <v>658</v>
      </c>
    </row>
    <row r="224" spans="2:51" s="11" customFormat="1" ht="13.5">
      <c r="B224" s="231"/>
      <c r="C224" s="232"/>
      <c r="D224" s="233" t="s">
        <v>148</v>
      </c>
      <c r="E224" s="234" t="s">
        <v>21</v>
      </c>
      <c r="F224" s="235" t="s">
        <v>508</v>
      </c>
      <c r="G224" s="232"/>
      <c r="H224" s="236">
        <v>12.5</v>
      </c>
      <c r="I224" s="237"/>
      <c r="J224" s="232"/>
      <c r="K224" s="232"/>
      <c r="L224" s="238"/>
      <c r="M224" s="239"/>
      <c r="N224" s="240"/>
      <c r="O224" s="240"/>
      <c r="P224" s="240"/>
      <c r="Q224" s="240"/>
      <c r="R224" s="240"/>
      <c r="S224" s="240"/>
      <c r="T224" s="241"/>
      <c r="AT224" s="242" t="s">
        <v>148</v>
      </c>
      <c r="AU224" s="242" t="s">
        <v>85</v>
      </c>
      <c r="AV224" s="11" t="s">
        <v>85</v>
      </c>
      <c r="AW224" s="11" t="s">
        <v>39</v>
      </c>
      <c r="AX224" s="11" t="s">
        <v>81</v>
      </c>
      <c r="AY224" s="242" t="s">
        <v>140</v>
      </c>
    </row>
    <row r="225" spans="2:65" s="1" customFormat="1" ht="25.5" customHeight="1">
      <c r="B225" s="44"/>
      <c r="C225" s="219" t="s">
        <v>389</v>
      </c>
      <c r="D225" s="219" t="s">
        <v>142</v>
      </c>
      <c r="E225" s="220" t="s">
        <v>659</v>
      </c>
      <c r="F225" s="221" t="s">
        <v>660</v>
      </c>
      <c r="G225" s="222" t="s">
        <v>251</v>
      </c>
      <c r="H225" s="223">
        <v>22.4</v>
      </c>
      <c r="I225" s="224"/>
      <c r="J225" s="225">
        <f>ROUND(I225*H225,2)</f>
        <v>0</v>
      </c>
      <c r="K225" s="221" t="s">
        <v>146</v>
      </c>
      <c r="L225" s="70"/>
      <c r="M225" s="226" t="s">
        <v>21</v>
      </c>
      <c r="N225" s="227" t="s">
        <v>47</v>
      </c>
      <c r="O225" s="45"/>
      <c r="P225" s="228">
        <f>O225*H225</f>
        <v>0</v>
      </c>
      <c r="Q225" s="228">
        <v>0.00028</v>
      </c>
      <c r="R225" s="228">
        <f>Q225*H225</f>
        <v>0.006271999999999999</v>
      </c>
      <c r="S225" s="228">
        <v>0</v>
      </c>
      <c r="T225" s="229">
        <f>S225*H225</f>
        <v>0</v>
      </c>
      <c r="AR225" s="22" t="s">
        <v>217</v>
      </c>
      <c r="AT225" s="22" t="s">
        <v>142</v>
      </c>
      <c r="AU225" s="22" t="s">
        <v>85</v>
      </c>
      <c r="AY225" s="22" t="s">
        <v>140</v>
      </c>
      <c r="BE225" s="230">
        <f>IF(N225="základní",J225,0)</f>
        <v>0</v>
      </c>
      <c r="BF225" s="230">
        <f>IF(N225="snížená",J225,0)</f>
        <v>0</v>
      </c>
      <c r="BG225" s="230">
        <f>IF(N225="zákl. přenesená",J225,0)</f>
        <v>0</v>
      </c>
      <c r="BH225" s="230">
        <f>IF(N225="sníž. přenesená",J225,0)</f>
        <v>0</v>
      </c>
      <c r="BI225" s="230">
        <f>IF(N225="nulová",J225,0)</f>
        <v>0</v>
      </c>
      <c r="BJ225" s="22" t="s">
        <v>81</v>
      </c>
      <c r="BK225" s="230">
        <f>ROUND(I225*H225,2)</f>
        <v>0</v>
      </c>
      <c r="BL225" s="22" t="s">
        <v>217</v>
      </c>
      <c r="BM225" s="22" t="s">
        <v>661</v>
      </c>
    </row>
    <row r="226" spans="2:47" s="1" customFormat="1" ht="13.5">
      <c r="B226" s="44"/>
      <c r="C226" s="72"/>
      <c r="D226" s="233" t="s">
        <v>196</v>
      </c>
      <c r="E226" s="72"/>
      <c r="F226" s="253" t="s">
        <v>662</v>
      </c>
      <c r="G226" s="72"/>
      <c r="H226" s="72"/>
      <c r="I226" s="189"/>
      <c r="J226" s="72"/>
      <c r="K226" s="72"/>
      <c r="L226" s="70"/>
      <c r="M226" s="254"/>
      <c r="N226" s="45"/>
      <c r="O226" s="45"/>
      <c r="P226" s="45"/>
      <c r="Q226" s="45"/>
      <c r="R226" s="45"/>
      <c r="S226" s="45"/>
      <c r="T226" s="93"/>
      <c r="AT226" s="22" t="s">
        <v>196</v>
      </c>
      <c r="AU226" s="22" t="s">
        <v>85</v>
      </c>
    </row>
    <row r="227" spans="2:51" s="11" customFormat="1" ht="13.5">
      <c r="B227" s="231"/>
      <c r="C227" s="232"/>
      <c r="D227" s="233" t="s">
        <v>148</v>
      </c>
      <c r="E227" s="234" t="s">
        <v>21</v>
      </c>
      <c r="F227" s="235" t="s">
        <v>663</v>
      </c>
      <c r="G227" s="232"/>
      <c r="H227" s="236">
        <v>22.4</v>
      </c>
      <c r="I227" s="237"/>
      <c r="J227" s="232"/>
      <c r="K227" s="232"/>
      <c r="L227" s="238"/>
      <c r="M227" s="239"/>
      <c r="N227" s="240"/>
      <c r="O227" s="240"/>
      <c r="P227" s="240"/>
      <c r="Q227" s="240"/>
      <c r="R227" s="240"/>
      <c r="S227" s="240"/>
      <c r="T227" s="241"/>
      <c r="AT227" s="242" t="s">
        <v>148</v>
      </c>
      <c r="AU227" s="242" t="s">
        <v>85</v>
      </c>
      <c r="AV227" s="11" t="s">
        <v>85</v>
      </c>
      <c r="AW227" s="11" t="s">
        <v>39</v>
      </c>
      <c r="AX227" s="11" t="s">
        <v>81</v>
      </c>
      <c r="AY227" s="242" t="s">
        <v>140</v>
      </c>
    </row>
    <row r="228" spans="2:65" s="1" customFormat="1" ht="38.25" customHeight="1">
      <c r="B228" s="44"/>
      <c r="C228" s="219" t="s">
        <v>395</v>
      </c>
      <c r="D228" s="219" t="s">
        <v>142</v>
      </c>
      <c r="E228" s="220" t="s">
        <v>664</v>
      </c>
      <c r="F228" s="221" t="s">
        <v>665</v>
      </c>
      <c r="G228" s="222" t="s">
        <v>377</v>
      </c>
      <c r="H228" s="255"/>
      <c r="I228" s="224"/>
      <c r="J228" s="225">
        <f>ROUND(I228*H228,2)</f>
        <v>0</v>
      </c>
      <c r="K228" s="221" t="s">
        <v>146</v>
      </c>
      <c r="L228" s="70"/>
      <c r="M228" s="226" t="s">
        <v>21</v>
      </c>
      <c r="N228" s="227" t="s">
        <v>47</v>
      </c>
      <c r="O228" s="45"/>
      <c r="P228" s="228">
        <f>O228*H228</f>
        <v>0</v>
      </c>
      <c r="Q228" s="228">
        <v>0</v>
      </c>
      <c r="R228" s="228">
        <f>Q228*H228</f>
        <v>0</v>
      </c>
      <c r="S228" s="228">
        <v>0</v>
      </c>
      <c r="T228" s="229">
        <f>S228*H228</f>
        <v>0</v>
      </c>
      <c r="AR228" s="22" t="s">
        <v>217</v>
      </c>
      <c r="AT228" s="22" t="s">
        <v>142</v>
      </c>
      <c r="AU228" s="22" t="s">
        <v>85</v>
      </c>
      <c r="AY228" s="22" t="s">
        <v>140</v>
      </c>
      <c r="BE228" s="230">
        <f>IF(N228="základní",J228,0)</f>
        <v>0</v>
      </c>
      <c r="BF228" s="230">
        <f>IF(N228="snížená",J228,0)</f>
        <v>0</v>
      </c>
      <c r="BG228" s="230">
        <f>IF(N228="zákl. přenesená",J228,0)</f>
        <v>0</v>
      </c>
      <c r="BH228" s="230">
        <f>IF(N228="sníž. přenesená",J228,0)</f>
        <v>0</v>
      </c>
      <c r="BI228" s="230">
        <f>IF(N228="nulová",J228,0)</f>
        <v>0</v>
      </c>
      <c r="BJ228" s="22" t="s">
        <v>81</v>
      </c>
      <c r="BK228" s="230">
        <f>ROUND(I228*H228,2)</f>
        <v>0</v>
      </c>
      <c r="BL228" s="22" t="s">
        <v>217</v>
      </c>
      <c r="BM228" s="22" t="s">
        <v>666</v>
      </c>
    </row>
    <row r="229" spans="2:47" s="1" customFormat="1" ht="13.5">
      <c r="B229" s="44"/>
      <c r="C229" s="72"/>
      <c r="D229" s="233" t="s">
        <v>196</v>
      </c>
      <c r="E229" s="72"/>
      <c r="F229" s="253" t="s">
        <v>667</v>
      </c>
      <c r="G229" s="72"/>
      <c r="H229" s="72"/>
      <c r="I229" s="189"/>
      <c r="J229" s="72"/>
      <c r="K229" s="72"/>
      <c r="L229" s="70"/>
      <c r="M229" s="254"/>
      <c r="N229" s="45"/>
      <c r="O229" s="45"/>
      <c r="P229" s="45"/>
      <c r="Q229" s="45"/>
      <c r="R229" s="45"/>
      <c r="S229" s="45"/>
      <c r="T229" s="93"/>
      <c r="AT229" s="22" t="s">
        <v>196</v>
      </c>
      <c r="AU229" s="22" t="s">
        <v>85</v>
      </c>
    </row>
    <row r="230" spans="2:63" s="10" customFormat="1" ht="29.85" customHeight="1">
      <c r="B230" s="203"/>
      <c r="C230" s="204"/>
      <c r="D230" s="205" t="s">
        <v>75</v>
      </c>
      <c r="E230" s="217" t="s">
        <v>243</v>
      </c>
      <c r="F230" s="217" t="s">
        <v>244</v>
      </c>
      <c r="G230" s="204"/>
      <c r="H230" s="204"/>
      <c r="I230" s="207"/>
      <c r="J230" s="218">
        <f>BK230</f>
        <v>0</v>
      </c>
      <c r="K230" s="204"/>
      <c r="L230" s="209"/>
      <c r="M230" s="210"/>
      <c r="N230" s="211"/>
      <c r="O230" s="211"/>
      <c r="P230" s="212">
        <f>SUM(P231:P257)</f>
        <v>0</v>
      </c>
      <c r="Q230" s="211"/>
      <c r="R230" s="212">
        <f>SUM(R231:R257)</f>
        <v>0.5188111999999999</v>
      </c>
      <c r="S230" s="211"/>
      <c r="T230" s="213">
        <f>SUM(T231:T257)</f>
        <v>0</v>
      </c>
      <c r="AR230" s="214" t="s">
        <v>85</v>
      </c>
      <c r="AT230" s="215" t="s">
        <v>75</v>
      </c>
      <c r="AU230" s="215" t="s">
        <v>81</v>
      </c>
      <c r="AY230" s="214" t="s">
        <v>140</v>
      </c>
      <c r="BK230" s="216">
        <f>SUM(BK231:BK257)</f>
        <v>0</v>
      </c>
    </row>
    <row r="231" spans="2:65" s="1" customFormat="1" ht="25.5" customHeight="1">
      <c r="B231" s="44"/>
      <c r="C231" s="219" t="s">
        <v>400</v>
      </c>
      <c r="D231" s="219" t="s">
        <v>142</v>
      </c>
      <c r="E231" s="220" t="s">
        <v>668</v>
      </c>
      <c r="F231" s="221" t="s">
        <v>669</v>
      </c>
      <c r="G231" s="222" t="s">
        <v>251</v>
      </c>
      <c r="H231" s="223">
        <v>15</v>
      </c>
      <c r="I231" s="224"/>
      <c r="J231" s="225">
        <f>ROUND(I231*H231,2)</f>
        <v>0</v>
      </c>
      <c r="K231" s="221" t="s">
        <v>146</v>
      </c>
      <c r="L231" s="70"/>
      <c r="M231" s="226" t="s">
        <v>21</v>
      </c>
      <c r="N231" s="227" t="s">
        <v>47</v>
      </c>
      <c r="O231" s="45"/>
      <c r="P231" s="228">
        <f>O231*H231</f>
        <v>0</v>
      </c>
      <c r="Q231" s="228">
        <v>0.00291</v>
      </c>
      <c r="R231" s="228">
        <f>Q231*H231</f>
        <v>0.043649999999999994</v>
      </c>
      <c r="S231" s="228">
        <v>0</v>
      </c>
      <c r="T231" s="229">
        <f>S231*H231</f>
        <v>0</v>
      </c>
      <c r="AR231" s="22" t="s">
        <v>217</v>
      </c>
      <c r="AT231" s="22" t="s">
        <v>142</v>
      </c>
      <c r="AU231" s="22" t="s">
        <v>85</v>
      </c>
      <c r="AY231" s="22" t="s">
        <v>140</v>
      </c>
      <c r="BE231" s="230">
        <f>IF(N231="základní",J231,0)</f>
        <v>0</v>
      </c>
      <c r="BF231" s="230">
        <f>IF(N231="snížená",J231,0)</f>
        <v>0</v>
      </c>
      <c r="BG231" s="230">
        <f>IF(N231="zákl. přenesená",J231,0)</f>
        <v>0</v>
      </c>
      <c r="BH231" s="230">
        <f>IF(N231="sníž. přenesená",J231,0)</f>
        <v>0</v>
      </c>
      <c r="BI231" s="230">
        <f>IF(N231="nulová",J231,0)</f>
        <v>0</v>
      </c>
      <c r="BJ231" s="22" t="s">
        <v>81</v>
      </c>
      <c r="BK231" s="230">
        <f>ROUND(I231*H231,2)</f>
        <v>0</v>
      </c>
      <c r="BL231" s="22" t="s">
        <v>217</v>
      </c>
      <c r="BM231" s="22" t="s">
        <v>670</v>
      </c>
    </row>
    <row r="232" spans="2:51" s="11" customFormat="1" ht="13.5">
      <c r="B232" s="231"/>
      <c r="C232" s="232"/>
      <c r="D232" s="233" t="s">
        <v>148</v>
      </c>
      <c r="E232" s="234" t="s">
        <v>21</v>
      </c>
      <c r="F232" s="235" t="s">
        <v>671</v>
      </c>
      <c r="G232" s="232"/>
      <c r="H232" s="236">
        <v>15</v>
      </c>
      <c r="I232" s="237"/>
      <c r="J232" s="232"/>
      <c r="K232" s="232"/>
      <c r="L232" s="238"/>
      <c r="M232" s="239"/>
      <c r="N232" s="240"/>
      <c r="O232" s="240"/>
      <c r="P232" s="240"/>
      <c r="Q232" s="240"/>
      <c r="R232" s="240"/>
      <c r="S232" s="240"/>
      <c r="T232" s="241"/>
      <c r="AT232" s="242" t="s">
        <v>148</v>
      </c>
      <c r="AU232" s="242" t="s">
        <v>85</v>
      </c>
      <c r="AV232" s="11" t="s">
        <v>85</v>
      </c>
      <c r="AW232" s="11" t="s">
        <v>39</v>
      </c>
      <c r="AX232" s="11" t="s">
        <v>81</v>
      </c>
      <c r="AY232" s="242" t="s">
        <v>140</v>
      </c>
    </row>
    <row r="233" spans="2:65" s="1" customFormat="1" ht="25.5" customHeight="1">
      <c r="B233" s="44"/>
      <c r="C233" s="219" t="s">
        <v>406</v>
      </c>
      <c r="D233" s="219" t="s">
        <v>142</v>
      </c>
      <c r="E233" s="220" t="s">
        <v>672</v>
      </c>
      <c r="F233" s="221" t="s">
        <v>673</v>
      </c>
      <c r="G233" s="222" t="s">
        <v>251</v>
      </c>
      <c r="H233" s="223">
        <v>12</v>
      </c>
      <c r="I233" s="224"/>
      <c r="J233" s="225">
        <f>ROUND(I233*H233,2)</f>
        <v>0</v>
      </c>
      <c r="K233" s="221" t="s">
        <v>21</v>
      </c>
      <c r="L233" s="70"/>
      <c r="M233" s="226" t="s">
        <v>21</v>
      </c>
      <c r="N233" s="227" t="s">
        <v>47</v>
      </c>
      <c r="O233" s="45"/>
      <c r="P233" s="228">
        <f>O233*H233</f>
        <v>0</v>
      </c>
      <c r="Q233" s="228">
        <v>0.00291</v>
      </c>
      <c r="R233" s="228">
        <f>Q233*H233</f>
        <v>0.03492</v>
      </c>
      <c r="S233" s="228">
        <v>0</v>
      </c>
      <c r="T233" s="229">
        <f>S233*H233</f>
        <v>0</v>
      </c>
      <c r="AR233" s="22" t="s">
        <v>217</v>
      </c>
      <c r="AT233" s="22" t="s">
        <v>142</v>
      </c>
      <c r="AU233" s="22" t="s">
        <v>85</v>
      </c>
      <c r="AY233" s="22" t="s">
        <v>140</v>
      </c>
      <c r="BE233" s="230">
        <f>IF(N233="základní",J233,0)</f>
        <v>0</v>
      </c>
      <c r="BF233" s="230">
        <f>IF(N233="snížená",J233,0)</f>
        <v>0</v>
      </c>
      <c r="BG233" s="230">
        <f>IF(N233="zákl. přenesená",J233,0)</f>
        <v>0</v>
      </c>
      <c r="BH233" s="230">
        <f>IF(N233="sníž. přenesená",J233,0)</f>
        <v>0</v>
      </c>
      <c r="BI233" s="230">
        <f>IF(N233="nulová",J233,0)</f>
        <v>0</v>
      </c>
      <c r="BJ233" s="22" t="s">
        <v>81</v>
      </c>
      <c r="BK233" s="230">
        <f>ROUND(I233*H233,2)</f>
        <v>0</v>
      </c>
      <c r="BL233" s="22" t="s">
        <v>217</v>
      </c>
      <c r="BM233" s="22" t="s">
        <v>674</v>
      </c>
    </row>
    <row r="234" spans="2:51" s="11" customFormat="1" ht="13.5">
      <c r="B234" s="231"/>
      <c r="C234" s="232"/>
      <c r="D234" s="233" t="s">
        <v>148</v>
      </c>
      <c r="E234" s="234" t="s">
        <v>21</v>
      </c>
      <c r="F234" s="235" t="s">
        <v>675</v>
      </c>
      <c r="G234" s="232"/>
      <c r="H234" s="236">
        <v>12</v>
      </c>
      <c r="I234" s="237"/>
      <c r="J234" s="232"/>
      <c r="K234" s="232"/>
      <c r="L234" s="238"/>
      <c r="M234" s="239"/>
      <c r="N234" s="240"/>
      <c r="O234" s="240"/>
      <c r="P234" s="240"/>
      <c r="Q234" s="240"/>
      <c r="R234" s="240"/>
      <c r="S234" s="240"/>
      <c r="T234" s="241"/>
      <c r="AT234" s="242" t="s">
        <v>148</v>
      </c>
      <c r="AU234" s="242" t="s">
        <v>85</v>
      </c>
      <c r="AV234" s="11" t="s">
        <v>85</v>
      </c>
      <c r="AW234" s="11" t="s">
        <v>39</v>
      </c>
      <c r="AX234" s="11" t="s">
        <v>81</v>
      </c>
      <c r="AY234" s="242" t="s">
        <v>140</v>
      </c>
    </row>
    <row r="235" spans="2:65" s="1" customFormat="1" ht="25.5" customHeight="1">
      <c r="B235" s="44"/>
      <c r="C235" s="219" t="s">
        <v>411</v>
      </c>
      <c r="D235" s="219" t="s">
        <v>142</v>
      </c>
      <c r="E235" s="220" t="s">
        <v>676</v>
      </c>
      <c r="F235" s="221" t="s">
        <v>677</v>
      </c>
      <c r="G235" s="222" t="s">
        <v>251</v>
      </c>
      <c r="H235" s="223">
        <v>4.8</v>
      </c>
      <c r="I235" s="224"/>
      <c r="J235" s="225">
        <f>ROUND(I235*H235,2)</f>
        <v>0</v>
      </c>
      <c r="K235" s="221" t="s">
        <v>146</v>
      </c>
      <c r="L235" s="70"/>
      <c r="M235" s="226" t="s">
        <v>21</v>
      </c>
      <c r="N235" s="227" t="s">
        <v>47</v>
      </c>
      <c r="O235" s="45"/>
      <c r="P235" s="228">
        <f>O235*H235</f>
        <v>0</v>
      </c>
      <c r="Q235" s="228">
        <v>0.00352</v>
      </c>
      <c r="R235" s="228">
        <f>Q235*H235</f>
        <v>0.016896</v>
      </c>
      <c r="S235" s="228">
        <v>0</v>
      </c>
      <c r="T235" s="229">
        <f>S235*H235</f>
        <v>0</v>
      </c>
      <c r="AR235" s="22" t="s">
        <v>217</v>
      </c>
      <c r="AT235" s="22" t="s">
        <v>142</v>
      </c>
      <c r="AU235" s="22" t="s">
        <v>85</v>
      </c>
      <c r="AY235" s="22" t="s">
        <v>140</v>
      </c>
      <c r="BE235" s="230">
        <f>IF(N235="základní",J235,0)</f>
        <v>0</v>
      </c>
      <c r="BF235" s="230">
        <f>IF(N235="snížená",J235,0)</f>
        <v>0</v>
      </c>
      <c r="BG235" s="230">
        <f>IF(N235="zákl. přenesená",J235,0)</f>
        <v>0</v>
      </c>
      <c r="BH235" s="230">
        <f>IF(N235="sníž. přenesená",J235,0)</f>
        <v>0</v>
      </c>
      <c r="BI235" s="230">
        <f>IF(N235="nulová",J235,0)</f>
        <v>0</v>
      </c>
      <c r="BJ235" s="22" t="s">
        <v>81</v>
      </c>
      <c r="BK235" s="230">
        <f>ROUND(I235*H235,2)</f>
        <v>0</v>
      </c>
      <c r="BL235" s="22" t="s">
        <v>217</v>
      </c>
      <c r="BM235" s="22" t="s">
        <v>678</v>
      </c>
    </row>
    <row r="236" spans="2:51" s="11" customFormat="1" ht="13.5">
      <c r="B236" s="231"/>
      <c r="C236" s="232"/>
      <c r="D236" s="233" t="s">
        <v>148</v>
      </c>
      <c r="E236" s="234" t="s">
        <v>21</v>
      </c>
      <c r="F236" s="235" t="s">
        <v>679</v>
      </c>
      <c r="G236" s="232"/>
      <c r="H236" s="236">
        <v>4.8</v>
      </c>
      <c r="I236" s="237"/>
      <c r="J236" s="232"/>
      <c r="K236" s="232"/>
      <c r="L236" s="238"/>
      <c r="M236" s="239"/>
      <c r="N236" s="240"/>
      <c r="O236" s="240"/>
      <c r="P236" s="240"/>
      <c r="Q236" s="240"/>
      <c r="R236" s="240"/>
      <c r="S236" s="240"/>
      <c r="T236" s="241"/>
      <c r="AT236" s="242" t="s">
        <v>148</v>
      </c>
      <c r="AU236" s="242" t="s">
        <v>85</v>
      </c>
      <c r="AV236" s="11" t="s">
        <v>85</v>
      </c>
      <c r="AW236" s="11" t="s">
        <v>39</v>
      </c>
      <c r="AX236" s="11" t="s">
        <v>81</v>
      </c>
      <c r="AY236" s="242" t="s">
        <v>140</v>
      </c>
    </row>
    <row r="237" spans="2:65" s="1" customFormat="1" ht="25.5" customHeight="1">
      <c r="B237" s="44"/>
      <c r="C237" s="219" t="s">
        <v>416</v>
      </c>
      <c r="D237" s="219" t="s">
        <v>142</v>
      </c>
      <c r="E237" s="220" t="s">
        <v>680</v>
      </c>
      <c r="F237" s="221" t="s">
        <v>681</v>
      </c>
      <c r="G237" s="222" t="s">
        <v>251</v>
      </c>
      <c r="H237" s="223">
        <v>45.52</v>
      </c>
      <c r="I237" s="224"/>
      <c r="J237" s="225">
        <f>ROUND(I237*H237,2)</f>
        <v>0</v>
      </c>
      <c r="K237" s="221" t="s">
        <v>21</v>
      </c>
      <c r="L237" s="70"/>
      <c r="M237" s="226" t="s">
        <v>21</v>
      </c>
      <c r="N237" s="227" t="s">
        <v>47</v>
      </c>
      <c r="O237" s="45"/>
      <c r="P237" s="228">
        <f>O237*H237</f>
        <v>0</v>
      </c>
      <c r="Q237" s="228">
        <v>0.00291</v>
      </c>
      <c r="R237" s="228">
        <f>Q237*H237</f>
        <v>0.1324632</v>
      </c>
      <c r="S237" s="228">
        <v>0</v>
      </c>
      <c r="T237" s="229">
        <f>S237*H237</f>
        <v>0</v>
      </c>
      <c r="AR237" s="22" t="s">
        <v>217</v>
      </c>
      <c r="AT237" s="22" t="s">
        <v>142</v>
      </c>
      <c r="AU237" s="22" t="s">
        <v>85</v>
      </c>
      <c r="AY237" s="22" t="s">
        <v>140</v>
      </c>
      <c r="BE237" s="230">
        <f>IF(N237="základní",J237,0)</f>
        <v>0</v>
      </c>
      <c r="BF237" s="230">
        <f>IF(N237="snížená",J237,0)</f>
        <v>0</v>
      </c>
      <c r="BG237" s="230">
        <f>IF(N237="zákl. přenesená",J237,0)</f>
        <v>0</v>
      </c>
      <c r="BH237" s="230">
        <f>IF(N237="sníž. přenesená",J237,0)</f>
        <v>0</v>
      </c>
      <c r="BI237" s="230">
        <f>IF(N237="nulová",J237,0)</f>
        <v>0</v>
      </c>
      <c r="BJ237" s="22" t="s">
        <v>81</v>
      </c>
      <c r="BK237" s="230">
        <f>ROUND(I237*H237,2)</f>
        <v>0</v>
      </c>
      <c r="BL237" s="22" t="s">
        <v>217</v>
      </c>
      <c r="BM237" s="22" t="s">
        <v>682</v>
      </c>
    </row>
    <row r="238" spans="2:51" s="11" customFormat="1" ht="13.5">
      <c r="B238" s="231"/>
      <c r="C238" s="232"/>
      <c r="D238" s="233" t="s">
        <v>148</v>
      </c>
      <c r="E238" s="234" t="s">
        <v>21</v>
      </c>
      <c r="F238" s="235" t="s">
        <v>683</v>
      </c>
      <c r="G238" s="232"/>
      <c r="H238" s="236">
        <v>45.52</v>
      </c>
      <c r="I238" s="237"/>
      <c r="J238" s="232"/>
      <c r="K238" s="232"/>
      <c r="L238" s="238"/>
      <c r="M238" s="239"/>
      <c r="N238" s="240"/>
      <c r="O238" s="240"/>
      <c r="P238" s="240"/>
      <c r="Q238" s="240"/>
      <c r="R238" s="240"/>
      <c r="S238" s="240"/>
      <c r="T238" s="241"/>
      <c r="AT238" s="242" t="s">
        <v>148</v>
      </c>
      <c r="AU238" s="242" t="s">
        <v>85</v>
      </c>
      <c r="AV238" s="11" t="s">
        <v>85</v>
      </c>
      <c r="AW238" s="11" t="s">
        <v>39</v>
      </c>
      <c r="AX238" s="11" t="s">
        <v>81</v>
      </c>
      <c r="AY238" s="242" t="s">
        <v>140</v>
      </c>
    </row>
    <row r="239" spans="2:65" s="1" customFormat="1" ht="25.5" customHeight="1">
      <c r="B239" s="44"/>
      <c r="C239" s="219" t="s">
        <v>423</v>
      </c>
      <c r="D239" s="219" t="s">
        <v>142</v>
      </c>
      <c r="E239" s="220" t="s">
        <v>684</v>
      </c>
      <c r="F239" s="221" t="s">
        <v>685</v>
      </c>
      <c r="G239" s="222" t="s">
        <v>251</v>
      </c>
      <c r="H239" s="223">
        <v>36.2</v>
      </c>
      <c r="I239" s="224"/>
      <c r="J239" s="225">
        <f>ROUND(I239*H239,2)</f>
        <v>0</v>
      </c>
      <c r="K239" s="221" t="s">
        <v>21</v>
      </c>
      <c r="L239" s="70"/>
      <c r="M239" s="226" t="s">
        <v>21</v>
      </c>
      <c r="N239" s="227" t="s">
        <v>47</v>
      </c>
      <c r="O239" s="45"/>
      <c r="P239" s="228">
        <f>O239*H239</f>
        <v>0</v>
      </c>
      <c r="Q239" s="228">
        <v>0.00291</v>
      </c>
      <c r="R239" s="228">
        <f>Q239*H239</f>
        <v>0.105342</v>
      </c>
      <c r="S239" s="228">
        <v>0</v>
      </c>
      <c r="T239" s="229">
        <f>S239*H239</f>
        <v>0</v>
      </c>
      <c r="AR239" s="22" t="s">
        <v>217</v>
      </c>
      <c r="AT239" s="22" t="s">
        <v>142</v>
      </c>
      <c r="AU239" s="22" t="s">
        <v>85</v>
      </c>
      <c r="AY239" s="22" t="s">
        <v>140</v>
      </c>
      <c r="BE239" s="230">
        <f>IF(N239="základní",J239,0)</f>
        <v>0</v>
      </c>
      <c r="BF239" s="230">
        <f>IF(N239="snížená",J239,0)</f>
        <v>0</v>
      </c>
      <c r="BG239" s="230">
        <f>IF(N239="zákl. přenesená",J239,0)</f>
        <v>0</v>
      </c>
      <c r="BH239" s="230">
        <f>IF(N239="sníž. přenesená",J239,0)</f>
        <v>0</v>
      </c>
      <c r="BI239" s="230">
        <f>IF(N239="nulová",J239,0)</f>
        <v>0</v>
      </c>
      <c r="BJ239" s="22" t="s">
        <v>81</v>
      </c>
      <c r="BK239" s="230">
        <f>ROUND(I239*H239,2)</f>
        <v>0</v>
      </c>
      <c r="BL239" s="22" t="s">
        <v>217</v>
      </c>
      <c r="BM239" s="22" t="s">
        <v>686</v>
      </c>
    </row>
    <row r="240" spans="2:51" s="11" customFormat="1" ht="13.5">
      <c r="B240" s="231"/>
      <c r="C240" s="232"/>
      <c r="D240" s="233" t="s">
        <v>148</v>
      </c>
      <c r="E240" s="234" t="s">
        <v>21</v>
      </c>
      <c r="F240" s="235" t="s">
        <v>687</v>
      </c>
      <c r="G240" s="232"/>
      <c r="H240" s="236">
        <v>36.2</v>
      </c>
      <c r="I240" s="237"/>
      <c r="J240" s="232"/>
      <c r="K240" s="232"/>
      <c r="L240" s="238"/>
      <c r="M240" s="239"/>
      <c r="N240" s="240"/>
      <c r="O240" s="240"/>
      <c r="P240" s="240"/>
      <c r="Q240" s="240"/>
      <c r="R240" s="240"/>
      <c r="S240" s="240"/>
      <c r="T240" s="241"/>
      <c r="AT240" s="242" t="s">
        <v>148</v>
      </c>
      <c r="AU240" s="242" t="s">
        <v>85</v>
      </c>
      <c r="AV240" s="11" t="s">
        <v>85</v>
      </c>
      <c r="AW240" s="11" t="s">
        <v>39</v>
      </c>
      <c r="AX240" s="11" t="s">
        <v>81</v>
      </c>
      <c r="AY240" s="242" t="s">
        <v>140</v>
      </c>
    </row>
    <row r="241" spans="2:65" s="1" customFormat="1" ht="25.5" customHeight="1">
      <c r="B241" s="44"/>
      <c r="C241" s="219" t="s">
        <v>427</v>
      </c>
      <c r="D241" s="219" t="s">
        <v>142</v>
      </c>
      <c r="E241" s="220" t="s">
        <v>688</v>
      </c>
      <c r="F241" s="221" t="s">
        <v>689</v>
      </c>
      <c r="G241" s="222" t="s">
        <v>251</v>
      </c>
      <c r="H241" s="223">
        <v>7</v>
      </c>
      <c r="I241" s="224"/>
      <c r="J241" s="225">
        <f>ROUND(I241*H241,2)</f>
        <v>0</v>
      </c>
      <c r="K241" s="221" t="s">
        <v>146</v>
      </c>
      <c r="L241" s="70"/>
      <c r="M241" s="226" t="s">
        <v>21</v>
      </c>
      <c r="N241" s="227" t="s">
        <v>47</v>
      </c>
      <c r="O241" s="45"/>
      <c r="P241" s="228">
        <f>O241*H241</f>
        <v>0</v>
      </c>
      <c r="Q241" s="228">
        <v>0.00352</v>
      </c>
      <c r="R241" s="228">
        <f>Q241*H241</f>
        <v>0.024640000000000002</v>
      </c>
      <c r="S241" s="228">
        <v>0</v>
      </c>
      <c r="T241" s="229">
        <f>S241*H241</f>
        <v>0</v>
      </c>
      <c r="AR241" s="22" t="s">
        <v>217</v>
      </c>
      <c r="AT241" s="22" t="s">
        <v>142</v>
      </c>
      <c r="AU241" s="22" t="s">
        <v>85</v>
      </c>
      <c r="AY241" s="22" t="s">
        <v>140</v>
      </c>
      <c r="BE241" s="230">
        <f>IF(N241="základní",J241,0)</f>
        <v>0</v>
      </c>
      <c r="BF241" s="230">
        <f>IF(N241="snížená",J241,0)</f>
        <v>0</v>
      </c>
      <c r="BG241" s="230">
        <f>IF(N241="zákl. přenesená",J241,0)</f>
        <v>0</v>
      </c>
      <c r="BH241" s="230">
        <f>IF(N241="sníž. přenesená",J241,0)</f>
        <v>0</v>
      </c>
      <c r="BI241" s="230">
        <f>IF(N241="nulová",J241,0)</f>
        <v>0</v>
      </c>
      <c r="BJ241" s="22" t="s">
        <v>81</v>
      </c>
      <c r="BK241" s="230">
        <f>ROUND(I241*H241,2)</f>
        <v>0</v>
      </c>
      <c r="BL241" s="22" t="s">
        <v>217</v>
      </c>
      <c r="BM241" s="22" t="s">
        <v>690</v>
      </c>
    </row>
    <row r="242" spans="2:47" s="1" customFormat="1" ht="13.5">
      <c r="B242" s="44"/>
      <c r="C242" s="72"/>
      <c r="D242" s="233" t="s">
        <v>196</v>
      </c>
      <c r="E242" s="72"/>
      <c r="F242" s="253" t="s">
        <v>691</v>
      </c>
      <c r="G242" s="72"/>
      <c r="H242" s="72"/>
      <c r="I242" s="189"/>
      <c r="J242" s="72"/>
      <c r="K242" s="72"/>
      <c r="L242" s="70"/>
      <c r="M242" s="254"/>
      <c r="N242" s="45"/>
      <c r="O242" s="45"/>
      <c r="P242" s="45"/>
      <c r="Q242" s="45"/>
      <c r="R242" s="45"/>
      <c r="S242" s="45"/>
      <c r="T242" s="93"/>
      <c r="AT242" s="22" t="s">
        <v>196</v>
      </c>
      <c r="AU242" s="22" t="s">
        <v>85</v>
      </c>
    </row>
    <row r="243" spans="2:51" s="11" customFormat="1" ht="13.5">
      <c r="B243" s="231"/>
      <c r="C243" s="232"/>
      <c r="D243" s="233" t="s">
        <v>148</v>
      </c>
      <c r="E243" s="234" t="s">
        <v>21</v>
      </c>
      <c r="F243" s="235" t="s">
        <v>692</v>
      </c>
      <c r="G243" s="232"/>
      <c r="H243" s="236">
        <v>7</v>
      </c>
      <c r="I243" s="237"/>
      <c r="J243" s="232"/>
      <c r="K243" s="232"/>
      <c r="L243" s="238"/>
      <c r="M243" s="239"/>
      <c r="N243" s="240"/>
      <c r="O243" s="240"/>
      <c r="P243" s="240"/>
      <c r="Q243" s="240"/>
      <c r="R243" s="240"/>
      <c r="S243" s="240"/>
      <c r="T243" s="241"/>
      <c r="AT243" s="242" t="s">
        <v>148</v>
      </c>
      <c r="AU243" s="242" t="s">
        <v>85</v>
      </c>
      <c r="AV243" s="11" t="s">
        <v>85</v>
      </c>
      <c r="AW243" s="11" t="s">
        <v>39</v>
      </c>
      <c r="AX243" s="11" t="s">
        <v>81</v>
      </c>
      <c r="AY243" s="242" t="s">
        <v>140</v>
      </c>
    </row>
    <row r="244" spans="2:65" s="1" customFormat="1" ht="25.5" customHeight="1">
      <c r="B244" s="44"/>
      <c r="C244" s="219" t="s">
        <v>431</v>
      </c>
      <c r="D244" s="219" t="s">
        <v>142</v>
      </c>
      <c r="E244" s="220" t="s">
        <v>693</v>
      </c>
      <c r="F244" s="221" t="s">
        <v>694</v>
      </c>
      <c r="G244" s="222" t="s">
        <v>251</v>
      </c>
      <c r="H244" s="223">
        <v>8</v>
      </c>
      <c r="I244" s="224"/>
      <c r="J244" s="225">
        <f>ROUND(I244*H244,2)</f>
        <v>0</v>
      </c>
      <c r="K244" s="221" t="s">
        <v>146</v>
      </c>
      <c r="L244" s="70"/>
      <c r="M244" s="226" t="s">
        <v>21</v>
      </c>
      <c r="N244" s="227" t="s">
        <v>47</v>
      </c>
      <c r="O244" s="45"/>
      <c r="P244" s="228">
        <f>O244*H244</f>
        <v>0</v>
      </c>
      <c r="Q244" s="228">
        <v>0.0076</v>
      </c>
      <c r="R244" s="228">
        <f>Q244*H244</f>
        <v>0.0608</v>
      </c>
      <c r="S244" s="228">
        <v>0</v>
      </c>
      <c r="T244" s="229">
        <f>S244*H244</f>
        <v>0</v>
      </c>
      <c r="AR244" s="22" t="s">
        <v>217</v>
      </c>
      <c r="AT244" s="22" t="s">
        <v>142</v>
      </c>
      <c r="AU244" s="22" t="s">
        <v>85</v>
      </c>
      <c r="AY244" s="22" t="s">
        <v>140</v>
      </c>
      <c r="BE244" s="230">
        <f>IF(N244="základní",J244,0)</f>
        <v>0</v>
      </c>
      <c r="BF244" s="230">
        <f>IF(N244="snížená",J244,0)</f>
        <v>0</v>
      </c>
      <c r="BG244" s="230">
        <f>IF(N244="zákl. přenesená",J244,0)</f>
        <v>0</v>
      </c>
      <c r="BH244" s="230">
        <f>IF(N244="sníž. přenesená",J244,0)</f>
        <v>0</v>
      </c>
      <c r="BI244" s="230">
        <f>IF(N244="nulová",J244,0)</f>
        <v>0</v>
      </c>
      <c r="BJ244" s="22" t="s">
        <v>81</v>
      </c>
      <c r="BK244" s="230">
        <f>ROUND(I244*H244,2)</f>
        <v>0</v>
      </c>
      <c r="BL244" s="22" t="s">
        <v>217</v>
      </c>
      <c r="BM244" s="22" t="s">
        <v>695</v>
      </c>
    </row>
    <row r="245" spans="2:47" s="1" customFormat="1" ht="13.5">
      <c r="B245" s="44"/>
      <c r="C245" s="72"/>
      <c r="D245" s="233" t="s">
        <v>196</v>
      </c>
      <c r="E245" s="72"/>
      <c r="F245" s="253" t="s">
        <v>691</v>
      </c>
      <c r="G245" s="72"/>
      <c r="H245" s="72"/>
      <c r="I245" s="189"/>
      <c r="J245" s="72"/>
      <c r="K245" s="72"/>
      <c r="L245" s="70"/>
      <c r="M245" s="254"/>
      <c r="N245" s="45"/>
      <c r="O245" s="45"/>
      <c r="P245" s="45"/>
      <c r="Q245" s="45"/>
      <c r="R245" s="45"/>
      <c r="S245" s="45"/>
      <c r="T245" s="93"/>
      <c r="AT245" s="22" t="s">
        <v>196</v>
      </c>
      <c r="AU245" s="22" t="s">
        <v>85</v>
      </c>
    </row>
    <row r="246" spans="2:51" s="11" customFormat="1" ht="13.5">
      <c r="B246" s="231"/>
      <c r="C246" s="232"/>
      <c r="D246" s="233" t="s">
        <v>148</v>
      </c>
      <c r="E246" s="234" t="s">
        <v>21</v>
      </c>
      <c r="F246" s="235" t="s">
        <v>696</v>
      </c>
      <c r="G246" s="232"/>
      <c r="H246" s="236">
        <v>8</v>
      </c>
      <c r="I246" s="237"/>
      <c r="J246" s="232"/>
      <c r="K246" s="232"/>
      <c r="L246" s="238"/>
      <c r="M246" s="239"/>
      <c r="N246" s="240"/>
      <c r="O246" s="240"/>
      <c r="P246" s="240"/>
      <c r="Q246" s="240"/>
      <c r="R246" s="240"/>
      <c r="S246" s="240"/>
      <c r="T246" s="241"/>
      <c r="AT246" s="242" t="s">
        <v>148</v>
      </c>
      <c r="AU246" s="242" t="s">
        <v>85</v>
      </c>
      <c r="AV246" s="11" t="s">
        <v>85</v>
      </c>
      <c r="AW246" s="11" t="s">
        <v>39</v>
      </c>
      <c r="AX246" s="11" t="s">
        <v>81</v>
      </c>
      <c r="AY246" s="242" t="s">
        <v>140</v>
      </c>
    </row>
    <row r="247" spans="2:65" s="1" customFormat="1" ht="38.25" customHeight="1">
      <c r="B247" s="44"/>
      <c r="C247" s="219" t="s">
        <v>440</v>
      </c>
      <c r="D247" s="219" t="s">
        <v>142</v>
      </c>
      <c r="E247" s="220" t="s">
        <v>697</v>
      </c>
      <c r="F247" s="221" t="s">
        <v>698</v>
      </c>
      <c r="G247" s="222" t="s">
        <v>251</v>
      </c>
      <c r="H247" s="223">
        <v>81.72</v>
      </c>
      <c r="I247" s="224"/>
      <c r="J247" s="225">
        <f>ROUND(I247*H247,2)</f>
        <v>0</v>
      </c>
      <c r="K247" s="221" t="s">
        <v>146</v>
      </c>
      <c r="L247" s="70"/>
      <c r="M247" s="226" t="s">
        <v>21</v>
      </c>
      <c r="N247" s="227" t="s">
        <v>47</v>
      </c>
      <c r="O247" s="45"/>
      <c r="P247" s="228">
        <f>O247*H247</f>
        <v>0</v>
      </c>
      <c r="Q247" s="228">
        <v>0</v>
      </c>
      <c r="R247" s="228">
        <f>Q247*H247</f>
        <v>0</v>
      </c>
      <c r="S247" s="228">
        <v>0</v>
      </c>
      <c r="T247" s="229">
        <f>S247*H247</f>
        <v>0</v>
      </c>
      <c r="AR247" s="22" t="s">
        <v>217</v>
      </c>
      <c r="AT247" s="22" t="s">
        <v>142</v>
      </c>
      <c r="AU247" s="22" t="s">
        <v>85</v>
      </c>
      <c r="AY247" s="22" t="s">
        <v>140</v>
      </c>
      <c r="BE247" s="230">
        <f>IF(N247="základní",J247,0)</f>
        <v>0</v>
      </c>
      <c r="BF247" s="230">
        <f>IF(N247="snížená",J247,0)</f>
        <v>0</v>
      </c>
      <c r="BG247" s="230">
        <f>IF(N247="zákl. přenesená",J247,0)</f>
        <v>0</v>
      </c>
      <c r="BH247" s="230">
        <f>IF(N247="sníž. přenesená",J247,0)</f>
        <v>0</v>
      </c>
      <c r="BI247" s="230">
        <f>IF(N247="nulová",J247,0)</f>
        <v>0</v>
      </c>
      <c r="BJ247" s="22" t="s">
        <v>81</v>
      </c>
      <c r="BK247" s="230">
        <f>ROUND(I247*H247,2)</f>
        <v>0</v>
      </c>
      <c r="BL247" s="22" t="s">
        <v>217</v>
      </c>
      <c r="BM247" s="22" t="s">
        <v>699</v>
      </c>
    </row>
    <row r="248" spans="2:47" s="1" customFormat="1" ht="13.5">
      <c r="B248" s="44"/>
      <c r="C248" s="72"/>
      <c r="D248" s="233" t="s">
        <v>196</v>
      </c>
      <c r="E248" s="72"/>
      <c r="F248" s="253" t="s">
        <v>691</v>
      </c>
      <c r="G248" s="72"/>
      <c r="H248" s="72"/>
      <c r="I248" s="189"/>
      <c r="J248" s="72"/>
      <c r="K248" s="72"/>
      <c r="L248" s="70"/>
      <c r="M248" s="254"/>
      <c r="N248" s="45"/>
      <c r="O248" s="45"/>
      <c r="P248" s="45"/>
      <c r="Q248" s="45"/>
      <c r="R248" s="45"/>
      <c r="S248" s="45"/>
      <c r="T248" s="93"/>
      <c r="AT248" s="22" t="s">
        <v>196</v>
      </c>
      <c r="AU248" s="22" t="s">
        <v>85</v>
      </c>
    </row>
    <row r="249" spans="2:51" s="11" customFormat="1" ht="13.5">
      <c r="B249" s="231"/>
      <c r="C249" s="232"/>
      <c r="D249" s="233" t="s">
        <v>148</v>
      </c>
      <c r="E249" s="234" t="s">
        <v>21</v>
      </c>
      <c r="F249" s="235" t="s">
        <v>700</v>
      </c>
      <c r="G249" s="232"/>
      <c r="H249" s="236">
        <v>81.72</v>
      </c>
      <c r="I249" s="237"/>
      <c r="J249" s="232"/>
      <c r="K249" s="232"/>
      <c r="L249" s="238"/>
      <c r="M249" s="239"/>
      <c r="N249" s="240"/>
      <c r="O249" s="240"/>
      <c r="P249" s="240"/>
      <c r="Q249" s="240"/>
      <c r="R249" s="240"/>
      <c r="S249" s="240"/>
      <c r="T249" s="241"/>
      <c r="AT249" s="242" t="s">
        <v>148</v>
      </c>
      <c r="AU249" s="242" t="s">
        <v>85</v>
      </c>
      <c r="AV249" s="11" t="s">
        <v>85</v>
      </c>
      <c r="AW249" s="11" t="s">
        <v>39</v>
      </c>
      <c r="AX249" s="11" t="s">
        <v>81</v>
      </c>
      <c r="AY249" s="242" t="s">
        <v>140</v>
      </c>
    </row>
    <row r="250" spans="2:65" s="1" customFormat="1" ht="25.5" customHeight="1">
      <c r="B250" s="44"/>
      <c r="C250" s="219" t="s">
        <v>447</v>
      </c>
      <c r="D250" s="219" t="s">
        <v>142</v>
      </c>
      <c r="E250" s="220" t="s">
        <v>701</v>
      </c>
      <c r="F250" s="221" t="s">
        <v>702</v>
      </c>
      <c r="G250" s="222" t="s">
        <v>251</v>
      </c>
      <c r="H250" s="223">
        <v>32</v>
      </c>
      <c r="I250" s="224"/>
      <c r="J250" s="225">
        <f>ROUND(I250*H250,2)</f>
        <v>0</v>
      </c>
      <c r="K250" s="221" t="s">
        <v>146</v>
      </c>
      <c r="L250" s="70"/>
      <c r="M250" s="226" t="s">
        <v>21</v>
      </c>
      <c r="N250" s="227" t="s">
        <v>47</v>
      </c>
      <c r="O250" s="45"/>
      <c r="P250" s="228">
        <f>O250*H250</f>
        <v>0</v>
      </c>
      <c r="Q250" s="228">
        <v>0.00286</v>
      </c>
      <c r="R250" s="228">
        <f>Q250*H250</f>
        <v>0.09152</v>
      </c>
      <c r="S250" s="228">
        <v>0</v>
      </c>
      <c r="T250" s="229">
        <f>S250*H250</f>
        <v>0</v>
      </c>
      <c r="AR250" s="22" t="s">
        <v>217</v>
      </c>
      <c r="AT250" s="22" t="s">
        <v>142</v>
      </c>
      <c r="AU250" s="22" t="s">
        <v>85</v>
      </c>
      <c r="AY250" s="22" t="s">
        <v>140</v>
      </c>
      <c r="BE250" s="230">
        <f>IF(N250="základní",J250,0)</f>
        <v>0</v>
      </c>
      <c r="BF250" s="230">
        <f>IF(N250="snížená",J250,0)</f>
        <v>0</v>
      </c>
      <c r="BG250" s="230">
        <f>IF(N250="zákl. přenesená",J250,0)</f>
        <v>0</v>
      </c>
      <c r="BH250" s="230">
        <f>IF(N250="sníž. přenesená",J250,0)</f>
        <v>0</v>
      </c>
      <c r="BI250" s="230">
        <f>IF(N250="nulová",J250,0)</f>
        <v>0</v>
      </c>
      <c r="BJ250" s="22" t="s">
        <v>81</v>
      </c>
      <c r="BK250" s="230">
        <f>ROUND(I250*H250,2)</f>
        <v>0</v>
      </c>
      <c r="BL250" s="22" t="s">
        <v>217</v>
      </c>
      <c r="BM250" s="22" t="s">
        <v>703</v>
      </c>
    </row>
    <row r="251" spans="2:51" s="11" customFormat="1" ht="13.5">
      <c r="B251" s="231"/>
      <c r="C251" s="232"/>
      <c r="D251" s="233" t="s">
        <v>148</v>
      </c>
      <c r="E251" s="234" t="s">
        <v>21</v>
      </c>
      <c r="F251" s="235" t="s">
        <v>704</v>
      </c>
      <c r="G251" s="232"/>
      <c r="H251" s="236">
        <v>32</v>
      </c>
      <c r="I251" s="237"/>
      <c r="J251" s="232"/>
      <c r="K251" s="232"/>
      <c r="L251" s="238"/>
      <c r="M251" s="239"/>
      <c r="N251" s="240"/>
      <c r="O251" s="240"/>
      <c r="P251" s="240"/>
      <c r="Q251" s="240"/>
      <c r="R251" s="240"/>
      <c r="S251" s="240"/>
      <c r="T251" s="241"/>
      <c r="AT251" s="242" t="s">
        <v>148</v>
      </c>
      <c r="AU251" s="242" t="s">
        <v>85</v>
      </c>
      <c r="AV251" s="11" t="s">
        <v>85</v>
      </c>
      <c r="AW251" s="11" t="s">
        <v>39</v>
      </c>
      <c r="AX251" s="11" t="s">
        <v>81</v>
      </c>
      <c r="AY251" s="242" t="s">
        <v>140</v>
      </c>
    </row>
    <row r="252" spans="2:65" s="1" customFormat="1" ht="16.5" customHeight="1">
      <c r="B252" s="44"/>
      <c r="C252" s="219" t="s">
        <v>453</v>
      </c>
      <c r="D252" s="219" t="s">
        <v>142</v>
      </c>
      <c r="E252" s="220" t="s">
        <v>705</v>
      </c>
      <c r="F252" s="221" t="s">
        <v>706</v>
      </c>
      <c r="G252" s="222" t="s">
        <v>572</v>
      </c>
      <c r="H252" s="223">
        <v>2</v>
      </c>
      <c r="I252" s="224"/>
      <c r="J252" s="225">
        <f>ROUND(I252*H252,2)</f>
        <v>0</v>
      </c>
      <c r="K252" s="221" t="s">
        <v>21</v>
      </c>
      <c r="L252" s="70"/>
      <c r="M252" s="226" t="s">
        <v>21</v>
      </c>
      <c r="N252" s="227" t="s">
        <v>47</v>
      </c>
      <c r="O252" s="45"/>
      <c r="P252" s="228">
        <f>O252*H252</f>
        <v>0</v>
      </c>
      <c r="Q252" s="228">
        <v>0.00286</v>
      </c>
      <c r="R252" s="228">
        <f>Q252*H252</f>
        <v>0.00572</v>
      </c>
      <c r="S252" s="228">
        <v>0</v>
      </c>
      <c r="T252" s="229">
        <f>S252*H252</f>
        <v>0</v>
      </c>
      <c r="AR252" s="22" t="s">
        <v>217</v>
      </c>
      <c r="AT252" s="22" t="s">
        <v>142</v>
      </c>
      <c r="AU252" s="22" t="s">
        <v>85</v>
      </c>
      <c r="AY252" s="22" t="s">
        <v>140</v>
      </c>
      <c r="BE252" s="230">
        <f>IF(N252="základní",J252,0)</f>
        <v>0</v>
      </c>
      <c r="BF252" s="230">
        <f>IF(N252="snížená",J252,0)</f>
        <v>0</v>
      </c>
      <c r="BG252" s="230">
        <f>IF(N252="zákl. přenesená",J252,0)</f>
        <v>0</v>
      </c>
      <c r="BH252" s="230">
        <f>IF(N252="sníž. přenesená",J252,0)</f>
        <v>0</v>
      </c>
      <c r="BI252" s="230">
        <f>IF(N252="nulová",J252,0)</f>
        <v>0</v>
      </c>
      <c r="BJ252" s="22" t="s">
        <v>81</v>
      </c>
      <c r="BK252" s="230">
        <f>ROUND(I252*H252,2)</f>
        <v>0</v>
      </c>
      <c r="BL252" s="22" t="s">
        <v>217</v>
      </c>
      <c r="BM252" s="22" t="s">
        <v>707</v>
      </c>
    </row>
    <row r="253" spans="2:51" s="11" customFormat="1" ht="13.5">
      <c r="B253" s="231"/>
      <c r="C253" s="232"/>
      <c r="D253" s="233" t="s">
        <v>148</v>
      </c>
      <c r="E253" s="234" t="s">
        <v>21</v>
      </c>
      <c r="F253" s="235" t="s">
        <v>708</v>
      </c>
      <c r="G253" s="232"/>
      <c r="H253" s="236">
        <v>2</v>
      </c>
      <c r="I253" s="237"/>
      <c r="J253" s="232"/>
      <c r="K253" s="232"/>
      <c r="L253" s="238"/>
      <c r="M253" s="239"/>
      <c r="N253" s="240"/>
      <c r="O253" s="240"/>
      <c r="P253" s="240"/>
      <c r="Q253" s="240"/>
      <c r="R253" s="240"/>
      <c r="S253" s="240"/>
      <c r="T253" s="241"/>
      <c r="AT253" s="242" t="s">
        <v>148</v>
      </c>
      <c r="AU253" s="242" t="s">
        <v>85</v>
      </c>
      <c r="AV253" s="11" t="s">
        <v>85</v>
      </c>
      <c r="AW253" s="11" t="s">
        <v>39</v>
      </c>
      <c r="AX253" s="11" t="s">
        <v>81</v>
      </c>
      <c r="AY253" s="242" t="s">
        <v>140</v>
      </c>
    </row>
    <row r="254" spans="2:65" s="1" customFormat="1" ht="16.5" customHeight="1">
      <c r="B254" s="44"/>
      <c r="C254" s="219" t="s">
        <v>709</v>
      </c>
      <c r="D254" s="219" t="s">
        <v>142</v>
      </c>
      <c r="E254" s="220" t="s">
        <v>710</v>
      </c>
      <c r="F254" s="221" t="s">
        <v>711</v>
      </c>
      <c r="G254" s="222" t="s">
        <v>572</v>
      </c>
      <c r="H254" s="223">
        <v>1</v>
      </c>
      <c r="I254" s="224"/>
      <c r="J254" s="225">
        <f>ROUND(I254*H254,2)</f>
        <v>0</v>
      </c>
      <c r="K254" s="221" t="s">
        <v>21</v>
      </c>
      <c r="L254" s="70"/>
      <c r="M254" s="226" t="s">
        <v>21</v>
      </c>
      <c r="N254" s="227" t="s">
        <v>47</v>
      </c>
      <c r="O254" s="45"/>
      <c r="P254" s="228">
        <f>O254*H254</f>
        <v>0</v>
      </c>
      <c r="Q254" s="228">
        <v>0.00286</v>
      </c>
      <c r="R254" s="228">
        <f>Q254*H254</f>
        <v>0.00286</v>
      </c>
      <c r="S254" s="228">
        <v>0</v>
      </c>
      <c r="T254" s="229">
        <f>S254*H254</f>
        <v>0</v>
      </c>
      <c r="AR254" s="22" t="s">
        <v>217</v>
      </c>
      <c r="AT254" s="22" t="s">
        <v>142</v>
      </c>
      <c r="AU254" s="22" t="s">
        <v>85</v>
      </c>
      <c r="AY254" s="22" t="s">
        <v>140</v>
      </c>
      <c r="BE254" s="230">
        <f>IF(N254="základní",J254,0)</f>
        <v>0</v>
      </c>
      <c r="BF254" s="230">
        <f>IF(N254="snížená",J254,0)</f>
        <v>0</v>
      </c>
      <c r="BG254" s="230">
        <f>IF(N254="zákl. přenesená",J254,0)</f>
        <v>0</v>
      </c>
      <c r="BH254" s="230">
        <f>IF(N254="sníž. přenesená",J254,0)</f>
        <v>0</v>
      </c>
      <c r="BI254" s="230">
        <f>IF(N254="nulová",J254,0)</f>
        <v>0</v>
      </c>
      <c r="BJ254" s="22" t="s">
        <v>81</v>
      </c>
      <c r="BK254" s="230">
        <f>ROUND(I254*H254,2)</f>
        <v>0</v>
      </c>
      <c r="BL254" s="22" t="s">
        <v>217</v>
      </c>
      <c r="BM254" s="22" t="s">
        <v>712</v>
      </c>
    </row>
    <row r="255" spans="2:51" s="11" customFormat="1" ht="13.5">
      <c r="B255" s="231"/>
      <c r="C255" s="232"/>
      <c r="D255" s="233" t="s">
        <v>148</v>
      </c>
      <c r="E255" s="234" t="s">
        <v>21</v>
      </c>
      <c r="F255" s="235" t="s">
        <v>713</v>
      </c>
      <c r="G255" s="232"/>
      <c r="H255" s="236">
        <v>1</v>
      </c>
      <c r="I255" s="237"/>
      <c r="J255" s="232"/>
      <c r="K255" s="232"/>
      <c r="L255" s="238"/>
      <c r="M255" s="239"/>
      <c r="N255" s="240"/>
      <c r="O255" s="240"/>
      <c r="P255" s="240"/>
      <c r="Q255" s="240"/>
      <c r="R255" s="240"/>
      <c r="S255" s="240"/>
      <c r="T255" s="241"/>
      <c r="AT255" s="242" t="s">
        <v>148</v>
      </c>
      <c r="AU255" s="242" t="s">
        <v>85</v>
      </c>
      <c r="AV255" s="11" t="s">
        <v>85</v>
      </c>
      <c r="AW255" s="11" t="s">
        <v>39</v>
      </c>
      <c r="AX255" s="11" t="s">
        <v>81</v>
      </c>
      <c r="AY255" s="242" t="s">
        <v>140</v>
      </c>
    </row>
    <row r="256" spans="2:65" s="1" customFormat="1" ht="38.25" customHeight="1">
      <c r="B256" s="44"/>
      <c r="C256" s="219" t="s">
        <v>714</v>
      </c>
      <c r="D256" s="219" t="s">
        <v>142</v>
      </c>
      <c r="E256" s="220" t="s">
        <v>375</v>
      </c>
      <c r="F256" s="221" t="s">
        <v>376</v>
      </c>
      <c r="G256" s="222" t="s">
        <v>377</v>
      </c>
      <c r="H256" s="255"/>
      <c r="I256" s="224"/>
      <c r="J256" s="225">
        <f>ROUND(I256*H256,2)</f>
        <v>0</v>
      </c>
      <c r="K256" s="221" t="s">
        <v>146</v>
      </c>
      <c r="L256" s="70"/>
      <c r="M256" s="226" t="s">
        <v>21</v>
      </c>
      <c r="N256" s="227" t="s">
        <v>47</v>
      </c>
      <c r="O256" s="45"/>
      <c r="P256" s="228">
        <f>O256*H256</f>
        <v>0</v>
      </c>
      <c r="Q256" s="228">
        <v>0</v>
      </c>
      <c r="R256" s="228">
        <f>Q256*H256</f>
        <v>0</v>
      </c>
      <c r="S256" s="228">
        <v>0</v>
      </c>
      <c r="T256" s="229">
        <f>S256*H256</f>
        <v>0</v>
      </c>
      <c r="AR256" s="22" t="s">
        <v>217</v>
      </c>
      <c r="AT256" s="22" t="s">
        <v>142</v>
      </c>
      <c r="AU256" s="22" t="s">
        <v>85</v>
      </c>
      <c r="AY256" s="22" t="s">
        <v>140</v>
      </c>
      <c r="BE256" s="230">
        <f>IF(N256="základní",J256,0)</f>
        <v>0</v>
      </c>
      <c r="BF256" s="230">
        <f>IF(N256="snížená",J256,0)</f>
        <v>0</v>
      </c>
      <c r="BG256" s="230">
        <f>IF(N256="zákl. přenesená",J256,0)</f>
        <v>0</v>
      </c>
      <c r="BH256" s="230">
        <f>IF(N256="sníž. přenesená",J256,0)</f>
        <v>0</v>
      </c>
      <c r="BI256" s="230">
        <f>IF(N256="nulová",J256,0)</f>
        <v>0</v>
      </c>
      <c r="BJ256" s="22" t="s">
        <v>81</v>
      </c>
      <c r="BK256" s="230">
        <f>ROUND(I256*H256,2)</f>
        <v>0</v>
      </c>
      <c r="BL256" s="22" t="s">
        <v>217</v>
      </c>
      <c r="BM256" s="22" t="s">
        <v>715</v>
      </c>
    </row>
    <row r="257" spans="2:47" s="1" customFormat="1" ht="13.5">
      <c r="B257" s="44"/>
      <c r="C257" s="72"/>
      <c r="D257" s="233" t="s">
        <v>196</v>
      </c>
      <c r="E257" s="72"/>
      <c r="F257" s="253" t="s">
        <v>716</v>
      </c>
      <c r="G257" s="72"/>
      <c r="H257" s="72"/>
      <c r="I257" s="189"/>
      <c r="J257" s="72"/>
      <c r="K257" s="72"/>
      <c r="L257" s="70"/>
      <c r="M257" s="254"/>
      <c r="N257" s="45"/>
      <c r="O257" s="45"/>
      <c r="P257" s="45"/>
      <c r="Q257" s="45"/>
      <c r="R257" s="45"/>
      <c r="S257" s="45"/>
      <c r="T257" s="93"/>
      <c r="AT257" s="22" t="s">
        <v>196</v>
      </c>
      <c r="AU257" s="22" t="s">
        <v>85</v>
      </c>
    </row>
    <row r="258" spans="2:63" s="10" customFormat="1" ht="29.85" customHeight="1">
      <c r="B258" s="203"/>
      <c r="C258" s="204"/>
      <c r="D258" s="205" t="s">
        <v>75</v>
      </c>
      <c r="E258" s="217" t="s">
        <v>421</v>
      </c>
      <c r="F258" s="217" t="s">
        <v>422</v>
      </c>
      <c r="G258" s="204"/>
      <c r="H258" s="204"/>
      <c r="I258" s="207"/>
      <c r="J258" s="218">
        <f>BK258</f>
        <v>0</v>
      </c>
      <c r="K258" s="204"/>
      <c r="L258" s="209"/>
      <c r="M258" s="210"/>
      <c r="N258" s="211"/>
      <c r="O258" s="211"/>
      <c r="P258" s="212">
        <f>SUM(P259:P260)</f>
        <v>0</v>
      </c>
      <c r="Q258" s="211"/>
      <c r="R258" s="212">
        <f>SUM(R259:R260)</f>
        <v>0.00025</v>
      </c>
      <c r="S258" s="211"/>
      <c r="T258" s="213">
        <f>SUM(T259:T260)</f>
        <v>0</v>
      </c>
      <c r="AR258" s="214" t="s">
        <v>85</v>
      </c>
      <c r="AT258" s="215" t="s">
        <v>75</v>
      </c>
      <c r="AU258" s="215" t="s">
        <v>81</v>
      </c>
      <c r="AY258" s="214" t="s">
        <v>140</v>
      </c>
      <c r="BK258" s="216">
        <f>SUM(BK259:BK260)</f>
        <v>0</v>
      </c>
    </row>
    <row r="259" spans="2:65" s="1" customFormat="1" ht="16.5" customHeight="1">
      <c r="B259" s="44"/>
      <c r="C259" s="219" t="s">
        <v>717</v>
      </c>
      <c r="D259" s="219" t="s">
        <v>142</v>
      </c>
      <c r="E259" s="220" t="s">
        <v>718</v>
      </c>
      <c r="F259" s="221" t="s">
        <v>719</v>
      </c>
      <c r="G259" s="222" t="s">
        <v>621</v>
      </c>
      <c r="H259" s="223">
        <v>1</v>
      </c>
      <c r="I259" s="224"/>
      <c r="J259" s="225">
        <f>ROUND(I259*H259,2)</f>
        <v>0</v>
      </c>
      <c r="K259" s="221" t="s">
        <v>21</v>
      </c>
      <c r="L259" s="70"/>
      <c r="M259" s="226" t="s">
        <v>21</v>
      </c>
      <c r="N259" s="227" t="s">
        <v>47</v>
      </c>
      <c r="O259" s="45"/>
      <c r="P259" s="228">
        <f>O259*H259</f>
        <v>0</v>
      </c>
      <c r="Q259" s="228">
        <v>0.00025</v>
      </c>
      <c r="R259" s="228">
        <f>Q259*H259</f>
        <v>0.00025</v>
      </c>
      <c r="S259" s="228">
        <v>0</v>
      </c>
      <c r="T259" s="229">
        <f>S259*H259</f>
        <v>0</v>
      </c>
      <c r="AR259" s="22" t="s">
        <v>217</v>
      </c>
      <c r="AT259" s="22" t="s">
        <v>142</v>
      </c>
      <c r="AU259" s="22" t="s">
        <v>85</v>
      </c>
      <c r="AY259" s="22" t="s">
        <v>140</v>
      </c>
      <c r="BE259" s="230">
        <f>IF(N259="základní",J259,0)</f>
        <v>0</v>
      </c>
      <c r="BF259" s="230">
        <f>IF(N259="snížená",J259,0)</f>
        <v>0</v>
      </c>
      <c r="BG259" s="230">
        <f>IF(N259="zákl. přenesená",J259,0)</f>
        <v>0</v>
      </c>
      <c r="BH259" s="230">
        <f>IF(N259="sníž. přenesená",J259,0)</f>
        <v>0</v>
      </c>
      <c r="BI259" s="230">
        <f>IF(N259="nulová",J259,0)</f>
        <v>0</v>
      </c>
      <c r="BJ259" s="22" t="s">
        <v>81</v>
      </c>
      <c r="BK259" s="230">
        <f>ROUND(I259*H259,2)</f>
        <v>0</v>
      </c>
      <c r="BL259" s="22" t="s">
        <v>217</v>
      </c>
      <c r="BM259" s="22" t="s">
        <v>720</v>
      </c>
    </row>
    <row r="260" spans="2:51" s="11" customFormat="1" ht="13.5">
      <c r="B260" s="231"/>
      <c r="C260" s="232"/>
      <c r="D260" s="233" t="s">
        <v>148</v>
      </c>
      <c r="E260" s="234" t="s">
        <v>21</v>
      </c>
      <c r="F260" s="235" t="s">
        <v>81</v>
      </c>
      <c r="G260" s="232"/>
      <c r="H260" s="236">
        <v>1</v>
      </c>
      <c r="I260" s="237"/>
      <c r="J260" s="232"/>
      <c r="K260" s="232"/>
      <c r="L260" s="238"/>
      <c r="M260" s="239"/>
      <c r="N260" s="240"/>
      <c r="O260" s="240"/>
      <c r="P260" s="240"/>
      <c r="Q260" s="240"/>
      <c r="R260" s="240"/>
      <c r="S260" s="240"/>
      <c r="T260" s="241"/>
      <c r="AT260" s="242" t="s">
        <v>148</v>
      </c>
      <c r="AU260" s="242" t="s">
        <v>85</v>
      </c>
      <c r="AV260" s="11" t="s">
        <v>85</v>
      </c>
      <c r="AW260" s="11" t="s">
        <v>39</v>
      </c>
      <c r="AX260" s="11" t="s">
        <v>81</v>
      </c>
      <c r="AY260" s="242" t="s">
        <v>140</v>
      </c>
    </row>
    <row r="261" spans="2:63" s="10" customFormat="1" ht="29.85" customHeight="1">
      <c r="B261" s="203"/>
      <c r="C261" s="204"/>
      <c r="D261" s="205" t="s">
        <v>75</v>
      </c>
      <c r="E261" s="217" t="s">
        <v>721</v>
      </c>
      <c r="F261" s="217" t="s">
        <v>722</v>
      </c>
      <c r="G261" s="204"/>
      <c r="H261" s="204"/>
      <c r="I261" s="207"/>
      <c r="J261" s="218">
        <f>BK261</f>
        <v>0</v>
      </c>
      <c r="K261" s="204"/>
      <c r="L261" s="209"/>
      <c r="M261" s="210"/>
      <c r="N261" s="211"/>
      <c r="O261" s="211"/>
      <c r="P261" s="212">
        <f>SUM(P262:P294)</f>
        <v>0</v>
      </c>
      <c r="Q261" s="211"/>
      <c r="R261" s="212">
        <f>SUM(R262:R294)</f>
        <v>0.04210428000000001</v>
      </c>
      <c r="S261" s="211"/>
      <c r="T261" s="213">
        <f>SUM(T262:T294)</f>
        <v>0</v>
      </c>
      <c r="AR261" s="214" t="s">
        <v>85</v>
      </c>
      <c r="AT261" s="215" t="s">
        <v>75</v>
      </c>
      <c r="AU261" s="215" t="s">
        <v>81</v>
      </c>
      <c r="AY261" s="214" t="s">
        <v>140</v>
      </c>
      <c r="BK261" s="216">
        <f>SUM(BK262:BK294)</f>
        <v>0</v>
      </c>
    </row>
    <row r="262" spans="2:65" s="1" customFormat="1" ht="25.5" customHeight="1">
      <c r="B262" s="44"/>
      <c r="C262" s="219" t="s">
        <v>723</v>
      </c>
      <c r="D262" s="219" t="s">
        <v>142</v>
      </c>
      <c r="E262" s="220" t="s">
        <v>724</v>
      </c>
      <c r="F262" s="221" t="s">
        <v>725</v>
      </c>
      <c r="G262" s="222" t="s">
        <v>161</v>
      </c>
      <c r="H262" s="223">
        <v>8.103</v>
      </c>
      <c r="I262" s="224"/>
      <c r="J262" s="225">
        <f>ROUND(I262*H262,2)</f>
        <v>0</v>
      </c>
      <c r="K262" s="221" t="s">
        <v>146</v>
      </c>
      <c r="L262" s="70"/>
      <c r="M262" s="226" t="s">
        <v>21</v>
      </c>
      <c r="N262" s="227" t="s">
        <v>47</v>
      </c>
      <c r="O262" s="45"/>
      <c r="P262" s="228">
        <f>O262*H262</f>
        <v>0</v>
      </c>
      <c r="Q262" s="228">
        <v>7E-05</v>
      </c>
      <c r="R262" s="228">
        <f>Q262*H262</f>
        <v>0.00056721</v>
      </c>
      <c r="S262" s="228">
        <v>0</v>
      </c>
      <c r="T262" s="229">
        <f>S262*H262</f>
        <v>0</v>
      </c>
      <c r="AR262" s="22" t="s">
        <v>217</v>
      </c>
      <c r="AT262" s="22" t="s">
        <v>142</v>
      </c>
      <c r="AU262" s="22" t="s">
        <v>85</v>
      </c>
      <c r="AY262" s="22" t="s">
        <v>140</v>
      </c>
      <c r="BE262" s="230">
        <f>IF(N262="základní",J262,0)</f>
        <v>0</v>
      </c>
      <c r="BF262" s="230">
        <f>IF(N262="snížená",J262,0)</f>
        <v>0</v>
      </c>
      <c r="BG262" s="230">
        <f>IF(N262="zákl. přenesená",J262,0)</f>
        <v>0</v>
      </c>
      <c r="BH262" s="230">
        <f>IF(N262="sníž. přenesená",J262,0)</f>
        <v>0</v>
      </c>
      <c r="BI262" s="230">
        <f>IF(N262="nulová",J262,0)</f>
        <v>0</v>
      </c>
      <c r="BJ262" s="22" t="s">
        <v>81</v>
      </c>
      <c r="BK262" s="230">
        <f>ROUND(I262*H262,2)</f>
        <v>0</v>
      </c>
      <c r="BL262" s="22" t="s">
        <v>217</v>
      </c>
      <c r="BM262" s="22" t="s">
        <v>726</v>
      </c>
    </row>
    <row r="263" spans="2:51" s="11" customFormat="1" ht="13.5">
      <c r="B263" s="231"/>
      <c r="C263" s="232"/>
      <c r="D263" s="233" t="s">
        <v>148</v>
      </c>
      <c r="E263" s="234" t="s">
        <v>21</v>
      </c>
      <c r="F263" s="235" t="s">
        <v>727</v>
      </c>
      <c r="G263" s="232"/>
      <c r="H263" s="236">
        <v>5.2</v>
      </c>
      <c r="I263" s="237"/>
      <c r="J263" s="232"/>
      <c r="K263" s="232"/>
      <c r="L263" s="238"/>
      <c r="M263" s="239"/>
      <c r="N263" s="240"/>
      <c r="O263" s="240"/>
      <c r="P263" s="240"/>
      <c r="Q263" s="240"/>
      <c r="R263" s="240"/>
      <c r="S263" s="240"/>
      <c r="T263" s="241"/>
      <c r="AT263" s="242" t="s">
        <v>148</v>
      </c>
      <c r="AU263" s="242" t="s">
        <v>85</v>
      </c>
      <c r="AV263" s="11" t="s">
        <v>85</v>
      </c>
      <c r="AW263" s="11" t="s">
        <v>39</v>
      </c>
      <c r="AX263" s="11" t="s">
        <v>76</v>
      </c>
      <c r="AY263" s="242" t="s">
        <v>140</v>
      </c>
    </row>
    <row r="264" spans="2:51" s="11" customFormat="1" ht="13.5">
      <c r="B264" s="231"/>
      <c r="C264" s="232"/>
      <c r="D264" s="233" t="s">
        <v>148</v>
      </c>
      <c r="E264" s="234" t="s">
        <v>21</v>
      </c>
      <c r="F264" s="235" t="s">
        <v>728</v>
      </c>
      <c r="G264" s="232"/>
      <c r="H264" s="236">
        <v>0.563</v>
      </c>
      <c r="I264" s="237"/>
      <c r="J264" s="232"/>
      <c r="K264" s="232"/>
      <c r="L264" s="238"/>
      <c r="M264" s="239"/>
      <c r="N264" s="240"/>
      <c r="O264" s="240"/>
      <c r="P264" s="240"/>
      <c r="Q264" s="240"/>
      <c r="R264" s="240"/>
      <c r="S264" s="240"/>
      <c r="T264" s="241"/>
      <c r="AT264" s="242" t="s">
        <v>148</v>
      </c>
      <c r="AU264" s="242" t="s">
        <v>85</v>
      </c>
      <c r="AV264" s="11" t="s">
        <v>85</v>
      </c>
      <c r="AW264" s="11" t="s">
        <v>39</v>
      </c>
      <c r="AX264" s="11" t="s">
        <v>76</v>
      </c>
      <c r="AY264" s="242" t="s">
        <v>140</v>
      </c>
    </row>
    <row r="265" spans="2:51" s="11" customFormat="1" ht="13.5">
      <c r="B265" s="231"/>
      <c r="C265" s="232"/>
      <c r="D265" s="233" t="s">
        <v>148</v>
      </c>
      <c r="E265" s="234" t="s">
        <v>21</v>
      </c>
      <c r="F265" s="235" t="s">
        <v>729</v>
      </c>
      <c r="G265" s="232"/>
      <c r="H265" s="236">
        <v>2.34</v>
      </c>
      <c r="I265" s="237"/>
      <c r="J265" s="232"/>
      <c r="K265" s="232"/>
      <c r="L265" s="238"/>
      <c r="M265" s="239"/>
      <c r="N265" s="240"/>
      <c r="O265" s="240"/>
      <c r="P265" s="240"/>
      <c r="Q265" s="240"/>
      <c r="R265" s="240"/>
      <c r="S265" s="240"/>
      <c r="T265" s="241"/>
      <c r="AT265" s="242" t="s">
        <v>148</v>
      </c>
      <c r="AU265" s="242" t="s">
        <v>85</v>
      </c>
      <c r="AV265" s="11" t="s">
        <v>85</v>
      </c>
      <c r="AW265" s="11" t="s">
        <v>39</v>
      </c>
      <c r="AX265" s="11" t="s">
        <v>76</v>
      </c>
      <c r="AY265" s="242" t="s">
        <v>140</v>
      </c>
    </row>
    <row r="266" spans="2:51" s="12" customFormat="1" ht="13.5">
      <c r="B266" s="261"/>
      <c r="C266" s="262"/>
      <c r="D266" s="233" t="s">
        <v>148</v>
      </c>
      <c r="E266" s="263" t="s">
        <v>21</v>
      </c>
      <c r="F266" s="264" t="s">
        <v>510</v>
      </c>
      <c r="G266" s="262"/>
      <c r="H266" s="265">
        <v>8.103</v>
      </c>
      <c r="I266" s="266"/>
      <c r="J266" s="262"/>
      <c r="K266" s="262"/>
      <c r="L266" s="267"/>
      <c r="M266" s="268"/>
      <c r="N266" s="269"/>
      <c r="O266" s="269"/>
      <c r="P266" s="269"/>
      <c r="Q266" s="269"/>
      <c r="R266" s="269"/>
      <c r="S266" s="269"/>
      <c r="T266" s="270"/>
      <c r="AT266" s="271" t="s">
        <v>148</v>
      </c>
      <c r="AU266" s="271" t="s">
        <v>85</v>
      </c>
      <c r="AV266" s="12" t="s">
        <v>91</v>
      </c>
      <c r="AW266" s="12" t="s">
        <v>39</v>
      </c>
      <c r="AX266" s="12" t="s">
        <v>81</v>
      </c>
      <c r="AY266" s="271" t="s">
        <v>140</v>
      </c>
    </row>
    <row r="267" spans="2:65" s="1" customFormat="1" ht="25.5" customHeight="1">
      <c r="B267" s="44"/>
      <c r="C267" s="219" t="s">
        <v>730</v>
      </c>
      <c r="D267" s="219" t="s">
        <v>142</v>
      </c>
      <c r="E267" s="220" t="s">
        <v>731</v>
      </c>
      <c r="F267" s="221" t="s">
        <v>732</v>
      </c>
      <c r="G267" s="222" t="s">
        <v>161</v>
      </c>
      <c r="H267" s="223">
        <v>8.103</v>
      </c>
      <c r="I267" s="224"/>
      <c r="J267" s="225">
        <f>ROUND(I267*H267,2)</f>
        <v>0</v>
      </c>
      <c r="K267" s="221" t="s">
        <v>146</v>
      </c>
      <c r="L267" s="70"/>
      <c r="M267" s="226" t="s">
        <v>21</v>
      </c>
      <c r="N267" s="227" t="s">
        <v>47</v>
      </c>
      <c r="O267" s="45"/>
      <c r="P267" s="228">
        <f>O267*H267</f>
        <v>0</v>
      </c>
      <c r="Q267" s="228">
        <v>7E-05</v>
      </c>
      <c r="R267" s="228">
        <f>Q267*H267</f>
        <v>0.00056721</v>
      </c>
      <c r="S267" s="228">
        <v>0</v>
      </c>
      <c r="T267" s="229">
        <f>S267*H267</f>
        <v>0</v>
      </c>
      <c r="AR267" s="22" t="s">
        <v>217</v>
      </c>
      <c r="AT267" s="22" t="s">
        <v>142</v>
      </c>
      <c r="AU267" s="22" t="s">
        <v>85</v>
      </c>
      <c r="AY267" s="22" t="s">
        <v>140</v>
      </c>
      <c r="BE267" s="230">
        <f>IF(N267="základní",J267,0)</f>
        <v>0</v>
      </c>
      <c r="BF267" s="230">
        <f>IF(N267="snížená",J267,0)</f>
        <v>0</v>
      </c>
      <c r="BG267" s="230">
        <f>IF(N267="zákl. přenesená",J267,0)</f>
        <v>0</v>
      </c>
      <c r="BH267" s="230">
        <f>IF(N267="sníž. přenesená",J267,0)</f>
        <v>0</v>
      </c>
      <c r="BI267" s="230">
        <f>IF(N267="nulová",J267,0)</f>
        <v>0</v>
      </c>
      <c r="BJ267" s="22" t="s">
        <v>81</v>
      </c>
      <c r="BK267" s="230">
        <f>ROUND(I267*H267,2)</f>
        <v>0</v>
      </c>
      <c r="BL267" s="22" t="s">
        <v>217</v>
      </c>
      <c r="BM267" s="22" t="s">
        <v>733</v>
      </c>
    </row>
    <row r="268" spans="2:65" s="1" customFormat="1" ht="25.5" customHeight="1">
      <c r="B268" s="44"/>
      <c r="C268" s="219" t="s">
        <v>734</v>
      </c>
      <c r="D268" s="219" t="s">
        <v>142</v>
      </c>
      <c r="E268" s="220" t="s">
        <v>735</v>
      </c>
      <c r="F268" s="221" t="s">
        <v>736</v>
      </c>
      <c r="G268" s="222" t="s">
        <v>161</v>
      </c>
      <c r="H268" s="223">
        <v>8.103</v>
      </c>
      <c r="I268" s="224"/>
      <c r="J268" s="225">
        <f>ROUND(I268*H268,2)</f>
        <v>0</v>
      </c>
      <c r="K268" s="221" t="s">
        <v>146</v>
      </c>
      <c r="L268" s="70"/>
      <c r="M268" s="226" t="s">
        <v>21</v>
      </c>
      <c r="N268" s="227" t="s">
        <v>47</v>
      </c>
      <c r="O268" s="45"/>
      <c r="P268" s="228">
        <f>O268*H268</f>
        <v>0</v>
      </c>
      <c r="Q268" s="228">
        <v>0.00014</v>
      </c>
      <c r="R268" s="228">
        <f>Q268*H268</f>
        <v>0.00113442</v>
      </c>
      <c r="S268" s="228">
        <v>0</v>
      </c>
      <c r="T268" s="229">
        <f>S268*H268</f>
        <v>0</v>
      </c>
      <c r="AR268" s="22" t="s">
        <v>217</v>
      </c>
      <c r="AT268" s="22" t="s">
        <v>142</v>
      </c>
      <c r="AU268" s="22" t="s">
        <v>85</v>
      </c>
      <c r="AY268" s="22" t="s">
        <v>140</v>
      </c>
      <c r="BE268" s="230">
        <f>IF(N268="základní",J268,0)</f>
        <v>0</v>
      </c>
      <c r="BF268" s="230">
        <f>IF(N268="snížená",J268,0)</f>
        <v>0</v>
      </c>
      <c r="BG268" s="230">
        <f>IF(N268="zákl. přenesená",J268,0)</f>
        <v>0</v>
      </c>
      <c r="BH268" s="230">
        <f>IF(N268="sníž. přenesená",J268,0)</f>
        <v>0</v>
      </c>
      <c r="BI268" s="230">
        <f>IF(N268="nulová",J268,0)</f>
        <v>0</v>
      </c>
      <c r="BJ268" s="22" t="s">
        <v>81</v>
      </c>
      <c r="BK268" s="230">
        <f>ROUND(I268*H268,2)</f>
        <v>0</v>
      </c>
      <c r="BL268" s="22" t="s">
        <v>217</v>
      </c>
      <c r="BM268" s="22" t="s">
        <v>737</v>
      </c>
    </row>
    <row r="269" spans="2:65" s="1" customFormat="1" ht="16.5" customHeight="1">
      <c r="B269" s="44"/>
      <c r="C269" s="219" t="s">
        <v>738</v>
      </c>
      <c r="D269" s="219" t="s">
        <v>142</v>
      </c>
      <c r="E269" s="220" t="s">
        <v>739</v>
      </c>
      <c r="F269" s="221" t="s">
        <v>740</v>
      </c>
      <c r="G269" s="222" t="s">
        <v>161</v>
      </c>
      <c r="H269" s="223">
        <v>8.103</v>
      </c>
      <c r="I269" s="224"/>
      <c r="J269" s="225">
        <f>ROUND(I269*H269,2)</f>
        <v>0</v>
      </c>
      <c r="K269" s="221" t="s">
        <v>146</v>
      </c>
      <c r="L269" s="70"/>
      <c r="M269" s="226" t="s">
        <v>21</v>
      </c>
      <c r="N269" s="227" t="s">
        <v>47</v>
      </c>
      <c r="O269" s="45"/>
      <c r="P269" s="228">
        <f>O269*H269</f>
        <v>0</v>
      </c>
      <c r="Q269" s="228">
        <v>0.00014</v>
      </c>
      <c r="R269" s="228">
        <f>Q269*H269</f>
        <v>0.00113442</v>
      </c>
      <c r="S269" s="228">
        <v>0</v>
      </c>
      <c r="T269" s="229">
        <f>S269*H269</f>
        <v>0</v>
      </c>
      <c r="AR269" s="22" t="s">
        <v>217</v>
      </c>
      <c r="AT269" s="22" t="s">
        <v>142</v>
      </c>
      <c r="AU269" s="22" t="s">
        <v>85</v>
      </c>
      <c r="AY269" s="22" t="s">
        <v>140</v>
      </c>
      <c r="BE269" s="230">
        <f>IF(N269="základní",J269,0)</f>
        <v>0</v>
      </c>
      <c r="BF269" s="230">
        <f>IF(N269="snížená",J269,0)</f>
        <v>0</v>
      </c>
      <c r="BG269" s="230">
        <f>IF(N269="zákl. přenesená",J269,0)</f>
        <v>0</v>
      </c>
      <c r="BH269" s="230">
        <f>IF(N269="sníž. přenesená",J269,0)</f>
        <v>0</v>
      </c>
      <c r="BI269" s="230">
        <f>IF(N269="nulová",J269,0)</f>
        <v>0</v>
      </c>
      <c r="BJ269" s="22" t="s">
        <v>81</v>
      </c>
      <c r="BK269" s="230">
        <f>ROUND(I269*H269,2)</f>
        <v>0</v>
      </c>
      <c r="BL269" s="22" t="s">
        <v>217</v>
      </c>
      <c r="BM269" s="22" t="s">
        <v>741</v>
      </c>
    </row>
    <row r="270" spans="2:65" s="1" customFormat="1" ht="25.5" customHeight="1">
      <c r="B270" s="44"/>
      <c r="C270" s="219" t="s">
        <v>742</v>
      </c>
      <c r="D270" s="219" t="s">
        <v>142</v>
      </c>
      <c r="E270" s="220" t="s">
        <v>743</v>
      </c>
      <c r="F270" s="221" t="s">
        <v>744</v>
      </c>
      <c r="G270" s="222" t="s">
        <v>161</v>
      </c>
      <c r="H270" s="223">
        <v>8.103</v>
      </c>
      <c r="I270" s="224"/>
      <c r="J270" s="225">
        <f>ROUND(I270*H270,2)</f>
        <v>0</v>
      </c>
      <c r="K270" s="221" t="s">
        <v>146</v>
      </c>
      <c r="L270" s="70"/>
      <c r="M270" s="226" t="s">
        <v>21</v>
      </c>
      <c r="N270" s="227" t="s">
        <v>47</v>
      </c>
      <c r="O270" s="45"/>
      <c r="P270" s="228">
        <f>O270*H270</f>
        <v>0</v>
      </c>
      <c r="Q270" s="228">
        <v>0.00014</v>
      </c>
      <c r="R270" s="228">
        <f>Q270*H270</f>
        <v>0.00113442</v>
      </c>
      <c r="S270" s="228">
        <v>0</v>
      </c>
      <c r="T270" s="229">
        <f>S270*H270</f>
        <v>0</v>
      </c>
      <c r="AR270" s="22" t="s">
        <v>217</v>
      </c>
      <c r="AT270" s="22" t="s">
        <v>142</v>
      </c>
      <c r="AU270" s="22" t="s">
        <v>85</v>
      </c>
      <c r="AY270" s="22" t="s">
        <v>140</v>
      </c>
      <c r="BE270" s="230">
        <f>IF(N270="základní",J270,0)</f>
        <v>0</v>
      </c>
      <c r="BF270" s="230">
        <f>IF(N270="snížená",J270,0)</f>
        <v>0</v>
      </c>
      <c r="BG270" s="230">
        <f>IF(N270="zákl. přenesená",J270,0)</f>
        <v>0</v>
      </c>
      <c r="BH270" s="230">
        <f>IF(N270="sníž. přenesená",J270,0)</f>
        <v>0</v>
      </c>
      <c r="BI270" s="230">
        <f>IF(N270="nulová",J270,0)</f>
        <v>0</v>
      </c>
      <c r="BJ270" s="22" t="s">
        <v>81</v>
      </c>
      <c r="BK270" s="230">
        <f>ROUND(I270*H270,2)</f>
        <v>0</v>
      </c>
      <c r="BL270" s="22" t="s">
        <v>217</v>
      </c>
      <c r="BM270" s="22" t="s">
        <v>745</v>
      </c>
    </row>
    <row r="271" spans="2:65" s="1" customFormat="1" ht="25.5" customHeight="1">
      <c r="B271" s="44"/>
      <c r="C271" s="219" t="s">
        <v>746</v>
      </c>
      <c r="D271" s="219" t="s">
        <v>142</v>
      </c>
      <c r="E271" s="220" t="s">
        <v>747</v>
      </c>
      <c r="F271" s="221" t="s">
        <v>748</v>
      </c>
      <c r="G271" s="222" t="s">
        <v>251</v>
      </c>
      <c r="H271" s="223">
        <v>12</v>
      </c>
      <c r="I271" s="224"/>
      <c r="J271" s="225">
        <f>ROUND(I271*H271,2)</f>
        <v>0</v>
      </c>
      <c r="K271" s="221" t="s">
        <v>146</v>
      </c>
      <c r="L271" s="70"/>
      <c r="M271" s="226" t="s">
        <v>21</v>
      </c>
      <c r="N271" s="227" t="s">
        <v>47</v>
      </c>
      <c r="O271" s="45"/>
      <c r="P271" s="228">
        <f>O271*H271</f>
        <v>0</v>
      </c>
      <c r="Q271" s="228">
        <v>1E-05</v>
      </c>
      <c r="R271" s="228">
        <f>Q271*H271</f>
        <v>0.00012000000000000002</v>
      </c>
      <c r="S271" s="228">
        <v>0</v>
      </c>
      <c r="T271" s="229">
        <f>S271*H271</f>
        <v>0</v>
      </c>
      <c r="AR271" s="22" t="s">
        <v>217</v>
      </c>
      <c r="AT271" s="22" t="s">
        <v>142</v>
      </c>
      <c r="AU271" s="22" t="s">
        <v>85</v>
      </c>
      <c r="AY271" s="22" t="s">
        <v>140</v>
      </c>
      <c r="BE271" s="230">
        <f>IF(N271="základní",J271,0)</f>
        <v>0</v>
      </c>
      <c r="BF271" s="230">
        <f>IF(N271="snížená",J271,0)</f>
        <v>0</v>
      </c>
      <c r="BG271" s="230">
        <f>IF(N271="zákl. přenesená",J271,0)</f>
        <v>0</v>
      </c>
      <c r="BH271" s="230">
        <f>IF(N271="sníž. přenesená",J271,0)</f>
        <v>0</v>
      </c>
      <c r="BI271" s="230">
        <f>IF(N271="nulová",J271,0)</f>
        <v>0</v>
      </c>
      <c r="BJ271" s="22" t="s">
        <v>81</v>
      </c>
      <c r="BK271" s="230">
        <f>ROUND(I271*H271,2)</f>
        <v>0</v>
      </c>
      <c r="BL271" s="22" t="s">
        <v>217</v>
      </c>
      <c r="BM271" s="22" t="s">
        <v>749</v>
      </c>
    </row>
    <row r="272" spans="2:65" s="1" customFormat="1" ht="16.5" customHeight="1">
      <c r="B272" s="44"/>
      <c r="C272" s="219" t="s">
        <v>750</v>
      </c>
      <c r="D272" s="219" t="s">
        <v>142</v>
      </c>
      <c r="E272" s="220" t="s">
        <v>751</v>
      </c>
      <c r="F272" s="221" t="s">
        <v>752</v>
      </c>
      <c r="G272" s="222" t="s">
        <v>161</v>
      </c>
      <c r="H272" s="223">
        <v>622.415</v>
      </c>
      <c r="I272" s="224"/>
      <c r="J272" s="225">
        <f>ROUND(I272*H272,2)</f>
        <v>0</v>
      </c>
      <c r="K272" s="221" t="s">
        <v>146</v>
      </c>
      <c r="L272" s="70"/>
      <c r="M272" s="226" t="s">
        <v>21</v>
      </c>
      <c r="N272" s="227" t="s">
        <v>47</v>
      </c>
      <c r="O272" s="45"/>
      <c r="P272" s="228">
        <f>O272*H272</f>
        <v>0</v>
      </c>
      <c r="Q272" s="228">
        <v>0</v>
      </c>
      <c r="R272" s="228">
        <f>Q272*H272</f>
        <v>0</v>
      </c>
      <c r="S272" s="228">
        <v>0</v>
      </c>
      <c r="T272" s="229">
        <f>S272*H272</f>
        <v>0</v>
      </c>
      <c r="AR272" s="22" t="s">
        <v>217</v>
      </c>
      <c r="AT272" s="22" t="s">
        <v>142</v>
      </c>
      <c r="AU272" s="22" t="s">
        <v>85</v>
      </c>
      <c r="AY272" s="22" t="s">
        <v>140</v>
      </c>
      <c r="BE272" s="230">
        <f>IF(N272="základní",J272,0)</f>
        <v>0</v>
      </c>
      <c r="BF272" s="230">
        <f>IF(N272="snížená",J272,0)</f>
        <v>0</v>
      </c>
      <c r="BG272" s="230">
        <f>IF(N272="zákl. přenesená",J272,0)</f>
        <v>0</v>
      </c>
      <c r="BH272" s="230">
        <f>IF(N272="sníž. přenesená",J272,0)</f>
        <v>0</v>
      </c>
      <c r="BI272" s="230">
        <f>IF(N272="nulová",J272,0)</f>
        <v>0</v>
      </c>
      <c r="BJ272" s="22" t="s">
        <v>81</v>
      </c>
      <c r="BK272" s="230">
        <f>ROUND(I272*H272,2)</f>
        <v>0</v>
      </c>
      <c r="BL272" s="22" t="s">
        <v>217</v>
      </c>
      <c r="BM272" s="22" t="s">
        <v>753</v>
      </c>
    </row>
    <row r="273" spans="2:51" s="11" customFormat="1" ht="13.5">
      <c r="B273" s="231"/>
      <c r="C273" s="232"/>
      <c r="D273" s="233" t="s">
        <v>148</v>
      </c>
      <c r="E273" s="234" t="s">
        <v>21</v>
      </c>
      <c r="F273" s="235" t="s">
        <v>754</v>
      </c>
      <c r="G273" s="232"/>
      <c r="H273" s="236">
        <v>552.45</v>
      </c>
      <c r="I273" s="237"/>
      <c r="J273" s="232"/>
      <c r="K273" s="232"/>
      <c r="L273" s="238"/>
      <c r="M273" s="239"/>
      <c r="N273" s="240"/>
      <c r="O273" s="240"/>
      <c r="P273" s="240"/>
      <c r="Q273" s="240"/>
      <c r="R273" s="240"/>
      <c r="S273" s="240"/>
      <c r="T273" s="241"/>
      <c r="AT273" s="242" t="s">
        <v>148</v>
      </c>
      <c r="AU273" s="242" t="s">
        <v>85</v>
      </c>
      <c r="AV273" s="11" t="s">
        <v>85</v>
      </c>
      <c r="AW273" s="11" t="s">
        <v>39</v>
      </c>
      <c r="AX273" s="11" t="s">
        <v>76</v>
      </c>
      <c r="AY273" s="242" t="s">
        <v>140</v>
      </c>
    </row>
    <row r="274" spans="2:51" s="11" customFormat="1" ht="13.5">
      <c r="B274" s="231"/>
      <c r="C274" s="232"/>
      <c r="D274" s="233" t="s">
        <v>148</v>
      </c>
      <c r="E274" s="234" t="s">
        <v>21</v>
      </c>
      <c r="F274" s="235" t="s">
        <v>755</v>
      </c>
      <c r="G274" s="232"/>
      <c r="H274" s="236">
        <v>63.365</v>
      </c>
      <c r="I274" s="237"/>
      <c r="J274" s="232"/>
      <c r="K274" s="232"/>
      <c r="L274" s="238"/>
      <c r="M274" s="239"/>
      <c r="N274" s="240"/>
      <c r="O274" s="240"/>
      <c r="P274" s="240"/>
      <c r="Q274" s="240"/>
      <c r="R274" s="240"/>
      <c r="S274" s="240"/>
      <c r="T274" s="241"/>
      <c r="AT274" s="242" t="s">
        <v>148</v>
      </c>
      <c r="AU274" s="242" t="s">
        <v>85</v>
      </c>
      <c r="AV274" s="11" t="s">
        <v>85</v>
      </c>
      <c r="AW274" s="11" t="s">
        <v>39</v>
      </c>
      <c r="AX274" s="11" t="s">
        <v>76</v>
      </c>
      <c r="AY274" s="242" t="s">
        <v>140</v>
      </c>
    </row>
    <row r="275" spans="2:51" s="11" customFormat="1" ht="13.5">
      <c r="B275" s="231"/>
      <c r="C275" s="232"/>
      <c r="D275" s="233" t="s">
        <v>148</v>
      </c>
      <c r="E275" s="234" t="s">
        <v>21</v>
      </c>
      <c r="F275" s="235" t="s">
        <v>756</v>
      </c>
      <c r="G275" s="232"/>
      <c r="H275" s="236">
        <v>6.6</v>
      </c>
      <c r="I275" s="237"/>
      <c r="J275" s="232"/>
      <c r="K275" s="232"/>
      <c r="L275" s="238"/>
      <c r="M275" s="239"/>
      <c r="N275" s="240"/>
      <c r="O275" s="240"/>
      <c r="P275" s="240"/>
      <c r="Q275" s="240"/>
      <c r="R275" s="240"/>
      <c r="S275" s="240"/>
      <c r="T275" s="241"/>
      <c r="AT275" s="242" t="s">
        <v>148</v>
      </c>
      <c r="AU275" s="242" t="s">
        <v>85</v>
      </c>
      <c r="AV275" s="11" t="s">
        <v>85</v>
      </c>
      <c r="AW275" s="11" t="s">
        <v>39</v>
      </c>
      <c r="AX275" s="11" t="s">
        <v>76</v>
      </c>
      <c r="AY275" s="242" t="s">
        <v>140</v>
      </c>
    </row>
    <row r="276" spans="2:51" s="12" customFormat="1" ht="13.5">
      <c r="B276" s="261"/>
      <c r="C276" s="262"/>
      <c r="D276" s="233" t="s">
        <v>148</v>
      </c>
      <c r="E276" s="263" t="s">
        <v>21</v>
      </c>
      <c r="F276" s="264" t="s">
        <v>510</v>
      </c>
      <c r="G276" s="262"/>
      <c r="H276" s="265">
        <v>622.415</v>
      </c>
      <c r="I276" s="266"/>
      <c r="J276" s="262"/>
      <c r="K276" s="262"/>
      <c r="L276" s="267"/>
      <c r="M276" s="268"/>
      <c r="N276" s="269"/>
      <c r="O276" s="269"/>
      <c r="P276" s="269"/>
      <c r="Q276" s="269"/>
      <c r="R276" s="269"/>
      <c r="S276" s="269"/>
      <c r="T276" s="270"/>
      <c r="AT276" s="271" t="s">
        <v>148</v>
      </c>
      <c r="AU276" s="271" t="s">
        <v>85</v>
      </c>
      <c r="AV276" s="12" t="s">
        <v>91</v>
      </c>
      <c r="AW276" s="12" t="s">
        <v>39</v>
      </c>
      <c r="AX276" s="12" t="s">
        <v>81</v>
      </c>
      <c r="AY276" s="271" t="s">
        <v>140</v>
      </c>
    </row>
    <row r="277" spans="2:65" s="1" customFormat="1" ht="16.5" customHeight="1">
      <c r="B277" s="44"/>
      <c r="C277" s="219" t="s">
        <v>757</v>
      </c>
      <c r="D277" s="219" t="s">
        <v>142</v>
      </c>
      <c r="E277" s="220" t="s">
        <v>758</v>
      </c>
      <c r="F277" s="221" t="s">
        <v>752</v>
      </c>
      <c r="G277" s="222" t="s">
        <v>161</v>
      </c>
      <c r="H277" s="223">
        <v>69.96</v>
      </c>
      <c r="I277" s="224"/>
      <c r="J277" s="225">
        <f>ROUND(I277*H277,2)</f>
        <v>0</v>
      </c>
      <c r="K277" s="221" t="s">
        <v>21</v>
      </c>
      <c r="L277" s="70"/>
      <c r="M277" s="226" t="s">
        <v>21</v>
      </c>
      <c r="N277" s="227" t="s">
        <v>47</v>
      </c>
      <c r="O277" s="45"/>
      <c r="P277" s="228">
        <f>O277*H277</f>
        <v>0</v>
      </c>
      <c r="Q277" s="228">
        <v>0</v>
      </c>
      <c r="R277" s="228">
        <f>Q277*H277</f>
        <v>0</v>
      </c>
      <c r="S277" s="228">
        <v>0</v>
      </c>
      <c r="T277" s="229">
        <f>S277*H277</f>
        <v>0</v>
      </c>
      <c r="AR277" s="22" t="s">
        <v>217</v>
      </c>
      <c r="AT277" s="22" t="s">
        <v>142</v>
      </c>
      <c r="AU277" s="22" t="s">
        <v>85</v>
      </c>
      <c r="AY277" s="22" t="s">
        <v>140</v>
      </c>
      <c r="BE277" s="230">
        <f>IF(N277="základní",J277,0)</f>
        <v>0</v>
      </c>
      <c r="BF277" s="230">
        <f>IF(N277="snížená",J277,0)</f>
        <v>0</v>
      </c>
      <c r="BG277" s="230">
        <f>IF(N277="zákl. přenesená",J277,0)</f>
        <v>0</v>
      </c>
      <c r="BH277" s="230">
        <f>IF(N277="sníž. přenesená",J277,0)</f>
        <v>0</v>
      </c>
      <c r="BI277" s="230">
        <f>IF(N277="nulová",J277,0)</f>
        <v>0</v>
      </c>
      <c r="BJ277" s="22" t="s">
        <v>81</v>
      </c>
      <c r="BK277" s="230">
        <f>ROUND(I277*H277,2)</f>
        <v>0</v>
      </c>
      <c r="BL277" s="22" t="s">
        <v>217</v>
      </c>
      <c r="BM277" s="22" t="s">
        <v>759</v>
      </c>
    </row>
    <row r="278" spans="2:51" s="11" customFormat="1" ht="13.5">
      <c r="B278" s="231"/>
      <c r="C278" s="232"/>
      <c r="D278" s="233" t="s">
        <v>148</v>
      </c>
      <c r="E278" s="234" t="s">
        <v>21</v>
      </c>
      <c r="F278" s="235" t="s">
        <v>756</v>
      </c>
      <c r="G278" s="232"/>
      <c r="H278" s="236">
        <v>6.6</v>
      </c>
      <c r="I278" s="237"/>
      <c r="J278" s="232"/>
      <c r="K278" s="232"/>
      <c r="L278" s="238"/>
      <c r="M278" s="239"/>
      <c r="N278" s="240"/>
      <c r="O278" s="240"/>
      <c r="P278" s="240"/>
      <c r="Q278" s="240"/>
      <c r="R278" s="240"/>
      <c r="S278" s="240"/>
      <c r="T278" s="241"/>
      <c r="AT278" s="242" t="s">
        <v>148</v>
      </c>
      <c r="AU278" s="242" t="s">
        <v>85</v>
      </c>
      <c r="AV278" s="11" t="s">
        <v>85</v>
      </c>
      <c r="AW278" s="11" t="s">
        <v>39</v>
      </c>
      <c r="AX278" s="11" t="s">
        <v>76</v>
      </c>
      <c r="AY278" s="242" t="s">
        <v>140</v>
      </c>
    </row>
    <row r="279" spans="2:51" s="11" customFormat="1" ht="13.5">
      <c r="B279" s="231"/>
      <c r="C279" s="232"/>
      <c r="D279" s="233" t="s">
        <v>148</v>
      </c>
      <c r="E279" s="234" t="s">
        <v>21</v>
      </c>
      <c r="F279" s="235" t="s">
        <v>760</v>
      </c>
      <c r="G279" s="232"/>
      <c r="H279" s="236">
        <v>63.36</v>
      </c>
      <c r="I279" s="237"/>
      <c r="J279" s="232"/>
      <c r="K279" s="232"/>
      <c r="L279" s="238"/>
      <c r="M279" s="239"/>
      <c r="N279" s="240"/>
      <c r="O279" s="240"/>
      <c r="P279" s="240"/>
      <c r="Q279" s="240"/>
      <c r="R279" s="240"/>
      <c r="S279" s="240"/>
      <c r="T279" s="241"/>
      <c r="AT279" s="242" t="s">
        <v>148</v>
      </c>
      <c r="AU279" s="242" t="s">
        <v>85</v>
      </c>
      <c r="AV279" s="11" t="s">
        <v>85</v>
      </c>
      <c r="AW279" s="11" t="s">
        <v>39</v>
      </c>
      <c r="AX279" s="11" t="s">
        <v>76</v>
      </c>
      <c r="AY279" s="242" t="s">
        <v>140</v>
      </c>
    </row>
    <row r="280" spans="2:51" s="12" customFormat="1" ht="13.5">
      <c r="B280" s="261"/>
      <c r="C280" s="262"/>
      <c r="D280" s="233" t="s">
        <v>148</v>
      </c>
      <c r="E280" s="263" t="s">
        <v>21</v>
      </c>
      <c r="F280" s="264" t="s">
        <v>510</v>
      </c>
      <c r="G280" s="262"/>
      <c r="H280" s="265">
        <v>69.96</v>
      </c>
      <c r="I280" s="266"/>
      <c r="J280" s="262"/>
      <c r="K280" s="262"/>
      <c r="L280" s="267"/>
      <c r="M280" s="268"/>
      <c r="N280" s="269"/>
      <c r="O280" s="269"/>
      <c r="P280" s="269"/>
      <c r="Q280" s="269"/>
      <c r="R280" s="269"/>
      <c r="S280" s="269"/>
      <c r="T280" s="270"/>
      <c r="AT280" s="271" t="s">
        <v>148</v>
      </c>
      <c r="AU280" s="271" t="s">
        <v>85</v>
      </c>
      <c r="AV280" s="12" t="s">
        <v>91</v>
      </c>
      <c r="AW280" s="12" t="s">
        <v>39</v>
      </c>
      <c r="AX280" s="12" t="s">
        <v>81</v>
      </c>
      <c r="AY280" s="271" t="s">
        <v>140</v>
      </c>
    </row>
    <row r="281" spans="2:65" s="1" customFormat="1" ht="25.5" customHeight="1">
      <c r="B281" s="44"/>
      <c r="C281" s="219" t="s">
        <v>761</v>
      </c>
      <c r="D281" s="219" t="s">
        <v>142</v>
      </c>
      <c r="E281" s="220" t="s">
        <v>762</v>
      </c>
      <c r="F281" s="221" t="s">
        <v>763</v>
      </c>
      <c r="G281" s="222" t="s">
        <v>161</v>
      </c>
      <c r="H281" s="223">
        <v>624.11</v>
      </c>
      <c r="I281" s="224"/>
      <c r="J281" s="225">
        <f>ROUND(I281*H281,2)</f>
        <v>0</v>
      </c>
      <c r="K281" s="221" t="s">
        <v>21</v>
      </c>
      <c r="L281" s="70"/>
      <c r="M281" s="226" t="s">
        <v>21</v>
      </c>
      <c r="N281" s="227" t="s">
        <v>47</v>
      </c>
      <c r="O281" s="45"/>
      <c r="P281" s="228">
        <f>O281*H281</f>
        <v>0</v>
      </c>
      <c r="Q281" s="228">
        <v>3E-05</v>
      </c>
      <c r="R281" s="228">
        <f>Q281*H281</f>
        <v>0.018723300000000002</v>
      </c>
      <c r="S281" s="228">
        <v>0</v>
      </c>
      <c r="T281" s="229">
        <f>S281*H281</f>
        <v>0</v>
      </c>
      <c r="AR281" s="22" t="s">
        <v>217</v>
      </c>
      <c r="AT281" s="22" t="s">
        <v>142</v>
      </c>
      <c r="AU281" s="22" t="s">
        <v>85</v>
      </c>
      <c r="AY281" s="22" t="s">
        <v>140</v>
      </c>
      <c r="BE281" s="230">
        <f>IF(N281="základní",J281,0)</f>
        <v>0</v>
      </c>
      <c r="BF281" s="230">
        <f>IF(N281="snížená",J281,0)</f>
        <v>0</v>
      </c>
      <c r="BG281" s="230">
        <f>IF(N281="zákl. přenesená",J281,0)</f>
        <v>0</v>
      </c>
      <c r="BH281" s="230">
        <f>IF(N281="sníž. přenesená",J281,0)</f>
        <v>0</v>
      </c>
      <c r="BI281" s="230">
        <f>IF(N281="nulová",J281,0)</f>
        <v>0</v>
      </c>
      <c r="BJ281" s="22" t="s">
        <v>81</v>
      </c>
      <c r="BK281" s="230">
        <f>ROUND(I281*H281,2)</f>
        <v>0</v>
      </c>
      <c r="BL281" s="22" t="s">
        <v>217</v>
      </c>
      <c r="BM281" s="22" t="s">
        <v>764</v>
      </c>
    </row>
    <row r="282" spans="2:51" s="11" customFormat="1" ht="13.5">
      <c r="B282" s="231"/>
      <c r="C282" s="232"/>
      <c r="D282" s="233" t="s">
        <v>148</v>
      </c>
      <c r="E282" s="234" t="s">
        <v>21</v>
      </c>
      <c r="F282" s="235" t="s">
        <v>765</v>
      </c>
      <c r="G282" s="232"/>
      <c r="H282" s="236">
        <v>430.45</v>
      </c>
      <c r="I282" s="237"/>
      <c r="J282" s="232"/>
      <c r="K282" s="232"/>
      <c r="L282" s="238"/>
      <c r="M282" s="239"/>
      <c r="N282" s="240"/>
      <c r="O282" s="240"/>
      <c r="P282" s="240"/>
      <c r="Q282" s="240"/>
      <c r="R282" s="240"/>
      <c r="S282" s="240"/>
      <c r="T282" s="241"/>
      <c r="AT282" s="242" t="s">
        <v>148</v>
      </c>
      <c r="AU282" s="242" t="s">
        <v>85</v>
      </c>
      <c r="AV282" s="11" t="s">
        <v>85</v>
      </c>
      <c r="AW282" s="11" t="s">
        <v>39</v>
      </c>
      <c r="AX282" s="11" t="s">
        <v>76</v>
      </c>
      <c r="AY282" s="242" t="s">
        <v>140</v>
      </c>
    </row>
    <row r="283" spans="2:51" s="11" customFormat="1" ht="13.5">
      <c r="B283" s="231"/>
      <c r="C283" s="232"/>
      <c r="D283" s="233" t="s">
        <v>148</v>
      </c>
      <c r="E283" s="234" t="s">
        <v>21</v>
      </c>
      <c r="F283" s="235" t="s">
        <v>766</v>
      </c>
      <c r="G283" s="232"/>
      <c r="H283" s="236">
        <v>63.36</v>
      </c>
      <c r="I283" s="237"/>
      <c r="J283" s="232"/>
      <c r="K283" s="232"/>
      <c r="L283" s="238"/>
      <c r="M283" s="239"/>
      <c r="N283" s="240"/>
      <c r="O283" s="240"/>
      <c r="P283" s="240"/>
      <c r="Q283" s="240"/>
      <c r="R283" s="240"/>
      <c r="S283" s="240"/>
      <c r="T283" s="241"/>
      <c r="AT283" s="242" t="s">
        <v>148</v>
      </c>
      <c r="AU283" s="242" t="s">
        <v>85</v>
      </c>
      <c r="AV283" s="11" t="s">
        <v>85</v>
      </c>
      <c r="AW283" s="11" t="s">
        <v>39</v>
      </c>
      <c r="AX283" s="11" t="s">
        <v>76</v>
      </c>
      <c r="AY283" s="242" t="s">
        <v>140</v>
      </c>
    </row>
    <row r="284" spans="2:51" s="11" customFormat="1" ht="13.5">
      <c r="B284" s="231"/>
      <c r="C284" s="232"/>
      <c r="D284" s="233" t="s">
        <v>148</v>
      </c>
      <c r="E284" s="234" t="s">
        <v>21</v>
      </c>
      <c r="F284" s="235" t="s">
        <v>756</v>
      </c>
      <c r="G284" s="232"/>
      <c r="H284" s="236">
        <v>6.6</v>
      </c>
      <c r="I284" s="237"/>
      <c r="J284" s="232"/>
      <c r="K284" s="232"/>
      <c r="L284" s="238"/>
      <c r="M284" s="239"/>
      <c r="N284" s="240"/>
      <c r="O284" s="240"/>
      <c r="P284" s="240"/>
      <c r="Q284" s="240"/>
      <c r="R284" s="240"/>
      <c r="S284" s="240"/>
      <c r="T284" s="241"/>
      <c r="AT284" s="242" t="s">
        <v>148</v>
      </c>
      <c r="AU284" s="242" t="s">
        <v>85</v>
      </c>
      <c r="AV284" s="11" t="s">
        <v>85</v>
      </c>
      <c r="AW284" s="11" t="s">
        <v>39</v>
      </c>
      <c r="AX284" s="11" t="s">
        <v>76</v>
      </c>
      <c r="AY284" s="242" t="s">
        <v>140</v>
      </c>
    </row>
    <row r="285" spans="2:51" s="11" customFormat="1" ht="13.5">
      <c r="B285" s="231"/>
      <c r="C285" s="232"/>
      <c r="D285" s="233" t="s">
        <v>148</v>
      </c>
      <c r="E285" s="234" t="s">
        <v>21</v>
      </c>
      <c r="F285" s="235" t="s">
        <v>767</v>
      </c>
      <c r="G285" s="232"/>
      <c r="H285" s="236">
        <v>1.7</v>
      </c>
      <c r="I285" s="237"/>
      <c r="J285" s="232"/>
      <c r="K285" s="232"/>
      <c r="L285" s="238"/>
      <c r="M285" s="239"/>
      <c r="N285" s="240"/>
      <c r="O285" s="240"/>
      <c r="P285" s="240"/>
      <c r="Q285" s="240"/>
      <c r="R285" s="240"/>
      <c r="S285" s="240"/>
      <c r="T285" s="241"/>
      <c r="AT285" s="242" t="s">
        <v>148</v>
      </c>
      <c r="AU285" s="242" t="s">
        <v>85</v>
      </c>
      <c r="AV285" s="11" t="s">
        <v>85</v>
      </c>
      <c r="AW285" s="11" t="s">
        <v>39</v>
      </c>
      <c r="AX285" s="11" t="s">
        <v>76</v>
      </c>
      <c r="AY285" s="242" t="s">
        <v>140</v>
      </c>
    </row>
    <row r="286" spans="2:51" s="11" customFormat="1" ht="13.5">
      <c r="B286" s="231"/>
      <c r="C286" s="232"/>
      <c r="D286" s="233" t="s">
        <v>148</v>
      </c>
      <c r="E286" s="234" t="s">
        <v>21</v>
      </c>
      <c r="F286" s="235" t="s">
        <v>768</v>
      </c>
      <c r="G286" s="232"/>
      <c r="H286" s="236">
        <v>122</v>
      </c>
      <c r="I286" s="237"/>
      <c r="J286" s="232"/>
      <c r="K286" s="232"/>
      <c r="L286" s="238"/>
      <c r="M286" s="239"/>
      <c r="N286" s="240"/>
      <c r="O286" s="240"/>
      <c r="P286" s="240"/>
      <c r="Q286" s="240"/>
      <c r="R286" s="240"/>
      <c r="S286" s="240"/>
      <c r="T286" s="241"/>
      <c r="AT286" s="242" t="s">
        <v>148</v>
      </c>
      <c r="AU286" s="242" t="s">
        <v>85</v>
      </c>
      <c r="AV286" s="11" t="s">
        <v>85</v>
      </c>
      <c r="AW286" s="11" t="s">
        <v>39</v>
      </c>
      <c r="AX286" s="11" t="s">
        <v>76</v>
      </c>
      <c r="AY286" s="242" t="s">
        <v>140</v>
      </c>
    </row>
    <row r="287" spans="2:51" s="12" customFormat="1" ht="13.5">
      <c r="B287" s="261"/>
      <c r="C287" s="262"/>
      <c r="D287" s="233" t="s">
        <v>148</v>
      </c>
      <c r="E287" s="263" t="s">
        <v>21</v>
      </c>
      <c r="F287" s="264" t="s">
        <v>510</v>
      </c>
      <c r="G287" s="262"/>
      <c r="H287" s="265">
        <v>624.11</v>
      </c>
      <c r="I287" s="266"/>
      <c r="J287" s="262"/>
      <c r="K287" s="262"/>
      <c r="L287" s="267"/>
      <c r="M287" s="268"/>
      <c r="N287" s="269"/>
      <c r="O287" s="269"/>
      <c r="P287" s="269"/>
      <c r="Q287" s="269"/>
      <c r="R287" s="269"/>
      <c r="S287" s="269"/>
      <c r="T287" s="270"/>
      <c r="AT287" s="271" t="s">
        <v>148</v>
      </c>
      <c r="AU287" s="271" t="s">
        <v>85</v>
      </c>
      <c r="AV287" s="12" t="s">
        <v>91</v>
      </c>
      <c r="AW287" s="12" t="s">
        <v>39</v>
      </c>
      <c r="AX287" s="12" t="s">
        <v>81</v>
      </c>
      <c r="AY287" s="271" t="s">
        <v>140</v>
      </c>
    </row>
    <row r="288" spans="2:65" s="1" customFormat="1" ht="25.5" customHeight="1">
      <c r="B288" s="44"/>
      <c r="C288" s="219" t="s">
        <v>769</v>
      </c>
      <c r="D288" s="219" t="s">
        <v>142</v>
      </c>
      <c r="E288" s="220" t="s">
        <v>770</v>
      </c>
      <c r="F288" s="221" t="s">
        <v>763</v>
      </c>
      <c r="G288" s="222" t="s">
        <v>161</v>
      </c>
      <c r="H288" s="223">
        <v>624.11</v>
      </c>
      <c r="I288" s="224"/>
      <c r="J288" s="225">
        <f>ROUND(I288*H288,2)</f>
        <v>0</v>
      </c>
      <c r="K288" s="221" t="s">
        <v>21</v>
      </c>
      <c r="L288" s="70"/>
      <c r="M288" s="226" t="s">
        <v>21</v>
      </c>
      <c r="N288" s="227" t="s">
        <v>47</v>
      </c>
      <c r="O288" s="45"/>
      <c r="P288" s="228">
        <f>O288*H288</f>
        <v>0</v>
      </c>
      <c r="Q288" s="228">
        <v>3E-05</v>
      </c>
      <c r="R288" s="228">
        <f>Q288*H288</f>
        <v>0.018723300000000002</v>
      </c>
      <c r="S288" s="228">
        <v>0</v>
      </c>
      <c r="T288" s="229">
        <f>S288*H288</f>
        <v>0</v>
      </c>
      <c r="AR288" s="22" t="s">
        <v>217</v>
      </c>
      <c r="AT288" s="22" t="s">
        <v>142</v>
      </c>
      <c r="AU288" s="22" t="s">
        <v>85</v>
      </c>
      <c r="AY288" s="22" t="s">
        <v>140</v>
      </c>
      <c r="BE288" s="230">
        <f>IF(N288="základní",J288,0)</f>
        <v>0</v>
      </c>
      <c r="BF288" s="230">
        <f>IF(N288="snížená",J288,0)</f>
        <v>0</v>
      </c>
      <c r="BG288" s="230">
        <f>IF(N288="zákl. přenesená",J288,0)</f>
        <v>0</v>
      </c>
      <c r="BH288" s="230">
        <f>IF(N288="sníž. přenesená",J288,0)</f>
        <v>0</v>
      </c>
      <c r="BI288" s="230">
        <f>IF(N288="nulová",J288,0)</f>
        <v>0</v>
      </c>
      <c r="BJ288" s="22" t="s">
        <v>81</v>
      </c>
      <c r="BK288" s="230">
        <f>ROUND(I288*H288,2)</f>
        <v>0</v>
      </c>
      <c r="BL288" s="22" t="s">
        <v>217</v>
      </c>
      <c r="BM288" s="22" t="s">
        <v>771</v>
      </c>
    </row>
    <row r="289" spans="2:51" s="11" customFormat="1" ht="13.5">
      <c r="B289" s="231"/>
      <c r="C289" s="232"/>
      <c r="D289" s="233" t="s">
        <v>148</v>
      </c>
      <c r="E289" s="234" t="s">
        <v>21</v>
      </c>
      <c r="F289" s="235" t="s">
        <v>765</v>
      </c>
      <c r="G289" s="232"/>
      <c r="H289" s="236">
        <v>430.45</v>
      </c>
      <c r="I289" s="237"/>
      <c r="J289" s="232"/>
      <c r="K289" s="232"/>
      <c r="L289" s="238"/>
      <c r="M289" s="239"/>
      <c r="N289" s="240"/>
      <c r="O289" s="240"/>
      <c r="P289" s="240"/>
      <c r="Q289" s="240"/>
      <c r="R289" s="240"/>
      <c r="S289" s="240"/>
      <c r="T289" s="241"/>
      <c r="AT289" s="242" t="s">
        <v>148</v>
      </c>
      <c r="AU289" s="242" t="s">
        <v>85</v>
      </c>
      <c r="AV289" s="11" t="s">
        <v>85</v>
      </c>
      <c r="AW289" s="11" t="s">
        <v>39</v>
      </c>
      <c r="AX289" s="11" t="s">
        <v>76</v>
      </c>
      <c r="AY289" s="242" t="s">
        <v>140</v>
      </c>
    </row>
    <row r="290" spans="2:51" s="11" customFormat="1" ht="13.5">
      <c r="B290" s="231"/>
      <c r="C290" s="232"/>
      <c r="D290" s="233" t="s">
        <v>148</v>
      </c>
      <c r="E290" s="234" t="s">
        <v>21</v>
      </c>
      <c r="F290" s="235" t="s">
        <v>766</v>
      </c>
      <c r="G290" s="232"/>
      <c r="H290" s="236">
        <v>63.36</v>
      </c>
      <c r="I290" s="237"/>
      <c r="J290" s="232"/>
      <c r="K290" s="232"/>
      <c r="L290" s="238"/>
      <c r="M290" s="239"/>
      <c r="N290" s="240"/>
      <c r="O290" s="240"/>
      <c r="P290" s="240"/>
      <c r="Q290" s="240"/>
      <c r="R290" s="240"/>
      <c r="S290" s="240"/>
      <c r="T290" s="241"/>
      <c r="AT290" s="242" t="s">
        <v>148</v>
      </c>
      <c r="AU290" s="242" t="s">
        <v>85</v>
      </c>
      <c r="AV290" s="11" t="s">
        <v>85</v>
      </c>
      <c r="AW290" s="11" t="s">
        <v>39</v>
      </c>
      <c r="AX290" s="11" t="s">
        <v>76</v>
      </c>
      <c r="AY290" s="242" t="s">
        <v>140</v>
      </c>
    </row>
    <row r="291" spans="2:51" s="11" customFormat="1" ht="13.5">
      <c r="B291" s="231"/>
      <c r="C291" s="232"/>
      <c r="D291" s="233" t="s">
        <v>148</v>
      </c>
      <c r="E291" s="234" t="s">
        <v>21</v>
      </c>
      <c r="F291" s="235" t="s">
        <v>756</v>
      </c>
      <c r="G291" s="232"/>
      <c r="H291" s="236">
        <v>6.6</v>
      </c>
      <c r="I291" s="237"/>
      <c r="J291" s="232"/>
      <c r="K291" s="232"/>
      <c r="L291" s="238"/>
      <c r="M291" s="239"/>
      <c r="N291" s="240"/>
      <c r="O291" s="240"/>
      <c r="P291" s="240"/>
      <c r="Q291" s="240"/>
      <c r="R291" s="240"/>
      <c r="S291" s="240"/>
      <c r="T291" s="241"/>
      <c r="AT291" s="242" t="s">
        <v>148</v>
      </c>
      <c r="AU291" s="242" t="s">
        <v>85</v>
      </c>
      <c r="AV291" s="11" t="s">
        <v>85</v>
      </c>
      <c r="AW291" s="11" t="s">
        <v>39</v>
      </c>
      <c r="AX291" s="11" t="s">
        <v>76</v>
      </c>
      <c r="AY291" s="242" t="s">
        <v>140</v>
      </c>
    </row>
    <row r="292" spans="2:51" s="11" customFormat="1" ht="13.5">
      <c r="B292" s="231"/>
      <c r="C292" s="232"/>
      <c r="D292" s="233" t="s">
        <v>148</v>
      </c>
      <c r="E292" s="234" t="s">
        <v>21</v>
      </c>
      <c r="F292" s="235" t="s">
        <v>767</v>
      </c>
      <c r="G292" s="232"/>
      <c r="H292" s="236">
        <v>1.7</v>
      </c>
      <c r="I292" s="237"/>
      <c r="J292" s="232"/>
      <c r="K292" s="232"/>
      <c r="L292" s="238"/>
      <c r="M292" s="239"/>
      <c r="N292" s="240"/>
      <c r="O292" s="240"/>
      <c r="P292" s="240"/>
      <c r="Q292" s="240"/>
      <c r="R292" s="240"/>
      <c r="S292" s="240"/>
      <c r="T292" s="241"/>
      <c r="AT292" s="242" t="s">
        <v>148</v>
      </c>
      <c r="AU292" s="242" t="s">
        <v>85</v>
      </c>
      <c r="AV292" s="11" t="s">
        <v>85</v>
      </c>
      <c r="AW292" s="11" t="s">
        <v>39</v>
      </c>
      <c r="AX292" s="11" t="s">
        <v>76</v>
      </c>
      <c r="AY292" s="242" t="s">
        <v>140</v>
      </c>
    </row>
    <row r="293" spans="2:51" s="11" customFormat="1" ht="13.5">
      <c r="B293" s="231"/>
      <c r="C293" s="232"/>
      <c r="D293" s="233" t="s">
        <v>148</v>
      </c>
      <c r="E293" s="234" t="s">
        <v>21</v>
      </c>
      <c r="F293" s="235" t="s">
        <v>768</v>
      </c>
      <c r="G293" s="232"/>
      <c r="H293" s="236">
        <v>122</v>
      </c>
      <c r="I293" s="237"/>
      <c r="J293" s="232"/>
      <c r="K293" s="232"/>
      <c r="L293" s="238"/>
      <c r="M293" s="239"/>
      <c r="N293" s="240"/>
      <c r="O293" s="240"/>
      <c r="P293" s="240"/>
      <c r="Q293" s="240"/>
      <c r="R293" s="240"/>
      <c r="S293" s="240"/>
      <c r="T293" s="241"/>
      <c r="AT293" s="242" t="s">
        <v>148</v>
      </c>
      <c r="AU293" s="242" t="s">
        <v>85</v>
      </c>
      <c r="AV293" s="11" t="s">
        <v>85</v>
      </c>
      <c r="AW293" s="11" t="s">
        <v>39</v>
      </c>
      <c r="AX293" s="11" t="s">
        <v>76</v>
      </c>
      <c r="AY293" s="242" t="s">
        <v>140</v>
      </c>
    </row>
    <row r="294" spans="2:51" s="12" customFormat="1" ht="13.5">
      <c r="B294" s="261"/>
      <c r="C294" s="262"/>
      <c r="D294" s="233" t="s">
        <v>148</v>
      </c>
      <c r="E294" s="263" t="s">
        <v>21</v>
      </c>
      <c r="F294" s="264" t="s">
        <v>510</v>
      </c>
      <c r="G294" s="262"/>
      <c r="H294" s="265">
        <v>624.11</v>
      </c>
      <c r="I294" s="266"/>
      <c r="J294" s="262"/>
      <c r="K294" s="262"/>
      <c r="L294" s="267"/>
      <c r="M294" s="268"/>
      <c r="N294" s="269"/>
      <c r="O294" s="269"/>
      <c r="P294" s="269"/>
      <c r="Q294" s="269"/>
      <c r="R294" s="269"/>
      <c r="S294" s="269"/>
      <c r="T294" s="270"/>
      <c r="AT294" s="271" t="s">
        <v>148</v>
      </c>
      <c r="AU294" s="271" t="s">
        <v>85</v>
      </c>
      <c r="AV294" s="12" t="s">
        <v>91</v>
      </c>
      <c r="AW294" s="12" t="s">
        <v>39</v>
      </c>
      <c r="AX294" s="12" t="s">
        <v>81</v>
      </c>
      <c r="AY294" s="271" t="s">
        <v>140</v>
      </c>
    </row>
    <row r="295" spans="2:63" s="10" customFormat="1" ht="37.4" customHeight="1">
      <c r="B295" s="203"/>
      <c r="C295" s="204"/>
      <c r="D295" s="205" t="s">
        <v>75</v>
      </c>
      <c r="E295" s="206" t="s">
        <v>436</v>
      </c>
      <c r="F295" s="206" t="s">
        <v>437</v>
      </c>
      <c r="G295" s="204"/>
      <c r="H295" s="204"/>
      <c r="I295" s="207"/>
      <c r="J295" s="208">
        <f>BK295</f>
        <v>0</v>
      </c>
      <c r="K295" s="204"/>
      <c r="L295" s="209"/>
      <c r="M295" s="210"/>
      <c r="N295" s="211"/>
      <c r="O295" s="211"/>
      <c r="P295" s="212">
        <f>P296+P298+P300</f>
        <v>0</v>
      </c>
      <c r="Q295" s="211"/>
      <c r="R295" s="212">
        <f>R296+R298+R300</f>
        <v>0</v>
      </c>
      <c r="S295" s="211"/>
      <c r="T295" s="213">
        <f>T296+T298+T300</f>
        <v>0</v>
      </c>
      <c r="AR295" s="214" t="s">
        <v>94</v>
      </c>
      <c r="AT295" s="215" t="s">
        <v>75</v>
      </c>
      <c r="AU295" s="215" t="s">
        <v>76</v>
      </c>
      <c r="AY295" s="214" t="s">
        <v>140</v>
      </c>
      <c r="BK295" s="216">
        <f>BK296+BK298+BK300</f>
        <v>0</v>
      </c>
    </row>
    <row r="296" spans="2:63" s="10" customFormat="1" ht="19.9" customHeight="1">
      <c r="B296" s="203"/>
      <c r="C296" s="204"/>
      <c r="D296" s="205" t="s">
        <v>75</v>
      </c>
      <c r="E296" s="217" t="s">
        <v>438</v>
      </c>
      <c r="F296" s="217" t="s">
        <v>439</v>
      </c>
      <c r="G296" s="204"/>
      <c r="H296" s="204"/>
      <c r="I296" s="207"/>
      <c r="J296" s="218">
        <f>BK296</f>
        <v>0</v>
      </c>
      <c r="K296" s="204"/>
      <c r="L296" s="209"/>
      <c r="M296" s="210"/>
      <c r="N296" s="211"/>
      <c r="O296" s="211"/>
      <c r="P296" s="212">
        <f>P297</f>
        <v>0</v>
      </c>
      <c r="Q296" s="211"/>
      <c r="R296" s="212">
        <f>R297</f>
        <v>0</v>
      </c>
      <c r="S296" s="211"/>
      <c r="T296" s="213">
        <f>T297</f>
        <v>0</v>
      </c>
      <c r="AR296" s="214" t="s">
        <v>94</v>
      </c>
      <c r="AT296" s="215" t="s">
        <v>75</v>
      </c>
      <c r="AU296" s="215" t="s">
        <v>81</v>
      </c>
      <c r="AY296" s="214" t="s">
        <v>140</v>
      </c>
      <c r="BK296" s="216">
        <f>BK297</f>
        <v>0</v>
      </c>
    </row>
    <row r="297" spans="2:65" s="1" customFormat="1" ht="16.5" customHeight="1">
      <c r="B297" s="44"/>
      <c r="C297" s="219" t="s">
        <v>772</v>
      </c>
      <c r="D297" s="219" t="s">
        <v>142</v>
      </c>
      <c r="E297" s="220" t="s">
        <v>441</v>
      </c>
      <c r="F297" s="221" t="s">
        <v>442</v>
      </c>
      <c r="G297" s="222" t="s">
        <v>377</v>
      </c>
      <c r="H297" s="255"/>
      <c r="I297" s="224"/>
      <c r="J297" s="225">
        <f>ROUND(I297*H297,2)</f>
        <v>0</v>
      </c>
      <c r="K297" s="221" t="s">
        <v>146</v>
      </c>
      <c r="L297" s="70"/>
      <c r="M297" s="226" t="s">
        <v>21</v>
      </c>
      <c r="N297" s="227" t="s">
        <v>47</v>
      </c>
      <c r="O297" s="45"/>
      <c r="P297" s="228">
        <f>O297*H297</f>
        <v>0</v>
      </c>
      <c r="Q297" s="228">
        <v>0</v>
      </c>
      <c r="R297" s="228">
        <f>Q297*H297</f>
        <v>0</v>
      </c>
      <c r="S297" s="228">
        <v>0</v>
      </c>
      <c r="T297" s="229">
        <f>S297*H297</f>
        <v>0</v>
      </c>
      <c r="AR297" s="22" t="s">
        <v>443</v>
      </c>
      <c r="AT297" s="22" t="s">
        <v>142</v>
      </c>
      <c r="AU297" s="22" t="s">
        <v>85</v>
      </c>
      <c r="AY297" s="22" t="s">
        <v>140</v>
      </c>
      <c r="BE297" s="230">
        <f>IF(N297="základní",J297,0)</f>
        <v>0</v>
      </c>
      <c r="BF297" s="230">
        <f>IF(N297="snížená",J297,0)</f>
        <v>0</v>
      </c>
      <c r="BG297" s="230">
        <f>IF(N297="zákl. přenesená",J297,0)</f>
        <v>0</v>
      </c>
      <c r="BH297" s="230">
        <f>IF(N297="sníž. přenesená",J297,0)</f>
        <v>0</v>
      </c>
      <c r="BI297" s="230">
        <f>IF(N297="nulová",J297,0)</f>
        <v>0</v>
      </c>
      <c r="BJ297" s="22" t="s">
        <v>81</v>
      </c>
      <c r="BK297" s="230">
        <f>ROUND(I297*H297,2)</f>
        <v>0</v>
      </c>
      <c r="BL297" s="22" t="s">
        <v>443</v>
      </c>
      <c r="BM297" s="22" t="s">
        <v>773</v>
      </c>
    </row>
    <row r="298" spans="2:63" s="10" customFormat="1" ht="29.85" customHeight="1">
      <c r="B298" s="203"/>
      <c r="C298" s="204"/>
      <c r="D298" s="205" t="s">
        <v>75</v>
      </c>
      <c r="E298" s="217" t="s">
        <v>445</v>
      </c>
      <c r="F298" s="217" t="s">
        <v>446</v>
      </c>
      <c r="G298" s="204"/>
      <c r="H298" s="204"/>
      <c r="I298" s="207"/>
      <c r="J298" s="218">
        <f>BK298</f>
        <v>0</v>
      </c>
      <c r="K298" s="204"/>
      <c r="L298" s="209"/>
      <c r="M298" s="210"/>
      <c r="N298" s="211"/>
      <c r="O298" s="211"/>
      <c r="P298" s="212">
        <f>P299</f>
        <v>0</v>
      </c>
      <c r="Q298" s="211"/>
      <c r="R298" s="212">
        <f>R299</f>
        <v>0</v>
      </c>
      <c r="S298" s="211"/>
      <c r="T298" s="213">
        <f>T299</f>
        <v>0</v>
      </c>
      <c r="AR298" s="214" t="s">
        <v>94</v>
      </c>
      <c r="AT298" s="215" t="s">
        <v>75</v>
      </c>
      <c r="AU298" s="215" t="s">
        <v>81</v>
      </c>
      <c r="AY298" s="214" t="s">
        <v>140</v>
      </c>
      <c r="BK298" s="216">
        <f>BK299</f>
        <v>0</v>
      </c>
    </row>
    <row r="299" spans="2:65" s="1" customFormat="1" ht="16.5" customHeight="1">
      <c r="B299" s="44"/>
      <c r="C299" s="219" t="s">
        <v>774</v>
      </c>
      <c r="D299" s="219" t="s">
        <v>142</v>
      </c>
      <c r="E299" s="220" t="s">
        <v>448</v>
      </c>
      <c r="F299" s="221" t="s">
        <v>449</v>
      </c>
      <c r="G299" s="222" t="s">
        <v>377</v>
      </c>
      <c r="H299" s="255"/>
      <c r="I299" s="224"/>
      <c r="J299" s="225">
        <f>ROUND(I299*H299,2)</f>
        <v>0</v>
      </c>
      <c r="K299" s="221" t="s">
        <v>146</v>
      </c>
      <c r="L299" s="70"/>
      <c r="M299" s="226" t="s">
        <v>21</v>
      </c>
      <c r="N299" s="227" t="s">
        <v>47</v>
      </c>
      <c r="O299" s="45"/>
      <c r="P299" s="228">
        <f>O299*H299</f>
        <v>0</v>
      </c>
      <c r="Q299" s="228">
        <v>0</v>
      </c>
      <c r="R299" s="228">
        <f>Q299*H299</f>
        <v>0</v>
      </c>
      <c r="S299" s="228">
        <v>0</v>
      </c>
      <c r="T299" s="229">
        <f>S299*H299</f>
        <v>0</v>
      </c>
      <c r="AR299" s="22" t="s">
        <v>443</v>
      </c>
      <c r="AT299" s="22" t="s">
        <v>142</v>
      </c>
      <c r="AU299" s="22" t="s">
        <v>85</v>
      </c>
      <c r="AY299" s="22" t="s">
        <v>140</v>
      </c>
      <c r="BE299" s="230">
        <f>IF(N299="základní",J299,0)</f>
        <v>0</v>
      </c>
      <c r="BF299" s="230">
        <f>IF(N299="snížená",J299,0)</f>
        <v>0</v>
      </c>
      <c r="BG299" s="230">
        <f>IF(N299="zákl. přenesená",J299,0)</f>
        <v>0</v>
      </c>
      <c r="BH299" s="230">
        <f>IF(N299="sníž. přenesená",J299,0)</f>
        <v>0</v>
      </c>
      <c r="BI299" s="230">
        <f>IF(N299="nulová",J299,0)</f>
        <v>0</v>
      </c>
      <c r="BJ299" s="22" t="s">
        <v>81</v>
      </c>
      <c r="BK299" s="230">
        <f>ROUND(I299*H299,2)</f>
        <v>0</v>
      </c>
      <c r="BL299" s="22" t="s">
        <v>443</v>
      </c>
      <c r="BM299" s="22" t="s">
        <v>775</v>
      </c>
    </row>
    <row r="300" spans="2:63" s="10" customFormat="1" ht="29.85" customHeight="1">
      <c r="B300" s="203"/>
      <c r="C300" s="204"/>
      <c r="D300" s="205" t="s">
        <v>75</v>
      </c>
      <c r="E300" s="217" t="s">
        <v>776</v>
      </c>
      <c r="F300" s="217" t="s">
        <v>777</v>
      </c>
      <c r="G300" s="204"/>
      <c r="H300" s="204"/>
      <c r="I300" s="207"/>
      <c r="J300" s="218">
        <f>BK300</f>
        <v>0</v>
      </c>
      <c r="K300" s="204"/>
      <c r="L300" s="209"/>
      <c r="M300" s="210"/>
      <c r="N300" s="211"/>
      <c r="O300" s="211"/>
      <c r="P300" s="212">
        <f>P301</f>
        <v>0</v>
      </c>
      <c r="Q300" s="211"/>
      <c r="R300" s="212">
        <f>R301</f>
        <v>0</v>
      </c>
      <c r="S300" s="211"/>
      <c r="T300" s="213">
        <f>T301</f>
        <v>0</v>
      </c>
      <c r="AR300" s="214" t="s">
        <v>94</v>
      </c>
      <c r="AT300" s="215" t="s">
        <v>75</v>
      </c>
      <c r="AU300" s="215" t="s">
        <v>81</v>
      </c>
      <c r="AY300" s="214" t="s">
        <v>140</v>
      </c>
      <c r="BK300" s="216">
        <f>BK301</f>
        <v>0</v>
      </c>
    </row>
    <row r="301" spans="2:65" s="1" customFormat="1" ht="16.5" customHeight="1">
      <c r="B301" s="44"/>
      <c r="C301" s="219" t="s">
        <v>778</v>
      </c>
      <c r="D301" s="219" t="s">
        <v>142</v>
      </c>
      <c r="E301" s="220" t="s">
        <v>779</v>
      </c>
      <c r="F301" s="221" t="s">
        <v>780</v>
      </c>
      <c r="G301" s="222" t="s">
        <v>377</v>
      </c>
      <c r="H301" s="255"/>
      <c r="I301" s="224"/>
      <c r="J301" s="225">
        <f>ROUND(I301*H301,2)</f>
        <v>0</v>
      </c>
      <c r="K301" s="221" t="s">
        <v>146</v>
      </c>
      <c r="L301" s="70"/>
      <c r="M301" s="226" t="s">
        <v>21</v>
      </c>
      <c r="N301" s="256" t="s">
        <v>47</v>
      </c>
      <c r="O301" s="257"/>
      <c r="P301" s="258">
        <f>O301*H301</f>
        <v>0</v>
      </c>
      <c r="Q301" s="258">
        <v>0</v>
      </c>
      <c r="R301" s="258">
        <f>Q301*H301</f>
        <v>0</v>
      </c>
      <c r="S301" s="258">
        <v>0</v>
      </c>
      <c r="T301" s="259">
        <f>S301*H301</f>
        <v>0</v>
      </c>
      <c r="AR301" s="22" t="s">
        <v>443</v>
      </c>
      <c r="AT301" s="22" t="s">
        <v>142</v>
      </c>
      <c r="AU301" s="22" t="s">
        <v>85</v>
      </c>
      <c r="AY301" s="22" t="s">
        <v>140</v>
      </c>
      <c r="BE301" s="230">
        <f>IF(N301="základní",J301,0)</f>
        <v>0</v>
      </c>
      <c r="BF301" s="230">
        <f>IF(N301="snížená",J301,0)</f>
        <v>0</v>
      </c>
      <c r="BG301" s="230">
        <f>IF(N301="zákl. přenesená",J301,0)</f>
        <v>0</v>
      </c>
      <c r="BH301" s="230">
        <f>IF(N301="sníž. přenesená",J301,0)</f>
        <v>0</v>
      </c>
      <c r="BI301" s="230">
        <f>IF(N301="nulová",J301,0)</f>
        <v>0</v>
      </c>
      <c r="BJ301" s="22" t="s">
        <v>81</v>
      </c>
      <c r="BK301" s="230">
        <f>ROUND(I301*H301,2)</f>
        <v>0</v>
      </c>
      <c r="BL301" s="22" t="s">
        <v>443</v>
      </c>
      <c r="BM301" s="22" t="s">
        <v>781</v>
      </c>
    </row>
    <row r="302" spans="2:12" s="1" customFormat="1" ht="6.95" customHeight="1">
      <c r="B302" s="65"/>
      <c r="C302" s="66"/>
      <c r="D302" s="66"/>
      <c r="E302" s="66"/>
      <c r="F302" s="66"/>
      <c r="G302" s="66"/>
      <c r="H302" s="66"/>
      <c r="I302" s="164"/>
      <c r="J302" s="66"/>
      <c r="K302" s="66"/>
      <c r="L302" s="70"/>
    </row>
  </sheetData>
  <sheetProtection password="CC35" sheet="1" objects="1" scenarios="1" formatColumns="0" formatRows="0" autoFilter="0"/>
  <autoFilter ref="C91:K301"/>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97</v>
      </c>
      <c r="G1" s="137" t="s">
        <v>98</v>
      </c>
      <c r="H1" s="137"/>
      <c r="I1" s="138"/>
      <c r="J1" s="137" t="s">
        <v>99</v>
      </c>
      <c r="K1" s="136" t="s">
        <v>100</v>
      </c>
      <c r="L1" s="137" t="s">
        <v>101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90</v>
      </c>
    </row>
    <row r="3" spans="2:46" ht="6.95" customHeight="1">
      <c r="B3" s="23"/>
      <c r="C3" s="24"/>
      <c r="D3" s="24"/>
      <c r="E3" s="24"/>
      <c r="F3" s="24"/>
      <c r="G3" s="24"/>
      <c r="H3" s="24"/>
      <c r="I3" s="139"/>
      <c r="J3" s="24"/>
      <c r="K3" s="25"/>
      <c r="AT3" s="22" t="s">
        <v>85</v>
      </c>
    </row>
    <row r="4" spans="2:46" ht="36.95" customHeight="1">
      <c r="B4" s="26"/>
      <c r="C4" s="27"/>
      <c r="D4" s="28" t="s">
        <v>102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Střední zdravotní škola Liberec</v>
      </c>
      <c r="F7" s="38"/>
      <c r="G7" s="38"/>
      <c r="H7" s="38"/>
      <c r="I7" s="140"/>
      <c r="J7" s="27"/>
      <c r="K7" s="29"/>
    </row>
    <row r="8" spans="2:11" s="1" customFormat="1" ht="13.5">
      <c r="B8" s="44"/>
      <c r="C8" s="45"/>
      <c r="D8" s="38" t="s">
        <v>103</v>
      </c>
      <c r="E8" s="45"/>
      <c r="F8" s="45"/>
      <c r="G8" s="45"/>
      <c r="H8" s="45"/>
      <c r="I8" s="142"/>
      <c r="J8" s="45"/>
      <c r="K8" s="49"/>
    </row>
    <row r="9" spans="2:11" s="1" customFormat="1" ht="36.95" customHeight="1">
      <c r="B9" s="44"/>
      <c r="C9" s="45"/>
      <c r="D9" s="45"/>
      <c r="E9" s="143" t="s">
        <v>782</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31. 1. 2019</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458</v>
      </c>
      <c r="K14" s="49"/>
    </row>
    <row r="15" spans="2:11" s="1" customFormat="1" ht="18" customHeight="1">
      <c r="B15" s="44"/>
      <c r="C15" s="45"/>
      <c r="D15" s="45"/>
      <c r="E15" s="33" t="s">
        <v>30</v>
      </c>
      <c r="F15" s="45"/>
      <c r="G15" s="45"/>
      <c r="H15" s="45"/>
      <c r="I15" s="144" t="s">
        <v>31</v>
      </c>
      <c r="J15" s="33" t="s">
        <v>459</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31</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ROUND(J91,2)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ROUND(SUM(BE91:BE208),2)</f>
        <v>0</v>
      </c>
      <c r="G30" s="45"/>
      <c r="H30" s="45"/>
      <c r="I30" s="156">
        <v>0.21</v>
      </c>
      <c r="J30" s="155">
        <f>ROUND(ROUND((SUM(BE91:BE208)),2)*I30,2)</f>
        <v>0</v>
      </c>
      <c r="K30" s="49"/>
    </row>
    <row r="31" spans="2:11" s="1" customFormat="1" ht="14.4" customHeight="1">
      <c r="B31" s="44"/>
      <c r="C31" s="45"/>
      <c r="D31" s="45"/>
      <c r="E31" s="53" t="s">
        <v>48</v>
      </c>
      <c r="F31" s="155">
        <f>ROUND(SUM(BF91:BF208),2)</f>
        <v>0</v>
      </c>
      <c r="G31" s="45"/>
      <c r="H31" s="45"/>
      <c r="I31" s="156">
        <v>0.15</v>
      </c>
      <c r="J31" s="155">
        <f>ROUND(ROUND((SUM(BF91:BF208)),2)*I31,2)</f>
        <v>0</v>
      </c>
      <c r="K31" s="49"/>
    </row>
    <row r="32" spans="2:11" s="1" customFormat="1" ht="14.4" customHeight="1" hidden="1">
      <c r="B32" s="44"/>
      <c r="C32" s="45"/>
      <c r="D32" s="45"/>
      <c r="E32" s="53" t="s">
        <v>49</v>
      </c>
      <c r="F32" s="155">
        <f>ROUND(SUM(BG91:BG208),2)</f>
        <v>0</v>
      </c>
      <c r="G32" s="45"/>
      <c r="H32" s="45"/>
      <c r="I32" s="156">
        <v>0.21</v>
      </c>
      <c r="J32" s="155">
        <v>0</v>
      </c>
      <c r="K32" s="49"/>
    </row>
    <row r="33" spans="2:11" s="1" customFormat="1" ht="14.4" customHeight="1" hidden="1">
      <c r="B33" s="44"/>
      <c r="C33" s="45"/>
      <c r="D33" s="45"/>
      <c r="E33" s="53" t="s">
        <v>50</v>
      </c>
      <c r="F33" s="155">
        <f>ROUND(SUM(BH91:BH208),2)</f>
        <v>0</v>
      </c>
      <c r="G33" s="45"/>
      <c r="H33" s="45"/>
      <c r="I33" s="156">
        <v>0.15</v>
      </c>
      <c r="J33" s="155">
        <v>0</v>
      </c>
      <c r="K33" s="49"/>
    </row>
    <row r="34" spans="2:11" s="1" customFormat="1" ht="14.4" customHeight="1" hidden="1">
      <c r="B34" s="44"/>
      <c r="C34" s="45"/>
      <c r="D34" s="45"/>
      <c r="E34" s="53" t="s">
        <v>51</v>
      </c>
      <c r="F34" s="155">
        <f>ROUND(SUM(BI91:BI208),2)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105</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Střední zdravotní škola Liberec</v>
      </c>
      <c r="F45" s="38"/>
      <c r="G45" s="38"/>
      <c r="H45" s="38"/>
      <c r="I45" s="142"/>
      <c r="J45" s="45"/>
      <c r="K45" s="49"/>
    </row>
    <row r="46" spans="2:11" s="1" customFormat="1" ht="14.4" customHeight="1">
      <c r="B46" s="44"/>
      <c r="C46" s="38" t="s">
        <v>103</v>
      </c>
      <c r="D46" s="45"/>
      <c r="E46" s="45"/>
      <c r="F46" s="45"/>
      <c r="G46" s="45"/>
      <c r="H46" s="45"/>
      <c r="I46" s="142"/>
      <c r="J46" s="45"/>
      <c r="K46" s="49"/>
    </row>
    <row r="47" spans="2:11" s="1" customFormat="1" ht="17.25" customHeight="1">
      <c r="B47" s="44"/>
      <c r="C47" s="45"/>
      <c r="D47" s="45"/>
      <c r="E47" s="143" t="str">
        <f>E9</f>
        <v>3 - Oprava fasády objektu-tělocvična</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Kostelní 8, Liberec</v>
      </c>
      <c r="G49" s="45"/>
      <c r="H49" s="45"/>
      <c r="I49" s="144" t="s">
        <v>25</v>
      </c>
      <c r="J49" s="145" t="str">
        <f>IF(J12="","",J12)</f>
        <v>31. 1. 2019</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Statutární město Liberec</v>
      </c>
      <c r="G51" s="45"/>
      <c r="H51" s="45"/>
      <c r="I51" s="144" t="s">
        <v>35</v>
      </c>
      <c r="J51" s="42" t="str">
        <f>E21</f>
        <v>AGORA s.r.o. Liberec</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106</v>
      </c>
      <c r="D54" s="157"/>
      <c r="E54" s="157"/>
      <c r="F54" s="157"/>
      <c r="G54" s="157"/>
      <c r="H54" s="157"/>
      <c r="I54" s="171"/>
      <c r="J54" s="172" t="s">
        <v>107</v>
      </c>
      <c r="K54" s="173"/>
    </row>
    <row r="55" spans="2:11" s="1" customFormat="1" ht="10.3" customHeight="1">
      <c r="B55" s="44"/>
      <c r="C55" s="45"/>
      <c r="D55" s="45"/>
      <c r="E55" s="45"/>
      <c r="F55" s="45"/>
      <c r="G55" s="45"/>
      <c r="H55" s="45"/>
      <c r="I55" s="142"/>
      <c r="J55" s="45"/>
      <c r="K55" s="49"/>
    </row>
    <row r="56" spans="2:47" s="1" customFormat="1" ht="29.25" customHeight="1">
      <c r="B56" s="44"/>
      <c r="C56" s="174" t="s">
        <v>108</v>
      </c>
      <c r="D56" s="45"/>
      <c r="E56" s="45"/>
      <c r="F56" s="45"/>
      <c r="G56" s="45"/>
      <c r="H56" s="45"/>
      <c r="I56" s="142"/>
      <c r="J56" s="153">
        <f>J91</f>
        <v>0</v>
      </c>
      <c r="K56" s="49"/>
      <c r="AU56" s="22" t="s">
        <v>109</v>
      </c>
    </row>
    <row r="57" spans="2:11" s="7" customFormat="1" ht="24.95" customHeight="1">
      <c r="B57" s="175"/>
      <c r="C57" s="176"/>
      <c r="D57" s="177" t="s">
        <v>110</v>
      </c>
      <c r="E57" s="178"/>
      <c r="F57" s="178"/>
      <c r="G57" s="178"/>
      <c r="H57" s="178"/>
      <c r="I57" s="179"/>
      <c r="J57" s="180">
        <f>J92</f>
        <v>0</v>
      </c>
      <c r="K57" s="181"/>
    </row>
    <row r="58" spans="2:11" s="8" customFormat="1" ht="19.9" customHeight="1">
      <c r="B58" s="182"/>
      <c r="C58" s="183"/>
      <c r="D58" s="184" t="s">
        <v>460</v>
      </c>
      <c r="E58" s="185"/>
      <c r="F58" s="185"/>
      <c r="G58" s="185"/>
      <c r="H58" s="185"/>
      <c r="I58" s="186"/>
      <c r="J58" s="187">
        <f>J93</f>
        <v>0</v>
      </c>
      <c r="K58" s="188"/>
    </row>
    <row r="59" spans="2:11" s="8" customFormat="1" ht="19.9" customHeight="1">
      <c r="B59" s="182"/>
      <c r="C59" s="183"/>
      <c r="D59" s="184" t="s">
        <v>111</v>
      </c>
      <c r="E59" s="185"/>
      <c r="F59" s="185"/>
      <c r="G59" s="185"/>
      <c r="H59" s="185"/>
      <c r="I59" s="186"/>
      <c r="J59" s="187">
        <f>J105</f>
        <v>0</v>
      </c>
      <c r="K59" s="188"/>
    </row>
    <row r="60" spans="2:11" s="8" customFormat="1" ht="19.9" customHeight="1">
      <c r="B60" s="182"/>
      <c r="C60" s="183"/>
      <c r="D60" s="184" t="s">
        <v>461</v>
      </c>
      <c r="E60" s="185"/>
      <c r="F60" s="185"/>
      <c r="G60" s="185"/>
      <c r="H60" s="185"/>
      <c r="I60" s="186"/>
      <c r="J60" s="187">
        <f>J108</f>
        <v>0</v>
      </c>
      <c r="K60" s="188"/>
    </row>
    <row r="61" spans="2:11" s="8" customFormat="1" ht="19.9" customHeight="1">
      <c r="B61" s="182"/>
      <c r="C61" s="183"/>
      <c r="D61" s="184" t="s">
        <v>112</v>
      </c>
      <c r="E61" s="185"/>
      <c r="F61" s="185"/>
      <c r="G61" s="185"/>
      <c r="H61" s="185"/>
      <c r="I61" s="186"/>
      <c r="J61" s="187">
        <f>J138</f>
        <v>0</v>
      </c>
      <c r="K61" s="188"/>
    </row>
    <row r="62" spans="2:11" s="8" customFormat="1" ht="19.9" customHeight="1">
      <c r="B62" s="182"/>
      <c r="C62" s="183"/>
      <c r="D62" s="184" t="s">
        <v>113</v>
      </c>
      <c r="E62" s="185"/>
      <c r="F62" s="185"/>
      <c r="G62" s="185"/>
      <c r="H62" s="185"/>
      <c r="I62" s="186"/>
      <c r="J62" s="187">
        <f>J155</f>
        <v>0</v>
      </c>
      <c r="K62" s="188"/>
    </row>
    <row r="63" spans="2:11" s="8" customFormat="1" ht="19.9" customHeight="1">
      <c r="B63" s="182"/>
      <c r="C63" s="183"/>
      <c r="D63" s="184" t="s">
        <v>114</v>
      </c>
      <c r="E63" s="185"/>
      <c r="F63" s="185"/>
      <c r="G63" s="185"/>
      <c r="H63" s="185"/>
      <c r="I63" s="186"/>
      <c r="J63" s="187">
        <f>J167</f>
        <v>0</v>
      </c>
      <c r="K63" s="188"/>
    </row>
    <row r="64" spans="2:11" s="7" customFormat="1" ht="24.95" customHeight="1">
      <c r="B64" s="175"/>
      <c r="C64" s="176"/>
      <c r="D64" s="177" t="s">
        <v>115</v>
      </c>
      <c r="E64" s="178"/>
      <c r="F64" s="178"/>
      <c r="G64" s="178"/>
      <c r="H64" s="178"/>
      <c r="I64" s="179"/>
      <c r="J64" s="180">
        <f>J170</f>
        <v>0</v>
      </c>
      <c r="K64" s="181"/>
    </row>
    <row r="65" spans="2:11" s="8" customFormat="1" ht="19.9" customHeight="1">
      <c r="B65" s="182"/>
      <c r="C65" s="183"/>
      <c r="D65" s="184" t="s">
        <v>462</v>
      </c>
      <c r="E65" s="185"/>
      <c r="F65" s="185"/>
      <c r="G65" s="185"/>
      <c r="H65" s="185"/>
      <c r="I65" s="186"/>
      <c r="J65" s="187">
        <f>J171</f>
        <v>0</v>
      </c>
      <c r="K65" s="188"/>
    </row>
    <row r="66" spans="2:11" s="8" customFormat="1" ht="19.9" customHeight="1">
      <c r="B66" s="182"/>
      <c r="C66" s="183"/>
      <c r="D66" s="184" t="s">
        <v>117</v>
      </c>
      <c r="E66" s="185"/>
      <c r="F66" s="185"/>
      <c r="G66" s="185"/>
      <c r="H66" s="185"/>
      <c r="I66" s="186"/>
      <c r="J66" s="187">
        <f>J183</f>
        <v>0</v>
      </c>
      <c r="K66" s="188"/>
    </row>
    <row r="67" spans="2:11" s="8" customFormat="1" ht="19.9" customHeight="1">
      <c r="B67" s="182"/>
      <c r="C67" s="183"/>
      <c r="D67" s="184" t="s">
        <v>463</v>
      </c>
      <c r="E67" s="185"/>
      <c r="F67" s="185"/>
      <c r="G67" s="185"/>
      <c r="H67" s="185"/>
      <c r="I67" s="186"/>
      <c r="J67" s="187">
        <f>J193</f>
        <v>0</v>
      </c>
      <c r="K67" s="188"/>
    </row>
    <row r="68" spans="2:11" s="7" customFormat="1" ht="24.95" customHeight="1">
      <c r="B68" s="175"/>
      <c r="C68" s="176"/>
      <c r="D68" s="177" t="s">
        <v>120</v>
      </c>
      <c r="E68" s="178"/>
      <c r="F68" s="178"/>
      <c r="G68" s="178"/>
      <c r="H68" s="178"/>
      <c r="I68" s="179"/>
      <c r="J68" s="180">
        <f>J202</f>
        <v>0</v>
      </c>
      <c r="K68" s="181"/>
    </row>
    <row r="69" spans="2:11" s="8" customFormat="1" ht="19.9" customHeight="1">
      <c r="B69" s="182"/>
      <c r="C69" s="183"/>
      <c r="D69" s="184" t="s">
        <v>121</v>
      </c>
      <c r="E69" s="185"/>
      <c r="F69" s="185"/>
      <c r="G69" s="185"/>
      <c r="H69" s="185"/>
      <c r="I69" s="186"/>
      <c r="J69" s="187">
        <f>J203</f>
        <v>0</v>
      </c>
      <c r="K69" s="188"/>
    </row>
    <row r="70" spans="2:11" s="8" customFormat="1" ht="19.9" customHeight="1">
      <c r="B70" s="182"/>
      <c r="C70" s="183"/>
      <c r="D70" s="184" t="s">
        <v>122</v>
      </c>
      <c r="E70" s="185"/>
      <c r="F70" s="185"/>
      <c r="G70" s="185"/>
      <c r="H70" s="185"/>
      <c r="I70" s="186"/>
      <c r="J70" s="187">
        <f>J205</f>
        <v>0</v>
      </c>
      <c r="K70" s="188"/>
    </row>
    <row r="71" spans="2:11" s="8" customFormat="1" ht="19.9" customHeight="1">
      <c r="B71" s="182"/>
      <c r="C71" s="183"/>
      <c r="D71" s="184" t="s">
        <v>464</v>
      </c>
      <c r="E71" s="185"/>
      <c r="F71" s="185"/>
      <c r="G71" s="185"/>
      <c r="H71" s="185"/>
      <c r="I71" s="186"/>
      <c r="J71" s="187">
        <f>J207</f>
        <v>0</v>
      </c>
      <c r="K71" s="188"/>
    </row>
    <row r="72" spans="2:11" s="1" customFormat="1" ht="21.8" customHeight="1">
      <c r="B72" s="44"/>
      <c r="C72" s="45"/>
      <c r="D72" s="45"/>
      <c r="E72" s="45"/>
      <c r="F72" s="45"/>
      <c r="G72" s="45"/>
      <c r="H72" s="45"/>
      <c r="I72" s="142"/>
      <c r="J72" s="45"/>
      <c r="K72" s="49"/>
    </row>
    <row r="73" spans="2:11" s="1" customFormat="1" ht="6.95" customHeight="1">
      <c r="B73" s="65"/>
      <c r="C73" s="66"/>
      <c r="D73" s="66"/>
      <c r="E73" s="66"/>
      <c r="F73" s="66"/>
      <c r="G73" s="66"/>
      <c r="H73" s="66"/>
      <c r="I73" s="164"/>
      <c r="J73" s="66"/>
      <c r="K73" s="67"/>
    </row>
    <row r="77" spans="2:12" s="1" customFormat="1" ht="6.95" customHeight="1">
      <c r="B77" s="68"/>
      <c r="C77" s="69"/>
      <c r="D77" s="69"/>
      <c r="E77" s="69"/>
      <c r="F77" s="69"/>
      <c r="G77" s="69"/>
      <c r="H77" s="69"/>
      <c r="I77" s="167"/>
      <c r="J77" s="69"/>
      <c r="K77" s="69"/>
      <c r="L77" s="70"/>
    </row>
    <row r="78" spans="2:12" s="1" customFormat="1" ht="36.95" customHeight="1">
      <c r="B78" s="44"/>
      <c r="C78" s="71" t="s">
        <v>124</v>
      </c>
      <c r="D78" s="72"/>
      <c r="E78" s="72"/>
      <c r="F78" s="72"/>
      <c r="G78" s="72"/>
      <c r="H78" s="72"/>
      <c r="I78" s="189"/>
      <c r="J78" s="72"/>
      <c r="K78" s="72"/>
      <c r="L78" s="70"/>
    </row>
    <row r="79" spans="2:12" s="1" customFormat="1" ht="6.95" customHeight="1">
      <c r="B79" s="44"/>
      <c r="C79" s="72"/>
      <c r="D79" s="72"/>
      <c r="E79" s="72"/>
      <c r="F79" s="72"/>
      <c r="G79" s="72"/>
      <c r="H79" s="72"/>
      <c r="I79" s="189"/>
      <c r="J79" s="72"/>
      <c r="K79" s="72"/>
      <c r="L79" s="70"/>
    </row>
    <row r="80" spans="2:12" s="1" customFormat="1" ht="14.4" customHeight="1">
      <c r="B80" s="44"/>
      <c r="C80" s="74" t="s">
        <v>18</v>
      </c>
      <c r="D80" s="72"/>
      <c r="E80" s="72"/>
      <c r="F80" s="72"/>
      <c r="G80" s="72"/>
      <c r="H80" s="72"/>
      <c r="I80" s="189"/>
      <c r="J80" s="72"/>
      <c r="K80" s="72"/>
      <c r="L80" s="70"/>
    </row>
    <row r="81" spans="2:12" s="1" customFormat="1" ht="16.5" customHeight="1">
      <c r="B81" s="44"/>
      <c r="C81" s="72"/>
      <c r="D81" s="72"/>
      <c r="E81" s="190" t="str">
        <f>E7</f>
        <v>Střední zdravotní škola Liberec</v>
      </c>
      <c r="F81" s="74"/>
      <c r="G81" s="74"/>
      <c r="H81" s="74"/>
      <c r="I81" s="189"/>
      <c r="J81" s="72"/>
      <c r="K81" s="72"/>
      <c r="L81" s="70"/>
    </row>
    <row r="82" spans="2:12" s="1" customFormat="1" ht="14.4" customHeight="1">
      <c r="B82" s="44"/>
      <c r="C82" s="74" t="s">
        <v>103</v>
      </c>
      <c r="D82" s="72"/>
      <c r="E82" s="72"/>
      <c r="F82" s="72"/>
      <c r="G82" s="72"/>
      <c r="H82" s="72"/>
      <c r="I82" s="189"/>
      <c r="J82" s="72"/>
      <c r="K82" s="72"/>
      <c r="L82" s="70"/>
    </row>
    <row r="83" spans="2:12" s="1" customFormat="1" ht="17.25" customHeight="1">
      <c r="B83" s="44"/>
      <c r="C83" s="72"/>
      <c r="D83" s="72"/>
      <c r="E83" s="80" t="str">
        <f>E9</f>
        <v>3 - Oprava fasády objektu-tělocvična</v>
      </c>
      <c r="F83" s="72"/>
      <c r="G83" s="72"/>
      <c r="H83" s="72"/>
      <c r="I83" s="189"/>
      <c r="J83" s="72"/>
      <c r="K83" s="72"/>
      <c r="L83" s="70"/>
    </row>
    <row r="84" spans="2:12" s="1" customFormat="1" ht="6.95" customHeight="1">
      <c r="B84" s="44"/>
      <c r="C84" s="72"/>
      <c r="D84" s="72"/>
      <c r="E84" s="72"/>
      <c r="F84" s="72"/>
      <c r="G84" s="72"/>
      <c r="H84" s="72"/>
      <c r="I84" s="189"/>
      <c r="J84" s="72"/>
      <c r="K84" s="72"/>
      <c r="L84" s="70"/>
    </row>
    <row r="85" spans="2:12" s="1" customFormat="1" ht="18" customHeight="1">
      <c r="B85" s="44"/>
      <c r="C85" s="74" t="s">
        <v>23</v>
      </c>
      <c r="D85" s="72"/>
      <c r="E85" s="72"/>
      <c r="F85" s="191" t="str">
        <f>F12</f>
        <v>Kostelní 8, Liberec</v>
      </c>
      <c r="G85" s="72"/>
      <c r="H85" s="72"/>
      <c r="I85" s="192" t="s">
        <v>25</v>
      </c>
      <c r="J85" s="83" t="str">
        <f>IF(J12="","",J12)</f>
        <v>31. 1. 2019</v>
      </c>
      <c r="K85" s="72"/>
      <c r="L85" s="70"/>
    </row>
    <row r="86" spans="2:12" s="1" customFormat="1" ht="6.95" customHeight="1">
      <c r="B86" s="44"/>
      <c r="C86" s="72"/>
      <c r="D86" s="72"/>
      <c r="E86" s="72"/>
      <c r="F86" s="72"/>
      <c r="G86" s="72"/>
      <c r="H86" s="72"/>
      <c r="I86" s="189"/>
      <c r="J86" s="72"/>
      <c r="K86" s="72"/>
      <c r="L86" s="70"/>
    </row>
    <row r="87" spans="2:12" s="1" customFormat="1" ht="13.5">
      <c r="B87" s="44"/>
      <c r="C87" s="74" t="s">
        <v>27</v>
      </c>
      <c r="D87" s="72"/>
      <c r="E87" s="72"/>
      <c r="F87" s="191" t="str">
        <f>E15</f>
        <v>Statutární město Liberec</v>
      </c>
      <c r="G87" s="72"/>
      <c r="H87" s="72"/>
      <c r="I87" s="192" t="s">
        <v>35</v>
      </c>
      <c r="J87" s="191" t="str">
        <f>E21</f>
        <v>AGORA s.r.o. Liberec</v>
      </c>
      <c r="K87" s="72"/>
      <c r="L87" s="70"/>
    </row>
    <row r="88" spans="2:12" s="1" customFormat="1" ht="14.4" customHeight="1">
      <c r="B88" s="44"/>
      <c r="C88" s="74" t="s">
        <v>33</v>
      </c>
      <c r="D88" s="72"/>
      <c r="E88" s="72"/>
      <c r="F88" s="191" t="str">
        <f>IF(E18="","",E18)</f>
        <v/>
      </c>
      <c r="G88" s="72"/>
      <c r="H88" s="72"/>
      <c r="I88" s="189"/>
      <c r="J88" s="72"/>
      <c r="K88" s="72"/>
      <c r="L88" s="70"/>
    </row>
    <row r="89" spans="2:12" s="1" customFormat="1" ht="10.3" customHeight="1">
      <c r="B89" s="44"/>
      <c r="C89" s="72"/>
      <c r="D89" s="72"/>
      <c r="E89" s="72"/>
      <c r="F89" s="72"/>
      <c r="G89" s="72"/>
      <c r="H89" s="72"/>
      <c r="I89" s="189"/>
      <c r="J89" s="72"/>
      <c r="K89" s="72"/>
      <c r="L89" s="70"/>
    </row>
    <row r="90" spans="2:20" s="9" customFormat="1" ht="29.25" customHeight="1">
      <c r="B90" s="193"/>
      <c r="C90" s="194" t="s">
        <v>125</v>
      </c>
      <c r="D90" s="195" t="s">
        <v>61</v>
      </c>
      <c r="E90" s="195" t="s">
        <v>57</v>
      </c>
      <c r="F90" s="195" t="s">
        <v>126</v>
      </c>
      <c r="G90" s="195" t="s">
        <v>127</v>
      </c>
      <c r="H90" s="195" t="s">
        <v>128</v>
      </c>
      <c r="I90" s="196" t="s">
        <v>129</v>
      </c>
      <c r="J90" s="195" t="s">
        <v>107</v>
      </c>
      <c r="K90" s="197" t="s">
        <v>130</v>
      </c>
      <c r="L90" s="198"/>
      <c r="M90" s="100" t="s">
        <v>131</v>
      </c>
      <c r="N90" s="101" t="s">
        <v>46</v>
      </c>
      <c r="O90" s="101" t="s">
        <v>132</v>
      </c>
      <c r="P90" s="101" t="s">
        <v>133</v>
      </c>
      <c r="Q90" s="101" t="s">
        <v>134</v>
      </c>
      <c r="R90" s="101" t="s">
        <v>135</v>
      </c>
      <c r="S90" s="101" t="s">
        <v>136</v>
      </c>
      <c r="T90" s="102" t="s">
        <v>137</v>
      </c>
    </row>
    <row r="91" spans="2:63" s="1" customFormat="1" ht="29.25" customHeight="1">
      <c r="B91" s="44"/>
      <c r="C91" s="106" t="s">
        <v>108</v>
      </c>
      <c r="D91" s="72"/>
      <c r="E91" s="72"/>
      <c r="F91" s="72"/>
      <c r="G91" s="72"/>
      <c r="H91" s="72"/>
      <c r="I91" s="189"/>
      <c r="J91" s="199">
        <f>BK91</f>
        <v>0</v>
      </c>
      <c r="K91" s="72"/>
      <c r="L91" s="70"/>
      <c r="M91" s="103"/>
      <c r="N91" s="104"/>
      <c r="O91" s="104"/>
      <c r="P91" s="200">
        <f>P92+P170+P202</f>
        <v>0</v>
      </c>
      <c r="Q91" s="104"/>
      <c r="R91" s="200">
        <f>R92+R170+R202</f>
        <v>5.368213859999999</v>
      </c>
      <c r="S91" s="104"/>
      <c r="T91" s="201">
        <f>T92+T170+T202</f>
        <v>3.952</v>
      </c>
      <c r="AT91" s="22" t="s">
        <v>75</v>
      </c>
      <c r="AU91" s="22" t="s">
        <v>109</v>
      </c>
      <c r="BK91" s="202">
        <f>BK92+BK170+BK202</f>
        <v>0</v>
      </c>
    </row>
    <row r="92" spans="2:63" s="10" customFormat="1" ht="37.4" customHeight="1">
      <c r="B92" s="203"/>
      <c r="C92" s="204"/>
      <c r="D92" s="205" t="s">
        <v>75</v>
      </c>
      <c r="E92" s="206" t="s">
        <v>138</v>
      </c>
      <c r="F92" s="206" t="s">
        <v>139</v>
      </c>
      <c r="G92" s="204"/>
      <c r="H92" s="204"/>
      <c r="I92" s="207"/>
      <c r="J92" s="208">
        <f>BK92</f>
        <v>0</v>
      </c>
      <c r="K92" s="204"/>
      <c r="L92" s="209"/>
      <c r="M92" s="210"/>
      <c r="N92" s="211"/>
      <c r="O92" s="211"/>
      <c r="P92" s="212">
        <f>P93+P105+P108+P138+P155+P167</f>
        <v>0</v>
      </c>
      <c r="Q92" s="211"/>
      <c r="R92" s="212">
        <f>R93+R105+R108+R138+R155+R167</f>
        <v>5.2645538599999995</v>
      </c>
      <c r="S92" s="211"/>
      <c r="T92" s="213">
        <f>T93+T105+T108+T138+T155+T167</f>
        <v>3.952</v>
      </c>
      <c r="AR92" s="214" t="s">
        <v>81</v>
      </c>
      <c r="AT92" s="215" t="s">
        <v>75</v>
      </c>
      <c r="AU92" s="215" t="s">
        <v>76</v>
      </c>
      <c r="AY92" s="214" t="s">
        <v>140</v>
      </c>
      <c r="BK92" s="216">
        <f>BK93+BK105+BK108+BK138+BK155+BK167</f>
        <v>0</v>
      </c>
    </row>
    <row r="93" spans="2:63" s="10" customFormat="1" ht="19.9" customHeight="1">
      <c r="B93" s="203"/>
      <c r="C93" s="204"/>
      <c r="D93" s="205" t="s">
        <v>75</v>
      </c>
      <c r="E93" s="217" t="s">
        <v>81</v>
      </c>
      <c r="F93" s="217" t="s">
        <v>465</v>
      </c>
      <c r="G93" s="204"/>
      <c r="H93" s="204"/>
      <c r="I93" s="207"/>
      <c r="J93" s="218">
        <f>BK93</f>
        <v>0</v>
      </c>
      <c r="K93" s="204"/>
      <c r="L93" s="209"/>
      <c r="M93" s="210"/>
      <c r="N93" s="211"/>
      <c r="O93" s="211"/>
      <c r="P93" s="212">
        <f>SUM(P94:P104)</f>
        <v>0</v>
      </c>
      <c r="Q93" s="211"/>
      <c r="R93" s="212">
        <f>SUM(R94:R104)</f>
        <v>0</v>
      </c>
      <c r="S93" s="211"/>
      <c r="T93" s="213">
        <f>SUM(T94:T104)</f>
        <v>2.4735</v>
      </c>
      <c r="AR93" s="214" t="s">
        <v>81</v>
      </c>
      <c r="AT93" s="215" t="s">
        <v>75</v>
      </c>
      <c r="AU93" s="215" t="s">
        <v>81</v>
      </c>
      <c r="AY93" s="214" t="s">
        <v>140</v>
      </c>
      <c r="BK93" s="216">
        <f>SUM(BK94:BK104)</f>
        <v>0</v>
      </c>
    </row>
    <row r="94" spans="2:65" s="1" customFormat="1" ht="51" customHeight="1">
      <c r="B94" s="44"/>
      <c r="C94" s="219" t="s">
        <v>81</v>
      </c>
      <c r="D94" s="219" t="s">
        <v>142</v>
      </c>
      <c r="E94" s="220" t="s">
        <v>466</v>
      </c>
      <c r="F94" s="221" t="s">
        <v>467</v>
      </c>
      <c r="G94" s="222" t="s">
        <v>161</v>
      </c>
      <c r="H94" s="223">
        <v>9.7</v>
      </c>
      <c r="I94" s="224"/>
      <c r="J94" s="225">
        <f>ROUND(I94*H94,2)</f>
        <v>0</v>
      </c>
      <c r="K94" s="221" t="s">
        <v>146</v>
      </c>
      <c r="L94" s="70"/>
      <c r="M94" s="226" t="s">
        <v>21</v>
      </c>
      <c r="N94" s="227" t="s">
        <v>47</v>
      </c>
      <c r="O94" s="45"/>
      <c r="P94" s="228">
        <f>O94*H94</f>
        <v>0</v>
      </c>
      <c r="Q94" s="228">
        <v>0</v>
      </c>
      <c r="R94" s="228">
        <f>Q94*H94</f>
        <v>0</v>
      </c>
      <c r="S94" s="228">
        <v>0.255</v>
      </c>
      <c r="T94" s="229">
        <f>S94*H94</f>
        <v>2.4735</v>
      </c>
      <c r="AR94" s="22" t="s">
        <v>91</v>
      </c>
      <c r="AT94" s="22" t="s">
        <v>142</v>
      </c>
      <c r="AU94" s="22" t="s">
        <v>85</v>
      </c>
      <c r="AY94" s="22" t="s">
        <v>140</v>
      </c>
      <c r="BE94" s="230">
        <f>IF(N94="základní",J94,0)</f>
        <v>0</v>
      </c>
      <c r="BF94" s="230">
        <f>IF(N94="snížená",J94,0)</f>
        <v>0</v>
      </c>
      <c r="BG94" s="230">
        <f>IF(N94="zákl. přenesená",J94,0)</f>
        <v>0</v>
      </c>
      <c r="BH94" s="230">
        <f>IF(N94="sníž. přenesená",J94,0)</f>
        <v>0</v>
      </c>
      <c r="BI94" s="230">
        <f>IF(N94="nulová",J94,0)</f>
        <v>0</v>
      </c>
      <c r="BJ94" s="22" t="s">
        <v>81</v>
      </c>
      <c r="BK94" s="230">
        <f>ROUND(I94*H94,2)</f>
        <v>0</v>
      </c>
      <c r="BL94" s="22" t="s">
        <v>91</v>
      </c>
      <c r="BM94" s="22" t="s">
        <v>468</v>
      </c>
    </row>
    <row r="95" spans="2:47" s="1" customFormat="1" ht="13.5">
      <c r="B95" s="44"/>
      <c r="C95" s="72"/>
      <c r="D95" s="233" t="s">
        <v>196</v>
      </c>
      <c r="E95" s="72"/>
      <c r="F95" s="253" t="s">
        <v>469</v>
      </c>
      <c r="G95" s="72"/>
      <c r="H95" s="72"/>
      <c r="I95" s="189"/>
      <c r="J95" s="72"/>
      <c r="K95" s="72"/>
      <c r="L95" s="70"/>
      <c r="M95" s="254"/>
      <c r="N95" s="45"/>
      <c r="O95" s="45"/>
      <c r="P95" s="45"/>
      <c r="Q95" s="45"/>
      <c r="R95" s="45"/>
      <c r="S95" s="45"/>
      <c r="T95" s="93"/>
      <c r="AT95" s="22" t="s">
        <v>196</v>
      </c>
      <c r="AU95" s="22" t="s">
        <v>85</v>
      </c>
    </row>
    <row r="96" spans="2:51" s="11" customFormat="1" ht="13.5">
      <c r="B96" s="231"/>
      <c r="C96" s="232"/>
      <c r="D96" s="233" t="s">
        <v>148</v>
      </c>
      <c r="E96" s="234" t="s">
        <v>21</v>
      </c>
      <c r="F96" s="235" t="s">
        <v>783</v>
      </c>
      <c r="G96" s="232"/>
      <c r="H96" s="236">
        <v>9.7</v>
      </c>
      <c r="I96" s="237"/>
      <c r="J96" s="232"/>
      <c r="K96" s="232"/>
      <c r="L96" s="238"/>
      <c r="M96" s="239"/>
      <c r="N96" s="240"/>
      <c r="O96" s="240"/>
      <c r="P96" s="240"/>
      <c r="Q96" s="240"/>
      <c r="R96" s="240"/>
      <c r="S96" s="240"/>
      <c r="T96" s="241"/>
      <c r="AT96" s="242" t="s">
        <v>148</v>
      </c>
      <c r="AU96" s="242" t="s">
        <v>85</v>
      </c>
      <c r="AV96" s="11" t="s">
        <v>85</v>
      </c>
      <c r="AW96" s="11" t="s">
        <v>39</v>
      </c>
      <c r="AX96" s="11" t="s">
        <v>81</v>
      </c>
      <c r="AY96" s="242" t="s">
        <v>140</v>
      </c>
    </row>
    <row r="97" spans="2:65" s="1" customFormat="1" ht="38.25" customHeight="1">
      <c r="B97" s="44"/>
      <c r="C97" s="219" t="s">
        <v>85</v>
      </c>
      <c r="D97" s="219" t="s">
        <v>142</v>
      </c>
      <c r="E97" s="220" t="s">
        <v>471</v>
      </c>
      <c r="F97" s="221" t="s">
        <v>472</v>
      </c>
      <c r="G97" s="222" t="s">
        <v>145</v>
      </c>
      <c r="H97" s="223">
        <v>4.85</v>
      </c>
      <c r="I97" s="224"/>
      <c r="J97" s="225">
        <f>ROUND(I97*H97,2)</f>
        <v>0</v>
      </c>
      <c r="K97" s="221" t="s">
        <v>146</v>
      </c>
      <c r="L97" s="70"/>
      <c r="M97" s="226" t="s">
        <v>21</v>
      </c>
      <c r="N97" s="227" t="s">
        <v>47</v>
      </c>
      <c r="O97" s="45"/>
      <c r="P97" s="228">
        <f>O97*H97</f>
        <v>0</v>
      </c>
      <c r="Q97" s="228">
        <v>0</v>
      </c>
      <c r="R97" s="228">
        <f>Q97*H97</f>
        <v>0</v>
      </c>
      <c r="S97" s="228">
        <v>0</v>
      </c>
      <c r="T97" s="229">
        <f>S97*H97</f>
        <v>0</v>
      </c>
      <c r="AR97" s="22" t="s">
        <v>91</v>
      </c>
      <c r="AT97" s="22" t="s">
        <v>142</v>
      </c>
      <c r="AU97" s="22" t="s">
        <v>85</v>
      </c>
      <c r="AY97" s="22" t="s">
        <v>140</v>
      </c>
      <c r="BE97" s="230">
        <f>IF(N97="základní",J97,0)</f>
        <v>0</v>
      </c>
      <c r="BF97" s="230">
        <f>IF(N97="snížená",J97,0)</f>
        <v>0</v>
      </c>
      <c r="BG97" s="230">
        <f>IF(N97="zákl. přenesená",J97,0)</f>
        <v>0</v>
      </c>
      <c r="BH97" s="230">
        <f>IF(N97="sníž. přenesená",J97,0)</f>
        <v>0</v>
      </c>
      <c r="BI97" s="230">
        <f>IF(N97="nulová",J97,0)</f>
        <v>0</v>
      </c>
      <c r="BJ97" s="22" t="s">
        <v>81</v>
      </c>
      <c r="BK97" s="230">
        <f>ROUND(I97*H97,2)</f>
        <v>0</v>
      </c>
      <c r="BL97" s="22" t="s">
        <v>91</v>
      </c>
      <c r="BM97" s="22" t="s">
        <v>473</v>
      </c>
    </row>
    <row r="98" spans="2:47" s="1" customFormat="1" ht="13.5">
      <c r="B98" s="44"/>
      <c r="C98" s="72"/>
      <c r="D98" s="233" t="s">
        <v>196</v>
      </c>
      <c r="E98" s="72"/>
      <c r="F98" s="253" t="s">
        <v>474</v>
      </c>
      <c r="G98" s="72"/>
      <c r="H98" s="72"/>
      <c r="I98" s="189"/>
      <c r="J98" s="72"/>
      <c r="K98" s="72"/>
      <c r="L98" s="70"/>
      <c r="M98" s="254"/>
      <c r="N98" s="45"/>
      <c r="O98" s="45"/>
      <c r="P98" s="45"/>
      <c r="Q98" s="45"/>
      <c r="R98" s="45"/>
      <c r="S98" s="45"/>
      <c r="T98" s="93"/>
      <c r="AT98" s="22" t="s">
        <v>196</v>
      </c>
      <c r="AU98" s="22" t="s">
        <v>85</v>
      </c>
    </row>
    <row r="99" spans="2:51" s="11" customFormat="1" ht="13.5">
      <c r="B99" s="231"/>
      <c r="C99" s="232"/>
      <c r="D99" s="233" t="s">
        <v>148</v>
      </c>
      <c r="E99" s="234" t="s">
        <v>21</v>
      </c>
      <c r="F99" s="235" t="s">
        <v>784</v>
      </c>
      <c r="G99" s="232"/>
      <c r="H99" s="236">
        <v>4.85</v>
      </c>
      <c r="I99" s="237"/>
      <c r="J99" s="232"/>
      <c r="K99" s="232"/>
      <c r="L99" s="238"/>
      <c r="M99" s="239"/>
      <c r="N99" s="240"/>
      <c r="O99" s="240"/>
      <c r="P99" s="240"/>
      <c r="Q99" s="240"/>
      <c r="R99" s="240"/>
      <c r="S99" s="240"/>
      <c r="T99" s="241"/>
      <c r="AT99" s="242" t="s">
        <v>148</v>
      </c>
      <c r="AU99" s="242" t="s">
        <v>85</v>
      </c>
      <c r="AV99" s="11" t="s">
        <v>85</v>
      </c>
      <c r="AW99" s="11" t="s">
        <v>39</v>
      </c>
      <c r="AX99" s="11" t="s">
        <v>81</v>
      </c>
      <c r="AY99" s="242" t="s">
        <v>140</v>
      </c>
    </row>
    <row r="100" spans="2:65" s="1" customFormat="1" ht="38.25" customHeight="1">
      <c r="B100" s="44"/>
      <c r="C100" s="219" t="s">
        <v>88</v>
      </c>
      <c r="D100" s="219" t="s">
        <v>142</v>
      </c>
      <c r="E100" s="220" t="s">
        <v>476</v>
      </c>
      <c r="F100" s="221" t="s">
        <v>477</v>
      </c>
      <c r="G100" s="222" t="s">
        <v>145</v>
      </c>
      <c r="H100" s="223">
        <v>4.85</v>
      </c>
      <c r="I100" s="224"/>
      <c r="J100" s="225">
        <f>ROUND(I100*H100,2)</f>
        <v>0</v>
      </c>
      <c r="K100" s="221" t="s">
        <v>146</v>
      </c>
      <c r="L100" s="70"/>
      <c r="M100" s="226" t="s">
        <v>21</v>
      </c>
      <c r="N100" s="227" t="s">
        <v>47</v>
      </c>
      <c r="O100" s="45"/>
      <c r="P100" s="228">
        <f>O100*H100</f>
        <v>0</v>
      </c>
      <c r="Q100" s="228">
        <v>0</v>
      </c>
      <c r="R100" s="228">
        <f>Q100*H100</f>
        <v>0</v>
      </c>
      <c r="S100" s="228">
        <v>0</v>
      </c>
      <c r="T100" s="229">
        <f>S100*H100</f>
        <v>0</v>
      </c>
      <c r="AR100" s="22" t="s">
        <v>91</v>
      </c>
      <c r="AT100" s="22" t="s">
        <v>142</v>
      </c>
      <c r="AU100" s="22" t="s">
        <v>85</v>
      </c>
      <c r="AY100" s="22" t="s">
        <v>140</v>
      </c>
      <c r="BE100" s="230">
        <f>IF(N100="základní",J100,0)</f>
        <v>0</v>
      </c>
      <c r="BF100" s="230">
        <f>IF(N100="snížená",J100,0)</f>
        <v>0</v>
      </c>
      <c r="BG100" s="230">
        <f>IF(N100="zákl. přenesená",J100,0)</f>
        <v>0</v>
      </c>
      <c r="BH100" s="230">
        <f>IF(N100="sníž. přenesená",J100,0)</f>
        <v>0</v>
      </c>
      <c r="BI100" s="230">
        <f>IF(N100="nulová",J100,0)</f>
        <v>0</v>
      </c>
      <c r="BJ100" s="22" t="s">
        <v>81</v>
      </c>
      <c r="BK100" s="230">
        <f>ROUND(I100*H100,2)</f>
        <v>0</v>
      </c>
      <c r="BL100" s="22" t="s">
        <v>91</v>
      </c>
      <c r="BM100" s="22" t="s">
        <v>478</v>
      </c>
    </row>
    <row r="101" spans="2:47" s="1" customFormat="1" ht="13.5">
      <c r="B101" s="44"/>
      <c r="C101" s="72"/>
      <c r="D101" s="233" t="s">
        <v>196</v>
      </c>
      <c r="E101" s="72"/>
      <c r="F101" s="253" t="s">
        <v>474</v>
      </c>
      <c r="G101" s="72"/>
      <c r="H101" s="72"/>
      <c r="I101" s="189"/>
      <c r="J101" s="72"/>
      <c r="K101" s="72"/>
      <c r="L101" s="70"/>
      <c r="M101" s="254"/>
      <c r="N101" s="45"/>
      <c r="O101" s="45"/>
      <c r="P101" s="45"/>
      <c r="Q101" s="45"/>
      <c r="R101" s="45"/>
      <c r="S101" s="45"/>
      <c r="T101" s="93"/>
      <c r="AT101" s="22" t="s">
        <v>196</v>
      </c>
      <c r="AU101" s="22" t="s">
        <v>85</v>
      </c>
    </row>
    <row r="102" spans="2:65" s="1" customFormat="1" ht="25.5" customHeight="1">
      <c r="B102" s="44"/>
      <c r="C102" s="219" t="s">
        <v>91</v>
      </c>
      <c r="D102" s="219" t="s">
        <v>142</v>
      </c>
      <c r="E102" s="220" t="s">
        <v>479</v>
      </c>
      <c r="F102" s="221" t="s">
        <v>480</v>
      </c>
      <c r="G102" s="222" t="s">
        <v>145</v>
      </c>
      <c r="H102" s="223">
        <v>4.85</v>
      </c>
      <c r="I102" s="224"/>
      <c r="J102" s="225">
        <f>ROUND(I102*H102,2)</f>
        <v>0</v>
      </c>
      <c r="K102" s="221" t="s">
        <v>146</v>
      </c>
      <c r="L102" s="70"/>
      <c r="M102" s="226" t="s">
        <v>21</v>
      </c>
      <c r="N102" s="227" t="s">
        <v>47</v>
      </c>
      <c r="O102" s="45"/>
      <c r="P102" s="228">
        <f>O102*H102</f>
        <v>0</v>
      </c>
      <c r="Q102" s="228">
        <v>0</v>
      </c>
      <c r="R102" s="228">
        <f>Q102*H102</f>
        <v>0</v>
      </c>
      <c r="S102" s="228">
        <v>0</v>
      </c>
      <c r="T102" s="229">
        <f>S102*H102</f>
        <v>0</v>
      </c>
      <c r="AR102" s="22" t="s">
        <v>91</v>
      </c>
      <c r="AT102" s="22" t="s">
        <v>142</v>
      </c>
      <c r="AU102" s="22" t="s">
        <v>85</v>
      </c>
      <c r="AY102" s="22" t="s">
        <v>140</v>
      </c>
      <c r="BE102" s="230">
        <f>IF(N102="základní",J102,0)</f>
        <v>0</v>
      </c>
      <c r="BF102" s="230">
        <f>IF(N102="snížená",J102,0)</f>
        <v>0</v>
      </c>
      <c r="BG102" s="230">
        <f>IF(N102="zákl. přenesená",J102,0)</f>
        <v>0</v>
      </c>
      <c r="BH102" s="230">
        <f>IF(N102="sníž. přenesená",J102,0)</f>
        <v>0</v>
      </c>
      <c r="BI102" s="230">
        <f>IF(N102="nulová",J102,0)</f>
        <v>0</v>
      </c>
      <c r="BJ102" s="22" t="s">
        <v>81</v>
      </c>
      <c r="BK102" s="230">
        <f>ROUND(I102*H102,2)</f>
        <v>0</v>
      </c>
      <c r="BL102" s="22" t="s">
        <v>91</v>
      </c>
      <c r="BM102" s="22" t="s">
        <v>481</v>
      </c>
    </row>
    <row r="103" spans="2:47" s="1" customFormat="1" ht="13.5">
      <c r="B103" s="44"/>
      <c r="C103" s="72"/>
      <c r="D103" s="233" t="s">
        <v>196</v>
      </c>
      <c r="E103" s="72"/>
      <c r="F103" s="260" t="s">
        <v>482</v>
      </c>
      <c r="G103" s="72"/>
      <c r="H103" s="72"/>
      <c r="I103" s="189"/>
      <c r="J103" s="72"/>
      <c r="K103" s="72"/>
      <c r="L103" s="70"/>
      <c r="M103" s="254"/>
      <c r="N103" s="45"/>
      <c r="O103" s="45"/>
      <c r="P103" s="45"/>
      <c r="Q103" s="45"/>
      <c r="R103" s="45"/>
      <c r="S103" s="45"/>
      <c r="T103" s="93"/>
      <c r="AT103" s="22" t="s">
        <v>196</v>
      </c>
      <c r="AU103" s="22" t="s">
        <v>85</v>
      </c>
    </row>
    <row r="104" spans="2:51" s="11" customFormat="1" ht="13.5">
      <c r="B104" s="231"/>
      <c r="C104" s="232"/>
      <c r="D104" s="233" t="s">
        <v>148</v>
      </c>
      <c r="E104" s="234" t="s">
        <v>21</v>
      </c>
      <c r="F104" s="235" t="s">
        <v>785</v>
      </c>
      <c r="G104" s="232"/>
      <c r="H104" s="236">
        <v>4.85</v>
      </c>
      <c r="I104" s="237"/>
      <c r="J104" s="232"/>
      <c r="K104" s="232"/>
      <c r="L104" s="238"/>
      <c r="M104" s="239"/>
      <c r="N104" s="240"/>
      <c r="O104" s="240"/>
      <c r="P104" s="240"/>
      <c r="Q104" s="240"/>
      <c r="R104" s="240"/>
      <c r="S104" s="240"/>
      <c r="T104" s="241"/>
      <c r="AT104" s="242" t="s">
        <v>148</v>
      </c>
      <c r="AU104" s="242" t="s">
        <v>85</v>
      </c>
      <c r="AV104" s="11" t="s">
        <v>85</v>
      </c>
      <c r="AW104" s="11" t="s">
        <v>39</v>
      </c>
      <c r="AX104" s="11" t="s">
        <v>81</v>
      </c>
      <c r="AY104" s="242" t="s">
        <v>140</v>
      </c>
    </row>
    <row r="105" spans="2:63" s="10" customFormat="1" ht="29.85" customHeight="1">
      <c r="B105" s="203"/>
      <c r="C105" s="204"/>
      <c r="D105" s="205" t="s">
        <v>75</v>
      </c>
      <c r="E105" s="217" t="s">
        <v>88</v>
      </c>
      <c r="F105" s="217" t="s">
        <v>141</v>
      </c>
      <c r="G105" s="204"/>
      <c r="H105" s="204"/>
      <c r="I105" s="207"/>
      <c r="J105" s="218">
        <f>BK105</f>
        <v>0</v>
      </c>
      <c r="K105" s="204"/>
      <c r="L105" s="209"/>
      <c r="M105" s="210"/>
      <c r="N105" s="211"/>
      <c r="O105" s="211"/>
      <c r="P105" s="212">
        <f>SUM(P106:P107)</f>
        <v>0</v>
      </c>
      <c r="Q105" s="211"/>
      <c r="R105" s="212">
        <f>SUM(R106:R107)</f>
        <v>1.12208206</v>
      </c>
      <c r="S105" s="211"/>
      <c r="T105" s="213">
        <f>SUM(T106:T107)</f>
        <v>0</v>
      </c>
      <c r="AR105" s="214" t="s">
        <v>81</v>
      </c>
      <c r="AT105" s="215" t="s">
        <v>75</v>
      </c>
      <c r="AU105" s="215" t="s">
        <v>81</v>
      </c>
      <c r="AY105" s="214" t="s">
        <v>140</v>
      </c>
      <c r="BK105" s="216">
        <f>SUM(BK106:BK107)</f>
        <v>0</v>
      </c>
    </row>
    <row r="106" spans="2:65" s="1" customFormat="1" ht="16.5" customHeight="1">
      <c r="B106" s="44"/>
      <c r="C106" s="219" t="s">
        <v>94</v>
      </c>
      <c r="D106" s="219" t="s">
        <v>142</v>
      </c>
      <c r="E106" s="220" t="s">
        <v>483</v>
      </c>
      <c r="F106" s="221" t="s">
        <v>484</v>
      </c>
      <c r="G106" s="222" t="s">
        <v>161</v>
      </c>
      <c r="H106" s="223">
        <v>8.083</v>
      </c>
      <c r="I106" s="224"/>
      <c r="J106" s="225">
        <f>ROUND(I106*H106,2)</f>
        <v>0</v>
      </c>
      <c r="K106" s="221" t="s">
        <v>146</v>
      </c>
      <c r="L106" s="70"/>
      <c r="M106" s="226" t="s">
        <v>21</v>
      </c>
      <c r="N106" s="227" t="s">
        <v>47</v>
      </c>
      <c r="O106" s="45"/>
      <c r="P106" s="228">
        <f>O106*H106</f>
        <v>0</v>
      </c>
      <c r="Q106" s="228">
        <v>0.13882</v>
      </c>
      <c r="R106" s="228">
        <f>Q106*H106</f>
        <v>1.12208206</v>
      </c>
      <c r="S106" s="228">
        <v>0</v>
      </c>
      <c r="T106" s="229">
        <f>S106*H106</f>
        <v>0</v>
      </c>
      <c r="AR106" s="22" t="s">
        <v>91</v>
      </c>
      <c r="AT106" s="22" t="s">
        <v>142</v>
      </c>
      <c r="AU106" s="22" t="s">
        <v>85</v>
      </c>
      <c r="AY106" s="22" t="s">
        <v>140</v>
      </c>
      <c r="BE106" s="230">
        <f>IF(N106="základní",J106,0)</f>
        <v>0</v>
      </c>
      <c r="BF106" s="230">
        <f>IF(N106="snížená",J106,0)</f>
        <v>0</v>
      </c>
      <c r="BG106" s="230">
        <f>IF(N106="zákl. přenesená",J106,0)</f>
        <v>0</v>
      </c>
      <c r="BH106" s="230">
        <f>IF(N106="sníž. přenesená",J106,0)</f>
        <v>0</v>
      </c>
      <c r="BI106" s="230">
        <f>IF(N106="nulová",J106,0)</f>
        <v>0</v>
      </c>
      <c r="BJ106" s="22" t="s">
        <v>81</v>
      </c>
      <c r="BK106" s="230">
        <f>ROUND(I106*H106,2)</f>
        <v>0</v>
      </c>
      <c r="BL106" s="22" t="s">
        <v>91</v>
      </c>
      <c r="BM106" s="22" t="s">
        <v>485</v>
      </c>
    </row>
    <row r="107" spans="2:51" s="11" customFormat="1" ht="13.5">
      <c r="B107" s="231"/>
      <c r="C107" s="232"/>
      <c r="D107" s="233" t="s">
        <v>148</v>
      </c>
      <c r="E107" s="234" t="s">
        <v>21</v>
      </c>
      <c r="F107" s="235" t="s">
        <v>786</v>
      </c>
      <c r="G107" s="232"/>
      <c r="H107" s="236">
        <v>8.083</v>
      </c>
      <c r="I107" s="237"/>
      <c r="J107" s="232"/>
      <c r="K107" s="232"/>
      <c r="L107" s="238"/>
      <c r="M107" s="239"/>
      <c r="N107" s="240"/>
      <c r="O107" s="240"/>
      <c r="P107" s="240"/>
      <c r="Q107" s="240"/>
      <c r="R107" s="240"/>
      <c r="S107" s="240"/>
      <c r="T107" s="241"/>
      <c r="AT107" s="242" t="s">
        <v>148</v>
      </c>
      <c r="AU107" s="242" t="s">
        <v>85</v>
      </c>
      <c r="AV107" s="11" t="s">
        <v>85</v>
      </c>
      <c r="AW107" s="11" t="s">
        <v>39</v>
      </c>
      <c r="AX107" s="11" t="s">
        <v>81</v>
      </c>
      <c r="AY107" s="242" t="s">
        <v>140</v>
      </c>
    </row>
    <row r="108" spans="2:63" s="10" customFormat="1" ht="29.85" customHeight="1">
      <c r="B108" s="203"/>
      <c r="C108" s="204"/>
      <c r="D108" s="205" t="s">
        <v>75</v>
      </c>
      <c r="E108" s="217" t="s">
        <v>170</v>
      </c>
      <c r="F108" s="217" t="s">
        <v>491</v>
      </c>
      <c r="G108" s="204"/>
      <c r="H108" s="204"/>
      <c r="I108" s="207"/>
      <c r="J108" s="218">
        <f>BK108</f>
        <v>0</v>
      </c>
      <c r="K108" s="204"/>
      <c r="L108" s="209"/>
      <c r="M108" s="210"/>
      <c r="N108" s="211"/>
      <c r="O108" s="211"/>
      <c r="P108" s="212">
        <f>SUM(P109:P137)</f>
        <v>0</v>
      </c>
      <c r="Q108" s="211"/>
      <c r="R108" s="212">
        <f>SUM(R109:R137)</f>
        <v>4.142471799999999</v>
      </c>
      <c r="S108" s="211"/>
      <c r="T108" s="213">
        <f>SUM(T109:T137)</f>
        <v>0</v>
      </c>
      <c r="AR108" s="214" t="s">
        <v>81</v>
      </c>
      <c r="AT108" s="215" t="s">
        <v>75</v>
      </c>
      <c r="AU108" s="215" t="s">
        <v>81</v>
      </c>
      <c r="AY108" s="214" t="s">
        <v>140</v>
      </c>
      <c r="BK108" s="216">
        <f>SUM(BK109:BK137)</f>
        <v>0</v>
      </c>
    </row>
    <row r="109" spans="2:65" s="1" customFormat="1" ht="16.5" customHeight="1">
      <c r="B109" s="44"/>
      <c r="C109" s="219" t="s">
        <v>170</v>
      </c>
      <c r="D109" s="219" t="s">
        <v>142</v>
      </c>
      <c r="E109" s="220" t="s">
        <v>505</v>
      </c>
      <c r="F109" s="221" t="s">
        <v>506</v>
      </c>
      <c r="G109" s="222" t="s">
        <v>161</v>
      </c>
      <c r="H109" s="223">
        <v>7.5</v>
      </c>
      <c r="I109" s="224"/>
      <c r="J109" s="225">
        <f>ROUND(I109*H109,2)</f>
        <v>0</v>
      </c>
      <c r="K109" s="221" t="s">
        <v>21</v>
      </c>
      <c r="L109" s="70"/>
      <c r="M109" s="226" t="s">
        <v>21</v>
      </c>
      <c r="N109" s="227" t="s">
        <v>47</v>
      </c>
      <c r="O109" s="45"/>
      <c r="P109" s="228">
        <f>O109*H109</f>
        <v>0</v>
      </c>
      <c r="Q109" s="228">
        <v>0.03</v>
      </c>
      <c r="R109" s="228">
        <f>Q109*H109</f>
        <v>0.22499999999999998</v>
      </c>
      <c r="S109" s="228">
        <v>0</v>
      </c>
      <c r="T109" s="229">
        <f>S109*H109</f>
        <v>0</v>
      </c>
      <c r="AR109" s="22" t="s">
        <v>91</v>
      </c>
      <c r="AT109" s="22" t="s">
        <v>142</v>
      </c>
      <c r="AU109" s="22" t="s">
        <v>85</v>
      </c>
      <c r="AY109" s="22" t="s">
        <v>140</v>
      </c>
      <c r="BE109" s="230">
        <f>IF(N109="základní",J109,0)</f>
        <v>0</v>
      </c>
      <c r="BF109" s="230">
        <f>IF(N109="snížená",J109,0)</f>
        <v>0</v>
      </c>
      <c r="BG109" s="230">
        <f>IF(N109="zákl. přenesená",J109,0)</f>
        <v>0</v>
      </c>
      <c r="BH109" s="230">
        <f>IF(N109="sníž. přenesená",J109,0)</f>
        <v>0</v>
      </c>
      <c r="BI109" s="230">
        <f>IF(N109="nulová",J109,0)</f>
        <v>0</v>
      </c>
      <c r="BJ109" s="22" t="s">
        <v>81</v>
      </c>
      <c r="BK109" s="230">
        <f>ROUND(I109*H109,2)</f>
        <v>0</v>
      </c>
      <c r="BL109" s="22" t="s">
        <v>91</v>
      </c>
      <c r="BM109" s="22" t="s">
        <v>507</v>
      </c>
    </row>
    <row r="110" spans="2:51" s="11" customFormat="1" ht="13.5">
      <c r="B110" s="231"/>
      <c r="C110" s="232"/>
      <c r="D110" s="233" t="s">
        <v>148</v>
      </c>
      <c r="E110" s="234" t="s">
        <v>21</v>
      </c>
      <c r="F110" s="235" t="s">
        <v>787</v>
      </c>
      <c r="G110" s="232"/>
      <c r="H110" s="236">
        <v>7.5</v>
      </c>
      <c r="I110" s="237"/>
      <c r="J110" s="232"/>
      <c r="K110" s="232"/>
      <c r="L110" s="238"/>
      <c r="M110" s="239"/>
      <c r="N110" s="240"/>
      <c r="O110" s="240"/>
      <c r="P110" s="240"/>
      <c r="Q110" s="240"/>
      <c r="R110" s="240"/>
      <c r="S110" s="240"/>
      <c r="T110" s="241"/>
      <c r="AT110" s="242" t="s">
        <v>148</v>
      </c>
      <c r="AU110" s="242" t="s">
        <v>85</v>
      </c>
      <c r="AV110" s="11" t="s">
        <v>85</v>
      </c>
      <c r="AW110" s="11" t="s">
        <v>39</v>
      </c>
      <c r="AX110" s="11" t="s">
        <v>81</v>
      </c>
      <c r="AY110" s="242" t="s">
        <v>140</v>
      </c>
    </row>
    <row r="111" spans="2:65" s="1" customFormat="1" ht="16.5" customHeight="1">
      <c r="B111" s="44"/>
      <c r="C111" s="219" t="s">
        <v>175</v>
      </c>
      <c r="D111" s="219" t="s">
        <v>142</v>
      </c>
      <c r="E111" s="220" t="s">
        <v>511</v>
      </c>
      <c r="F111" s="221" t="s">
        <v>512</v>
      </c>
      <c r="G111" s="222" t="s">
        <v>161</v>
      </c>
      <c r="H111" s="223">
        <v>7.5</v>
      </c>
      <c r="I111" s="224"/>
      <c r="J111" s="225">
        <f>ROUND(I111*H111,2)</f>
        <v>0</v>
      </c>
      <c r="K111" s="221" t="s">
        <v>21</v>
      </c>
      <c r="L111" s="70"/>
      <c r="M111" s="226" t="s">
        <v>21</v>
      </c>
      <c r="N111" s="227" t="s">
        <v>47</v>
      </c>
      <c r="O111" s="45"/>
      <c r="P111" s="228">
        <f>O111*H111</f>
        <v>0</v>
      </c>
      <c r="Q111" s="228">
        <v>0.03</v>
      </c>
      <c r="R111" s="228">
        <f>Q111*H111</f>
        <v>0.22499999999999998</v>
      </c>
      <c r="S111" s="228">
        <v>0</v>
      </c>
      <c r="T111" s="229">
        <f>S111*H111</f>
        <v>0</v>
      </c>
      <c r="AR111" s="22" t="s">
        <v>91</v>
      </c>
      <c r="AT111" s="22" t="s">
        <v>142</v>
      </c>
      <c r="AU111" s="22" t="s">
        <v>85</v>
      </c>
      <c r="AY111" s="22" t="s">
        <v>140</v>
      </c>
      <c r="BE111" s="230">
        <f>IF(N111="základní",J111,0)</f>
        <v>0</v>
      </c>
      <c r="BF111" s="230">
        <f>IF(N111="snížená",J111,0)</f>
        <v>0</v>
      </c>
      <c r="BG111" s="230">
        <f>IF(N111="zákl. přenesená",J111,0)</f>
        <v>0</v>
      </c>
      <c r="BH111" s="230">
        <f>IF(N111="sníž. přenesená",J111,0)</f>
        <v>0</v>
      </c>
      <c r="BI111" s="230">
        <f>IF(N111="nulová",J111,0)</f>
        <v>0</v>
      </c>
      <c r="BJ111" s="22" t="s">
        <v>81</v>
      </c>
      <c r="BK111" s="230">
        <f>ROUND(I111*H111,2)</f>
        <v>0</v>
      </c>
      <c r="BL111" s="22" t="s">
        <v>91</v>
      </c>
      <c r="BM111" s="22" t="s">
        <v>513</v>
      </c>
    </row>
    <row r="112" spans="2:51" s="11" customFormat="1" ht="13.5">
      <c r="B112" s="231"/>
      <c r="C112" s="232"/>
      <c r="D112" s="233" t="s">
        <v>148</v>
      </c>
      <c r="E112" s="234" t="s">
        <v>21</v>
      </c>
      <c r="F112" s="235" t="s">
        <v>787</v>
      </c>
      <c r="G112" s="232"/>
      <c r="H112" s="236">
        <v>7.5</v>
      </c>
      <c r="I112" s="237"/>
      <c r="J112" s="232"/>
      <c r="K112" s="232"/>
      <c r="L112" s="238"/>
      <c r="M112" s="239"/>
      <c r="N112" s="240"/>
      <c r="O112" s="240"/>
      <c r="P112" s="240"/>
      <c r="Q112" s="240"/>
      <c r="R112" s="240"/>
      <c r="S112" s="240"/>
      <c r="T112" s="241"/>
      <c r="AT112" s="242" t="s">
        <v>148</v>
      </c>
      <c r="AU112" s="242" t="s">
        <v>85</v>
      </c>
      <c r="AV112" s="11" t="s">
        <v>85</v>
      </c>
      <c r="AW112" s="11" t="s">
        <v>39</v>
      </c>
      <c r="AX112" s="11" t="s">
        <v>81</v>
      </c>
      <c r="AY112" s="242" t="s">
        <v>140</v>
      </c>
    </row>
    <row r="113" spans="2:65" s="1" customFormat="1" ht="16.5" customHeight="1">
      <c r="B113" s="44"/>
      <c r="C113" s="219" t="s">
        <v>157</v>
      </c>
      <c r="D113" s="219" t="s">
        <v>142</v>
      </c>
      <c r="E113" s="220" t="s">
        <v>515</v>
      </c>
      <c r="F113" s="221" t="s">
        <v>516</v>
      </c>
      <c r="G113" s="222" t="s">
        <v>161</v>
      </c>
      <c r="H113" s="223">
        <v>7.5</v>
      </c>
      <c r="I113" s="224"/>
      <c r="J113" s="225">
        <f>ROUND(I113*H113,2)</f>
        <v>0</v>
      </c>
      <c r="K113" s="221" t="s">
        <v>21</v>
      </c>
      <c r="L113" s="70"/>
      <c r="M113" s="226" t="s">
        <v>21</v>
      </c>
      <c r="N113" s="227" t="s">
        <v>47</v>
      </c>
      <c r="O113" s="45"/>
      <c r="P113" s="228">
        <f>O113*H113</f>
        <v>0</v>
      </c>
      <c r="Q113" s="228">
        <v>0.03</v>
      </c>
      <c r="R113" s="228">
        <f>Q113*H113</f>
        <v>0.22499999999999998</v>
      </c>
      <c r="S113" s="228">
        <v>0</v>
      </c>
      <c r="T113" s="229">
        <f>S113*H113</f>
        <v>0</v>
      </c>
      <c r="AR113" s="22" t="s">
        <v>91</v>
      </c>
      <c r="AT113" s="22" t="s">
        <v>142</v>
      </c>
      <c r="AU113" s="22" t="s">
        <v>85</v>
      </c>
      <c r="AY113" s="22" t="s">
        <v>140</v>
      </c>
      <c r="BE113" s="230">
        <f>IF(N113="základní",J113,0)</f>
        <v>0</v>
      </c>
      <c r="BF113" s="230">
        <f>IF(N113="snížená",J113,0)</f>
        <v>0</v>
      </c>
      <c r="BG113" s="230">
        <f>IF(N113="zákl. přenesená",J113,0)</f>
        <v>0</v>
      </c>
      <c r="BH113" s="230">
        <f>IF(N113="sníž. přenesená",J113,0)</f>
        <v>0</v>
      </c>
      <c r="BI113" s="230">
        <f>IF(N113="nulová",J113,0)</f>
        <v>0</v>
      </c>
      <c r="BJ113" s="22" t="s">
        <v>81</v>
      </c>
      <c r="BK113" s="230">
        <f>ROUND(I113*H113,2)</f>
        <v>0</v>
      </c>
      <c r="BL113" s="22" t="s">
        <v>91</v>
      </c>
      <c r="BM113" s="22" t="s">
        <v>517</v>
      </c>
    </row>
    <row r="114" spans="2:51" s="11" customFormat="1" ht="13.5">
      <c r="B114" s="231"/>
      <c r="C114" s="232"/>
      <c r="D114" s="233" t="s">
        <v>148</v>
      </c>
      <c r="E114" s="234" t="s">
        <v>21</v>
      </c>
      <c r="F114" s="235" t="s">
        <v>787</v>
      </c>
      <c r="G114" s="232"/>
      <c r="H114" s="236">
        <v>7.5</v>
      </c>
      <c r="I114" s="237"/>
      <c r="J114" s="232"/>
      <c r="K114" s="232"/>
      <c r="L114" s="238"/>
      <c r="M114" s="239"/>
      <c r="N114" s="240"/>
      <c r="O114" s="240"/>
      <c r="P114" s="240"/>
      <c r="Q114" s="240"/>
      <c r="R114" s="240"/>
      <c r="S114" s="240"/>
      <c r="T114" s="241"/>
      <c r="AT114" s="242" t="s">
        <v>148</v>
      </c>
      <c r="AU114" s="242" t="s">
        <v>85</v>
      </c>
      <c r="AV114" s="11" t="s">
        <v>85</v>
      </c>
      <c r="AW114" s="11" t="s">
        <v>39</v>
      </c>
      <c r="AX114" s="11" t="s">
        <v>81</v>
      </c>
      <c r="AY114" s="242" t="s">
        <v>140</v>
      </c>
    </row>
    <row r="115" spans="2:65" s="1" customFormat="1" ht="16.5" customHeight="1">
      <c r="B115" s="44"/>
      <c r="C115" s="219" t="s">
        <v>164</v>
      </c>
      <c r="D115" s="219" t="s">
        <v>142</v>
      </c>
      <c r="E115" s="220" t="s">
        <v>519</v>
      </c>
      <c r="F115" s="221" t="s">
        <v>520</v>
      </c>
      <c r="G115" s="222" t="s">
        <v>161</v>
      </c>
      <c r="H115" s="223">
        <v>9.4</v>
      </c>
      <c r="I115" s="224"/>
      <c r="J115" s="225">
        <f>ROUND(I115*H115,2)</f>
        <v>0</v>
      </c>
      <c r="K115" s="221" t="s">
        <v>21</v>
      </c>
      <c r="L115" s="70"/>
      <c r="M115" s="226" t="s">
        <v>21</v>
      </c>
      <c r="N115" s="227" t="s">
        <v>47</v>
      </c>
      <c r="O115" s="45"/>
      <c r="P115" s="228">
        <f>O115*H115</f>
        <v>0</v>
      </c>
      <c r="Q115" s="228">
        <v>0.03</v>
      </c>
      <c r="R115" s="228">
        <f>Q115*H115</f>
        <v>0.282</v>
      </c>
      <c r="S115" s="228">
        <v>0</v>
      </c>
      <c r="T115" s="229">
        <f>S115*H115</f>
        <v>0</v>
      </c>
      <c r="AR115" s="22" t="s">
        <v>91</v>
      </c>
      <c r="AT115" s="22" t="s">
        <v>142</v>
      </c>
      <c r="AU115" s="22" t="s">
        <v>85</v>
      </c>
      <c r="AY115" s="22" t="s">
        <v>140</v>
      </c>
      <c r="BE115" s="230">
        <f>IF(N115="základní",J115,0)</f>
        <v>0</v>
      </c>
      <c r="BF115" s="230">
        <f>IF(N115="snížená",J115,0)</f>
        <v>0</v>
      </c>
      <c r="BG115" s="230">
        <f>IF(N115="zákl. přenesená",J115,0)</f>
        <v>0</v>
      </c>
      <c r="BH115" s="230">
        <f>IF(N115="sníž. přenesená",J115,0)</f>
        <v>0</v>
      </c>
      <c r="BI115" s="230">
        <f>IF(N115="nulová",J115,0)</f>
        <v>0</v>
      </c>
      <c r="BJ115" s="22" t="s">
        <v>81</v>
      </c>
      <c r="BK115" s="230">
        <f>ROUND(I115*H115,2)</f>
        <v>0</v>
      </c>
      <c r="BL115" s="22" t="s">
        <v>91</v>
      </c>
      <c r="BM115" s="22" t="s">
        <v>788</v>
      </c>
    </row>
    <row r="116" spans="2:51" s="11" customFormat="1" ht="13.5">
      <c r="B116" s="231"/>
      <c r="C116" s="232"/>
      <c r="D116" s="233" t="s">
        <v>148</v>
      </c>
      <c r="E116" s="234" t="s">
        <v>21</v>
      </c>
      <c r="F116" s="235" t="s">
        <v>789</v>
      </c>
      <c r="G116" s="232"/>
      <c r="H116" s="236">
        <v>9.4</v>
      </c>
      <c r="I116" s="237"/>
      <c r="J116" s="232"/>
      <c r="K116" s="232"/>
      <c r="L116" s="238"/>
      <c r="M116" s="239"/>
      <c r="N116" s="240"/>
      <c r="O116" s="240"/>
      <c r="P116" s="240"/>
      <c r="Q116" s="240"/>
      <c r="R116" s="240"/>
      <c r="S116" s="240"/>
      <c r="T116" s="241"/>
      <c r="AT116" s="242" t="s">
        <v>148</v>
      </c>
      <c r="AU116" s="242" t="s">
        <v>85</v>
      </c>
      <c r="AV116" s="11" t="s">
        <v>85</v>
      </c>
      <c r="AW116" s="11" t="s">
        <v>39</v>
      </c>
      <c r="AX116" s="11" t="s">
        <v>81</v>
      </c>
      <c r="AY116" s="242" t="s">
        <v>140</v>
      </c>
    </row>
    <row r="117" spans="2:65" s="1" customFormat="1" ht="16.5" customHeight="1">
      <c r="B117" s="44"/>
      <c r="C117" s="219" t="s">
        <v>187</v>
      </c>
      <c r="D117" s="219" t="s">
        <v>142</v>
      </c>
      <c r="E117" s="220" t="s">
        <v>523</v>
      </c>
      <c r="F117" s="221" t="s">
        <v>524</v>
      </c>
      <c r="G117" s="222" t="s">
        <v>161</v>
      </c>
      <c r="H117" s="223">
        <v>9.4</v>
      </c>
      <c r="I117" s="224"/>
      <c r="J117" s="225">
        <f>ROUND(I117*H117,2)</f>
        <v>0</v>
      </c>
      <c r="K117" s="221" t="s">
        <v>21</v>
      </c>
      <c r="L117" s="70"/>
      <c r="M117" s="226" t="s">
        <v>21</v>
      </c>
      <c r="N117" s="227" t="s">
        <v>47</v>
      </c>
      <c r="O117" s="45"/>
      <c r="P117" s="228">
        <f>O117*H117</f>
        <v>0</v>
      </c>
      <c r="Q117" s="228">
        <v>0.03</v>
      </c>
      <c r="R117" s="228">
        <f>Q117*H117</f>
        <v>0.282</v>
      </c>
      <c r="S117" s="228">
        <v>0</v>
      </c>
      <c r="T117" s="229">
        <f>S117*H117</f>
        <v>0</v>
      </c>
      <c r="AR117" s="22" t="s">
        <v>91</v>
      </c>
      <c r="AT117" s="22" t="s">
        <v>142</v>
      </c>
      <c r="AU117" s="22" t="s">
        <v>85</v>
      </c>
      <c r="AY117" s="22" t="s">
        <v>140</v>
      </c>
      <c r="BE117" s="230">
        <f>IF(N117="základní",J117,0)</f>
        <v>0</v>
      </c>
      <c r="BF117" s="230">
        <f>IF(N117="snížená",J117,0)</f>
        <v>0</v>
      </c>
      <c r="BG117" s="230">
        <f>IF(N117="zákl. přenesená",J117,0)</f>
        <v>0</v>
      </c>
      <c r="BH117" s="230">
        <f>IF(N117="sníž. přenesená",J117,0)</f>
        <v>0</v>
      </c>
      <c r="BI117" s="230">
        <f>IF(N117="nulová",J117,0)</f>
        <v>0</v>
      </c>
      <c r="BJ117" s="22" t="s">
        <v>81</v>
      </c>
      <c r="BK117" s="230">
        <f>ROUND(I117*H117,2)</f>
        <v>0</v>
      </c>
      <c r="BL117" s="22" t="s">
        <v>91</v>
      </c>
      <c r="BM117" s="22" t="s">
        <v>525</v>
      </c>
    </row>
    <row r="118" spans="2:51" s="11" customFormat="1" ht="13.5">
      <c r="B118" s="231"/>
      <c r="C118" s="232"/>
      <c r="D118" s="233" t="s">
        <v>148</v>
      </c>
      <c r="E118" s="234" t="s">
        <v>21</v>
      </c>
      <c r="F118" s="235" t="s">
        <v>789</v>
      </c>
      <c r="G118" s="232"/>
      <c r="H118" s="236">
        <v>9.4</v>
      </c>
      <c r="I118" s="237"/>
      <c r="J118" s="232"/>
      <c r="K118" s="232"/>
      <c r="L118" s="238"/>
      <c r="M118" s="239"/>
      <c r="N118" s="240"/>
      <c r="O118" s="240"/>
      <c r="P118" s="240"/>
      <c r="Q118" s="240"/>
      <c r="R118" s="240"/>
      <c r="S118" s="240"/>
      <c r="T118" s="241"/>
      <c r="AT118" s="242" t="s">
        <v>148</v>
      </c>
      <c r="AU118" s="242" t="s">
        <v>85</v>
      </c>
      <c r="AV118" s="11" t="s">
        <v>85</v>
      </c>
      <c r="AW118" s="11" t="s">
        <v>39</v>
      </c>
      <c r="AX118" s="11" t="s">
        <v>81</v>
      </c>
      <c r="AY118" s="242" t="s">
        <v>140</v>
      </c>
    </row>
    <row r="119" spans="2:65" s="1" customFormat="1" ht="16.5" customHeight="1">
      <c r="B119" s="44"/>
      <c r="C119" s="219" t="s">
        <v>191</v>
      </c>
      <c r="D119" s="219" t="s">
        <v>142</v>
      </c>
      <c r="E119" s="220" t="s">
        <v>527</v>
      </c>
      <c r="F119" s="221" t="s">
        <v>528</v>
      </c>
      <c r="G119" s="222" t="s">
        <v>161</v>
      </c>
      <c r="H119" s="223">
        <v>9.4</v>
      </c>
      <c r="I119" s="224"/>
      <c r="J119" s="225">
        <f>ROUND(I119*H119,2)</f>
        <v>0</v>
      </c>
      <c r="K119" s="221" t="s">
        <v>21</v>
      </c>
      <c r="L119" s="70"/>
      <c r="M119" s="226" t="s">
        <v>21</v>
      </c>
      <c r="N119" s="227" t="s">
        <v>47</v>
      </c>
      <c r="O119" s="45"/>
      <c r="P119" s="228">
        <f>O119*H119</f>
        <v>0</v>
      </c>
      <c r="Q119" s="228">
        <v>0.03</v>
      </c>
      <c r="R119" s="228">
        <f>Q119*H119</f>
        <v>0.282</v>
      </c>
      <c r="S119" s="228">
        <v>0</v>
      </c>
      <c r="T119" s="229">
        <f>S119*H119</f>
        <v>0</v>
      </c>
      <c r="AR119" s="22" t="s">
        <v>91</v>
      </c>
      <c r="AT119" s="22" t="s">
        <v>142</v>
      </c>
      <c r="AU119" s="22" t="s">
        <v>85</v>
      </c>
      <c r="AY119" s="22" t="s">
        <v>140</v>
      </c>
      <c r="BE119" s="230">
        <f>IF(N119="základní",J119,0)</f>
        <v>0</v>
      </c>
      <c r="BF119" s="230">
        <f>IF(N119="snížená",J119,0)</f>
        <v>0</v>
      </c>
      <c r="BG119" s="230">
        <f>IF(N119="zákl. přenesená",J119,0)</f>
        <v>0</v>
      </c>
      <c r="BH119" s="230">
        <f>IF(N119="sníž. přenesená",J119,0)</f>
        <v>0</v>
      </c>
      <c r="BI119" s="230">
        <f>IF(N119="nulová",J119,0)</f>
        <v>0</v>
      </c>
      <c r="BJ119" s="22" t="s">
        <v>81</v>
      </c>
      <c r="BK119" s="230">
        <f>ROUND(I119*H119,2)</f>
        <v>0</v>
      </c>
      <c r="BL119" s="22" t="s">
        <v>91</v>
      </c>
      <c r="BM119" s="22" t="s">
        <v>529</v>
      </c>
    </row>
    <row r="120" spans="2:51" s="11" customFormat="1" ht="13.5">
      <c r="B120" s="231"/>
      <c r="C120" s="232"/>
      <c r="D120" s="233" t="s">
        <v>148</v>
      </c>
      <c r="E120" s="234" t="s">
        <v>21</v>
      </c>
      <c r="F120" s="235" t="s">
        <v>789</v>
      </c>
      <c r="G120" s="232"/>
      <c r="H120" s="236">
        <v>9.4</v>
      </c>
      <c r="I120" s="237"/>
      <c r="J120" s="232"/>
      <c r="K120" s="232"/>
      <c r="L120" s="238"/>
      <c r="M120" s="239"/>
      <c r="N120" s="240"/>
      <c r="O120" s="240"/>
      <c r="P120" s="240"/>
      <c r="Q120" s="240"/>
      <c r="R120" s="240"/>
      <c r="S120" s="240"/>
      <c r="T120" s="241"/>
      <c r="AT120" s="242" t="s">
        <v>148</v>
      </c>
      <c r="AU120" s="242" t="s">
        <v>85</v>
      </c>
      <c r="AV120" s="11" t="s">
        <v>85</v>
      </c>
      <c r="AW120" s="11" t="s">
        <v>39</v>
      </c>
      <c r="AX120" s="11" t="s">
        <v>81</v>
      </c>
      <c r="AY120" s="242" t="s">
        <v>140</v>
      </c>
    </row>
    <row r="121" spans="2:65" s="1" customFormat="1" ht="16.5" customHeight="1">
      <c r="B121" s="44"/>
      <c r="C121" s="219" t="s">
        <v>198</v>
      </c>
      <c r="D121" s="219" t="s">
        <v>142</v>
      </c>
      <c r="E121" s="220" t="s">
        <v>531</v>
      </c>
      <c r="F121" s="221" t="s">
        <v>532</v>
      </c>
      <c r="G121" s="222" t="s">
        <v>161</v>
      </c>
      <c r="H121" s="223">
        <v>43.9</v>
      </c>
      <c r="I121" s="224"/>
      <c r="J121" s="225">
        <f>ROUND(I121*H121,2)</f>
        <v>0</v>
      </c>
      <c r="K121" s="221" t="s">
        <v>21</v>
      </c>
      <c r="L121" s="70"/>
      <c r="M121" s="226" t="s">
        <v>21</v>
      </c>
      <c r="N121" s="227" t="s">
        <v>47</v>
      </c>
      <c r="O121" s="45"/>
      <c r="P121" s="228">
        <f>O121*H121</f>
        <v>0</v>
      </c>
      <c r="Q121" s="228">
        <v>0.00268</v>
      </c>
      <c r="R121" s="228">
        <f>Q121*H121</f>
        <v>0.117652</v>
      </c>
      <c r="S121" s="228">
        <v>0</v>
      </c>
      <c r="T121" s="229">
        <f>S121*H121</f>
        <v>0</v>
      </c>
      <c r="AR121" s="22" t="s">
        <v>91</v>
      </c>
      <c r="AT121" s="22" t="s">
        <v>142</v>
      </c>
      <c r="AU121" s="22" t="s">
        <v>85</v>
      </c>
      <c r="AY121" s="22" t="s">
        <v>140</v>
      </c>
      <c r="BE121" s="230">
        <f>IF(N121="základní",J121,0)</f>
        <v>0</v>
      </c>
      <c r="BF121" s="230">
        <f>IF(N121="snížená",J121,0)</f>
        <v>0</v>
      </c>
      <c r="BG121" s="230">
        <f>IF(N121="zákl. přenesená",J121,0)</f>
        <v>0</v>
      </c>
      <c r="BH121" s="230">
        <f>IF(N121="sníž. přenesená",J121,0)</f>
        <v>0</v>
      </c>
      <c r="BI121" s="230">
        <f>IF(N121="nulová",J121,0)</f>
        <v>0</v>
      </c>
      <c r="BJ121" s="22" t="s">
        <v>81</v>
      </c>
      <c r="BK121" s="230">
        <f>ROUND(I121*H121,2)</f>
        <v>0</v>
      </c>
      <c r="BL121" s="22" t="s">
        <v>91</v>
      </c>
      <c r="BM121" s="22" t="s">
        <v>790</v>
      </c>
    </row>
    <row r="122" spans="2:51" s="11" customFormat="1" ht="13.5">
      <c r="B122" s="231"/>
      <c r="C122" s="232"/>
      <c r="D122" s="233" t="s">
        <v>148</v>
      </c>
      <c r="E122" s="234" t="s">
        <v>21</v>
      </c>
      <c r="F122" s="235" t="s">
        <v>791</v>
      </c>
      <c r="G122" s="232"/>
      <c r="H122" s="236">
        <v>43.9</v>
      </c>
      <c r="I122" s="237"/>
      <c r="J122" s="232"/>
      <c r="K122" s="232"/>
      <c r="L122" s="238"/>
      <c r="M122" s="239"/>
      <c r="N122" s="240"/>
      <c r="O122" s="240"/>
      <c r="P122" s="240"/>
      <c r="Q122" s="240"/>
      <c r="R122" s="240"/>
      <c r="S122" s="240"/>
      <c r="T122" s="241"/>
      <c r="AT122" s="242" t="s">
        <v>148</v>
      </c>
      <c r="AU122" s="242" t="s">
        <v>85</v>
      </c>
      <c r="AV122" s="11" t="s">
        <v>85</v>
      </c>
      <c r="AW122" s="11" t="s">
        <v>39</v>
      </c>
      <c r="AX122" s="11" t="s">
        <v>81</v>
      </c>
      <c r="AY122" s="242" t="s">
        <v>140</v>
      </c>
    </row>
    <row r="123" spans="2:65" s="1" customFormat="1" ht="16.5" customHeight="1">
      <c r="B123" s="44"/>
      <c r="C123" s="219" t="s">
        <v>204</v>
      </c>
      <c r="D123" s="219" t="s">
        <v>142</v>
      </c>
      <c r="E123" s="220" t="s">
        <v>535</v>
      </c>
      <c r="F123" s="221" t="s">
        <v>536</v>
      </c>
      <c r="G123" s="222" t="s">
        <v>161</v>
      </c>
      <c r="H123" s="223">
        <v>7.5</v>
      </c>
      <c r="I123" s="224"/>
      <c r="J123" s="225">
        <f>ROUND(I123*H123,2)</f>
        <v>0</v>
      </c>
      <c r="K123" s="221" t="s">
        <v>21</v>
      </c>
      <c r="L123" s="70"/>
      <c r="M123" s="226" t="s">
        <v>21</v>
      </c>
      <c r="N123" s="227" t="s">
        <v>47</v>
      </c>
      <c r="O123" s="45"/>
      <c r="P123" s="228">
        <f>O123*H123</f>
        <v>0</v>
      </c>
      <c r="Q123" s="228">
        <v>0.00268</v>
      </c>
      <c r="R123" s="228">
        <f>Q123*H123</f>
        <v>0.0201</v>
      </c>
      <c r="S123" s="228">
        <v>0</v>
      </c>
      <c r="T123" s="229">
        <f>S123*H123</f>
        <v>0</v>
      </c>
      <c r="AR123" s="22" t="s">
        <v>91</v>
      </c>
      <c r="AT123" s="22" t="s">
        <v>142</v>
      </c>
      <c r="AU123" s="22" t="s">
        <v>85</v>
      </c>
      <c r="AY123" s="22" t="s">
        <v>140</v>
      </c>
      <c r="BE123" s="230">
        <f>IF(N123="základní",J123,0)</f>
        <v>0</v>
      </c>
      <c r="BF123" s="230">
        <f>IF(N123="snížená",J123,0)</f>
        <v>0</v>
      </c>
      <c r="BG123" s="230">
        <f>IF(N123="zákl. přenesená",J123,0)</f>
        <v>0</v>
      </c>
      <c r="BH123" s="230">
        <f>IF(N123="sníž. přenesená",J123,0)</f>
        <v>0</v>
      </c>
      <c r="BI123" s="230">
        <f>IF(N123="nulová",J123,0)</f>
        <v>0</v>
      </c>
      <c r="BJ123" s="22" t="s">
        <v>81</v>
      </c>
      <c r="BK123" s="230">
        <f>ROUND(I123*H123,2)</f>
        <v>0</v>
      </c>
      <c r="BL123" s="22" t="s">
        <v>91</v>
      </c>
      <c r="BM123" s="22" t="s">
        <v>792</v>
      </c>
    </row>
    <row r="124" spans="2:51" s="11" customFormat="1" ht="13.5">
      <c r="B124" s="231"/>
      <c r="C124" s="232"/>
      <c r="D124" s="233" t="s">
        <v>148</v>
      </c>
      <c r="E124" s="234" t="s">
        <v>21</v>
      </c>
      <c r="F124" s="235" t="s">
        <v>793</v>
      </c>
      <c r="G124" s="232"/>
      <c r="H124" s="236">
        <v>7.5</v>
      </c>
      <c r="I124" s="237"/>
      <c r="J124" s="232"/>
      <c r="K124" s="232"/>
      <c r="L124" s="238"/>
      <c r="M124" s="239"/>
      <c r="N124" s="240"/>
      <c r="O124" s="240"/>
      <c r="P124" s="240"/>
      <c r="Q124" s="240"/>
      <c r="R124" s="240"/>
      <c r="S124" s="240"/>
      <c r="T124" s="241"/>
      <c r="AT124" s="242" t="s">
        <v>148</v>
      </c>
      <c r="AU124" s="242" t="s">
        <v>85</v>
      </c>
      <c r="AV124" s="11" t="s">
        <v>85</v>
      </c>
      <c r="AW124" s="11" t="s">
        <v>39</v>
      </c>
      <c r="AX124" s="11" t="s">
        <v>81</v>
      </c>
      <c r="AY124" s="242" t="s">
        <v>140</v>
      </c>
    </row>
    <row r="125" spans="2:65" s="1" customFormat="1" ht="16.5" customHeight="1">
      <c r="B125" s="44"/>
      <c r="C125" s="219" t="s">
        <v>209</v>
      </c>
      <c r="D125" s="219" t="s">
        <v>142</v>
      </c>
      <c r="E125" s="220" t="s">
        <v>538</v>
      </c>
      <c r="F125" s="221" t="s">
        <v>542</v>
      </c>
      <c r="G125" s="222" t="s">
        <v>161</v>
      </c>
      <c r="H125" s="223">
        <v>11.89</v>
      </c>
      <c r="I125" s="224"/>
      <c r="J125" s="225">
        <f>ROUND(I125*H125,2)</f>
        <v>0</v>
      </c>
      <c r="K125" s="221" t="s">
        <v>21</v>
      </c>
      <c r="L125" s="70"/>
      <c r="M125" s="226" t="s">
        <v>21</v>
      </c>
      <c r="N125" s="227" t="s">
        <v>47</v>
      </c>
      <c r="O125" s="45"/>
      <c r="P125" s="228">
        <f>O125*H125</f>
        <v>0</v>
      </c>
      <c r="Q125" s="228">
        <v>0.00268</v>
      </c>
      <c r="R125" s="228">
        <f>Q125*H125</f>
        <v>0.0318652</v>
      </c>
      <c r="S125" s="228">
        <v>0</v>
      </c>
      <c r="T125" s="229">
        <f>S125*H125</f>
        <v>0</v>
      </c>
      <c r="AR125" s="22" t="s">
        <v>91</v>
      </c>
      <c r="AT125" s="22" t="s">
        <v>142</v>
      </c>
      <c r="AU125" s="22" t="s">
        <v>85</v>
      </c>
      <c r="AY125" s="22" t="s">
        <v>140</v>
      </c>
      <c r="BE125" s="230">
        <f>IF(N125="základní",J125,0)</f>
        <v>0</v>
      </c>
      <c r="BF125" s="230">
        <f>IF(N125="snížená",J125,0)</f>
        <v>0</v>
      </c>
      <c r="BG125" s="230">
        <f>IF(N125="zákl. přenesená",J125,0)</f>
        <v>0</v>
      </c>
      <c r="BH125" s="230">
        <f>IF(N125="sníž. přenesená",J125,0)</f>
        <v>0</v>
      </c>
      <c r="BI125" s="230">
        <f>IF(N125="nulová",J125,0)</f>
        <v>0</v>
      </c>
      <c r="BJ125" s="22" t="s">
        <v>81</v>
      </c>
      <c r="BK125" s="230">
        <f>ROUND(I125*H125,2)</f>
        <v>0</v>
      </c>
      <c r="BL125" s="22" t="s">
        <v>91</v>
      </c>
      <c r="BM125" s="22" t="s">
        <v>794</v>
      </c>
    </row>
    <row r="126" spans="2:51" s="11" customFormat="1" ht="13.5">
      <c r="B126" s="231"/>
      <c r="C126" s="232"/>
      <c r="D126" s="233" t="s">
        <v>148</v>
      </c>
      <c r="E126" s="234" t="s">
        <v>21</v>
      </c>
      <c r="F126" s="235" t="s">
        <v>793</v>
      </c>
      <c r="G126" s="232"/>
      <c r="H126" s="236">
        <v>7.5</v>
      </c>
      <c r="I126" s="237"/>
      <c r="J126" s="232"/>
      <c r="K126" s="232"/>
      <c r="L126" s="238"/>
      <c r="M126" s="239"/>
      <c r="N126" s="240"/>
      <c r="O126" s="240"/>
      <c r="P126" s="240"/>
      <c r="Q126" s="240"/>
      <c r="R126" s="240"/>
      <c r="S126" s="240"/>
      <c r="T126" s="241"/>
      <c r="AT126" s="242" t="s">
        <v>148</v>
      </c>
      <c r="AU126" s="242" t="s">
        <v>85</v>
      </c>
      <c r="AV126" s="11" t="s">
        <v>85</v>
      </c>
      <c r="AW126" s="11" t="s">
        <v>39</v>
      </c>
      <c r="AX126" s="11" t="s">
        <v>76</v>
      </c>
      <c r="AY126" s="242" t="s">
        <v>140</v>
      </c>
    </row>
    <row r="127" spans="2:51" s="11" customFormat="1" ht="13.5">
      <c r="B127" s="231"/>
      <c r="C127" s="232"/>
      <c r="D127" s="233" t="s">
        <v>148</v>
      </c>
      <c r="E127" s="234" t="s">
        <v>21</v>
      </c>
      <c r="F127" s="235" t="s">
        <v>795</v>
      </c>
      <c r="G127" s="232"/>
      <c r="H127" s="236">
        <v>4.39</v>
      </c>
      <c r="I127" s="237"/>
      <c r="J127" s="232"/>
      <c r="K127" s="232"/>
      <c r="L127" s="238"/>
      <c r="M127" s="239"/>
      <c r="N127" s="240"/>
      <c r="O127" s="240"/>
      <c r="P127" s="240"/>
      <c r="Q127" s="240"/>
      <c r="R127" s="240"/>
      <c r="S127" s="240"/>
      <c r="T127" s="241"/>
      <c r="AT127" s="242" t="s">
        <v>148</v>
      </c>
      <c r="AU127" s="242" t="s">
        <v>85</v>
      </c>
      <c r="AV127" s="11" t="s">
        <v>85</v>
      </c>
      <c r="AW127" s="11" t="s">
        <v>39</v>
      </c>
      <c r="AX127" s="11" t="s">
        <v>76</v>
      </c>
      <c r="AY127" s="242" t="s">
        <v>140</v>
      </c>
    </row>
    <row r="128" spans="2:51" s="12" customFormat="1" ht="13.5">
      <c r="B128" s="261"/>
      <c r="C128" s="262"/>
      <c r="D128" s="233" t="s">
        <v>148</v>
      </c>
      <c r="E128" s="263" t="s">
        <v>21</v>
      </c>
      <c r="F128" s="264" t="s">
        <v>510</v>
      </c>
      <c r="G128" s="262"/>
      <c r="H128" s="265">
        <v>11.89</v>
      </c>
      <c r="I128" s="266"/>
      <c r="J128" s="262"/>
      <c r="K128" s="262"/>
      <c r="L128" s="267"/>
      <c r="M128" s="268"/>
      <c r="N128" s="269"/>
      <c r="O128" s="269"/>
      <c r="P128" s="269"/>
      <c r="Q128" s="269"/>
      <c r="R128" s="269"/>
      <c r="S128" s="269"/>
      <c r="T128" s="270"/>
      <c r="AT128" s="271" t="s">
        <v>148</v>
      </c>
      <c r="AU128" s="271" t="s">
        <v>85</v>
      </c>
      <c r="AV128" s="12" t="s">
        <v>91</v>
      </c>
      <c r="AW128" s="12" t="s">
        <v>39</v>
      </c>
      <c r="AX128" s="12" t="s">
        <v>81</v>
      </c>
      <c r="AY128" s="271" t="s">
        <v>140</v>
      </c>
    </row>
    <row r="129" spans="2:65" s="1" customFormat="1" ht="16.5" customHeight="1">
      <c r="B129" s="44"/>
      <c r="C129" s="219" t="s">
        <v>10</v>
      </c>
      <c r="D129" s="219" t="s">
        <v>142</v>
      </c>
      <c r="E129" s="220" t="s">
        <v>541</v>
      </c>
      <c r="F129" s="221" t="s">
        <v>542</v>
      </c>
      <c r="G129" s="222" t="s">
        <v>161</v>
      </c>
      <c r="H129" s="223">
        <v>42</v>
      </c>
      <c r="I129" s="224"/>
      <c r="J129" s="225">
        <f>ROUND(I129*H129,2)</f>
        <v>0</v>
      </c>
      <c r="K129" s="221" t="s">
        <v>21</v>
      </c>
      <c r="L129" s="70"/>
      <c r="M129" s="226" t="s">
        <v>21</v>
      </c>
      <c r="N129" s="227" t="s">
        <v>47</v>
      </c>
      <c r="O129" s="45"/>
      <c r="P129" s="228">
        <f>O129*H129</f>
        <v>0</v>
      </c>
      <c r="Q129" s="228">
        <v>0.00268</v>
      </c>
      <c r="R129" s="228">
        <f>Q129*H129</f>
        <v>0.11256000000000001</v>
      </c>
      <c r="S129" s="228">
        <v>0</v>
      </c>
      <c r="T129" s="229">
        <f>S129*H129</f>
        <v>0</v>
      </c>
      <c r="AR129" s="22" t="s">
        <v>91</v>
      </c>
      <c r="AT129" s="22" t="s">
        <v>142</v>
      </c>
      <c r="AU129" s="22" t="s">
        <v>85</v>
      </c>
      <c r="AY129" s="22" t="s">
        <v>140</v>
      </c>
      <c r="BE129" s="230">
        <f>IF(N129="základní",J129,0)</f>
        <v>0</v>
      </c>
      <c r="BF129" s="230">
        <f>IF(N129="snížená",J129,0)</f>
        <v>0</v>
      </c>
      <c r="BG129" s="230">
        <f>IF(N129="zákl. přenesená",J129,0)</f>
        <v>0</v>
      </c>
      <c r="BH129" s="230">
        <f>IF(N129="sníž. přenesená",J129,0)</f>
        <v>0</v>
      </c>
      <c r="BI129" s="230">
        <f>IF(N129="nulová",J129,0)</f>
        <v>0</v>
      </c>
      <c r="BJ129" s="22" t="s">
        <v>81</v>
      </c>
      <c r="BK129" s="230">
        <f>ROUND(I129*H129,2)</f>
        <v>0</v>
      </c>
      <c r="BL129" s="22" t="s">
        <v>91</v>
      </c>
      <c r="BM129" s="22" t="s">
        <v>796</v>
      </c>
    </row>
    <row r="130" spans="2:51" s="11" customFormat="1" ht="13.5">
      <c r="B130" s="231"/>
      <c r="C130" s="232"/>
      <c r="D130" s="233" t="s">
        <v>148</v>
      </c>
      <c r="E130" s="234" t="s">
        <v>21</v>
      </c>
      <c r="F130" s="235" t="s">
        <v>793</v>
      </c>
      <c r="G130" s="232"/>
      <c r="H130" s="236">
        <v>7.5</v>
      </c>
      <c r="I130" s="237"/>
      <c r="J130" s="232"/>
      <c r="K130" s="232"/>
      <c r="L130" s="238"/>
      <c r="M130" s="239"/>
      <c r="N130" s="240"/>
      <c r="O130" s="240"/>
      <c r="P130" s="240"/>
      <c r="Q130" s="240"/>
      <c r="R130" s="240"/>
      <c r="S130" s="240"/>
      <c r="T130" s="241"/>
      <c r="AT130" s="242" t="s">
        <v>148</v>
      </c>
      <c r="AU130" s="242" t="s">
        <v>85</v>
      </c>
      <c r="AV130" s="11" t="s">
        <v>85</v>
      </c>
      <c r="AW130" s="11" t="s">
        <v>39</v>
      </c>
      <c r="AX130" s="11" t="s">
        <v>76</v>
      </c>
      <c r="AY130" s="242" t="s">
        <v>140</v>
      </c>
    </row>
    <row r="131" spans="2:51" s="11" customFormat="1" ht="13.5">
      <c r="B131" s="231"/>
      <c r="C131" s="232"/>
      <c r="D131" s="233" t="s">
        <v>148</v>
      </c>
      <c r="E131" s="234" t="s">
        <v>21</v>
      </c>
      <c r="F131" s="235" t="s">
        <v>797</v>
      </c>
      <c r="G131" s="232"/>
      <c r="H131" s="236">
        <v>34.5</v>
      </c>
      <c r="I131" s="237"/>
      <c r="J131" s="232"/>
      <c r="K131" s="232"/>
      <c r="L131" s="238"/>
      <c r="M131" s="239"/>
      <c r="N131" s="240"/>
      <c r="O131" s="240"/>
      <c r="P131" s="240"/>
      <c r="Q131" s="240"/>
      <c r="R131" s="240"/>
      <c r="S131" s="240"/>
      <c r="T131" s="241"/>
      <c r="AT131" s="242" t="s">
        <v>148</v>
      </c>
      <c r="AU131" s="242" t="s">
        <v>85</v>
      </c>
      <c r="AV131" s="11" t="s">
        <v>85</v>
      </c>
      <c r="AW131" s="11" t="s">
        <v>39</v>
      </c>
      <c r="AX131" s="11" t="s">
        <v>76</v>
      </c>
      <c r="AY131" s="242" t="s">
        <v>140</v>
      </c>
    </row>
    <row r="132" spans="2:51" s="12" customFormat="1" ht="13.5">
      <c r="B132" s="261"/>
      <c r="C132" s="262"/>
      <c r="D132" s="233" t="s">
        <v>148</v>
      </c>
      <c r="E132" s="263" t="s">
        <v>21</v>
      </c>
      <c r="F132" s="264" t="s">
        <v>510</v>
      </c>
      <c r="G132" s="262"/>
      <c r="H132" s="265">
        <v>42</v>
      </c>
      <c r="I132" s="266"/>
      <c r="J132" s="262"/>
      <c r="K132" s="262"/>
      <c r="L132" s="267"/>
      <c r="M132" s="268"/>
      <c r="N132" s="269"/>
      <c r="O132" s="269"/>
      <c r="P132" s="269"/>
      <c r="Q132" s="269"/>
      <c r="R132" s="269"/>
      <c r="S132" s="269"/>
      <c r="T132" s="270"/>
      <c r="AT132" s="271" t="s">
        <v>148</v>
      </c>
      <c r="AU132" s="271" t="s">
        <v>85</v>
      </c>
      <c r="AV132" s="12" t="s">
        <v>91</v>
      </c>
      <c r="AW132" s="12" t="s">
        <v>39</v>
      </c>
      <c r="AX132" s="12" t="s">
        <v>81</v>
      </c>
      <c r="AY132" s="271" t="s">
        <v>140</v>
      </c>
    </row>
    <row r="133" spans="2:65" s="1" customFormat="1" ht="25.5" customHeight="1">
      <c r="B133" s="44"/>
      <c r="C133" s="219" t="s">
        <v>217</v>
      </c>
      <c r="D133" s="219" t="s">
        <v>142</v>
      </c>
      <c r="E133" s="220" t="s">
        <v>554</v>
      </c>
      <c r="F133" s="221" t="s">
        <v>555</v>
      </c>
      <c r="G133" s="222" t="s">
        <v>161</v>
      </c>
      <c r="H133" s="223">
        <v>12.48</v>
      </c>
      <c r="I133" s="224"/>
      <c r="J133" s="225">
        <f>ROUND(I133*H133,2)</f>
        <v>0</v>
      </c>
      <c r="K133" s="221" t="s">
        <v>146</v>
      </c>
      <c r="L133" s="70"/>
      <c r="M133" s="226" t="s">
        <v>21</v>
      </c>
      <c r="N133" s="227" t="s">
        <v>47</v>
      </c>
      <c r="O133" s="45"/>
      <c r="P133" s="228">
        <f>O133*H133</f>
        <v>0</v>
      </c>
      <c r="Q133" s="228">
        <v>0.00012</v>
      </c>
      <c r="R133" s="228">
        <f>Q133*H133</f>
        <v>0.0014976000000000002</v>
      </c>
      <c r="S133" s="228">
        <v>0</v>
      </c>
      <c r="T133" s="229">
        <f>S133*H133</f>
        <v>0</v>
      </c>
      <c r="AR133" s="22" t="s">
        <v>91</v>
      </c>
      <c r="AT133" s="22" t="s">
        <v>142</v>
      </c>
      <c r="AU133" s="22" t="s">
        <v>85</v>
      </c>
      <c r="AY133" s="22" t="s">
        <v>140</v>
      </c>
      <c r="BE133" s="230">
        <f>IF(N133="základní",J133,0)</f>
        <v>0</v>
      </c>
      <c r="BF133" s="230">
        <f>IF(N133="snížená",J133,0)</f>
        <v>0</v>
      </c>
      <c r="BG133" s="230">
        <f>IF(N133="zákl. přenesená",J133,0)</f>
        <v>0</v>
      </c>
      <c r="BH133" s="230">
        <f>IF(N133="sníž. přenesená",J133,0)</f>
        <v>0</v>
      </c>
      <c r="BI133" s="230">
        <f>IF(N133="nulová",J133,0)</f>
        <v>0</v>
      </c>
      <c r="BJ133" s="22" t="s">
        <v>81</v>
      </c>
      <c r="BK133" s="230">
        <f>ROUND(I133*H133,2)</f>
        <v>0</v>
      </c>
      <c r="BL133" s="22" t="s">
        <v>91</v>
      </c>
      <c r="BM133" s="22" t="s">
        <v>798</v>
      </c>
    </row>
    <row r="134" spans="2:47" s="1" customFormat="1" ht="13.5">
      <c r="B134" s="44"/>
      <c r="C134" s="72"/>
      <c r="D134" s="233" t="s">
        <v>196</v>
      </c>
      <c r="E134" s="72"/>
      <c r="F134" s="253" t="s">
        <v>557</v>
      </c>
      <c r="G134" s="72"/>
      <c r="H134" s="72"/>
      <c r="I134" s="189"/>
      <c r="J134" s="72"/>
      <c r="K134" s="72"/>
      <c r="L134" s="70"/>
      <c r="M134" s="254"/>
      <c r="N134" s="45"/>
      <c r="O134" s="45"/>
      <c r="P134" s="45"/>
      <c r="Q134" s="45"/>
      <c r="R134" s="45"/>
      <c r="S134" s="45"/>
      <c r="T134" s="93"/>
      <c r="AT134" s="22" t="s">
        <v>196</v>
      </c>
      <c r="AU134" s="22" t="s">
        <v>85</v>
      </c>
    </row>
    <row r="135" spans="2:51" s="11" customFormat="1" ht="13.5">
      <c r="B135" s="231"/>
      <c r="C135" s="232"/>
      <c r="D135" s="233" t="s">
        <v>148</v>
      </c>
      <c r="E135" s="234" t="s">
        <v>21</v>
      </c>
      <c r="F135" s="235" t="s">
        <v>799</v>
      </c>
      <c r="G135" s="232"/>
      <c r="H135" s="236">
        <v>12.48</v>
      </c>
      <c r="I135" s="237"/>
      <c r="J135" s="232"/>
      <c r="K135" s="232"/>
      <c r="L135" s="238"/>
      <c r="M135" s="239"/>
      <c r="N135" s="240"/>
      <c r="O135" s="240"/>
      <c r="P135" s="240"/>
      <c r="Q135" s="240"/>
      <c r="R135" s="240"/>
      <c r="S135" s="240"/>
      <c r="T135" s="241"/>
      <c r="AT135" s="242" t="s">
        <v>148</v>
      </c>
      <c r="AU135" s="242" t="s">
        <v>85</v>
      </c>
      <c r="AV135" s="11" t="s">
        <v>85</v>
      </c>
      <c r="AW135" s="11" t="s">
        <v>39</v>
      </c>
      <c r="AX135" s="11" t="s">
        <v>81</v>
      </c>
      <c r="AY135" s="242" t="s">
        <v>140</v>
      </c>
    </row>
    <row r="136" spans="2:65" s="1" customFormat="1" ht="25.5" customHeight="1">
      <c r="B136" s="44"/>
      <c r="C136" s="219" t="s">
        <v>221</v>
      </c>
      <c r="D136" s="219" t="s">
        <v>142</v>
      </c>
      <c r="E136" s="220" t="s">
        <v>559</v>
      </c>
      <c r="F136" s="221" t="s">
        <v>560</v>
      </c>
      <c r="G136" s="222" t="s">
        <v>161</v>
      </c>
      <c r="H136" s="223">
        <v>9.7</v>
      </c>
      <c r="I136" s="224"/>
      <c r="J136" s="225">
        <f>ROUND(I136*H136,2)</f>
        <v>0</v>
      </c>
      <c r="K136" s="221" t="s">
        <v>146</v>
      </c>
      <c r="L136" s="70"/>
      <c r="M136" s="226" t="s">
        <v>21</v>
      </c>
      <c r="N136" s="227" t="s">
        <v>47</v>
      </c>
      <c r="O136" s="45"/>
      <c r="P136" s="228">
        <f>O136*H136</f>
        <v>0</v>
      </c>
      <c r="Q136" s="228">
        <v>0.24101</v>
      </c>
      <c r="R136" s="228">
        <f>Q136*H136</f>
        <v>2.3377969999999997</v>
      </c>
      <c r="S136" s="228">
        <v>0</v>
      </c>
      <c r="T136" s="229">
        <f>S136*H136</f>
        <v>0</v>
      </c>
      <c r="AR136" s="22" t="s">
        <v>91</v>
      </c>
      <c r="AT136" s="22" t="s">
        <v>142</v>
      </c>
      <c r="AU136" s="22" t="s">
        <v>85</v>
      </c>
      <c r="AY136" s="22" t="s">
        <v>140</v>
      </c>
      <c r="BE136" s="230">
        <f>IF(N136="základní",J136,0)</f>
        <v>0</v>
      </c>
      <c r="BF136" s="230">
        <f>IF(N136="snížená",J136,0)</f>
        <v>0</v>
      </c>
      <c r="BG136" s="230">
        <f>IF(N136="zákl. přenesená",J136,0)</f>
        <v>0</v>
      </c>
      <c r="BH136" s="230">
        <f>IF(N136="sníž. přenesená",J136,0)</f>
        <v>0</v>
      </c>
      <c r="BI136" s="230">
        <f>IF(N136="nulová",J136,0)</f>
        <v>0</v>
      </c>
      <c r="BJ136" s="22" t="s">
        <v>81</v>
      </c>
      <c r="BK136" s="230">
        <f>ROUND(I136*H136,2)</f>
        <v>0</v>
      </c>
      <c r="BL136" s="22" t="s">
        <v>91</v>
      </c>
      <c r="BM136" s="22" t="s">
        <v>561</v>
      </c>
    </row>
    <row r="137" spans="2:51" s="11" customFormat="1" ht="13.5">
      <c r="B137" s="231"/>
      <c r="C137" s="232"/>
      <c r="D137" s="233" t="s">
        <v>148</v>
      </c>
      <c r="E137" s="234" t="s">
        <v>21</v>
      </c>
      <c r="F137" s="235" t="s">
        <v>800</v>
      </c>
      <c r="G137" s="232"/>
      <c r="H137" s="236">
        <v>9.7</v>
      </c>
      <c r="I137" s="237"/>
      <c r="J137" s="232"/>
      <c r="K137" s="232"/>
      <c r="L137" s="238"/>
      <c r="M137" s="239"/>
      <c r="N137" s="240"/>
      <c r="O137" s="240"/>
      <c r="P137" s="240"/>
      <c r="Q137" s="240"/>
      <c r="R137" s="240"/>
      <c r="S137" s="240"/>
      <c r="T137" s="241"/>
      <c r="AT137" s="242" t="s">
        <v>148</v>
      </c>
      <c r="AU137" s="242" t="s">
        <v>85</v>
      </c>
      <c r="AV137" s="11" t="s">
        <v>85</v>
      </c>
      <c r="AW137" s="11" t="s">
        <v>39</v>
      </c>
      <c r="AX137" s="11" t="s">
        <v>81</v>
      </c>
      <c r="AY137" s="242" t="s">
        <v>140</v>
      </c>
    </row>
    <row r="138" spans="2:63" s="10" customFormat="1" ht="29.85" customHeight="1">
      <c r="B138" s="203"/>
      <c r="C138" s="204"/>
      <c r="D138" s="205" t="s">
        <v>75</v>
      </c>
      <c r="E138" s="217" t="s">
        <v>164</v>
      </c>
      <c r="F138" s="217" t="s">
        <v>165</v>
      </c>
      <c r="G138" s="204"/>
      <c r="H138" s="204"/>
      <c r="I138" s="207"/>
      <c r="J138" s="218">
        <f>BK138</f>
        <v>0</v>
      </c>
      <c r="K138" s="204"/>
      <c r="L138" s="209"/>
      <c r="M138" s="210"/>
      <c r="N138" s="211"/>
      <c r="O138" s="211"/>
      <c r="P138" s="212">
        <f>SUM(P139:P154)</f>
        <v>0</v>
      </c>
      <c r="Q138" s="211"/>
      <c r="R138" s="212">
        <f>SUM(R139:R154)</f>
        <v>0</v>
      </c>
      <c r="S138" s="211"/>
      <c r="T138" s="213">
        <f>SUM(T139:T154)</f>
        <v>1.4785</v>
      </c>
      <c r="AR138" s="214" t="s">
        <v>81</v>
      </c>
      <c r="AT138" s="215" t="s">
        <v>75</v>
      </c>
      <c r="AU138" s="215" t="s">
        <v>81</v>
      </c>
      <c r="AY138" s="214" t="s">
        <v>140</v>
      </c>
      <c r="BK138" s="216">
        <f>SUM(BK139:BK154)</f>
        <v>0</v>
      </c>
    </row>
    <row r="139" spans="2:65" s="1" customFormat="1" ht="38.25" customHeight="1">
      <c r="B139" s="44"/>
      <c r="C139" s="219" t="s">
        <v>227</v>
      </c>
      <c r="D139" s="219" t="s">
        <v>142</v>
      </c>
      <c r="E139" s="220" t="s">
        <v>166</v>
      </c>
      <c r="F139" s="221" t="s">
        <v>167</v>
      </c>
      <c r="G139" s="222" t="s">
        <v>161</v>
      </c>
      <c r="H139" s="223">
        <v>48.5</v>
      </c>
      <c r="I139" s="224"/>
      <c r="J139" s="225">
        <f>ROUND(I139*H139,2)</f>
        <v>0</v>
      </c>
      <c r="K139" s="221" t="s">
        <v>146</v>
      </c>
      <c r="L139" s="70"/>
      <c r="M139" s="226" t="s">
        <v>21</v>
      </c>
      <c r="N139" s="227" t="s">
        <v>47</v>
      </c>
      <c r="O139" s="45"/>
      <c r="P139" s="228">
        <f>O139*H139</f>
        <v>0</v>
      </c>
      <c r="Q139" s="228">
        <v>0</v>
      </c>
      <c r="R139" s="228">
        <f>Q139*H139</f>
        <v>0</v>
      </c>
      <c r="S139" s="228">
        <v>0</v>
      </c>
      <c r="T139" s="229">
        <f>S139*H139</f>
        <v>0</v>
      </c>
      <c r="AR139" s="22" t="s">
        <v>91</v>
      </c>
      <c r="AT139" s="22" t="s">
        <v>142</v>
      </c>
      <c r="AU139" s="22" t="s">
        <v>85</v>
      </c>
      <c r="AY139" s="22" t="s">
        <v>140</v>
      </c>
      <c r="BE139" s="230">
        <f>IF(N139="základní",J139,0)</f>
        <v>0</v>
      </c>
      <c r="BF139" s="230">
        <f>IF(N139="snížená",J139,0)</f>
        <v>0</v>
      </c>
      <c r="BG139" s="230">
        <f>IF(N139="zákl. přenesená",J139,0)</f>
        <v>0</v>
      </c>
      <c r="BH139" s="230">
        <f>IF(N139="sníž. přenesená",J139,0)</f>
        <v>0</v>
      </c>
      <c r="BI139" s="230">
        <f>IF(N139="nulová",J139,0)</f>
        <v>0</v>
      </c>
      <c r="BJ139" s="22" t="s">
        <v>81</v>
      </c>
      <c r="BK139" s="230">
        <f>ROUND(I139*H139,2)</f>
        <v>0</v>
      </c>
      <c r="BL139" s="22" t="s">
        <v>91</v>
      </c>
      <c r="BM139" s="22" t="s">
        <v>562</v>
      </c>
    </row>
    <row r="140" spans="2:47" s="1" customFormat="1" ht="13.5">
      <c r="B140" s="44"/>
      <c r="C140" s="72"/>
      <c r="D140" s="233" t="s">
        <v>196</v>
      </c>
      <c r="E140" s="72"/>
      <c r="F140" s="253" t="s">
        <v>563</v>
      </c>
      <c r="G140" s="72"/>
      <c r="H140" s="72"/>
      <c r="I140" s="189"/>
      <c r="J140" s="72"/>
      <c r="K140" s="72"/>
      <c r="L140" s="70"/>
      <c r="M140" s="254"/>
      <c r="N140" s="45"/>
      <c r="O140" s="45"/>
      <c r="P140" s="45"/>
      <c r="Q140" s="45"/>
      <c r="R140" s="45"/>
      <c r="S140" s="45"/>
      <c r="T140" s="93"/>
      <c r="AT140" s="22" t="s">
        <v>196</v>
      </c>
      <c r="AU140" s="22" t="s">
        <v>85</v>
      </c>
    </row>
    <row r="141" spans="2:51" s="11" customFormat="1" ht="13.5">
      <c r="B141" s="231"/>
      <c r="C141" s="232"/>
      <c r="D141" s="233" t="s">
        <v>148</v>
      </c>
      <c r="E141" s="234" t="s">
        <v>21</v>
      </c>
      <c r="F141" s="235" t="s">
        <v>801</v>
      </c>
      <c r="G141" s="232"/>
      <c r="H141" s="236">
        <v>48.5</v>
      </c>
      <c r="I141" s="237"/>
      <c r="J141" s="232"/>
      <c r="K141" s="232"/>
      <c r="L141" s="238"/>
      <c r="M141" s="239"/>
      <c r="N141" s="240"/>
      <c r="O141" s="240"/>
      <c r="P141" s="240"/>
      <c r="Q141" s="240"/>
      <c r="R141" s="240"/>
      <c r="S141" s="240"/>
      <c r="T141" s="241"/>
      <c r="AT141" s="242" t="s">
        <v>148</v>
      </c>
      <c r="AU141" s="242" t="s">
        <v>85</v>
      </c>
      <c r="AV141" s="11" t="s">
        <v>85</v>
      </c>
      <c r="AW141" s="11" t="s">
        <v>39</v>
      </c>
      <c r="AX141" s="11" t="s">
        <v>81</v>
      </c>
      <c r="AY141" s="242" t="s">
        <v>140</v>
      </c>
    </row>
    <row r="142" spans="2:65" s="1" customFormat="1" ht="38.25" customHeight="1">
      <c r="B142" s="44"/>
      <c r="C142" s="219" t="s">
        <v>235</v>
      </c>
      <c r="D142" s="219" t="s">
        <v>142</v>
      </c>
      <c r="E142" s="220" t="s">
        <v>171</v>
      </c>
      <c r="F142" s="221" t="s">
        <v>172</v>
      </c>
      <c r="G142" s="222" t="s">
        <v>161</v>
      </c>
      <c r="H142" s="223">
        <v>1455</v>
      </c>
      <c r="I142" s="224"/>
      <c r="J142" s="225">
        <f>ROUND(I142*H142,2)</f>
        <v>0</v>
      </c>
      <c r="K142" s="221" t="s">
        <v>146</v>
      </c>
      <c r="L142" s="70"/>
      <c r="M142" s="226" t="s">
        <v>21</v>
      </c>
      <c r="N142" s="227" t="s">
        <v>47</v>
      </c>
      <c r="O142" s="45"/>
      <c r="P142" s="228">
        <f>O142*H142</f>
        <v>0</v>
      </c>
      <c r="Q142" s="228">
        <v>0</v>
      </c>
      <c r="R142" s="228">
        <f>Q142*H142</f>
        <v>0</v>
      </c>
      <c r="S142" s="228">
        <v>0</v>
      </c>
      <c r="T142" s="229">
        <f>S142*H142</f>
        <v>0</v>
      </c>
      <c r="AR142" s="22" t="s">
        <v>91</v>
      </c>
      <c r="AT142" s="22" t="s">
        <v>142</v>
      </c>
      <c r="AU142" s="22" t="s">
        <v>85</v>
      </c>
      <c r="AY142" s="22" t="s">
        <v>140</v>
      </c>
      <c r="BE142" s="230">
        <f>IF(N142="základní",J142,0)</f>
        <v>0</v>
      </c>
      <c r="BF142" s="230">
        <f>IF(N142="snížená",J142,0)</f>
        <v>0</v>
      </c>
      <c r="BG142" s="230">
        <f>IF(N142="zákl. přenesená",J142,0)</f>
        <v>0</v>
      </c>
      <c r="BH142" s="230">
        <f>IF(N142="sníž. přenesená",J142,0)</f>
        <v>0</v>
      </c>
      <c r="BI142" s="230">
        <f>IF(N142="nulová",J142,0)</f>
        <v>0</v>
      </c>
      <c r="BJ142" s="22" t="s">
        <v>81</v>
      </c>
      <c r="BK142" s="230">
        <f>ROUND(I142*H142,2)</f>
        <v>0</v>
      </c>
      <c r="BL142" s="22" t="s">
        <v>91</v>
      </c>
      <c r="BM142" s="22" t="s">
        <v>565</v>
      </c>
    </row>
    <row r="143" spans="2:47" s="1" customFormat="1" ht="13.5">
      <c r="B143" s="44"/>
      <c r="C143" s="72"/>
      <c r="D143" s="233" t="s">
        <v>196</v>
      </c>
      <c r="E143" s="72"/>
      <c r="F143" s="253" t="s">
        <v>563</v>
      </c>
      <c r="G143" s="72"/>
      <c r="H143" s="72"/>
      <c r="I143" s="189"/>
      <c r="J143" s="72"/>
      <c r="K143" s="72"/>
      <c r="L143" s="70"/>
      <c r="M143" s="254"/>
      <c r="N143" s="45"/>
      <c r="O143" s="45"/>
      <c r="P143" s="45"/>
      <c r="Q143" s="45"/>
      <c r="R143" s="45"/>
      <c r="S143" s="45"/>
      <c r="T143" s="93"/>
      <c r="AT143" s="22" t="s">
        <v>196</v>
      </c>
      <c r="AU143" s="22" t="s">
        <v>85</v>
      </c>
    </row>
    <row r="144" spans="2:51" s="11" customFormat="1" ht="13.5">
      <c r="B144" s="231"/>
      <c r="C144" s="232"/>
      <c r="D144" s="233" t="s">
        <v>148</v>
      </c>
      <c r="E144" s="234" t="s">
        <v>21</v>
      </c>
      <c r="F144" s="235" t="s">
        <v>802</v>
      </c>
      <c r="G144" s="232"/>
      <c r="H144" s="236">
        <v>1455</v>
      </c>
      <c r="I144" s="237"/>
      <c r="J144" s="232"/>
      <c r="K144" s="232"/>
      <c r="L144" s="238"/>
      <c r="M144" s="239"/>
      <c r="N144" s="240"/>
      <c r="O144" s="240"/>
      <c r="P144" s="240"/>
      <c r="Q144" s="240"/>
      <c r="R144" s="240"/>
      <c r="S144" s="240"/>
      <c r="T144" s="241"/>
      <c r="AT144" s="242" t="s">
        <v>148</v>
      </c>
      <c r="AU144" s="242" t="s">
        <v>85</v>
      </c>
      <c r="AV144" s="11" t="s">
        <v>85</v>
      </c>
      <c r="AW144" s="11" t="s">
        <v>39</v>
      </c>
      <c r="AX144" s="11" t="s">
        <v>81</v>
      </c>
      <c r="AY144" s="242" t="s">
        <v>140</v>
      </c>
    </row>
    <row r="145" spans="2:65" s="1" customFormat="1" ht="38.25" customHeight="1">
      <c r="B145" s="44"/>
      <c r="C145" s="219" t="s">
        <v>239</v>
      </c>
      <c r="D145" s="219" t="s">
        <v>142</v>
      </c>
      <c r="E145" s="220" t="s">
        <v>176</v>
      </c>
      <c r="F145" s="221" t="s">
        <v>177</v>
      </c>
      <c r="G145" s="222" t="s">
        <v>161</v>
      </c>
      <c r="H145" s="223">
        <v>48.5</v>
      </c>
      <c r="I145" s="224"/>
      <c r="J145" s="225">
        <f>ROUND(I145*H145,2)</f>
        <v>0</v>
      </c>
      <c r="K145" s="221" t="s">
        <v>146</v>
      </c>
      <c r="L145" s="70"/>
      <c r="M145" s="226" t="s">
        <v>21</v>
      </c>
      <c r="N145" s="227" t="s">
        <v>47</v>
      </c>
      <c r="O145" s="45"/>
      <c r="P145" s="228">
        <f>O145*H145</f>
        <v>0</v>
      </c>
      <c r="Q145" s="228">
        <v>0</v>
      </c>
      <c r="R145" s="228">
        <f>Q145*H145</f>
        <v>0</v>
      </c>
      <c r="S145" s="228">
        <v>0</v>
      </c>
      <c r="T145" s="229">
        <f>S145*H145</f>
        <v>0</v>
      </c>
      <c r="AR145" s="22" t="s">
        <v>91</v>
      </c>
      <c r="AT145" s="22" t="s">
        <v>142</v>
      </c>
      <c r="AU145" s="22" t="s">
        <v>85</v>
      </c>
      <c r="AY145" s="22" t="s">
        <v>140</v>
      </c>
      <c r="BE145" s="230">
        <f>IF(N145="základní",J145,0)</f>
        <v>0</v>
      </c>
      <c r="BF145" s="230">
        <f>IF(N145="snížená",J145,0)</f>
        <v>0</v>
      </c>
      <c r="BG145" s="230">
        <f>IF(N145="zákl. přenesená",J145,0)</f>
        <v>0</v>
      </c>
      <c r="BH145" s="230">
        <f>IF(N145="sníž. přenesená",J145,0)</f>
        <v>0</v>
      </c>
      <c r="BI145" s="230">
        <f>IF(N145="nulová",J145,0)</f>
        <v>0</v>
      </c>
      <c r="BJ145" s="22" t="s">
        <v>81</v>
      </c>
      <c r="BK145" s="230">
        <f>ROUND(I145*H145,2)</f>
        <v>0</v>
      </c>
      <c r="BL145" s="22" t="s">
        <v>91</v>
      </c>
      <c r="BM145" s="22" t="s">
        <v>567</v>
      </c>
    </row>
    <row r="146" spans="2:47" s="1" customFormat="1" ht="13.5">
      <c r="B146" s="44"/>
      <c r="C146" s="72"/>
      <c r="D146" s="233" t="s">
        <v>196</v>
      </c>
      <c r="E146" s="72"/>
      <c r="F146" s="253" t="s">
        <v>568</v>
      </c>
      <c r="G146" s="72"/>
      <c r="H146" s="72"/>
      <c r="I146" s="189"/>
      <c r="J146" s="72"/>
      <c r="K146" s="72"/>
      <c r="L146" s="70"/>
      <c r="M146" s="254"/>
      <c r="N146" s="45"/>
      <c r="O146" s="45"/>
      <c r="P146" s="45"/>
      <c r="Q146" s="45"/>
      <c r="R146" s="45"/>
      <c r="S146" s="45"/>
      <c r="T146" s="93"/>
      <c r="AT146" s="22" t="s">
        <v>196</v>
      </c>
      <c r="AU146" s="22" t="s">
        <v>85</v>
      </c>
    </row>
    <row r="147" spans="2:51" s="11" customFormat="1" ht="13.5">
      <c r="B147" s="231"/>
      <c r="C147" s="232"/>
      <c r="D147" s="233" t="s">
        <v>148</v>
      </c>
      <c r="E147" s="234" t="s">
        <v>21</v>
      </c>
      <c r="F147" s="235" t="s">
        <v>803</v>
      </c>
      <c r="G147" s="232"/>
      <c r="H147" s="236">
        <v>48.5</v>
      </c>
      <c r="I147" s="237"/>
      <c r="J147" s="232"/>
      <c r="K147" s="232"/>
      <c r="L147" s="238"/>
      <c r="M147" s="239"/>
      <c r="N147" s="240"/>
      <c r="O147" s="240"/>
      <c r="P147" s="240"/>
      <c r="Q147" s="240"/>
      <c r="R147" s="240"/>
      <c r="S147" s="240"/>
      <c r="T147" s="241"/>
      <c r="AT147" s="242" t="s">
        <v>148</v>
      </c>
      <c r="AU147" s="242" t="s">
        <v>85</v>
      </c>
      <c r="AV147" s="11" t="s">
        <v>85</v>
      </c>
      <c r="AW147" s="11" t="s">
        <v>39</v>
      </c>
      <c r="AX147" s="11" t="s">
        <v>81</v>
      </c>
      <c r="AY147" s="242" t="s">
        <v>140</v>
      </c>
    </row>
    <row r="148" spans="2:65" s="1" customFormat="1" ht="16.5" customHeight="1">
      <c r="B148" s="44"/>
      <c r="C148" s="219" t="s">
        <v>9</v>
      </c>
      <c r="D148" s="219" t="s">
        <v>142</v>
      </c>
      <c r="E148" s="220" t="s">
        <v>594</v>
      </c>
      <c r="F148" s="221" t="s">
        <v>595</v>
      </c>
      <c r="G148" s="222" t="s">
        <v>251</v>
      </c>
      <c r="H148" s="223">
        <v>4.5</v>
      </c>
      <c r="I148" s="224"/>
      <c r="J148" s="225">
        <f>ROUND(I148*H148,2)</f>
        <v>0</v>
      </c>
      <c r="K148" s="221" t="s">
        <v>21</v>
      </c>
      <c r="L148" s="70"/>
      <c r="M148" s="226" t="s">
        <v>21</v>
      </c>
      <c r="N148" s="227" t="s">
        <v>47</v>
      </c>
      <c r="O148" s="45"/>
      <c r="P148" s="228">
        <f>O148*H148</f>
        <v>0</v>
      </c>
      <c r="Q148" s="228">
        <v>0</v>
      </c>
      <c r="R148" s="228">
        <f>Q148*H148</f>
        <v>0</v>
      </c>
      <c r="S148" s="228">
        <v>0.093</v>
      </c>
      <c r="T148" s="229">
        <f>S148*H148</f>
        <v>0.4185</v>
      </c>
      <c r="AR148" s="22" t="s">
        <v>91</v>
      </c>
      <c r="AT148" s="22" t="s">
        <v>142</v>
      </c>
      <c r="AU148" s="22" t="s">
        <v>85</v>
      </c>
      <c r="AY148" s="22" t="s">
        <v>140</v>
      </c>
      <c r="BE148" s="230">
        <f>IF(N148="základní",J148,0)</f>
        <v>0</v>
      </c>
      <c r="BF148" s="230">
        <f>IF(N148="snížená",J148,0)</f>
        <v>0</v>
      </c>
      <c r="BG148" s="230">
        <f>IF(N148="zákl. přenesená",J148,0)</f>
        <v>0</v>
      </c>
      <c r="BH148" s="230">
        <f>IF(N148="sníž. přenesená",J148,0)</f>
        <v>0</v>
      </c>
      <c r="BI148" s="230">
        <f>IF(N148="nulová",J148,0)</f>
        <v>0</v>
      </c>
      <c r="BJ148" s="22" t="s">
        <v>81</v>
      </c>
      <c r="BK148" s="230">
        <f>ROUND(I148*H148,2)</f>
        <v>0</v>
      </c>
      <c r="BL148" s="22" t="s">
        <v>91</v>
      </c>
      <c r="BM148" s="22" t="s">
        <v>596</v>
      </c>
    </row>
    <row r="149" spans="2:51" s="11" customFormat="1" ht="13.5">
      <c r="B149" s="231"/>
      <c r="C149" s="232"/>
      <c r="D149" s="233" t="s">
        <v>148</v>
      </c>
      <c r="E149" s="234" t="s">
        <v>21</v>
      </c>
      <c r="F149" s="235" t="s">
        <v>804</v>
      </c>
      <c r="G149" s="232"/>
      <c r="H149" s="236">
        <v>4.5</v>
      </c>
      <c r="I149" s="237"/>
      <c r="J149" s="232"/>
      <c r="K149" s="232"/>
      <c r="L149" s="238"/>
      <c r="M149" s="239"/>
      <c r="N149" s="240"/>
      <c r="O149" s="240"/>
      <c r="P149" s="240"/>
      <c r="Q149" s="240"/>
      <c r="R149" s="240"/>
      <c r="S149" s="240"/>
      <c r="T149" s="241"/>
      <c r="AT149" s="242" t="s">
        <v>148</v>
      </c>
      <c r="AU149" s="242" t="s">
        <v>85</v>
      </c>
      <c r="AV149" s="11" t="s">
        <v>85</v>
      </c>
      <c r="AW149" s="11" t="s">
        <v>39</v>
      </c>
      <c r="AX149" s="11" t="s">
        <v>81</v>
      </c>
      <c r="AY149" s="242" t="s">
        <v>140</v>
      </c>
    </row>
    <row r="150" spans="2:65" s="1" customFormat="1" ht="38.25" customHeight="1">
      <c r="B150" s="44"/>
      <c r="C150" s="219" t="s">
        <v>248</v>
      </c>
      <c r="D150" s="219" t="s">
        <v>142</v>
      </c>
      <c r="E150" s="220" t="s">
        <v>612</v>
      </c>
      <c r="F150" s="221" t="s">
        <v>613</v>
      </c>
      <c r="G150" s="222" t="s">
        <v>161</v>
      </c>
      <c r="H150" s="223">
        <v>7.5</v>
      </c>
      <c r="I150" s="224"/>
      <c r="J150" s="225">
        <f>ROUND(I150*H150,2)</f>
        <v>0</v>
      </c>
      <c r="K150" s="221" t="s">
        <v>146</v>
      </c>
      <c r="L150" s="70"/>
      <c r="M150" s="226" t="s">
        <v>21</v>
      </c>
      <c r="N150" s="227" t="s">
        <v>47</v>
      </c>
      <c r="O150" s="45"/>
      <c r="P150" s="228">
        <f>O150*H150</f>
        <v>0</v>
      </c>
      <c r="Q150" s="228">
        <v>0</v>
      </c>
      <c r="R150" s="228">
        <f>Q150*H150</f>
        <v>0</v>
      </c>
      <c r="S150" s="228">
        <v>0.072</v>
      </c>
      <c r="T150" s="229">
        <f>S150*H150</f>
        <v>0.5399999999999999</v>
      </c>
      <c r="AR150" s="22" t="s">
        <v>91</v>
      </c>
      <c r="AT150" s="22" t="s">
        <v>142</v>
      </c>
      <c r="AU150" s="22" t="s">
        <v>85</v>
      </c>
      <c r="AY150" s="22" t="s">
        <v>140</v>
      </c>
      <c r="BE150" s="230">
        <f>IF(N150="základní",J150,0)</f>
        <v>0</v>
      </c>
      <c r="BF150" s="230">
        <f>IF(N150="snížená",J150,0)</f>
        <v>0</v>
      </c>
      <c r="BG150" s="230">
        <f>IF(N150="zákl. přenesená",J150,0)</f>
        <v>0</v>
      </c>
      <c r="BH150" s="230">
        <f>IF(N150="sníž. přenesená",J150,0)</f>
        <v>0</v>
      </c>
      <c r="BI150" s="230">
        <f>IF(N150="nulová",J150,0)</f>
        <v>0</v>
      </c>
      <c r="BJ150" s="22" t="s">
        <v>81</v>
      </c>
      <c r="BK150" s="230">
        <f>ROUND(I150*H150,2)</f>
        <v>0</v>
      </c>
      <c r="BL150" s="22" t="s">
        <v>91</v>
      </c>
      <c r="BM150" s="22" t="s">
        <v>614</v>
      </c>
    </row>
    <row r="151" spans="2:51" s="11" customFormat="1" ht="13.5">
      <c r="B151" s="231"/>
      <c r="C151" s="232"/>
      <c r="D151" s="233" t="s">
        <v>148</v>
      </c>
      <c r="E151" s="234" t="s">
        <v>21</v>
      </c>
      <c r="F151" s="235" t="s">
        <v>787</v>
      </c>
      <c r="G151" s="232"/>
      <c r="H151" s="236">
        <v>7.5</v>
      </c>
      <c r="I151" s="237"/>
      <c r="J151" s="232"/>
      <c r="K151" s="232"/>
      <c r="L151" s="238"/>
      <c r="M151" s="239"/>
      <c r="N151" s="240"/>
      <c r="O151" s="240"/>
      <c r="P151" s="240"/>
      <c r="Q151" s="240"/>
      <c r="R151" s="240"/>
      <c r="S151" s="240"/>
      <c r="T151" s="241"/>
      <c r="AT151" s="242" t="s">
        <v>148</v>
      </c>
      <c r="AU151" s="242" t="s">
        <v>85</v>
      </c>
      <c r="AV151" s="11" t="s">
        <v>85</v>
      </c>
      <c r="AW151" s="11" t="s">
        <v>39</v>
      </c>
      <c r="AX151" s="11" t="s">
        <v>81</v>
      </c>
      <c r="AY151" s="242" t="s">
        <v>140</v>
      </c>
    </row>
    <row r="152" spans="2:65" s="1" customFormat="1" ht="25.5" customHeight="1">
      <c r="B152" s="44"/>
      <c r="C152" s="219" t="s">
        <v>254</v>
      </c>
      <c r="D152" s="219" t="s">
        <v>142</v>
      </c>
      <c r="E152" s="220" t="s">
        <v>616</v>
      </c>
      <c r="F152" s="221" t="s">
        <v>617</v>
      </c>
      <c r="G152" s="222" t="s">
        <v>161</v>
      </c>
      <c r="H152" s="223">
        <v>9.4</v>
      </c>
      <c r="I152" s="224"/>
      <c r="J152" s="225">
        <f>ROUND(I152*H152,2)</f>
        <v>0</v>
      </c>
      <c r="K152" s="221" t="s">
        <v>146</v>
      </c>
      <c r="L152" s="70"/>
      <c r="M152" s="226" t="s">
        <v>21</v>
      </c>
      <c r="N152" s="227" t="s">
        <v>47</v>
      </c>
      <c r="O152" s="45"/>
      <c r="P152" s="228">
        <f>O152*H152</f>
        <v>0</v>
      </c>
      <c r="Q152" s="228">
        <v>0</v>
      </c>
      <c r="R152" s="228">
        <f>Q152*H152</f>
        <v>0</v>
      </c>
      <c r="S152" s="228">
        <v>0.05</v>
      </c>
      <c r="T152" s="229">
        <f>S152*H152</f>
        <v>0.47000000000000003</v>
      </c>
      <c r="AR152" s="22" t="s">
        <v>91</v>
      </c>
      <c r="AT152" s="22" t="s">
        <v>142</v>
      </c>
      <c r="AU152" s="22" t="s">
        <v>85</v>
      </c>
      <c r="AY152" s="22" t="s">
        <v>140</v>
      </c>
      <c r="BE152" s="230">
        <f>IF(N152="základní",J152,0)</f>
        <v>0</v>
      </c>
      <c r="BF152" s="230">
        <f>IF(N152="snížená",J152,0)</f>
        <v>0</v>
      </c>
      <c r="BG152" s="230">
        <f>IF(N152="zákl. přenesená",J152,0)</f>
        <v>0</v>
      </c>
      <c r="BH152" s="230">
        <f>IF(N152="sníž. přenesená",J152,0)</f>
        <v>0</v>
      </c>
      <c r="BI152" s="230">
        <f>IF(N152="nulová",J152,0)</f>
        <v>0</v>
      </c>
      <c r="BJ152" s="22" t="s">
        <v>81</v>
      </c>
      <c r="BK152" s="230">
        <f>ROUND(I152*H152,2)</f>
        <v>0</v>
      </c>
      <c r="BL152" s="22" t="s">
        <v>91</v>
      </c>
      <c r="BM152" s="22" t="s">
        <v>618</v>
      </c>
    </row>
    <row r="153" spans="2:51" s="11" customFormat="1" ht="13.5">
      <c r="B153" s="231"/>
      <c r="C153" s="232"/>
      <c r="D153" s="233" t="s">
        <v>148</v>
      </c>
      <c r="E153" s="234" t="s">
        <v>21</v>
      </c>
      <c r="F153" s="235" t="s">
        <v>789</v>
      </c>
      <c r="G153" s="232"/>
      <c r="H153" s="236">
        <v>9.4</v>
      </c>
      <c r="I153" s="237"/>
      <c r="J153" s="232"/>
      <c r="K153" s="232"/>
      <c r="L153" s="238"/>
      <c r="M153" s="239"/>
      <c r="N153" s="240"/>
      <c r="O153" s="240"/>
      <c r="P153" s="240"/>
      <c r="Q153" s="240"/>
      <c r="R153" s="240"/>
      <c r="S153" s="240"/>
      <c r="T153" s="241"/>
      <c r="AT153" s="242" t="s">
        <v>148</v>
      </c>
      <c r="AU153" s="242" t="s">
        <v>85</v>
      </c>
      <c r="AV153" s="11" t="s">
        <v>85</v>
      </c>
      <c r="AW153" s="11" t="s">
        <v>39</v>
      </c>
      <c r="AX153" s="11" t="s">
        <v>81</v>
      </c>
      <c r="AY153" s="242" t="s">
        <v>140</v>
      </c>
    </row>
    <row r="154" spans="2:65" s="1" customFormat="1" ht="16.5" customHeight="1">
      <c r="B154" s="44"/>
      <c r="C154" s="219" t="s">
        <v>259</v>
      </c>
      <c r="D154" s="219" t="s">
        <v>142</v>
      </c>
      <c r="E154" s="220" t="s">
        <v>620</v>
      </c>
      <c r="F154" s="221" t="s">
        <v>805</v>
      </c>
      <c r="G154" s="222" t="s">
        <v>621</v>
      </c>
      <c r="H154" s="223">
        <v>1</v>
      </c>
      <c r="I154" s="224"/>
      <c r="J154" s="225">
        <f>ROUND(I154*H154,2)</f>
        <v>0</v>
      </c>
      <c r="K154" s="221" t="s">
        <v>21</v>
      </c>
      <c r="L154" s="70"/>
      <c r="M154" s="226" t="s">
        <v>21</v>
      </c>
      <c r="N154" s="227" t="s">
        <v>47</v>
      </c>
      <c r="O154" s="45"/>
      <c r="P154" s="228">
        <f>O154*H154</f>
        <v>0</v>
      </c>
      <c r="Q154" s="228">
        <v>0</v>
      </c>
      <c r="R154" s="228">
        <f>Q154*H154</f>
        <v>0</v>
      </c>
      <c r="S154" s="228">
        <v>0.05</v>
      </c>
      <c r="T154" s="229">
        <f>S154*H154</f>
        <v>0.05</v>
      </c>
      <c r="AR154" s="22" t="s">
        <v>91</v>
      </c>
      <c r="AT154" s="22" t="s">
        <v>142</v>
      </c>
      <c r="AU154" s="22" t="s">
        <v>85</v>
      </c>
      <c r="AY154" s="22" t="s">
        <v>140</v>
      </c>
      <c r="BE154" s="230">
        <f>IF(N154="základní",J154,0)</f>
        <v>0</v>
      </c>
      <c r="BF154" s="230">
        <f>IF(N154="snížená",J154,0)</f>
        <v>0</v>
      </c>
      <c r="BG154" s="230">
        <f>IF(N154="zákl. přenesená",J154,0)</f>
        <v>0</v>
      </c>
      <c r="BH154" s="230">
        <f>IF(N154="sníž. přenesená",J154,0)</f>
        <v>0</v>
      </c>
      <c r="BI154" s="230">
        <f>IF(N154="nulová",J154,0)</f>
        <v>0</v>
      </c>
      <c r="BJ154" s="22" t="s">
        <v>81</v>
      </c>
      <c r="BK154" s="230">
        <f>ROUND(I154*H154,2)</f>
        <v>0</v>
      </c>
      <c r="BL154" s="22" t="s">
        <v>91</v>
      </c>
      <c r="BM154" s="22" t="s">
        <v>622</v>
      </c>
    </row>
    <row r="155" spans="2:63" s="10" customFormat="1" ht="29.85" customHeight="1">
      <c r="B155" s="203"/>
      <c r="C155" s="204"/>
      <c r="D155" s="205" t="s">
        <v>75</v>
      </c>
      <c r="E155" s="217" t="s">
        <v>202</v>
      </c>
      <c r="F155" s="217" t="s">
        <v>203</v>
      </c>
      <c r="G155" s="204"/>
      <c r="H155" s="204"/>
      <c r="I155" s="207"/>
      <c r="J155" s="218">
        <f>BK155</f>
        <v>0</v>
      </c>
      <c r="K155" s="204"/>
      <c r="L155" s="209"/>
      <c r="M155" s="210"/>
      <c r="N155" s="211"/>
      <c r="O155" s="211"/>
      <c r="P155" s="212">
        <f>SUM(P156:P166)</f>
        <v>0</v>
      </c>
      <c r="Q155" s="211"/>
      <c r="R155" s="212">
        <f>SUM(R156:R166)</f>
        <v>0</v>
      </c>
      <c r="S155" s="211"/>
      <c r="T155" s="213">
        <f>SUM(T156:T166)</f>
        <v>0</v>
      </c>
      <c r="AR155" s="214" t="s">
        <v>81</v>
      </c>
      <c r="AT155" s="215" t="s">
        <v>75</v>
      </c>
      <c r="AU155" s="215" t="s">
        <v>81</v>
      </c>
      <c r="AY155" s="214" t="s">
        <v>140</v>
      </c>
      <c r="BK155" s="216">
        <f>SUM(BK156:BK166)</f>
        <v>0</v>
      </c>
    </row>
    <row r="156" spans="2:65" s="1" customFormat="1" ht="25.5" customHeight="1">
      <c r="B156" s="44"/>
      <c r="C156" s="219" t="s">
        <v>264</v>
      </c>
      <c r="D156" s="219" t="s">
        <v>142</v>
      </c>
      <c r="E156" s="220" t="s">
        <v>205</v>
      </c>
      <c r="F156" s="221" t="s">
        <v>206</v>
      </c>
      <c r="G156" s="222" t="s">
        <v>207</v>
      </c>
      <c r="H156" s="223">
        <v>3.952</v>
      </c>
      <c r="I156" s="224"/>
      <c r="J156" s="225">
        <f>ROUND(I156*H156,2)</f>
        <v>0</v>
      </c>
      <c r="K156" s="221" t="s">
        <v>146</v>
      </c>
      <c r="L156" s="70"/>
      <c r="M156" s="226" t="s">
        <v>21</v>
      </c>
      <c r="N156" s="227" t="s">
        <v>47</v>
      </c>
      <c r="O156" s="45"/>
      <c r="P156" s="228">
        <f>O156*H156</f>
        <v>0</v>
      </c>
      <c r="Q156" s="228">
        <v>0</v>
      </c>
      <c r="R156" s="228">
        <f>Q156*H156</f>
        <v>0</v>
      </c>
      <c r="S156" s="228">
        <v>0</v>
      </c>
      <c r="T156" s="229">
        <f>S156*H156</f>
        <v>0</v>
      </c>
      <c r="AR156" s="22" t="s">
        <v>91</v>
      </c>
      <c r="AT156" s="22" t="s">
        <v>142</v>
      </c>
      <c r="AU156" s="22" t="s">
        <v>85</v>
      </c>
      <c r="AY156" s="22" t="s">
        <v>140</v>
      </c>
      <c r="BE156" s="230">
        <f>IF(N156="základní",J156,0)</f>
        <v>0</v>
      </c>
      <c r="BF156" s="230">
        <f>IF(N156="snížená",J156,0)</f>
        <v>0</v>
      </c>
      <c r="BG156" s="230">
        <f>IF(N156="zákl. přenesená",J156,0)</f>
        <v>0</v>
      </c>
      <c r="BH156" s="230">
        <f>IF(N156="sníž. přenesená",J156,0)</f>
        <v>0</v>
      </c>
      <c r="BI156" s="230">
        <f>IF(N156="nulová",J156,0)</f>
        <v>0</v>
      </c>
      <c r="BJ156" s="22" t="s">
        <v>81</v>
      </c>
      <c r="BK156" s="230">
        <f>ROUND(I156*H156,2)</f>
        <v>0</v>
      </c>
      <c r="BL156" s="22" t="s">
        <v>91</v>
      </c>
      <c r="BM156" s="22" t="s">
        <v>623</v>
      </c>
    </row>
    <row r="157" spans="2:47" s="1" customFormat="1" ht="13.5">
      <c r="B157" s="44"/>
      <c r="C157" s="72"/>
      <c r="D157" s="233" t="s">
        <v>196</v>
      </c>
      <c r="E157" s="72"/>
      <c r="F157" s="253" t="s">
        <v>624</v>
      </c>
      <c r="G157" s="72"/>
      <c r="H157" s="72"/>
      <c r="I157" s="189"/>
      <c r="J157" s="72"/>
      <c r="K157" s="72"/>
      <c r="L157" s="70"/>
      <c r="M157" s="254"/>
      <c r="N157" s="45"/>
      <c r="O157" s="45"/>
      <c r="P157" s="45"/>
      <c r="Q157" s="45"/>
      <c r="R157" s="45"/>
      <c r="S157" s="45"/>
      <c r="T157" s="93"/>
      <c r="AT157" s="22" t="s">
        <v>196</v>
      </c>
      <c r="AU157" s="22" t="s">
        <v>85</v>
      </c>
    </row>
    <row r="158" spans="2:65" s="1" customFormat="1" ht="25.5" customHeight="1">
      <c r="B158" s="44"/>
      <c r="C158" s="219" t="s">
        <v>270</v>
      </c>
      <c r="D158" s="219" t="s">
        <v>142</v>
      </c>
      <c r="E158" s="220" t="s">
        <v>625</v>
      </c>
      <c r="F158" s="221" t="s">
        <v>626</v>
      </c>
      <c r="G158" s="222" t="s">
        <v>207</v>
      </c>
      <c r="H158" s="223">
        <v>3.952</v>
      </c>
      <c r="I158" s="224"/>
      <c r="J158" s="225">
        <f>ROUND(I158*H158,2)</f>
        <v>0</v>
      </c>
      <c r="K158" s="221" t="s">
        <v>146</v>
      </c>
      <c r="L158" s="70"/>
      <c r="M158" s="226" t="s">
        <v>21</v>
      </c>
      <c r="N158" s="227" t="s">
        <v>47</v>
      </c>
      <c r="O158" s="45"/>
      <c r="P158" s="228">
        <f>O158*H158</f>
        <v>0</v>
      </c>
      <c r="Q158" s="228">
        <v>0</v>
      </c>
      <c r="R158" s="228">
        <f>Q158*H158</f>
        <v>0</v>
      </c>
      <c r="S158" s="228">
        <v>0</v>
      </c>
      <c r="T158" s="229">
        <f>S158*H158</f>
        <v>0</v>
      </c>
      <c r="AR158" s="22" t="s">
        <v>91</v>
      </c>
      <c r="AT158" s="22" t="s">
        <v>142</v>
      </c>
      <c r="AU158" s="22" t="s">
        <v>85</v>
      </c>
      <c r="AY158" s="22" t="s">
        <v>140</v>
      </c>
      <c r="BE158" s="230">
        <f>IF(N158="základní",J158,0)</f>
        <v>0</v>
      </c>
      <c r="BF158" s="230">
        <f>IF(N158="snížená",J158,0)</f>
        <v>0</v>
      </c>
      <c r="BG158" s="230">
        <f>IF(N158="zákl. přenesená",J158,0)</f>
        <v>0</v>
      </c>
      <c r="BH158" s="230">
        <f>IF(N158="sníž. přenesená",J158,0)</f>
        <v>0</v>
      </c>
      <c r="BI158" s="230">
        <f>IF(N158="nulová",J158,0)</f>
        <v>0</v>
      </c>
      <c r="BJ158" s="22" t="s">
        <v>81</v>
      </c>
      <c r="BK158" s="230">
        <f>ROUND(I158*H158,2)</f>
        <v>0</v>
      </c>
      <c r="BL158" s="22" t="s">
        <v>91</v>
      </c>
      <c r="BM158" s="22" t="s">
        <v>627</v>
      </c>
    </row>
    <row r="159" spans="2:47" s="1" customFormat="1" ht="13.5">
      <c r="B159" s="44"/>
      <c r="C159" s="72"/>
      <c r="D159" s="233" t="s">
        <v>196</v>
      </c>
      <c r="E159" s="72"/>
      <c r="F159" s="253" t="s">
        <v>624</v>
      </c>
      <c r="G159" s="72"/>
      <c r="H159" s="72"/>
      <c r="I159" s="189"/>
      <c r="J159" s="72"/>
      <c r="K159" s="72"/>
      <c r="L159" s="70"/>
      <c r="M159" s="254"/>
      <c r="N159" s="45"/>
      <c r="O159" s="45"/>
      <c r="P159" s="45"/>
      <c r="Q159" s="45"/>
      <c r="R159" s="45"/>
      <c r="S159" s="45"/>
      <c r="T159" s="93"/>
      <c r="AT159" s="22" t="s">
        <v>196</v>
      </c>
      <c r="AU159" s="22" t="s">
        <v>85</v>
      </c>
    </row>
    <row r="160" spans="2:65" s="1" customFormat="1" ht="25.5" customHeight="1">
      <c r="B160" s="44"/>
      <c r="C160" s="219" t="s">
        <v>274</v>
      </c>
      <c r="D160" s="219" t="s">
        <v>142</v>
      </c>
      <c r="E160" s="220" t="s">
        <v>210</v>
      </c>
      <c r="F160" s="221" t="s">
        <v>211</v>
      </c>
      <c r="G160" s="222" t="s">
        <v>207</v>
      </c>
      <c r="H160" s="223">
        <v>3.952</v>
      </c>
      <c r="I160" s="224"/>
      <c r="J160" s="225">
        <f>ROUND(I160*H160,2)</f>
        <v>0</v>
      </c>
      <c r="K160" s="221" t="s">
        <v>146</v>
      </c>
      <c r="L160" s="70"/>
      <c r="M160" s="226" t="s">
        <v>21</v>
      </c>
      <c r="N160" s="227" t="s">
        <v>47</v>
      </c>
      <c r="O160" s="45"/>
      <c r="P160" s="228">
        <f>O160*H160</f>
        <v>0</v>
      </c>
      <c r="Q160" s="228">
        <v>0</v>
      </c>
      <c r="R160" s="228">
        <f>Q160*H160</f>
        <v>0</v>
      </c>
      <c r="S160" s="228">
        <v>0</v>
      </c>
      <c r="T160" s="229">
        <f>S160*H160</f>
        <v>0</v>
      </c>
      <c r="AR160" s="22" t="s">
        <v>91</v>
      </c>
      <c r="AT160" s="22" t="s">
        <v>142</v>
      </c>
      <c r="AU160" s="22" t="s">
        <v>85</v>
      </c>
      <c r="AY160" s="22" t="s">
        <v>140</v>
      </c>
      <c r="BE160" s="230">
        <f>IF(N160="základní",J160,0)</f>
        <v>0</v>
      </c>
      <c r="BF160" s="230">
        <f>IF(N160="snížená",J160,0)</f>
        <v>0</v>
      </c>
      <c r="BG160" s="230">
        <f>IF(N160="zákl. přenesená",J160,0)</f>
        <v>0</v>
      </c>
      <c r="BH160" s="230">
        <f>IF(N160="sníž. přenesená",J160,0)</f>
        <v>0</v>
      </c>
      <c r="BI160" s="230">
        <f>IF(N160="nulová",J160,0)</f>
        <v>0</v>
      </c>
      <c r="BJ160" s="22" t="s">
        <v>81</v>
      </c>
      <c r="BK160" s="230">
        <f>ROUND(I160*H160,2)</f>
        <v>0</v>
      </c>
      <c r="BL160" s="22" t="s">
        <v>91</v>
      </c>
      <c r="BM160" s="22" t="s">
        <v>636</v>
      </c>
    </row>
    <row r="161" spans="2:47" s="1" customFormat="1" ht="13.5">
      <c r="B161" s="44"/>
      <c r="C161" s="72"/>
      <c r="D161" s="233" t="s">
        <v>196</v>
      </c>
      <c r="E161" s="72"/>
      <c r="F161" s="253" t="s">
        <v>637</v>
      </c>
      <c r="G161" s="72"/>
      <c r="H161" s="72"/>
      <c r="I161" s="189"/>
      <c r="J161" s="72"/>
      <c r="K161" s="72"/>
      <c r="L161" s="70"/>
      <c r="M161" s="254"/>
      <c r="N161" s="45"/>
      <c r="O161" s="45"/>
      <c r="P161" s="45"/>
      <c r="Q161" s="45"/>
      <c r="R161" s="45"/>
      <c r="S161" s="45"/>
      <c r="T161" s="93"/>
      <c r="AT161" s="22" t="s">
        <v>196</v>
      </c>
      <c r="AU161" s="22" t="s">
        <v>85</v>
      </c>
    </row>
    <row r="162" spans="2:65" s="1" customFormat="1" ht="25.5" customHeight="1">
      <c r="B162" s="44"/>
      <c r="C162" s="219" t="s">
        <v>278</v>
      </c>
      <c r="D162" s="219" t="s">
        <v>142</v>
      </c>
      <c r="E162" s="220" t="s">
        <v>213</v>
      </c>
      <c r="F162" s="221" t="s">
        <v>214</v>
      </c>
      <c r="G162" s="222" t="s">
        <v>207</v>
      </c>
      <c r="H162" s="223">
        <v>82.992</v>
      </c>
      <c r="I162" s="224"/>
      <c r="J162" s="225">
        <f>ROUND(I162*H162,2)</f>
        <v>0</v>
      </c>
      <c r="K162" s="221" t="s">
        <v>146</v>
      </c>
      <c r="L162" s="70"/>
      <c r="M162" s="226" t="s">
        <v>21</v>
      </c>
      <c r="N162" s="227" t="s">
        <v>47</v>
      </c>
      <c r="O162" s="45"/>
      <c r="P162" s="228">
        <f>O162*H162</f>
        <v>0</v>
      </c>
      <c r="Q162" s="228">
        <v>0</v>
      </c>
      <c r="R162" s="228">
        <f>Q162*H162</f>
        <v>0</v>
      </c>
      <c r="S162" s="228">
        <v>0</v>
      </c>
      <c r="T162" s="229">
        <f>S162*H162</f>
        <v>0</v>
      </c>
      <c r="AR162" s="22" t="s">
        <v>91</v>
      </c>
      <c r="AT162" s="22" t="s">
        <v>142</v>
      </c>
      <c r="AU162" s="22" t="s">
        <v>85</v>
      </c>
      <c r="AY162" s="22" t="s">
        <v>140</v>
      </c>
      <c r="BE162" s="230">
        <f>IF(N162="základní",J162,0)</f>
        <v>0</v>
      </c>
      <c r="BF162" s="230">
        <f>IF(N162="snížená",J162,0)</f>
        <v>0</v>
      </c>
      <c r="BG162" s="230">
        <f>IF(N162="zákl. přenesená",J162,0)</f>
        <v>0</v>
      </c>
      <c r="BH162" s="230">
        <f>IF(N162="sníž. přenesená",J162,0)</f>
        <v>0</v>
      </c>
      <c r="BI162" s="230">
        <f>IF(N162="nulová",J162,0)</f>
        <v>0</v>
      </c>
      <c r="BJ162" s="22" t="s">
        <v>81</v>
      </c>
      <c r="BK162" s="230">
        <f>ROUND(I162*H162,2)</f>
        <v>0</v>
      </c>
      <c r="BL162" s="22" t="s">
        <v>91</v>
      </c>
      <c r="BM162" s="22" t="s">
        <v>638</v>
      </c>
    </row>
    <row r="163" spans="2:47" s="1" customFormat="1" ht="13.5">
      <c r="B163" s="44"/>
      <c r="C163" s="72"/>
      <c r="D163" s="233" t="s">
        <v>196</v>
      </c>
      <c r="E163" s="72"/>
      <c r="F163" s="253" t="s">
        <v>637</v>
      </c>
      <c r="G163" s="72"/>
      <c r="H163" s="72"/>
      <c r="I163" s="189"/>
      <c r="J163" s="72"/>
      <c r="K163" s="72"/>
      <c r="L163" s="70"/>
      <c r="M163" s="254"/>
      <c r="N163" s="45"/>
      <c r="O163" s="45"/>
      <c r="P163" s="45"/>
      <c r="Q163" s="45"/>
      <c r="R163" s="45"/>
      <c r="S163" s="45"/>
      <c r="T163" s="93"/>
      <c r="AT163" s="22" t="s">
        <v>196</v>
      </c>
      <c r="AU163" s="22" t="s">
        <v>85</v>
      </c>
    </row>
    <row r="164" spans="2:51" s="11" customFormat="1" ht="13.5">
      <c r="B164" s="231"/>
      <c r="C164" s="232"/>
      <c r="D164" s="233" t="s">
        <v>148</v>
      </c>
      <c r="E164" s="234" t="s">
        <v>21</v>
      </c>
      <c r="F164" s="235" t="s">
        <v>806</v>
      </c>
      <c r="G164" s="232"/>
      <c r="H164" s="236">
        <v>82.992</v>
      </c>
      <c r="I164" s="237"/>
      <c r="J164" s="232"/>
      <c r="K164" s="232"/>
      <c r="L164" s="238"/>
      <c r="M164" s="239"/>
      <c r="N164" s="240"/>
      <c r="O164" s="240"/>
      <c r="P164" s="240"/>
      <c r="Q164" s="240"/>
      <c r="R164" s="240"/>
      <c r="S164" s="240"/>
      <c r="T164" s="241"/>
      <c r="AT164" s="242" t="s">
        <v>148</v>
      </c>
      <c r="AU164" s="242" t="s">
        <v>85</v>
      </c>
      <c r="AV164" s="11" t="s">
        <v>85</v>
      </c>
      <c r="AW164" s="11" t="s">
        <v>39</v>
      </c>
      <c r="AX164" s="11" t="s">
        <v>81</v>
      </c>
      <c r="AY164" s="242" t="s">
        <v>140</v>
      </c>
    </row>
    <row r="165" spans="2:65" s="1" customFormat="1" ht="16.5" customHeight="1">
      <c r="B165" s="44"/>
      <c r="C165" s="219" t="s">
        <v>282</v>
      </c>
      <c r="D165" s="219" t="s">
        <v>142</v>
      </c>
      <c r="E165" s="220" t="s">
        <v>640</v>
      </c>
      <c r="F165" s="221" t="s">
        <v>641</v>
      </c>
      <c r="G165" s="222" t="s">
        <v>207</v>
      </c>
      <c r="H165" s="223">
        <v>3.952</v>
      </c>
      <c r="I165" s="224"/>
      <c r="J165" s="225">
        <f>ROUND(I165*H165,2)</f>
        <v>0</v>
      </c>
      <c r="K165" s="221" t="s">
        <v>146</v>
      </c>
      <c r="L165" s="70"/>
      <c r="M165" s="226" t="s">
        <v>21</v>
      </c>
      <c r="N165" s="227" t="s">
        <v>47</v>
      </c>
      <c r="O165" s="45"/>
      <c r="P165" s="228">
        <f>O165*H165</f>
        <v>0</v>
      </c>
      <c r="Q165" s="228">
        <v>0</v>
      </c>
      <c r="R165" s="228">
        <f>Q165*H165</f>
        <v>0</v>
      </c>
      <c r="S165" s="228">
        <v>0</v>
      </c>
      <c r="T165" s="229">
        <f>S165*H165</f>
        <v>0</v>
      </c>
      <c r="AR165" s="22" t="s">
        <v>91</v>
      </c>
      <c r="AT165" s="22" t="s">
        <v>142</v>
      </c>
      <c r="AU165" s="22" t="s">
        <v>85</v>
      </c>
      <c r="AY165" s="22" t="s">
        <v>140</v>
      </c>
      <c r="BE165" s="230">
        <f>IF(N165="základní",J165,0)</f>
        <v>0</v>
      </c>
      <c r="BF165" s="230">
        <f>IF(N165="snížená",J165,0)</f>
        <v>0</v>
      </c>
      <c r="BG165" s="230">
        <f>IF(N165="zákl. přenesená",J165,0)</f>
        <v>0</v>
      </c>
      <c r="BH165" s="230">
        <f>IF(N165="sníž. přenesená",J165,0)</f>
        <v>0</v>
      </c>
      <c r="BI165" s="230">
        <f>IF(N165="nulová",J165,0)</f>
        <v>0</v>
      </c>
      <c r="BJ165" s="22" t="s">
        <v>81</v>
      </c>
      <c r="BK165" s="230">
        <f>ROUND(I165*H165,2)</f>
        <v>0</v>
      </c>
      <c r="BL165" s="22" t="s">
        <v>91</v>
      </c>
      <c r="BM165" s="22" t="s">
        <v>642</v>
      </c>
    </row>
    <row r="166" spans="2:47" s="1" customFormat="1" ht="13.5">
      <c r="B166" s="44"/>
      <c r="C166" s="72"/>
      <c r="D166" s="233" t="s">
        <v>196</v>
      </c>
      <c r="E166" s="72"/>
      <c r="F166" s="253" t="s">
        <v>643</v>
      </c>
      <c r="G166" s="72"/>
      <c r="H166" s="72"/>
      <c r="I166" s="189"/>
      <c r="J166" s="72"/>
      <c r="K166" s="72"/>
      <c r="L166" s="70"/>
      <c r="M166" s="254"/>
      <c r="N166" s="45"/>
      <c r="O166" s="45"/>
      <c r="P166" s="45"/>
      <c r="Q166" s="45"/>
      <c r="R166" s="45"/>
      <c r="S166" s="45"/>
      <c r="T166" s="93"/>
      <c r="AT166" s="22" t="s">
        <v>196</v>
      </c>
      <c r="AU166" s="22" t="s">
        <v>85</v>
      </c>
    </row>
    <row r="167" spans="2:63" s="10" customFormat="1" ht="29.85" customHeight="1">
      <c r="B167" s="203"/>
      <c r="C167" s="204"/>
      <c r="D167" s="205" t="s">
        <v>75</v>
      </c>
      <c r="E167" s="217" t="s">
        <v>225</v>
      </c>
      <c r="F167" s="217" t="s">
        <v>226</v>
      </c>
      <c r="G167" s="204"/>
      <c r="H167" s="204"/>
      <c r="I167" s="207"/>
      <c r="J167" s="218">
        <f>BK167</f>
        <v>0</v>
      </c>
      <c r="K167" s="204"/>
      <c r="L167" s="209"/>
      <c r="M167" s="210"/>
      <c r="N167" s="211"/>
      <c r="O167" s="211"/>
      <c r="P167" s="212">
        <f>SUM(P168:P169)</f>
        <v>0</v>
      </c>
      <c r="Q167" s="211"/>
      <c r="R167" s="212">
        <f>SUM(R168:R169)</f>
        <v>0</v>
      </c>
      <c r="S167" s="211"/>
      <c r="T167" s="213">
        <f>SUM(T168:T169)</f>
        <v>0</v>
      </c>
      <c r="AR167" s="214" t="s">
        <v>81</v>
      </c>
      <c r="AT167" s="215" t="s">
        <v>75</v>
      </c>
      <c r="AU167" s="215" t="s">
        <v>81</v>
      </c>
      <c r="AY167" s="214" t="s">
        <v>140</v>
      </c>
      <c r="BK167" s="216">
        <f>SUM(BK168:BK169)</f>
        <v>0</v>
      </c>
    </row>
    <row r="168" spans="2:65" s="1" customFormat="1" ht="38.25" customHeight="1">
      <c r="B168" s="44"/>
      <c r="C168" s="219" t="s">
        <v>287</v>
      </c>
      <c r="D168" s="219" t="s">
        <v>142</v>
      </c>
      <c r="E168" s="220" t="s">
        <v>228</v>
      </c>
      <c r="F168" s="221" t="s">
        <v>229</v>
      </c>
      <c r="G168" s="222" t="s">
        <v>207</v>
      </c>
      <c r="H168" s="223">
        <v>5.265</v>
      </c>
      <c r="I168" s="224"/>
      <c r="J168" s="225">
        <f>ROUND(I168*H168,2)</f>
        <v>0</v>
      </c>
      <c r="K168" s="221" t="s">
        <v>146</v>
      </c>
      <c r="L168" s="70"/>
      <c r="M168" s="226" t="s">
        <v>21</v>
      </c>
      <c r="N168" s="227" t="s">
        <v>47</v>
      </c>
      <c r="O168" s="45"/>
      <c r="P168" s="228">
        <f>O168*H168</f>
        <v>0</v>
      </c>
      <c r="Q168" s="228">
        <v>0</v>
      </c>
      <c r="R168" s="228">
        <f>Q168*H168</f>
        <v>0</v>
      </c>
      <c r="S168" s="228">
        <v>0</v>
      </c>
      <c r="T168" s="229">
        <f>S168*H168</f>
        <v>0</v>
      </c>
      <c r="AR168" s="22" t="s">
        <v>91</v>
      </c>
      <c r="AT168" s="22" t="s">
        <v>142</v>
      </c>
      <c r="AU168" s="22" t="s">
        <v>85</v>
      </c>
      <c r="AY168" s="22" t="s">
        <v>140</v>
      </c>
      <c r="BE168" s="230">
        <f>IF(N168="základní",J168,0)</f>
        <v>0</v>
      </c>
      <c r="BF168" s="230">
        <f>IF(N168="snížená",J168,0)</f>
        <v>0</v>
      </c>
      <c r="BG168" s="230">
        <f>IF(N168="zákl. přenesená",J168,0)</f>
        <v>0</v>
      </c>
      <c r="BH168" s="230">
        <f>IF(N168="sníž. přenesená",J168,0)</f>
        <v>0</v>
      </c>
      <c r="BI168" s="230">
        <f>IF(N168="nulová",J168,0)</f>
        <v>0</v>
      </c>
      <c r="BJ168" s="22" t="s">
        <v>81</v>
      </c>
      <c r="BK168" s="230">
        <f>ROUND(I168*H168,2)</f>
        <v>0</v>
      </c>
      <c r="BL168" s="22" t="s">
        <v>91</v>
      </c>
      <c r="BM168" s="22" t="s">
        <v>644</v>
      </c>
    </row>
    <row r="169" spans="2:47" s="1" customFormat="1" ht="13.5">
      <c r="B169" s="44"/>
      <c r="C169" s="72"/>
      <c r="D169" s="233" t="s">
        <v>196</v>
      </c>
      <c r="E169" s="72"/>
      <c r="F169" s="253" t="s">
        <v>645</v>
      </c>
      <c r="G169" s="72"/>
      <c r="H169" s="72"/>
      <c r="I169" s="189"/>
      <c r="J169" s="72"/>
      <c r="K169" s="72"/>
      <c r="L169" s="70"/>
      <c r="M169" s="254"/>
      <c r="N169" s="45"/>
      <c r="O169" s="45"/>
      <c r="P169" s="45"/>
      <c r="Q169" s="45"/>
      <c r="R169" s="45"/>
      <c r="S169" s="45"/>
      <c r="T169" s="93"/>
      <c r="AT169" s="22" t="s">
        <v>196</v>
      </c>
      <c r="AU169" s="22" t="s">
        <v>85</v>
      </c>
    </row>
    <row r="170" spans="2:63" s="10" customFormat="1" ht="37.4" customHeight="1">
      <c r="B170" s="203"/>
      <c r="C170" s="204"/>
      <c r="D170" s="205" t="s">
        <v>75</v>
      </c>
      <c r="E170" s="206" t="s">
        <v>231</v>
      </c>
      <c r="F170" s="206" t="s">
        <v>232</v>
      </c>
      <c r="G170" s="204"/>
      <c r="H170" s="204"/>
      <c r="I170" s="207"/>
      <c r="J170" s="208">
        <f>BK170</f>
        <v>0</v>
      </c>
      <c r="K170" s="204"/>
      <c r="L170" s="209"/>
      <c r="M170" s="210"/>
      <c r="N170" s="211"/>
      <c r="O170" s="211"/>
      <c r="P170" s="212">
        <f>P171+P183+P193</f>
        <v>0</v>
      </c>
      <c r="Q170" s="211"/>
      <c r="R170" s="212">
        <f>R171+R183+R193</f>
        <v>0.10366</v>
      </c>
      <c r="S170" s="211"/>
      <c r="T170" s="213">
        <f>T171+T183+T193</f>
        <v>0</v>
      </c>
      <c r="AR170" s="214" t="s">
        <v>85</v>
      </c>
      <c r="AT170" s="215" t="s">
        <v>75</v>
      </c>
      <c r="AU170" s="215" t="s">
        <v>76</v>
      </c>
      <c r="AY170" s="214" t="s">
        <v>140</v>
      </c>
      <c r="BK170" s="216">
        <f>BK171+BK183+BK193</f>
        <v>0</v>
      </c>
    </row>
    <row r="171" spans="2:63" s="10" customFormat="1" ht="19.9" customHeight="1">
      <c r="B171" s="203"/>
      <c r="C171" s="204"/>
      <c r="D171" s="205" t="s">
        <v>75</v>
      </c>
      <c r="E171" s="217" t="s">
        <v>646</v>
      </c>
      <c r="F171" s="217" t="s">
        <v>647</v>
      </c>
      <c r="G171" s="204"/>
      <c r="H171" s="204"/>
      <c r="I171" s="207"/>
      <c r="J171" s="218">
        <f>BK171</f>
        <v>0</v>
      </c>
      <c r="K171" s="204"/>
      <c r="L171" s="209"/>
      <c r="M171" s="210"/>
      <c r="N171" s="211"/>
      <c r="O171" s="211"/>
      <c r="P171" s="212">
        <f>SUM(P172:P182)</f>
        <v>0</v>
      </c>
      <c r="Q171" s="211"/>
      <c r="R171" s="212">
        <f>SUM(R172:R182)</f>
        <v>0.076516</v>
      </c>
      <c r="S171" s="211"/>
      <c r="T171" s="213">
        <f>SUM(T172:T182)</f>
        <v>0</v>
      </c>
      <c r="AR171" s="214" t="s">
        <v>85</v>
      </c>
      <c r="AT171" s="215" t="s">
        <v>75</v>
      </c>
      <c r="AU171" s="215" t="s">
        <v>81</v>
      </c>
      <c r="AY171" s="214" t="s">
        <v>140</v>
      </c>
      <c r="BK171" s="216">
        <f>SUM(BK172:BK182)</f>
        <v>0</v>
      </c>
    </row>
    <row r="172" spans="2:65" s="1" customFormat="1" ht="16.5" customHeight="1">
      <c r="B172" s="44"/>
      <c r="C172" s="219" t="s">
        <v>291</v>
      </c>
      <c r="D172" s="219" t="s">
        <v>142</v>
      </c>
      <c r="E172" s="220" t="s">
        <v>648</v>
      </c>
      <c r="F172" s="221" t="s">
        <v>649</v>
      </c>
      <c r="G172" s="222" t="s">
        <v>161</v>
      </c>
      <c r="H172" s="223">
        <v>7.5</v>
      </c>
      <c r="I172" s="224"/>
      <c r="J172" s="225">
        <f>ROUND(I172*H172,2)</f>
        <v>0</v>
      </c>
      <c r="K172" s="221" t="s">
        <v>21</v>
      </c>
      <c r="L172" s="70"/>
      <c r="M172" s="226" t="s">
        <v>21</v>
      </c>
      <c r="N172" s="227" t="s">
        <v>47</v>
      </c>
      <c r="O172" s="45"/>
      <c r="P172" s="228">
        <f>O172*H172</f>
        <v>0</v>
      </c>
      <c r="Q172" s="228">
        <v>0.003</v>
      </c>
      <c r="R172" s="228">
        <f>Q172*H172</f>
        <v>0.0225</v>
      </c>
      <c r="S172" s="228">
        <v>0</v>
      </c>
      <c r="T172" s="229">
        <f>S172*H172</f>
        <v>0</v>
      </c>
      <c r="AR172" s="22" t="s">
        <v>217</v>
      </c>
      <c r="AT172" s="22" t="s">
        <v>142</v>
      </c>
      <c r="AU172" s="22" t="s">
        <v>85</v>
      </c>
      <c r="AY172" s="22" t="s">
        <v>140</v>
      </c>
      <c r="BE172" s="230">
        <f>IF(N172="základní",J172,0)</f>
        <v>0</v>
      </c>
      <c r="BF172" s="230">
        <f>IF(N172="snížená",J172,0)</f>
        <v>0</v>
      </c>
      <c r="BG172" s="230">
        <f>IF(N172="zákl. přenesená",J172,0)</f>
        <v>0</v>
      </c>
      <c r="BH172" s="230">
        <f>IF(N172="sníž. přenesená",J172,0)</f>
        <v>0</v>
      </c>
      <c r="BI172" s="230">
        <f>IF(N172="nulová",J172,0)</f>
        <v>0</v>
      </c>
      <c r="BJ172" s="22" t="s">
        <v>81</v>
      </c>
      <c r="BK172" s="230">
        <f>ROUND(I172*H172,2)</f>
        <v>0</v>
      </c>
      <c r="BL172" s="22" t="s">
        <v>217</v>
      </c>
      <c r="BM172" s="22" t="s">
        <v>650</v>
      </c>
    </row>
    <row r="173" spans="2:51" s="11" customFormat="1" ht="13.5">
      <c r="B173" s="231"/>
      <c r="C173" s="232"/>
      <c r="D173" s="233" t="s">
        <v>148</v>
      </c>
      <c r="E173" s="234" t="s">
        <v>21</v>
      </c>
      <c r="F173" s="235" t="s">
        <v>807</v>
      </c>
      <c r="G173" s="232"/>
      <c r="H173" s="236">
        <v>7.5</v>
      </c>
      <c r="I173" s="237"/>
      <c r="J173" s="232"/>
      <c r="K173" s="232"/>
      <c r="L173" s="238"/>
      <c r="M173" s="239"/>
      <c r="N173" s="240"/>
      <c r="O173" s="240"/>
      <c r="P173" s="240"/>
      <c r="Q173" s="240"/>
      <c r="R173" s="240"/>
      <c r="S173" s="240"/>
      <c r="T173" s="241"/>
      <c r="AT173" s="242" t="s">
        <v>148</v>
      </c>
      <c r="AU173" s="242" t="s">
        <v>85</v>
      </c>
      <c r="AV173" s="11" t="s">
        <v>85</v>
      </c>
      <c r="AW173" s="11" t="s">
        <v>39</v>
      </c>
      <c r="AX173" s="11" t="s">
        <v>81</v>
      </c>
      <c r="AY173" s="242" t="s">
        <v>140</v>
      </c>
    </row>
    <row r="174" spans="2:65" s="1" customFormat="1" ht="16.5" customHeight="1">
      <c r="B174" s="44"/>
      <c r="C174" s="219" t="s">
        <v>267</v>
      </c>
      <c r="D174" s="219" t="s">
        <v>142</v>
      </c>
      <c r="E174" s="220" t="s">
        <v>652</v>
      </c>
      <c r="F174" s="221" t="s">
        <v>808</v>
      </c>
      <c r="G174" s="222" t="s">
        <v>161</v>
      </c>
      <c r="H174" s="223">
        <v>15</v>
      </c>
      <c r="I174" s="224"/>
      <c r="J174" s="225">
        <f>ROUND(I174*H174,2)</f>
        <v>0</v>
      </c>
      <c r="K174" s="221" t="s">
        <v>21</v>
      </c>
      <c r="L174" s="70"/>
      <c r="M174" s="226" t="s">
        <v>21</v>
      </c>
      <c r="N174" s="227" t="s">
        <v>47</v>
      </c>
      <c r="O174" s="45"/>
      <c r="P174" s="228">
        <f>O174*H174</f>
        <v>0</v>
      </c>
      <c r="Q174" s="228">
        <v>0.003</v>
      </c>
      <c r="R174" s="228">
        <f>Q174*H174</f>
        <v>0.045</v>
      </c>
      <c r="S174" s="228">
        <v>0</v>
      </c>
      <c r="T174" s="229">
        <f>S174*H174</f>
        <v>0</v>
      </c>
      <c r="AR174" s="22" t="s">
        <v>217</v>
      </c>
      <c r="AT174" s="22" t="s">
        <v>142</v>
      </c>
      <c r="AU174" s="22" t="s">
        <v>85</v>
      </c>
      <c r="AY174" s="22" t="s">
        <v>140</v>
      </c>
      <c r="BE174" s="230">
        <f>IF(N174="základní",J174,0)</f>
        <v>0</v>
      </c>
      <c r="BF174" s="230">
        <f>IF(N174="snížená",J174,0)</f>
        <v>0</v>
      </c>
      <c r="BG174" s="230">
        <f>IF(N174="zákl. přenesená",J174,0)</f>
        <v>0</v>
      </c>
      <c r="BH174" s="230">
        <f>IF(N174="sníž. přenesená",J174,0)</f>
        <v>0</v>
      </c>
      <c r="BI174" s="230">
        <f>IF(N174="nulová",J174,0)</f>
        <v>0</v>
      </c>
      <c r="BJ174" s="22" t="s">
        <v>81</v>
      </c>
      <c r="BK174" s="230">
        <f>ROUND(I174*H174,2)</f>
        <v>0</v>
      </c>
      <c r="BL174" s="22" t="s">
        <v>217</v>
      </c>
      <c r="BM174" s="22" t="s">
        <v>654</v>
      </c>
    </row>
    <row r="175" spans="2:51" s="11" customFormat="1" ht="13.5">
      <c r="B175" s="231"/>
      <c r="C175" s="232"/>
      <c r="D175" s="233" t="s">
        <v>148</v>
      </c>
      <c r="E175" s="234" t="s">
        <v>21</v>
      </c>
      <c r="F175" s="235" t="s">
        <v>809</v>
      </c>
      <c r="G175" s="232"/>
      <c r="H175" s="236">
        <v>15</v>
      </c>
      <c r="I175" s="237"/>
      <c r="J175" s="232"/>
      <c r="K175" s="232"/>
      <c r="L175" s="238"/>
      <c r="M175" s="239"/>
      <c r="N175" s="240"/>
      <c r="O175" s="240"/>
      <c r="P175" s="240"/>
      <c r="Q175" s="240"/>
      <c r="R175" s="240"/>
      <c r="S175" s="240"/>
      <c r="T175" s="241"/>
      <c r="AT175" s="242" t="s">
        <v>148</v>
      </c>
      <c r="AU175" s="242" t="s">
        <v>85</v>
      </c>
      <c r="AV175" s="11" t="s">
        <v>85</v>
      </c>
      <c r="AW175" s="11" t="s">
        <v>39</v>
      </c>
      <c r="AX175" s="11" t="s">
        <v>81</v>
      </c>
      <c r="AY175" s="242" t="s">
        <v>140</v>
      </c>
    </row>
    <row r="176" spans="2:65" s="1" customFormat="1" ht="16.5" customHeight="1">
      <c r="B176" s="44"/>
      <c r="C176" s="219" t="s">
        <v>300</v>
      </c>
      <c r="D176" s="219" t="s">
        <v>142</v>
      </c>
      <c r="E176" s="220" t="s">
        <v>656</v>
      </c>
      <c r="F176" s="221" t="s">
        <v>657</v>
      </c>
      <c r="G176" s="222" t="s">
        <v>161</v>
      </c>
      <c r="H176" s="223">
        <v>7.5</v>
      </c>
      <c r="I176" s="224"/>
      <c r="J176" s="225">
        <f>ROUND(I176*H176,2)</f>
        <v>0</v>
      </c>
      <c r="K176" s="221" t="s">
        <v>21</v>
      </c>
      <c r="L176" s="70"/>
      <c r="M176" s="226" t="s">
        <v>21</v>
      </c>
      <c r="N176" s="227" t="s">
        <v>47</v>
      </c>
      <c r="O176" s="45"/>
      <c r="P176" s="228">
        <f>O176*H176</f>
        <v>0</v>
      </c>
      <c r="Q176" s="228">
        <v>0.00084</v>
      </c>
      <c r="R176" s="228">
        <f>Q176*H176</f>
        <v>0.0063</v>
      </c>
      <c r="S176" s="228">
        <v>0</v>
      </c>
      <c r="T176" s="229">
        <f>S176*H176</f>
        <v>0</v>
      </c>
      <c r="AR176" s="22" t="s">
        <v>217</v>
      </c>
      <c r="AT176" s="22" t="s">
        <v>142</v>
      </c>
      <c r="AU176" s="22" t="s">
        <v>85</v>
      </c>
      <c r="AY176" s="22" t="s">
        <v>140</v>
      </c>
      <c r="BE176" s="230">
        <f>IF(N176="základní",J176,0)</f>
        <v>0</v>
      </c>
      <c r="BF176" s="230">
        <f>IF(N176="snížená",J176,0)</f>
        <v>0</v>
      </c>
      <c r="BG176" s="230">
        <f>IF(N176="zákl. přenesená",J176,0)</f>
        <v>0</v>
      </c>
      <c r="BH176" s="230">
        <f>IF(N176="sníž. přenesená",J176,0)</f>
        <v>0</v>
      </c>
      <c r="BI176" s="230">
        <f>IF(N176="nulová",J176,0)</f>
        <v>0</v>
      </c>
      <c r="BJ176" s="22" t="s">
        <v>81</v>
      </c>
      <c r="BK176" s="230">
        <f>ROUND(I176*H176,2)</f>
        <v>0</v>
      </c>
      <c r="BL176" s="22" t="s">
        <v>217</v>
      </c>
      <c r="BM176" s="22" t="s">
        <v>658</v>
      </c>
    </row>
    <row r="177" spans="2:51" s="11" customFormat="1" ht="13.5">
      <c r="B177" s="231"/>
      <c r="C177" s="232"/>
      <c r="D177" s="233" t="s">
        <v>148</v>
      </c>
      <c r="E177" s="234" t="s">
        <v>21</v>
      </c>
      <c r="F177" s="235" t="s">
        <v>810</v>
      </c>
      <c r="G177" s="232"/>
      <c r="H177" s="236">
        <v>7.5</v>
      </c>
      <c r="I177" s="237"/>
      <c r="J177" s="232"/>
      <c r="K177" s="232"/>
      <c r="L177" s="238"/>
      <c r="M177" s="239"/>
      <c r="N177" s="240"/>
      <c r="O177" s="240"/>
      <c r="P177" s="240"/>
      <c r="Q177" s="240"/>
      <c r="R177" s="240"/>
      <c r="S177" s="240"/>
      <c r="T177" s="241"/>
      <c r="AT177" s="242" t="s">
        <v>148</v>
      </c>
      <c r="AU177" s="242" t="s">
        <v>85</v>
      </c>
      <c r="AV177" s="11" t="s">
        <v>85</v>
      </c>
      <c r="AW177" s="11" t="s">
        <v>39</v>
      </c>
      <c r="AX177" s="11" t="s">
        <v>81</v>
      </c>
      <c r="AY177" s="242" t="s">
        <v>140</v>
      </c>
    </row>
    <row r="178" spans="2:65" s="1" customFormat="1" ht="25.5" customHeight="1">
      <c r="B178" s="44"/>
      <c r="C178" s="219" t="s">
        <v>305</v>
      </c>
      <c r="D178" s="219" t="s">
        <v>142</v>
      </c>
      <c r="E178" s="220" t="s">
        <v>659</v>
      </c>
      <c r="F178" s="221" t="s">
        <v>811</v>
      </c>
      <c r="G178" s="222" t="s">
        <v>251</v>
      </c>
      <c r="H178" s="223">
        <v>9.7</v>
      </c>
      <c r="I178" s="224"/>
      <c r="J178" s="225">
        <f>ROUND(I178*H178,2)</f>
        <v>0</v>
      </c>
      <c r="K178" s="221" t="s">
        <v>146</v>
      </c>
      <c r="L178" s="70"/>
      <c r="M178" s="226" t="s">
        <v>21</v>
      </c>
      <c r="N178" s="227" t="s">
        <v>47</v>
      </c>
      <c r="O178" s="45"/>
      <c r="P178" s="228">
        <f>O178*H178</f>
        <v>0</v>
      </c>
      <c r="Q178" s="228">
        <v>0.00028</v>
      </c>
      <c r="R178" s="228">
        <f>Q178*H178</f>
        <v>0.0027159999999999997</v>
      </c>
      <c r="S178" s="228">
        <v>0</v>
      </c>
      <c r="T178" s="229">
        <f>S178*H178</f>
        <v>0</v>
      </c>
      <c r="AR178" s="22" t="s">
        <v>217</v>
      </c>
      <c r="AT178" s="22" t="s">
        <v>142</v>
      </c>
      <c r="AU178" s="22" t="s">
        <v>85</v>
      </c>
      <c r="AY178" s="22" t="s">
        <v>140</v>
      </c>
      <c r="BE178" s="230">
        <f>IF(N178="základní",J178,0)</f>
        <v>0</v>
      </c>
      <c r="BF178" s="230">
        <f>IF(N178="snížená",J178,0)</f>
        <v>0</v>
      </c>
      <c r="BG178" s="230">
        <f>IF(N178="zákl. přenesená",J178,0)</f>
        <v>0</v>
      </c>
      <c r="BH178" s="230">
        <f>IF(N178="sníž. přenesená",J178,0)</f>
        <v>0</v>
      </c>
      <c r="BI178" s="230">
        <f>IF(N178="nulová",J178,0)</f>
        <v>0</v>
      </c>
      <c r="BJ178" s="22" t="s">
        <v>81</v>
      </c>
      <c r="BK178" s="230">
        <f>ROUND(I178*H178,2)</f>
        <v>0</v>
      </c>
      <c r="BL178" s="22" t="s">
        <v>217</v>
      </c>
      <c r="BM178" s="22" t="s">
        <v>661</v>
      </c>
    </row>
    <row r="179" spans="2:47" s="1" customFormat="1" ht="13.5">
      <c r="B179" s="44"/>
      <c r="C179" s="72"/>
      <c r="D179" s="233" t="s">
        <v>196</v>
      </c>
      <c r="E179" s="72"/>
      <c r="F179" s="253" t="s">
        <v>662</v>
      </c>
      <c r="G179" s="72"/>
      <c r="H179" s="72"/>
      <c r="I179" s="189"/>
      <c r="J179" s="72"/>
      <c r="K179" s="72"/>
      <c r="L179" s="70"/>
      <c r="M179" s="254"/>
      <c r="N179" s="45"/>
      <c r="O179" s="45"/>
      <c r="P179" s="45"/>
      <c r="Q179" s="45"/>
      <c r="R179" s="45"/>
      <c r="S179" s="45"/>
      <c r="T179" s="93"/>
      <c r="AT179" s="22" t="s">
        <v>196</v>
      </c>
      <c r="AU179" s="22" t="s">
        <v>85</v>
      </c>
    </row>
    <row r="180" spans="2:51" s="11" customFormat="1" ht="13.5">
      <c r="B180" s="231"/>
      <c r="C180" s="232"/>
      <c r="D180" s="233" t="s">
        <v>148</v>
      </c>
      <c r="E180" s="234" t="s">
        <v>21</v>
      </c>
      <c r="F180" s="235" t="s">
        <v>812</v>
      </c>
      <c r="G180" s="232"/>
      <c r="H180" s="236">
        <v>9.7</v>
      </c>
      <c r="I180" s="237"/>
      <c r="J180" s="232"/>
      <c r="K180" s="232"/>
      <c r="L180" s="238"/>
      <c r="M180" s="239"/>
      <c r="N180" s="240"/>
      <c r="O180" s="240"/>
      <c r="P180" s="240"/>
      <c r="Q180" s="240"/>
      <c r="R180" s="240"/>
      <c r="S180" s="240"/>
      <c r="T180" s="241"/>
      <c r="AT180" s="242" t="s">
        <v>148</v>
      </c>
      <c r="AU180" s="242" t="s">
        <v>85</v>
      </c>
      <c r="AV180" s="11" t="s">
        <v>85</v>
      </c>
      <c r="AW180" s="11" t="s">
        <v>39</v>
      </c>
      <c r="AX180" s="11" t="s">
        <v>81</v>
      </c>
      <c r="AY180" s="242" t="s">
        <v>140</v>
      </c>
    </row>
    <row r="181" spans="2:65" s="1" customFormat="1" ht="38.25" customHeight="1">
      <c r="B181" s="44"/>
      <c r="C181" s="219" t="s">
        <v>310</v>
      </c>
      <c r="D181" s="219" t="s">
        <v>142</v>
      </c>
      <c r="E181" s="220" t="s">
        <v>664</v>
      </c>
      <c r="F181" s="221" t="s">
        <v>665</v>
      </c>
      <c r="G181" s="222" t="s">
        <v>377</v>
      </c>
      <c r="H181" s="255"/>
      <c r="I181" s="224"/>
      <c r="J181" s="225">
        <f>ROUND(I181*H181,2)</f>
        <v>0</v>
      </c>
      <c r="K181" s="221" t="s">
        <v>146</v>
      </c>
      <c r="L181" s="70"/>
      <c r="M181" s="226" t="s">
        <v>21</v>
      </c>
      <c r="N181" s="227" t="s">
        <v>47</v>
      </c>
      <c r="O181" s="45"/>
      <c r="P181" s="228">
        <f>O181*H181</f>
        <v>0</v>
      </c>
      <c r="Q181" s="228">
        <v>0</v>
      </c>
      <c r="R181" s="228">
        <f>Q181*H181</f>
        <v>0</v>
      </c>
      <c r="S181" s="228">
        <v>0</v>
      </c>
      <c r="T181" s="229">
        <f>S181*H181</f>
        <v>0</v>
      </c>
      <c r="AR181" s="22" t="s">
        <v>217</v>
      </c>
      <c r="AT181" s="22" t="s">
        <v>142</v>
      </c>
      <c r="AU181" s="22" t="s">
        <v>85</v>
      </c>
      <c r="AY181" s="22" t="s">
        <v>140</v>
      </c>
      <c r="BE181" s="230">
        <f>IF(N181="základní",J181,0)</f>
        <v>0</v>
      </c>
      <c r="BF181" s="230">
        <f>IF(N181="snížená",J181,0)</f>
        <v>0</v>
      </c>
      <c r="BG181" s="230">
        <f>IF(N181="zákl. přenesená",J181,0)</f>
        <v>0</v>
      </c>
      <c r="BH181" s="230">
        <f>IF(N181="sníž. přenesená",J181,0)</f>
        <v>0</v>
      </c>
      <c r="BI181" s="230">
        <f>IF(N181="nulová",J181,0)</f>
        <v>0</v>
      </c>
      <c r="BJ181" s="22" t="s">
        <v>81</v>
      </c>
      <c r="BK181" s="230">
        <f>ROUND(I181*H181,2)</f>
        <v>0</v>
      </c>
      <c r="BL181" s="22" t="s">
        <v>217</v>
      </c>
      <c r="BM181" s="22" t="s">
        <v>666</v>
      </c>
    </row>
    <row r="182" spans="2:47" s="1" customFormat="1" ht="13.5">
      <c r="B182" s="44"/>
      <c r="C182" s="72"/>
      <c r="D182" s="233" t="s">
        <v>196</v>
      </c>
      <c r="E182" s="72"/>
      <c r="F182" s="253" t="s">
        <v>667</v>
      </c>
      <c r="G182" s="72"/>
      <c r="H182" s="72"/>
      <c r="I182" s="189"/>
      <c r="J182" s="72"/>
      <c r="K182" s="72"/>
      <c r="L182" s="70"/>
      <c r="M182" s="254"/>
      <c r="N182" s="45"/>
      <c r="O182" s="45"/>
      <c r="P182" s="45"/>
      <c r="Q182" s="45"/>
      <c r="R182" s="45"/>
      <c r="S182" s="45"/>
      <c r="T182" s="93"/>
      <c r="AT182" s="22" t="s">
        <v>196</v>
      </c>
      <c r="AU182" s="22" t="s">
        <v>85</v>
      </c>
    </row>
    <row r="183" spans="2:63" s="10" customFormat="1" ht="29.85" customHeight="1">
      <c r="B183" s="203"/>
      <c r="C183" s="204"/>
      <c r="D183" s="205" t="s">
        <v>75</v>
      </c>
      <c r="E183" s="217" t="s">
        <v>243</v>
      </c>
      <c r="F183" s="217" t="s">
        <v>244</v>
      </c>
      <c r="G183" s="204"/>
      <c r="H183" s="204"/>
      <c r="I183" s="207"/>
      <c r="J183" s="218">
        <f>BK183</f>
        <v>0</v>
      </c>
      <c r="K183" s="204"/>
      <c r="L183" s="209"/>
      <c r="M183" s="210"/>
      <c r="N183" s="211"/>
      <c r="O183" s="211"/>
      <c r="P183" s="212">
        <f>SUM(P184:P192)</f>
        <v>0</v>
      </c>
      <c r="Q183" s="211"/>
      <c r="R183" s="212">
        <f>SUM(R184:R192)</f>
        <v>0.02451</v>
      </c>
      <c r="S183" s="211"/>
      <c r="T183" s="213">
        <f>SUM(T184:T192)</f>
        <v>0</v>
      </c>
      <c r="AR183" s="214" t="s">
        <v>85</v>
      </c>
      <c r="AT183" s="215" t="s">
        <v>75</v>
      </c>
      <c r="AU183" s="215" t="s">
        <v>81</v>
      </c>
      <c r="AY183" s="214" t="s">
        <v>140</v>
      </c>
      <c r="BK183" s="216">
        <f>SUM(BK184:BK192)</f>
        <v>0</v>
      </c>
    </row>
    <row r="184" spans="2:65" s="1" customFormat="1" ht="25.5" customHeight="1">
      <c r="B184" s="44"/>
      <c r="C184" s="219" t="s">
        <v>314</v>
      </c>
      <c r="D184" s="219" t="s">
        <v>142</v>
      </c>
      <c r="E184" s="220" t="s">
        <v>668</v>
      </c>
      <c r="F184" s="221" t="s">
        <v>669</v>
      </c>
      <c r="G184" s="222" t="s">
        <v>251</v>
      </c>
      <c r="H184" s="223">
        <v>4</v>
      </c>
      <c r="I184" s="224"/>
      <c r="J184" s="225">
        <f>ROUND(I184*H184,2)</f>
        <v>0</v>
      </c>
      <c r="K184" s="221" t="s">
        <v>146</v>
      </c>
      <c r="L184" s="70"/>
      <c r="M184" s="226" t="s">
        <v>21</v>
      </c>
      <c r="N184" s="227" t="s">
        <v>47</v>
      </c>
      <c r="O184" s="45"/>
      <c r="P184" s="228">
        <f>O184*H184</f>
        <v>0</v>
      </c>
      <c r="Q184" s="228">
        <v>0.00291</v>
      </c>
      <c r="R184" s="228">
        <f>Q184*H184</f>
        <v>0.01164</v>
      </c>
      <c r="S184" s="228">
        <v>0</v>
      </c>
      <c r="T184" s="229">
        <f>S184*H184</f>
        <v>0</v>
      </c>
      <c r="AR184" s="22" t="s">
        <v>217</v>
      </c>
      <c r="AT184" s="22" t="s">
        <v>142</v>
      </c>
      <c r="AU184" s="22" t="s">
        <v>85</v>
      </c>
      <c r="AY184" s="22" t="s">
        <v>140</v>
      </c>
      <c r="BE184" s="230">
        <f>IF(N184="základní",J184,0)</f>
        <v>0</v>
      </c>
      <c r="BF184" s="230">
        <f>IF(N184="snížená",J184,0)</f>
        <v>0</v>
      </c>
      <c r="BG184" s="230">
        <f>IF(N184="zákl. přenesená",J184,0)</f>
        <v>0</v>
      </c>
      <c r="BH184" s="230">
        <f>IF(N184="sníž. přenesená",J184,0)</f>
        <v>0</v>
      </c>
      <c r="BI184" s="230">
        <f>IF(N184="nulová",J184,0)</f>
        <v>0</v>
      </c>
      <c r="BJ184" s="22" t="s">
        <v>81</v>
      </c>
      <c r="BK184" s="230">
        <f>ROUND(I184*H184,2)</f>
        <v>0</v>
      </c>
      <c r="BL184" s="22" t="s">
        <v>217</v>
      </c>
      <c r="BM184" s="22" t="s">
        <v>670</v>
      </c>
    </row>
    <row r="185" spans="2:51" s="11" customFormat="1" ht="13.5">
      <c r="B185" s="231"/>
      <c r="C185" s="232"/>
      <c r="D185" s="233" t="s">
        <v>148</v>
      </c>
      <c r="E185" s="234" t="s">
        <v>21</v>
      </c>
      <c r="F185" s="235" t="s">
        <v>813</v>
      </c>
      <c r="G185" s="232"/>
      <c r="H185" s="236">
        <v>4</v>
      </c>
      <c r="I185" s="237"/>
      <c r="J185" s="232"/>
      <c r="K185" s="232"/>
      <c r="L185" s="238"/>
      <c r="M185" s="239"/>
      <c r="N185" s="240"/>
      <c r="O185" s="240"/>
      <c r="P185" s="240"/>
      <c r="Q185" s="240"/>
      <c r="R185" s="240"/>
      <c r="S185" s="240"/>
      <c r="T185" s="241"/>
      <c r="AT185" s="242" t="s">
        <v>148</v>
      </c>
      <c r="AU185" s="242" t="s">
        <v>85</v>
      </c>
      <c r="AV185" s="11" t="s">
        <v>85</v>
      </c>
      <c r="AW185" s="11" t="s">
        <v>39</v>
      </c>
      <c r="AX185" s="11" t="s">
        <v>81</v>
      </c>
      <c r="AY185" s="242" t="s">
        <v>140</v>
      </c>
    </row>
    <row r="186" spans="2:65" s="1" customFormat="1" ht="38.25" customHeight="1">
      <c r="B186" s="44"/>
      <c r="C186" s="219" t="s">
        <v>318</v>
      </c>
      <c r="D186" s="219" t="s">
        <v>142</v>
      </c>
      <c r="E186" s="220" t="s">
        <v>697</v>
      </c>
      <c r="F186" s="221" t="s">
        <v>698</v>
      </c>
      <c r="G186" s="222" t="s">
        <v>251</v>
      </c>
      <c r="H186" s="223">
        <v>9.7</v>
      </c>
      <c r="I186" s="224"/>
      <c r="J186" s="225">
        <f>ROUND(I186*H186,2)</f>
        <v>0</v>
      </c>
      <c r="K186" s="221" t="s">
        <v>146</v>
      </c>
      <c r="L186" s="70"/>
      <c r="M186" s="226" t="s">
        <v>21</v>
      </c>
      <c r="N186" s="227" t="s">
        <v>47</v>
      </c>
      <c r="O186" s="45"/>
      <c r="P186" s="228">
        <f>O186*H186</f>
        <v>0</v>
      </c>
      <c r="Q186" s="228">
        <v>0</v>
      </c>
      <c r="R186" s="228">
        <f>Q186*H186</f>
        <v>0</v>
      </c>
      <c r="S186" s="228">
        <v>0</v>
      </c>
      <c r="T186" s="229">
        <f>S186*H186</f>
        <v>0</v>
      </c>
      <c r="AR186" s="22" t="s">
        <v>217</v>
      </c>
      <c r="AT186" s="22" t="s">
        <v>142</v>
      </c>
      <c r="AU186" s="22" t="s">
        <v>85</v>
      </c>
      <c r="AY186" s="22" t="s">
        <v>140</v>
      </c>
      <c r="BE186" s="230">
        <f>IF(N186="základní",J186,0)</f>
        <v>0</v>
      </c>
      <c r="BF186" s="230">
        <f>IF(N186="snížená",J186,0)</f>
        <v>0</v>
      </c>
      <c r="BG186" s="230">
        <f>IF(N186="zákl. přenesená",J186,0)</f>
        <v>0</v>
      </c>
      <c r="BH186" s="230">
        <f>IF(N186="sníž. přenesená",J186,0)</f>
        <v>0</v>
      </c>
      <c r="BI186" s="230">
        <f>IF(N186="nulová",J186,0)</f>
        <v>0</v>
      </c>
      <c r="BJ186" s="22" t="s">
        <v>81</v>
      </c>
      <c r="BK186" s="230">
        <f>ROUND(I186*H186,2)</f>
        <v>0</v>
      </c>
      <c r="BL186" s="22" t="s">
        <v>217</v>
      </c>
      <c r="BM186" s="22" t="s">
        <v>699</v>
      </c>
    </row>
    <row r="187" spans="2:47" s="1" customFormat="1" ht="13.5">
      <c r="B187" s="44"/>
      <c r="C187" s="72"/>
      <c r="D187" s="233" t="s">
        <v>196</v>
      </c>
      <c r="E187" s="72"/>
      <c r="F187" s="253" t="s">
        <v>691</v>
      </c>
      <c r="G187" s="72"/>
      <c r="H187" s="72"/>
      <c r="I187" s="189"/>
      <c r="J187" s="72"/>
      <c r="K187" s="72"/>
      <c r="L187" s="70"/>
      <c r="M187" s="254"/>
      <c r="N187" s="45"/>
      <c r="O187" s="45"/>
      <c r="P187" s="45"/>
      <c r="Q187" s="45"/>
      <c r="R187" s="45"/>
      <c r="S187" s="45"/>
      <c r="T187" s="93"/>
      <c r="AT187" s="22" t="s">
        <v>196</v>
      </c>
      <c r="AU187" s="22" t="s">
        <v>85</v>
      </c>
    </row>
    <row r="188" spans="2:51" s="11" customFormat="1" ht="13.5">
      <c r="B188" s="231"/>
      <c r="C188" s="232"/>
      <c r="D188" s="233" t="s">
        <v>148</v>
      </c>
      <c r="E188" s="234" t="s">
        <v>21</v>
      </c>
      <c r="F188" s="235" t="s">
        <v>814</v>
      </c>
      <c r="G188" s="232"/>
      <c r="H188" s="236">
        <v>9.7</v>
      </c>
      <c r="I188" s="237"/>
      <c r="J188" s="232"/>
      <c r="K188" s="232"/>
      <c r="L188" s="238"/>
      <c r="M188" s="239"/>
      <c r="N188" s="240"/>
      <c r="O188" s="240"/>
      <c r="P188" s="240"/>
      <c r="Q188" s="240"/>
      <c r="R188" s="240"/>
      <c r="S188" s="240"/>
      <c r="T188" s="241"/>
      <c r="AT188" s="242" t="s">
        <v>148</v>
      </c>
      <c r="AU188" s="242" t="s">
        <v>85</v>
      </c>
      <c r="AV188" s="11" t="s">
        <v>85</v>
      </c>
      <c r="AW188" s="11" t="s">
        <v>39</v>
      </c>
      <c r="AX188" s="11" t="s">
        <v>81</v>
      </c>
      <c r="AY188" s="242" t="s">
        <v>140</v>
      </c>
    </row>
    <row r="189" spans="2:65" s="1" customFormat="1" ht="25.5" customHeight="1">
      <c r="B189" s="44"/>
      <c r="C189" s="219" t="s">
        <v>322</v>
      </c>
      <c r="D189" s="219" t="s">
        <v>142</v>
      </c>
      <c r="E189" s="220" t="s">
        <v>701</v>
      </c>
      <c r="F189" s="221" t="s">
        <v>702</v>
      </c>
      <c r="G189" s="222" t="s">
        <v>251</v>
      </c>
      <c r="H189" s="223">
        <v>4.5</v>
      </c>
      <c r="I189" s="224"/>
      <c r="J189" s="225">
        <f>ROUND(I189*H189,2)</f>
        <v>0</v>
      </c>
      <c r="K189" s="221" t="s">
        <v>146</v>
      </c>
      <c r="L189" s="70"/>
      <c r="M189" s="226" t="s">
        <v>21</v>
      </c>
      <c r="N189" s="227" t="s">
        <v>47</v>
      </c>
      <c r="O189" s="45"/>
      <c r="P189" s="228">
        <f>O189*H189</f>
        <v>0</v>
      </c>
      <c r="Q189" s="228">
        <v>0.00286</v>
      </c>
      <c r="R189" s="228">
        <f>Q189*H189</f>
        <v>0.012870000000000001</v>
      </c>
      <c r="S189" s="228">
        <v>0</v>
      </c>
      <c r="T189" s="229">
        <f>S189*H189</f>
        <v>0</v>
      </c>
      <c r="AR189" s="22" t="s">
        <v>217</v>
      </c>
      <c r="AT189" s="22" t="s">
        <v>142</v>
      </c>
      <c r="AU189" s="22" t="s">
        <v>85</v>
      </c>
      <c r="AY189" s="22" t="s">
        <v>140</v>
      </c>
      <c r="BE189" s="230">
        <f>IF(N189="základní",J189,0)</f>
        <v>0</v>
      </c>
      <c r="BF189" s="230">
        <f>IF(N189="snížená",J189,0)</f>
        <v>0</v>
      </c>
      <c r="BG189" s="230">
        <f>IF(N189="zákl. přenesená",J189,0)</f>
        <v>0</v>
      </c>
      <c r="BH189" s="230">
        <f>IF(N189="sníž. přenesená",J189,0)</f>
        <v>0</v>
      </c>
      <c r="BI189" s="230">
        <f>IF(N189="nulová",J189,0)</f>
        <v>0</v>
      </c>
      <c r="BJ189" s="22" t="s">
        <v>81</v>
      </c>
      <c r="BK189" s="230">
        <f>ROUND(I189*H189,2)</f>
        <v>0</v>
      </c>
      <c r="BL189" s="22" t="s">
        <v>217</v>
      </c>
      <c r="BM189" s="22" t="s">
        <v>703</v>
      </c>
    </row>
    <row r="190" spans="2:51" s="11" customFormat="1" ht="13.5">
      <c r="B190" s="231"/>
      <c r="C190" s="232"/>
      <c r="D190" s="233" t="s">
        <v>148</v>
      </c>
      <c r="E190" s="234" t="s">
        <v>21</v>
      </c>
      <c r="F190" s="235" t="s">
        <v>815</v>
      </c>
      <c r="G190" s="232"/>
      <c r="H190" s="236">
        <v>4.5</v>
      </c>
      <c r="I190" s="237"/>
      <c r="J190" s="232"/>
      <c r="K190" s="232"/>
      <c r="L190" s="238"/>
      <c r="M190" s="239"/>
      <c r="N190" s="240"/>
      <c r="O190" s="240"/>
      <c r="P190" s="240"/>
      <c r="Q190" s="240"/>
      <c r="R190" s="240"/>
      <c r="S190" s="240"/>
      <c r="T190" s="241"/>
      <c r="AT190" s="242" t="s">
        <v>148</v>
      </c>
      <c r="AU190" s="242" t="s">
        <v>85</v>
      </c>
      <c r="AV190" s="11" t="s">
        <v>85</v>
      </c>
      <c r="AW190" s="11" t="s">
        <v>39</v>
      </c>
      <c r="AX190" s="11" t="s">
        <v>81</v>
      </c>
      <c r="AY190" s="242" t="s">
        <v>140</v>
      </c>
    </row>
    <row r="191" spans="2:65" s="1" customFormat="1" ht="38.25" customHeight="1">
      <c r="B191" s="44"/>
      <c r="C191" s="219" t="s">
        <v>326</v>
      </c>
      <c r="D191" s="219" t="s">
        <v>142</v>
      </c>
      <c r="E191" s="220" t="s">
        <v>375</v>
      </c>
      <c r="F191" s="221" t="s">
        <v>376</v>
      </c>
      <c r="G191" s="222" t="s">
        <v>377</v>
      </c>
      <c r="H191" s="255"/>
      <c r="I191" s="224"/>
      <c r="J191" s="225">
        <f>ROUND(I191*H191,2)</f>
        <v>0</v>
      </c>
      <c r="K191" s="221" t="s">
        <v>146</v>
      </c>
      <c r="L191" s="70"/>
      <c r="M191" s="226" t="s">
        <v>21</v>
      </c>
      <c r="N191" s="227" t="s">
        <v>47</v>
      </c>
      <c r="O191" s="45"/>
      <c r="P191" s="228">
        <f>O191*H191</f>
        <v>0</v>
      </c>
      <c r="Q191" s="228">
        <v>0</v>
      </c>
      <c r="R191" s="228">
        <f>Q191*H191</f>
        <v>0</v>
      </c>
      <c r="S191" s="228">
        <v>0</v>
      </c>
      <c r="T191" s="229">
        <f>S191*H191</f>
        <v>0</v>
      </c>
      <c r="AR191" s="22" t="s">
        <v>217</v>
      </c>
      <c r="AT191" s="22" t="s">
        <v>142</v>
      </c>
      <c r="AU191" s="22" t="s">
        <v>85</v>
      </c>
      <c r="AY191" s="22" t="s">
        <v>140</v>
      </c>
      <c r="BE191" s="230">
        <f>IF(N191="základní",J191,0)</f>
        <v>0</v>
      </c>
      <c r="BF191" s="230">
        <f>IF(N191="snížená",J191,0)</f>
        <v>0</v>
      </c>
      <c r="BG191" s="230">
        <f>IF(N191="zákl. přenesená",J191,0)</f>
        <v>0</v>
      </c>
      <c r="BH191" s="230">
        <f>IF(N191="sníž. přenesená",J191,0)</f>
        <v>0</v>
      </c>
      <c r="BI191" s="230">
        <f>IF(N191="nulová",J191,0)</f>
        <v>0</v>
      </c>
      <c r="BJ191" s="22" t="s">
        <v>81</v>
      </c>
      <c r="BK191" s="230">
        <f>ROUND(I191*H191,2)</f>
        <v>0</v>
      </c>
      <c r="BL191" s="22" t="s">
        <v>217</v>
      </c>
      <c r="BM191" s="22" t="s">
        <v>715</v>
      </c>
    </row>
    <row r="192" spans="2:47" s="1" customFormat="1" ht="13.5">
      <c r="B192" s="44"/>
      <c r="C192" s="72"/>
      <c r="D192" s="233" t="s">
        <v>196</v>
      </c>
      <c r="E192" s="72"/>
      <c r="F192" s="253" t="s">
        <v>716</v>
      </c>
      <c r="G192" s="72"/>
      <c r="H192" s="72"/>
      <c r="I192" s="189"/>
      <c r="J192" s="72"/>
      <c r="K192" s="72"/>
      <c r="L192" s="70"/>
      <c r="M192" s="254"/>
      <c r="N192" s="45"/>
      <c r="O192" s="45"/>
      <c r="P192" s="45"/>
      <c r="Q192" s="45"/>
      <c r="R192" s="45"/>
      <c r="S192" s="45"/>
      <c r="T192" s="93"/>
      <c r="AT192" s="22" t="s">
        <v>196</v>
      </c>
      <c r="AU192" s="22" t="s">
        <v>85</v>
      </c>
    </row>
    <row r="193" spans="2:63" s="10" customFormat="1" ht="29.85" customHeight="1">
      <c r="B193" s="203"/>
      <c r="C193" s="204"/>
      <c r="D193" s="205" t="s">
        <v>75</v>
      </c>
      <c r="E193" s="217" t="s">
        <v>721</v>
      </c>
      <c r="F193" s="217" t="s">
        <v>722</v>
      </c>
      <c r="G193" s="204"/>
      <c r="H193" s="204"/>
      <c r="I193" s="207"/>
      <c r="J193" s="218">
        <f>BK193</f>
        <v>0</v>
      </c>
      <c r="K193" s="204"/>
      <c r="L193" s="209"/>
      <c r="M193" s="210"/>
      <c r="N193" s="211"/>
      <c r="O193" s="211"/>
      <c r="P193" s="212">
        <f>SUM(P194:P201)</f>
        <v>0</v>
      </c>
      <c r="Q193" s="211"/>
      <c r="R193" s="212">
        <f>SUM(R194:R201)</f>
        <v>0.002634</v>
      </c>
      <c r="S193" s="211"/>
      <c r="T193" s="213">
        <f>SUM(T194:T201)</f>
        <v>0</v>
      </c>
      <c r="AR193" s="214" t="s">
        <v>85</v>
      </c>
      <c r="AT193" s="215" t="s">
        <v>75</v>
      </c>
      <c r="AU193" s="215" t="s">
        <v>81</v>
      </c>
      <c r="AY193" s="214" t="s">
        <v>140</v>
      </c>
      <c r="BK193" s="216">
        <f>SUM(BK194:BK201)</f>
        <v>0</v>
      </c>
    </row>
    <row r="194" spans="2:65" s="1" customFormat="1" ht="16.5" customHeight="1">
      <c r="B194" s="44"/>
      <c r="C194" s="219" t="s">
        <v>330</v>
      </c>
      <c r="D194" s="219" t="s">
        <v>142</v>
      </c>
      <c r="E194" s="220" t="s">
        <v>751</v>
      </c>
      <c r="F194" s="221" t="s">
        <v>752</v>
      </c>
      <c r="G194" s="222" t="s">
        <v>161</v>
      </c>
      <c r="H194" s="223">
        <v>43.9</v>
      </c>
      <c r="I194" s="224"/>
      <c r="J194" s="225">
        <f>ROUND(I194*H194,2)</f>
        <v>0</v>
      </c>
      <c r="K194" s="221" t="s">
        <v>146</v>
      </c>
      <c r="L194" s="70"/>
      <c r="M194" s="226" t="s">
        <v>21</v>
      </c>
      <c r="N194" s="227" t="s">
        <v>47</v>
      </c>
      <c r="O194" s="45"/>
      <c r="P194" s="228">
        <f>O194*H194</f>
        <v>0</v>
      </c>
      <c r="Q194" s="228">
        <v>0</v>
      </c>
      <c r="R194" s="228">
        <f>Q194*H194</f>
        <v>0</v>
      </c>
      <c r="S194" s="228">
        <v>0</v>
      </c>
      <c r="T194" s="229">
        <f>S194*H194</f>
        <v>0</v>
      </c>
      <c r="AR194" s="22" t="s">
        <v>217</v>
      </c>
      <c r="AT194" s="22" t="s">
        <v>142</v>
      </c>
      <c r="AU194" s="22" t="s">
        <v>85</v>
      </c>
      <c r="AY194" s="22" t="s">
        <v>140</v>
      </c>
      <c r="BE194" s="230">
        <f>IF(N194="základní",J194,0)</f>
        <v>0</v>
      </c>
      <c r="BF194" s="230">
        <f>IF(N194="snížená",J194,0)</f>
        <v>0</v>
      </c>
      <c r="BG194" s="230">
        <f>IF(N194="zákl. přenesená",J194,0)</f>
        <v>0</v>
      </c>
      <c r="BH194" s="230">
        <f>IF(N194="sníž. přenesená",J194,0)</f>
        <v>0</v>
      </c>
      <c r="BI194" s="230">
        <f>IF(N194="nulová",J194,0)</f>
        <v>0</v>
      </c>
      <c r="BJ194" s="22" t="s">
        <v>81</v>
      </c>
      <c r="BK194" s="230">
        <f>ROUND(I194*H194,2)</f>
        <v>0</v>
      </c>
      <c r="BL194" s="22" t="s">
        <v>217</v>
      </c>
      <c r="BM194" s="22" t="s">
        <v>753</v>
      </c>
    </row>
    <row r="195" spans="2:51" s="11" customFormat="1" ht="13.5">
      <c r="B195" s="231"/>
      <c r="C195" s="232"/>
      <c r="D195" s="233" t="s">
        <v>148</v>
      </c>
      <c r="E195" s="234" t="s">
        <v>21</v>
      </c>
      <c r="F195" s="235" t="s">
        <v>791</v>
      </c>
      <c r="G195" s="232"/>
      <c r="H195" s="236">
        <v>43.9</v>
      </c>
      <c r="I195" s="237"/>
      <c r="J195" s="232"/>
      <c r="K195" s="232"/>
      <c r="L195" s="238"/>
      <c r="M195" s="239"/>
      <c r="N195" s="240"/>
      <c r="O195" s="240"/>
      <c r="P195" s="240"/>
      <c r="Q195" s="240"/>
      <c r="R195" s="240"/>
      <c r="S195" s="240"/>
      <c r="T195" s="241"/>
      <c r="AT195" s="242" t="s">
        <v>148</v>
      </c>
      <c r="AU195" s="242" t="s">
        <v>85</v>
      </c>
      <c r="AV195" s="11" t="s">
        <v>85</v>
      </c>
      <c r="AW195" s="11" t="s">
        <v>39</v>
      </c>
      <c r="AX195" s="11" t="s">
        <v>81</v>
      </c>
      <c r="AY195" s="242" t="s">
        <v>140</v>
      </c>
    </row>
    <row r="196" spans="2:65" s="1" customFormat="1" ht="16.5" customHeight="1">
      <c r="B196" s="44"/>
      <c r="C196" s="219" t="s">
        <v>335</v>
      </c>
      <c r="D196" s="219" t="s">
        <v>142</v>
      </c>
      <c r="E196" s="220" t="s">
        <v>758</v>
      </c>
      <c r="F196" s="221" t="s">
        <v>752</v>
      </c>
      <c r="G196" s="222" t="s">
        <v>161</v>
      </c>
      <c r="H196" s="223">
        <v>43.9</v>
      </c>
      <c r="I196" s="224"/>
      <c r="J196" s="225">
        <f>ROUND(I196*H196,2)</f>
        <v>0</v>
      </c>
      <c r="K196" s="221" t="s">
        <v>21</v>
      </c>
      <c r="L196" s="70"/>
      <c r="M196" s="226" t="s">
        <v>21</v>
      </c>
      <c r="N196" s="227" t="s">
        <v>47</v>
      </c>
      <c r="O196" s="45"/>
      <c r="P196" s="228">
        <f>O196*H196</f>
        <v>0</v>
      </c>
      <c r="Q196" s="228">
        <v>0</v>
      </c>
      <c r="R196" s="228">
        <f>Q196*H196</f>
        <v>0</v>
      </c>
      <c r="S196" s="228">
        <v>0</v>
      </c>
      <c r="T196" s="229">
        <f>S196*H196</f>
        <v>0</v>
      </c>
      <c r="AR196" s="22" t="s">
        <v>217</v>
      </c>
      <c r="AT196" s="22" t="s">
        <v>142</v>
      </c>
      <c r="AU196" s="22" t="s">
        <v>85</v>
      </c>
      <c r="AY196" s="22" t="s">
        <v>140</v>
      </c>
      <c r="BE196" s="230">
        <f>IF(N196="základní",J196,0)</f>
        <v>0</v>
      </c>
      <c r="BF196" s="230">
        <f>IF(N196="snížená",J196,0)</f>
        <v>0</v>
      </c>
      <c r="BG196" s="230">
        <f>IF(N196="zákl. přenesená",J196,0)</f>
        <v>0</v>
      </c>
      <c r="BH196" s="230">
        <f>IF(N196="sníž. přenesená",J196,0)</f>
        <v>0</v>
      </c>
      <c r="BI196" s="230">
        <f>IF(N196="nulová",J196,0)</f>
        <v>0</v>
      </c>
      <c r="BJ196" s="22" t="s">
        <v>81</v>
      </c>
      <c r="BK196" s="230">
        <f>ROUND(I196*H196,2)</f>
        <v>0</v>
      </c>
      <c r="BL196" s="22" t="s">
        <v>217</v>
      </c>
      <c r="BM196" s="22" t="s">
        <v>759</v>
      </c>
    </row>
    <row r="197" spans="2:51" s="11" customFormat="1" ht="13.5">
      <c r="B197" s="231"/>
      <c r="C197" s="232"/>
      <c r="D197" s="233" t="s">
        <v>148</v>
      </c>
      <c r="E197" s="234" t="s">
        <v>21</v>
      </c>
      <c r="F197" s="235" t="s">
        <v>791</v>
      </c>
      <c r="G197" s="232"/>
      <c r="H197" s="236">
        <v>43.9</v>
      </c>
      <c r="I197" s="237"/>
      <c r="J197" s="232"/>
      <c r="K197" s="232"/>
      <c r="L197" s="238"/>
      <c r="M197" s="239"/>
      <c r="N197" s="240"/>
      <c r="O197" s="240"/>
      <c r="P197" s="240"/>
      <c r="Q197" s="240"/>
      <c r="R197" s="240"/>
      <c r="S197" s="240"/>
      <c r="T197" s="241"/>
      <c r="AT197" s="242" t="s">
        <v>148</v>
      </c>
      <c r="AU197" s="242" t="s">
        <v>85</v>
      </c>
      <c r="AV197" s="11" t="s">
        <v>85</v>
      </c>
      <c r="AW197" s="11" t="s">
        <v>39</v>
      </c>
      <c r="AX197" s="11" t="s">
        <v>81</v>
      </c>
      <c r="AY197" s="242" t="s">
        <v>140</v>
      </c>
    </row>
    <row r="198" spans="2:65" s="1" customFormat="1" ht="25.5" customHeight="1">
      <c r="B198" s="44"/>
      <c r="C198" s="219" t="s">
        <v>340</v>
      </c>
      <c r="D198" s="219" t="s">
        <v>142</v>
      </c>
      <c r="E198" s="220" t="s">
        <v>762</v>
      </c>
      <c r="F198" s="221" t="s">
        <v>763</v>
      </c>
      <c r="G198" s="222" t="s">
        <v>161</v>
      </c>
      <c r="H198" s="223">
        <v>43.9</v>
      </c>
      <c r="I198" s="224"/>
      <c r="J198" s="225">
        <f>ROUND(I198*H198,2)</f>
        <v>0</v>
      </c>
      <c r="K198" s="221" t="s">
        <v>21</v>
      </c>
      <c r="L198" s="70"/>
      <c r="M198" s="226" t="s">
        <v>21</v>
      </c>
      <c r="N198" s="227" t="s">
        <v>47</v>
      </c>
      <c r="O198" s="45"/>
      <c r="P198" s="228">
        <f>O198*H198</f>
        <v>0</v>
      </c>
      <c r="Q198" s="228">
        <v>3E-05</v>
      </c>
      <c r="R198" s="228">
        <f>Q198*H198</f>
        <v>0.001317</v>
      </c>
      <c r="S198" s="228">
        <v>0</v>
      </c>
      <c r="T198" s="229">
        <f>S198*H198</f>
        <v>0</v>
      </c>
      <c r="AR198" s="22" t="s">
        <v>217</v>
      </c>
      <c r="AT198" s="22" t="s">
        <v>142</v>
      </c>
      <c r="AU198" s="22" t="s">
        <v>85</v>
      </c>
      <c r="AY198" s="22" t="s">
        <v>140</v>
      </c>
      <c r="BE198" s="230">
        <f>IF(N198="základní",J198,0)</f>
        <v>0</v>
      </c>
      <c r="BF198" s="230">
        <f>IF(N198="snížená",J198,0)</f>
        <v>0</v>
      </c>
      <c r="BG198" s="230">
        <f>IF(N198="zákl. přenesená",J198,0)</f>
        <v>0</v>
      </c>
      <c r="BH198" s="230">
        <f>IF(N198="sníž. přenesená",J198,0)</f>
        <v>0</v>
      </c>
      <c r="BI198" s="230">
        <f>IF(N198="nulová",J198,0)</f>
        <v>0</v>
      </c>
      <c r="BJ198" s="22" t="s">
        <v>81</v>
      </c>
      <c r="BK198" s="230">
        <f>ROUND(I198*H198,2)</f>
        <v>0</v>
      </c>
      <c r="BL198" s="22" t="s">
        <v>217</v>
      </c>
      <c r="BM198" s="22" t="s">
        <v>816</v>
      </c>
    </row>
    <row r="199" spans="2:51" s="11" customFormat="1" ht="13.5">
      <c r="B199" s="231"/>
      <c r="C199" s="232"/>
      <c r="D199" s="233" t="s">
        <v>148</v>
      </c>
      <c r="E199" s="234" t="s">
        <v>21</v>
      </c>
      <c r="F199" s="235" t="s">
        <v>791</v>
      </c>
      <c r="G199" s="232"/>
      <c r="H199" s="236">
        <v>43.9</v>
      </c>
      <c r="I199" s="237"/>
      <c r="J199" s="232"/>
      <c r="K199" s="232"/>
      <c r="L199" s="238"/>
      <c r="M199" s="239"/>
      <c r="N199" s="240"/>
      <c r="O199" s="240"/>
      <c r="P199" s="240"/>
      <c r="Q199" s="240"/>
      <c r="R199" s="240"/>
      <c r="S199" s="240"/>
      <c r="T199" s="241"/>
      <c r="AT199" s="242" t="s">
        <v>148</v>
      </c>
      <c r="AU199" s="242" t="s">
        <v>85</v>
      </c>
      <c r="AV199" s="11" t="s">
        <v>85</v>
      </c>
      <c r="AW199" s="11" t="s">
        <v>39</v>
      </c>
      <c r="AX199" s="11" t="s">
        <v>81</v>
      </c>
      <c r="AY199" s="242" t="s">
        <v>140</v>
      </c>
    </row>
    <row r="200" spans="2:65" s="1" customFormat="1" ht="25.5" customHeight="1">
      <c r="B200" s="44"/>
      <c r="C200" s="219" t="s">
        <v>344</v>
      </c>
      <c r="D200" s="219" t="s">
        <v>142</v>
      </c>
      <c r="E200" s="220" t="s">
        <v>770</v>
      </c>
      <c r="F200" s="221" t="s">
        <v>763</v>
      </c>
      <c r="G200" s="222" t="s">
        <v>161</v>
      </c>
      <c r="H200" s="223">
        <v>43.9</v>
      </c>
      <c r="I200" s="224"/>
      <c r="J200" s="225">
        <f>ROUND(I200*H200,2)</f>
        <v>0</v>
      </c>
      <c r="K200" s="221" t="s">
        <v>21</v>
      </c>
      <c r="L200" s="70"/>
      <c r="M200" s="226" t="s">
        <v>21</v>
      </c>
      <c r="N200" s="227" t="s">
        <v>47</v>
      </c>
      <c r="O200" s="45"/>
      <c r="P200" s="228">
        <f>O200*H200</f>
        <v>0</v>
      </c>
      <c r="Q200" s="228">
        <v>3E-05</v>
      </c>
      <c r="R200" s="228">
        <f>Q200*H200</f>
        <v>0.001317</v>
      </c>
      <c r="S200" s="228">
        <v>0</v>
      </c>
      <c r="T200" s="229">
        <f>S200*H200</f>
        <v>0</v>
      </c>
      <c r="AR200" s="22" t="s">
        <v>217</v>
      </c>
      <c r="AT200" s="22" t="s">
        <v>142</v>
      </c>
      <c r="AU200" s="22" t="s">
        <v>85</v>
      </c>
      <c r="AY200" s="22" t="s">
        <v>140</v>
      </c>
      <c r="BE200" s="230">
        <f>IF(N200="základní",J200,0)</f>
        <v>0</v>
      </c>
      <c r="BF200" s="230">
        <f>IF(N200="snížená",J200,0)</f>
        <v>0</v>
      </c>
      <c r="BG200" s="230">
        <f>IF(N200="zákl. přenesená",J200,0)</f>
        <v>0</v>
      </c>
      <c r="BH200" s="230">
        <f>IF(N200="sníž. přenesená",J200,0)</f>
        <v>0</v>
      </c>
      <c r="BI200" s="230">
        <f>IF(N200="nulová",J200,0)</f>
        <v>0</v>
      </c>
      <c r="BJ200" s="22" t="s">
        <v>81</v>
      </c>
      <c r="BK200" s="230">
        <f>ROUND(I200*H200,2)</f>
        <v>0</v>
      </c>
      <c r="BL200" s="22" t="s">
        <v>217</v>
      </c>
      <c r="BM200" s="22" t="s">
        <v>817</v>
      </c>
    </row>
    <row r="201" spans="2:51" s="11" customFormat="1" ht="13.5">
      <c r="B201" s="231"/>
      <c r="C201" s="232"/>
      <c r="D201" s="233" t="s">
        <v>148</v>
      </c>
      <c r="E201" s="234" t="s">
        <v>21</v>
      </c>
      <c r="F201" s="235" t="s">
        <v>791</v>
      </c>
      <c r="G201" s="232"/>
      <c r="H201" s="236">
        <v>43.9</v>
      </c>
      <c r="I201" s="237"/>
      <c r="J201" s="232"/>
      <c r="K201" s="232"/>
      <c r="L201" s="238"/>
      <c r="M201" s="239"/>
      <c r="N201" s="240"/>
      <c r="O201" s="240"/>
      <c r="P201" s="240"/>
      <c r="Q201" s="240"/>
      <c r="R201" s="240"/>
      <c r="S201" s="240"/>
      <c r="T201" s="241"/>
      <c r="AT201" s="242" t="s">
        <v>148</v>
      </c>
      <c r="AU201" s="242" t="s">
        <v>85</v>
      </c>
      <c r="AV201" s="11" t="s">
        <v>85</v>
      </c>
      <c r="AW201" s="11" t="s">
        <v>39</v>
      </c>
      <c r="AX201" s="11" t="s">
        <v>81</v>
      </c>
      <c r="AY201" s="242" t="s">
        <v>140</v>
      </c>
    </row>
    <row r="202" spans="2:63" s="10" customFormat="1" ht="37.4" customHeight="1">
      <c r="B202" s="203"/>
      <c r="C202" s="204"/>
      <c r="D202" s="205" t="s">
        <v>75</v>
      </c>
      <c r="E202" s="206" t="s">
        <v>436</v>
      </c>
      <c r="F202" s="206" t="s">
        <v>437</v>
      </c>
      <c r="G202" s="204"/>
      <c r="H202" s="204"/>
      <c r="I202" s="207"/>
      <c r="J202" s="208">
        <f>BK202</f>
        <v>0</v>
      </c>
      <c r="K202" s="204"/>
      <c r="L202" s="209"/>
      <c r="M202" s="210"/>
      <c r="N202" s="211"/>
      <c r="O202" s="211"/>
      <c r="P202" s="212">
        <f>P203+P205+P207</f>
        <v>0</v>
      </c>
      <c r="Q202" s="211"/>
      <c r="R202" s="212">
        <f>R203+R205+R207</f>
        <v>0</v>
      </c>
      <c r="S202" s="211"/>
      <c r="T202" s="213">
        <f>T203+T205+T207</f>
        <v>0</v>
      </c>
      <c r="AR202" s="214" t="s">
        <v>94</v>
      </c>
      <c r="AT202" s="215" t="s">
        <v>75</v>
      </c>
      <c r="AU202" s="215" t="s">
        <v>76</v>
      </c>
      <c r="AY202" s="214" t="s">
        <v>140</v>
      </c>
      <c r="BK202" s="216">
        <f>BK203+BK205+BK207</f>
        <v>0</v>
      </c>
    </row>
    <row r="203" spans="2:63" s="10" customFormat="1" ht="19.9" customHeight="1">
      <c r="B203" s="203"/>
      <c r="C203" s="204"/>
      <c r="D203" s="205" t="s">
        <v>75</v>
      </c>
      <c r="E203" s="217" t="s">
        <v>438</v>
      </c>
      <c r="F203" s="217" t="s">
        <v>439</v>
      </c>
      <c r="G203" s="204"/>
      <c r="H203" s="204"/>
      <c r="I203" s="207"/>
      <c r="J203" s="218">
        <f>BK203</f>
        <v>0</v>
      </c>
      <c r="K203" s="204"/>
      <c r="L203" s="209"/>
      <c r="M203" s="210"/>
      <c r="N203" s="211"/>
      <c r="O203" s="211"/>
      <c r="P203" s="212">
        <f>P204</f>
        <v>0</v>
      </c>
      <c r="Q203" s="211"/>
      <c r="R203" s="212">
        <f>R204</f>
        <v>0</v>
      </c>
      <c r="S203" s="211"/>
      <c r="T203" s="213">
        <f>T204</f>
        <v>0</v>
      </c>
      <c r="AR203" s="214" t="s">
        <v>94</v>
      </c>
      <c r="AT203" s="215" t="s">
        <v>75</v>
      </c>
      <c r="AU203" s="215" t="s">
        <v>81</v>
      </c>
      <c r="AY203" s="214" t="s">
        <v>140</v>
      </c>
      <c r="BK203" s="216">
        <f>BK204</f>
        <v>0</v>
      </c>
    </row>
    <row r="204" spans="2:65" s="1" customFormat="1" ht="16.5" customHeight="1">
      <c r="B204" s="44"/>
      <c r="C204" s="219" t="s">
        <v>348</v>
      </c>
      <c r="D204" s="219" t="s">
        <v>142</v>
      </c>
      <c r="E204" s="220" t="s">
        <v>441</v>
      </c>
      <c r="F204" s="221" t="s">
        <v>442</v>
      </c>
      <c r="G204" s="222" t="s">
        <v>377</v>
      </c>
      <c r="H204" s="255"/>
      <c r="I204" s="224"/>
      <c r="J204" s="225">
        <f>ROUND(I204*H204,2)</f>
        <v>0</v>
      </c>
      <c r="K204" s="221" t="s">
        <v>146</v>
      </c>
      <c r="L204" s="70"/>
      <c r="M204" s="226" t="s">
        <v>21</v>
      </c>
      <c r="N204" s="227" t="s">
        <v>47</v>
      </c>
      <c r="O204" s="45"/>
      <c r="P204" s="228">
        <f>O204*H204</f>
        <v>0</v>
      </c>
      <c r="Q204" s="228">
        <v>0</v>
      </c>
      <c r="R204" s="228">
        <f>Q204*H204</f>
        <v>0</v>
      </c>
      <c r="S204" s="228">
        <v>0</v>
      </c>
      <c r="T204" s="229">
        <f>S204*H204</f>
        <v>0</v>
      </c>
      <c r="AR204" s="22" t="s">
        <v>443</v>
      </c>
      <c r="AT204" s="22" t="s">
        <v>142</v>
      </c>
      <c r="AU204" s="22" t="s">
        <v>85</v>
      </c>
      <c r="AY204" s="22" t="s">
        <v>140</v>
      </c>
      <c r="BE204" s="230">
        <f>IF(N204="základní",J204,0)</f>
        <v>0</v>
      </c>
      <c r="BF204" s="230">
        <f>IF(N204="snížená",J204,0)</f>
        <v>0</v>
      </c>
      <c r="BG204" s="230">
        <f>IF(N204="zákl. přenesená",J204,0)</f>
        <v>0</v>
      </c>
      <c r="BH204" s="230">
        <f>IF(N204="sníž. přenesená",J204,0)</f>
        <v>0</v>
      </c>
      <c r="BI204" s="230">
        <f>IF(N204="nulová",J204,0)</f>
        <v>0</v>
      </c>
      <c r="BJ204" s="22" t="s">
        <v>81</v>
      </c>
      <c r="BK204" s="230">
        <f>ROUND(I204*H204,2)</f>
        <v>0</v>
      </c>
      <c r="BL204" s="22" t="s">
        <v>443</v>
      </c>
      <c r="BM204" s="22" t="s">
        <v>773</v>
      </c>
    </row>
    <row r="205" spans="2:63" s="10" customFormat="1" ht="29.85" customHeight="1">
      <c r="B205" s="203"/>
      <c r="C205" s="204"/>
      <c r="D205" s="205" t="s">
        <v>75</v>
      </c>
      <c r="E205" s="217" t="s">
        <v>445</v>
      </c>
      <c r="F205" s="217" t="s">
        <v>446</v>
      </c>
      <c r="G205" s="204"/>
      <c r="H205" s="204"/>
      <c r="I205" s="207"/>
      <c r="J205" s="218">
        <f>BK205</f>
        <v>0</v>
      </c>
      <c r="K205" s="204"/>
      <c r="L205" s="209"/>
      <c r="M205" s="210"/>
      <c r="N205" s="211"/>
      <c r="O205" s="211"/>
      <c r="P205" s="212">
        <f>P206</f>
        <v>0</v>
      </c>
      <c r="Q205" s="211"/>
      <c r="R205" s="212">
        <f>R206</f>
        <v>0</v>
      </c>
      <c r="S205" s="211"/>
      <c r="T205" s="213">
        <f>T206</f>
        <v>0</v>
      </c>
      <c r="AR205" s="214" t="s">
        <v>94</v>
      </c>
      <c r="AT205" s="215" t="s">
        <v>75</v>
      </c>
      <c r="AU205" s="215" t="s">
        <v>81</v>
      </c>
      <c r="AY205" s="214" t="s">
        <v>140</v>
      </c>
      <c r="BK205" s="216">
        <f>BK206</f>
        <v>0</v>
      </c>
    </row>
    <row r="206" spans="2:65" s="1" customFormat="1" ht="16.5" customHeight="1">
      <c r="B206" s="44"/>
      <c r="C206" s="219" t="s">
        <v>353</v>
      </c>
      <c r="D206" s="219" t="s">
        <v>142</v>
      </c>
      <c r="E206" s="220" t="s">
        <v>448</v>
      </c>
      <c r="F206" s="221" t="s">
        <v>449</v>
      </c>
      <c r="G206" s="222" t="s">
        <v>377</v>
      </c>
      <c r="H206" s="255"/>
      <c r="I206" s="224"/>
      <c r="J206" s="225">
        <f>ROUND(I206*H206,2)</f>
        <v>0</v>
      </c>
      <c r="K206" s="221" t="s">
        <v>146</v>
      </c>
      <c r="L206" s="70"/>
      <c r="M206" s="226" t="s">
        <v>21</v>
      </c>
      <c r="N206" s="227" t="s">
        <v>47</v>
      </c>
      <c r="O206" s="45"/>
      <c r="P206" s="228">
        <f>O206*H206</f>
        <v>0</v>
      </c>
      <c r="Q206" s="228">
        <v>0</v>
      </c>
      <c r="R206" s="228">
        <f>Q206*H206</f>
        <v>0</v>
      </c>
      <c r="S206" s="228">
        <v>0</v>
      </c>
      <c r="T206" s="229">
        <f>S206*H206</f>
        <v>0</v>
      </c>
      <c r="AR206" s="22" t="s">
        <v>443</v>
      </c>
      <c r="AT206" s="22" t="s">
        <v>142</v>
      </c>
      <c r="AU206" s="22" t="s">
        <v>85</v>
      </c>
      <c r="AY206" s="22" t="s">
        <v>140</v>
      </c>
      <c r="BE206" s="230">
        <f>IF(N206="základní",J206,0)</f>
        <v>0</v>
      </c>
      <c r="BF206" s="230">
        <f>IF(N206="snížená",J206,0)</f>
        <v>0</v>
      </c>
      <c r="BG206" s="230">
        <f>IF(N206="zákl. přenesená",J206,0)</f>
        <v>0</v>
      </c>
      <c r="BH206" s="230">
        <f>IF(N206="sníž. přenesená",J206,0)</f>
        <v>0</v>
      </c>
      <c r="BI206" s="230">
        <f>IF(N206="nulová",J206,0)</f>
        <v>0</v>
      </c>
      <c r="BJ206" s="22" t="s">
        <v>81</v>
      </c>
      <c r="BK206" s="230">
        <f>ROUND(I206*H206,2)</f>
        <v>0</v>
      </c>
      <c r="BL206" s="22" t="s">
        <v>443</v>
      </c>
      <c r="BM206" s="22" t="s">
        <v>775</v>
      </c>
    </row>
    <row r="207" spans="2:63" s="10" customFormat="1" ht="29.85" customHeight="1">
      <c r="B207" s="203"/>
      <c r="C207" s="204"/>
      <c r="D207" s="205" t="s">
        <v>75</v>
      </c>
      <c r="E207" s="217" t="s">
        <v>776</v>
      </c>
      <c r="F207" s="217" t="s">
        <v>777</v>
      </c>
      <c r="G207" s="204"/>
      <c r="H207" s="204"/>
      <c r="I207" s="207"/>
      <c r="J207" s="218">
        <f>BK207</f>
        <v>0</v>
      </c>
      <c r="K207" s="204"/>
      <c r="L207" s="209"/>
      <c r="M207" s="210"/>
      <c r="N207" s="211"/>
      <c r="O207" s="211"/>
      <c r="P207" s="212">
        <f>P208</f>
        <v>0</v>
      </c>
      <c r="Q207" s="211"/>
      <c r="R207" s="212">
        <f>R208</f>
        <v>0</v>
      </c>
      <c r="S207" s="211"/>
      <c r="T207" s="213">
        <f>T208</f>
        <v>0</v>
      </c>
      <c r="AR207" s="214" t="s">
        <v>94</v>
      </c>
      <c r="AT207" s="215" t="s">
        <v>75</v>
      </c>
      <c r="AU207" s="215" t="s">
        <v>81</v>
      </c>
      <c r="AY207" s="214" t="s">
        <v>140</v>
      </c>
      <c r="BK207" s="216">
        <f>BK208</f>
        <v>0</v>
      </c>
    </row>
    <row r="208" spans="2:65" s="1" customFormat="1" ht="16.5" customHeight="1">
      <c r="B208" s="44"/>
      <c r="C208" s="219" t="s">
        <v>357</v>
      </c>
      <c r="D208" s="219" t="s">
        <v>142</v>
      </c>
      <c r="E208" s="220" t="s">
        <v>779</v>
      </c>
      <c r="F208" s="221" t="s">
        <v>780</v>
      </c>
      <c r="G208" s="222" t="s">
        <v>377</v>
      </c>
      <c r="H208" s="255"/>
      <c r="I208" s="224"/>
      <c r="J208" s="225">
        <f>ROUND(I208*H208,2)</f>
        <v>0</v>
      </c>
      <c r="K208" s="221" t="s">
        <v>146</v>
      </c>
      <c r="L208" s="70"/>
      <c r="M208" s="226" t="s">
        <v>21</v>
      </c>
      <c r="N208" s="256" t="s">
        <v>47</v>
      </c>
      <c r="O208" s="257"/>
      <c r="P208" s="258">
        <f>O208*H208</f>
        <v>0</v>
      </c>
      <c r="Q208" s="258">
        <v>0</v>
      </c>
      <c r="R208" s="258">
        <f>Q208*H208</f>
        <v>0</v>
      </c>
      <c r="S208" s="258">
        <v>0</v>
      </c>
      <c r="T208" s="259">
        <f>S208*H208</f>
        <v>0</v>
      </c>
      <c r="AR208" s="22" t="s">
        <v>443</v>
      </c>
      <c r="AT208" s="22" t="s">
        <v>142</v>
      </c>
      <c r="AU208" s="22" t="s">
        <v>85</v>
      </c>
      <c r="AY208" s="22" t="s">
        <v>140</v>
      </c>
      <c r="BE208" s="230">
        <f>IF(N208="základní",J208,0)</f>
        <v>0</v>
      </c>
      <c r="BF208" s="230">
        <f>IF(N208="snížená",J208,0)</f>
        <v>0</v>
      </c>
      <c r="BG208" s="230">
        <f>IF(N208="zákl. přenesená",J208,0)</f>
        <v>0</v>
      </c>
      <c r="BH208" s="230">
        <f>IF(N208="sníž. přenesená",J208,0)</f>
        <v>0</v>
      </c>
      <c r="BI208" s="230">
        <f>IF(N208="nulová",J208,0)</f>
        <v>0</v>
      </c>
      <c r="BJ208" s="22" t="s">
        <v>81</v>
      </c>
      <c r="BK208" s="230">
        <f>ROUND(I208*H208,2)</f>
        <v>0</v>
      </c>
      <c r="BL208" s="22" t="s">
        <v>443</v>
      </c>
      <c r="BM208" s="22" t="s">
        <v>781</v>
      </c>
    </row>
    <row r="209" spans="2:12" s="1" customFormat="1" ht="6.95" customHeight="1">
      <c r="B209" s="65"/>
      <c r="C209" s="66"/>
      <c r="D209" s="66"/>
      <c r="E209" s="66"/>
      <c r="F209" s="66"/>
      <c r="G209" s="66"/>
      <c r="H209" s="66"/>
      <c r="I209" s="164"/>
      <c r="J209" s="66"/>
      <c r="K209" s="66"/>
      <c r="L209" s="70"/>
    </row>
  </sheetData>
  <sheetProtection password="CC35" sheet="1" objects="1" scenarios="1" formatColumns="0" formatRows="0" autoFilter="0"/>
  <autoFilter ref="C90:K208"/>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97</v>
      </c>
      <c r="G1" s="137" t="s">
        <v>98</v>
      </c>
      <c r="H1" s="137"/>
      <c r="I1" s="138"/>
      <c r="J1" s="137" t="s">
        <v>99</v>
      </c>
      <c r="K1" s="136" t="s">
        <v>100</v>
      </c>
      <c r="L1" s="137" t="s">
        <v>101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93</v>
      </c>
    </row>
    <row r="3" spans="2:46" ht="6.95" customHeight="1">
      <c r="B3" s="23"/>
      <c r="C3" s="24"/>
      <c r="D3" s="24"/>
      <c r="E3" s="24"/>
      <c r="F3" s="24"/>
      <c r="G3" s="24"/>
      <c r="H3" s="24"/>
      <c r="I3" s="139"/>
      <c r="J3" s="24"/>
      <c r="K3" s="25"/>
      <c r="AT3" s="22" t="s">
        <v>85</v>
      </c>
    </row>
    <row r="4" spans="2:46" ht="36.95" customHeight="1">
      <c r="B4" s="26"/>
      <c r="C4" s="27"/>
      <c r="D4" s="28" t="s">
        <v>102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Střední zdravotní škola Liberec</v>
      </c>
      <c r="F7" s="38"/>
      <c r="G7" s="38"/>
      <c r="H7" s="38"/>
      <c r="I7" s="140"/>
      <c r="J7" s="27"/>
      <c r="K7" s="29"/>
    </row>
    <row r="8" spans="2:11" s="1" customFormat="1" ht="13.5">
      <c r="B8" s="44"/>
      <c r="C8" s="45"/>
      <c r="D8" s="38" t="s">
        <v>103</v>
      </c>
      <c r="E8" s="45"/>
      <c r="F8" s="45"/>
      <c r="G8" s="45"/>
      <c r="H8" s="45"/>
      <c r="I8" s="142"/>
      <c r="J8" s="45"/>
      <c r="K8" s="49"/>
    </row>
    <row r="9" spans="2:11" s="1" customFormat="1" ht="36.95" customHeight="1">
      <c r="B9" s="44"/>
      <c r="C9" s="45"/>
      <c r="D9" s="45"/>
      <c r="E9" s="143" t="s">
        <v>818</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31. 1. 2019</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29</v>
      </c>
      <c r="K14" s="49"/>
    </row>
    <row r="15" spans="2:11" s="1" customFormat="1" ht="18" customHeight="1">
      <c r="B15" s="44"/>
      <c r="C15" s="45"/>
      <c r="D15" s="45"/>
      <c r="E15" s="33" t="s">
        <v>30</v>
      </c>
      <c r="F15" s="45"/>
      <c r="G15" s="45"/>
      <c r="H15" s="45"/>
      <c r="I15" s="144" t="s">
        <v>31</v>
      </c>
      <c r="J15" s="33" t="s">
        <v>32</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31</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ROUND(J79,2)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ROUND(SUM(BE79:BE84),2)</f>
        <v>0</v>
      </c>
      <c r="G30" s="45"/>
      <c r="H30" s="45"/>
      <c r="I30" s="156">
        <v>0.21</v>
      </c>
      <c r="J30" s="155">
        <f>ROUND(ROUND((SUM(BE79:BE84)),2)*I30,2)</f>
        <v>0</v>
      </c>
      <c r="K30" s="49"/>
    </row>
    <row r="31" spans="2:11" s="1" customFormat="1" ht="14.4" customHeight="1">
      <c r="B31" s="44"/>
      <c r="C31" s="45"/>
      <c r="D31" s="45"/>
      <c r="E31" s="53" t="s">
        <v>48</v>
      </c>
      <c r="F31" s="155">
        <f>ROUND(SUM(BF79:BF84),2)</f>
        <v>0</v>
      </c>
      <c r="G31" s="45"/>
      <c r="H31" s="45"/>
      <c r="I31" s="156">
        <v>0.15</v>
      </c>
      <c r="J31" s="155">
        <f>ROUND(ROUND((SUM(BF79:BF84)),2)*I31,2)</f>
        <v>0</v>
      </c>
      <c r="K31" s="49"/>
    </row>
    <row r="32" spans="2:11" s="1" customFormat="1" ht="14.4" customHeight="1" hidden="1">
      <c r="B32" s="44"/>
      <c r="C32" s="45"/>
      <c r="D32" s="45"/>
      <c r="E32" s="53" t="s">
        <v>49</v>
      </c>
      <c r="F32" s="155">
        <f>ROUND(SUM(BG79:BG84),2)</f>
        <v>0</v>
      </c>
      <c r="G32" s="45"/>
      <c r="H32" s="45"/>
      <c r="I32" s="156">
        <v>0.21</v>
      </c>
      <c r="J32" s="155">
        <v>0</v>
      </c>
      <c r="K32" s="49"/>
    </row>
    <row r="33" spans="2:11" s="1" customFormat="1" ht="14.4" customHeight="1" hidden="1">
      <c r="B33" s="44"/>
      <c r="C33" s="45"/>
      <c r="D33" s="45"/>
      <c r="E33" s="53" t="s">
        <v>50</v>
      </c>
      <c r="F33" s="155">
        <f>ROUND(SUM(BH79:BH84),2)</f>
        <v>0</v>
      </c>
      <c r="G33" s="45"/>
      <c r="H33" s="45"/>
      <c r="I33" s="156">
        <v>0.15</v>
      </c>
      <c r="J33" s="155">
        <v>0</v>
      </c>
      <c r="K33" s="49"/>
    </row>
    <row r="34" spans="2:11" s="1" customFormat="1" ht="14.4" customHeight="1" hidden="1">
      <c r="B34" s="44"/>
      <c r="C34" s="45"/>
      <c r="D34" s="45"/>
      <c r="E34" s="53" t="s">
        <v>51</v>
      </c>
      <c r="F34" s="155">
        <f>ROUND(SUM(BI79:BI84),2)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105</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Střední zdravotní škola Liberec</v>
      </c>
      <c r="F45" s="38"/>
      <c r="G45" s="38"/>
      <c r="H45" s="38"/>
      <c r="I45" s="142"/>
      <c r="J45" s="45"/>
      <c r="K45" s="49"/>
    </row>
    <row r="46" spans="2:11" s="1" customFormat="1" ht="14.4" customHeight="1">
      <c r="B46" s="44"/>
      <c r="C46" s="38" t="s">
        <v>103</v>
      </c>
      <c r="D46" s="45"/>
      <c r="E46" s="45"/>
      <c r="F46" s="45"/>
      <c r="G46" s="45"/>
      <c r="H46" s="45"/>
      <c r="I46" s="142"/>
      <c r="J46" s="45"/>
      <c r="K46" s="49"/>
    </row>
    <row r="47" spans="2:11" s="1" customFormat="1" ht="17.25" customHeight="1">
      <c r="B47" s="44"/>
      <c r="C47" s="45"/>
      <c r="D47" s="45"/>
      <c r="E47" s="143" t="str">
        <f>E9</f>
        <v>4 - Mříž před vstupem,příprava otvírání dveří-el.rozvody</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Kostelní 8, Liberec</v>
      </c>
      <c r="G49" s="45"/>
      <c r="H49" s="45"/>
      <c r="I49" s="144" t="s">
        <v>25</v>
      </c>
      <c r="J49" s="145" t="str">
        <f>IF(J12="","",J12)</f>
        <v>31. 1. 2019</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Statutární město Liberec</v>
      </c>
      <c r="G51" s="45"/>
      <c r="H51" s="45"/>
      <c r="I51" s="144" t="s">
        <v>35</v>
      </c>
      <c r="J51" s="42" t="str">
        <f>E21</f>
        <v>AGORA s.r.o. Liberec</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106</v>
      </c>
      <c r="D54" s="157"/>
      <c r="E54" s="157"/>
      <c r="F54" s="157"/>
      <c r="G54" s="157"/>
      <c r="H54" s="157"/>
      <c r="I54" s="171"/>
      <c r="J54" s="172" t="s">
        <v>107</v>
      </c>
      <c r="K54" s="173"/>
    </row>
    <row r="55" spans="2:11" s="1" customFormat="1" ht="10.3" customHeight="1">
      <c r="B55" s="44"/>
      <c r="C55" s="45"/>
      <c r="D55" s="45"/>
      <c r="E55" s="45"/>
      <c r="F55" s="45"/>
      <c r="G55" s="45"/>
      <c r="H55" s="45"/>
      <c r="I55" s="142"/>
      <c r="J55" s="45"/>
      <c r="K55" s="49"/>
    </row>
    <row r="56" spans="2:47" s="1" customFormat="1" ht="29.25" customHeight="1">
      <c r="B56" s="44"/>
      <c r="C56" s="174" t="s">
        <v>108</v>
      </c>
      <c r="D56" s="45"/>
      <c r="E56" s="45"/>
      <c r="F56" s="45"/>
      <c r="G56" s="45"/>
      <c r="H56" s="45"/>
      <c r="I56" s="142"/>
      <c r="J56" s="153">
        <f>J79</f>
        <v>0</v>
      </c>
      <c r="K56" s="49"/>
      <c r="AU56" s="22" t="s">
        <v>109</v>
      </c>
    </row>
    <row r="57" spans="2:11" s="7" customFormat="1" ht="24.95" customHeight="1">
      <c r="B57" s="175"/>
      <c r="C57" s="176"/>
      <c r="D57" s="177" t="s">
        <v>115</v>
      </c>
      <c r="E57" s="178"/>
      <c r="F57" s="178"/>
      <c r="G57" s="178"/>
      <c r="H57" s="178"/>
      <c r="I57" s="179"/>
      <c r="J57" s="180">
        <f>J80</f>
        <v>0</v>
      </c>
      <c r="K57" s="181"/>
    </row>
    <row r="58" spans="2:11" s="8" customFormat="1" ht="19.9" customHeight="1">
      <c r="B58" s="182"/>
      <c r="C58" s="183"/>
      <c r="D58" s="184" t="s">
        <v>819</v>
      </c>
      <c r="E58" s="185"/>
      <c r="F58" s="185"/>
      <c r="G58" s="185"/>
      <c r="H58" s="185"/>
      <c r="I58" s="186"/>
      <c r="J58" s="187">
        <f>J81</f>
        <v>0</v>
      </c>
      <c r="K58" s="188"/>
    </row>
    <row r="59" spans="2:11" s="8" customFormat="1" ht="19.9" customHeight="1">
      <c r="B59" s="182"/>
      <c r="C59" s="183"/>
      <c r="D59" s="184" t="s">
        <v>820</v>
      </c>
      <c r="E59" s="185"/>
      <c r="F59" s="185"/>
      <c r="G59" s="185"/>
      <c r="H59" s="185"/>
      <c r="I59" s="186"/>
      <c r="J59" s="187">
        <f>J83</f>
        <v>0</v>
      </c>
      <c r="K59" s="188"/>
    </row>
    <row r="60" spans="2:11" s="1" customFormat="1" ht="21.8" customHeight="1">
      <c r="B60" s="44"/>
      <c r="C60" s="45"/>
      <c r="D60" s="45"/>
      <c r="E60" s="45"/>
      <c r="F60" s="45"/>
      <c r="G60" s="45"/>
      <c r="H60" s="45"/>
      <c r="I60" s="142"/>
      <c r="J60" s="45"/>
      <c r="K60" s="49"/>
    </row>
    <row r="61" spans="2:11" s="1" customFormat="1" ht="6.95" customHeight="1">
      <c r="B61" s="65"/>
      <c r="C61" s="66"/>
      <c r="D61" s="66"/>
      <c r="E61" s="66"/>
      <c r="F61" s="66"/>
      <c r="G61" s="66"/>
      <c r="H61" s="66"/>
      <c r="I61" s="164"/>
      <c r="J61" s="66"/>
      <c r="K61" s="67"/>
    </row>
    <row r="65" spans="2:12" s="1" customFormat="1" ht="6.95" customHeight="1">
      <c r="B65" s="68"/>
      <c r="C65" s="69"/>
      <c r="D65" s="69"/>
      <c r="E65" s="69"/>
      <c r="F65" s="69"/>
      <c r="G65" s="69"/>
      <c r="H65" s="69"/>
      <c r="I65" s="167"/>
      <c r="J65" s="69"/>
      <c r="K65" s="69"/>
      <c r="L65" s="70"/>
    </row>
    <row r="66" spans="2:12" s="1" customFormat="1" ht="36.95" customHeight="1">
      <c r="B66" s="44"/>
      <c r="C66" s="71" t="s">
        <v>124</v>
      </c>
      <c r="D66" s="72"/>
      <c r="E66" s="72"/>
      <c r="F66" s="72"/>
      <c r="G66" s="72"/>
      <c r="H66" s="72"/>
      <c r="I66" s="189"/>
      <c r="J66" s="72"/>
      <c r="K66" s="72"/>
      <c r="L66" s="70"/>
    </row>
    <row r="67" spans="2:12" s="1" customFormat="1" ht="6.95" customHeight="1">
      <c r="B67" s="44"/>
      <c r="C67" s="72"/>
      <c r="D67" s="72"/>
      <c r="E67" s="72"/>
      <c r="F67" s="72"/>
      <c r="G67" s="72"/>
      <c r="H67" s="72"/>
      <c r="I67" s="189"/>
      <c r="J67" s="72"/>
      <c r="K67" s="72"/>
      <c r="L67" s="70"/>
    </row>
    <row r="68" spans="2:12" s="1" customFormat="1" ht="14.4" customHeight="1">
      <c r="B68" s="44"/>
      <c r="C68" s="74" t="s">
        <v>18</v>
      </c>
      <c r="D68" s="72"/>
      <c r="E68" s="72"/>
      <c r="F68" s="72"/>
      <c r="G68" s="72"/>
      <c r="H68" s="72"/>
      <c r="I68" s="189"/>
      <c r="J68" s="72"/>
      <c r="K68" s="72"/>
      <c r="L68" s="70"/>
    </row>
    <row r="69" spans="2:12" s="1" customFormat="1" ht="16.5" customHeight="1">
      <c r="B69" s="44"/>
      <c r="C69" s="72"/>
      <c r="D69" s="72"/>
      <c r="E69" s="190" t="str">
        <f>E7</f>
        <v>Střední zdravotní škola Liberec</v>
      </c>
      <c r="F69" s="74"/>
      <c r="G69" s="74"/>
      <c r="H69" s="74"/>
      <c r="I69" s="189"/>
      <c r="J69" s="72"/>
      <c r="K69" s="72"/>
      <c r="L69" s="70"/>
    </row>
    <row r="70" spans="2:12" s="1" customFormat="1" ht="14.4" customHeight="1">
      <c r="B70" s="44"/>
      <c r="C70" s="74" t="s">
        <v>103</v>
      </c>
      <c r="D70" s="72"/>
      <c r="E70" s="72"/>
      <c r="F70" s="72"/>
      <c r="G70" s="72"/>
      <c r="H70" s="72"/>
      <c r="I70" s="189"/>
      <c r="J70" s="72"/>
      <c r="K70" s="72"/>
      <c r="L70" s="70"/>
    </row>
    <row r="71" spans="2:12" s="1" customFormat="1" ht="17.25" customHeight="1">
      <c r="B71" s="44"/>
      <c r="C71" s="72"/>
      <c r="D71" s="72"/>
      <c r="E71" s="80" t="str">
        <f>E9</f>
        <v>4 - Mříž před vstupem,příprava otvírání dveří-el.rozvody</v>
      </c>
      <c r="F71" s="72"/>
      <c r="G71" s="72"/>
      <c r="H71" s="72"/>
      <c r="I71" s="189"/>
      <c r="J71" s="72"/>
      <c r="K71" s="72"/>
      <c r="L71" s="70"/>
    </row>
    <row r="72" spans="2:12" s="1" customFormat="1" ht="6.95" customHeight="1">
      <c r="B72" s="44"/>
      <c r="C72" s="72"/>
      <c r="D72" s="72"/>
      <c r="E72" s="72"/>
      <c r="F72" s="72"/>
      <c r="G72" s="72"/>
      <c r="H72" s="72"/>
      <c r="I72" s="189"/>
      <c r="J72" s="72"/>
      <c r="K72" s="72"/>
      <c r="L72" s="70"/>
    </row>
    <row r="73" spans="2:12" s="1" customFormat="1" ht="18" customHeight="1">
      <c r="B73" s="44"/>
      <c r="C73" s="74" t="s">
        <v>23</v>
      </c>
      <c r="D73" s="72"/>
      <c r="E73" s="72"/>
      <c r="F73" s="191" t="str">
        <f>F12</f>
        <v>Kostelní 8, Liberec</v>
      </c>
      <c r="G73" s="72"/>
      <c r="H73" s="72"/>
      <c r="I73" s="192" t="s">
        <v>25</v>
      </c>
      <c r="J73" s="83" t="str">
        <f>IF(J12="","",J12)</f>
        <v>31. 1. 2019</v>
      </c>
      <c r="K73" s="72"/>
      <c r="L73" s="70"/>
    </row>
    <row r="74" spans="2:12" s="1" customFormat="1" ht="6.95" customHeight="1">
      <c r="B74" s="44"/>
      <c r="C74" s="72"/>
      <c r="D74" s="72"/>
      <c r="E74" s="72"/>
      <c r="F74" s="72"/>
      <c r="G74" s="72"/>
      <c r="H74" s="72"/>
      <c r="I74" s="189"/>
      <c r="J74" s="72"/>
      <c r="K74" s="72"/>
      <c r="L74" s="70"/>
    </row>
    <row r="75" spans="2:12" s="1" customFormat="1" ht="13.5">
      <c r="B75" s="44"/>
      <c r="C75" s="74" t="s">
        <v>27</v>
      </c>
      <c r="D75" s="72"/>
      <c r="E75" s="72"/>
      <c r="F75" s="191" t="str">
        <f>E15</f>
        <v>Statutární město Liberec</v>
      </c>
      <c r="G75" s="72"/>
      <c r="H75" s="72"/>
      <c r="I75" s="192" t="s">
        <v>35</v>
      </c>
      <c r="J75" s="191" t="str">
        <f>E21</f>
        <v>AGORA s.r.o. Liberec</v>
      </c>
      <c r="K75" s="72"/>
      <c r="L75" s="70"/>
    </row>
    <row r="76" spans="2:12" s="1" customFormat="1" ht="14.4" customHeight="1">
      <c r="B76" s="44"/>
      <c r="C76" s="74" t="s">
        <v>33</v>
      </c>
      <c r="D76" s="72"/>
      <c r="E76" s="72"/>
      <c r="F76" s="191" t="str">
        <f>IF(E18="","",E18)</f>
        <v/>
      </c>
      <c r="G76" s="72"/>
      <c r="H76" s="72"/>
      <c r="I76" s="189"/>
      <c r="J76" s="72"/>
      <c r="K76" s="72"/>
      <c r="L76" s="70"/>
    </row>
    <row r="77" spans="2:12" s="1" customFormat="1" ht="10.3" customHeight="1">
      <c r="B77" s="44"/>
      <c r="C77" s="72"/>
      <c r="D77" s="72"/>
      <c r="E77" s="72"/>
      <c r="F77" s="72"/>
      <c r="G77" s="72"/>
      <c r="H77" s="72"/>
      <c r="I77" s="189"/>
      <c r="J77" s="72"/>
      <c r="K77" s="72"/>
      <c r="L77" s="70"/>
    </row>
    <row r="78" spans="2:20" s="9" customFormat="1" ht="29.25" customHeight="1">
      <c r="B78" s="193"/>
      <c r="C78" s="194" t="s">
        <v>125</v>
      </c>
      <c r="D78" s="195" t="s">
        <v>61</v>
      </c>
      <c r="E78" s="195" t="s">
        <v>57</v>
      </c>
      <c r="F78" s="195" t="s">
        <v>126</v>
      </c>
      <c r="G78" s="195" t="s">
        <v>127</v>
      </c>
      <c r="H78" s="195" t="s">
        <v>128</v>
      </c>
      <c r="I78" s="196" t="s">
        <v>129</v>
      </c>
      <c r="J78" s="195" t="s">
        <v>107</v>
      </c>
      <c r="K78" s="197" t="s">
        <v>130</v>
      </c>
      <c r="L78" s="198"/>
      <c r="M78" s="100" t="s">
        <v>131</v>
      </c>
      <c r="N78" s="101" t="s">
        <v>46</v>
      </c>
      <c r="O78" s="101" t="s">
        <v>132</v>
      </c>
      <c r="P78" s="101" t="s">
        <v>133</v>
      </c>
      <c r="Q78" s="101" t="s">
        <v>134</v>
      </c>
      <c r="R78" s="101" t="s">
        <v>135</v>
      </c>
      <c r="S78" s="101" t="s">
        <v>136</v>
      </c>
      <c r="T78" s="102" t="s">
        <v>137</v>
      </c>
    </row>
    <row r="79" spans="2:63" s="1" customFormat="1" ht="29.25" customHeight="1">
      <c r="B79" s="44"/>
      <c r="C79" s="106" t="s">
        <v>108</v>
      </c>
      <c r="D79" s="72"/>
      <c r="E79" s="72"/>
      <c r="F79" s="72"/>
      <c r="G79" s="72"/>
      <c r="H79" s="72"/>
      <c r="I79" s="189"/>
      <c r="J79" s="199">
        <f>BK79</f>
        <v>0</v>
      </c>
      <c r="K79" s="72"/>
      <c r="L79" s="70"/>
      <c r="M79" s="103"/>
      <c r="N79" s="104"/>
      <c r="O79" s="104"/>
      <c r="P79" s="200">
        <f>P80</f>
        <v>0</v>
      </c>
      <c r="Q79" s="104"/>
      <c r="R79" s="200">
        <f>R80</f>
        <v>0.006668500000000001</v>
      </c>
      <c r="S79" s="104"/>
      <c r="T79" s="201">
        <f>T80</f>
        <v>0</v>
      </c>
      <c r="AT79" s="22" t="s">
        <v>75</v>
      </c>
      <c r="AU79" s="22" t="s">
        <v>109</v>
      </c>
      <c r="BK79" s="202">
        <f>BK80</f>
        <v>0</v>
      </c>
    </row>
    <row r="80" spans="2:63" s="10" customFormat="1" ht="37.4" customHeight="1">
      <c r="B80" s="203"/>
      <c r="C80" s="204"/>
      <c r="D80" s="205" t="s">
        <v>75</v>
      </c>
      <c r="E80" s="206" t="s">
        <v>231</v>
      </c>
      <c r="F80" s="206" t="s">
        <v>232</v>
      </c>
      <c r="G80" s="204"/>
      <c r="H80" s="204"/>
      <c r="I80" s="207"/>
      <c r="J80" s="208">
        <f>BK80</f>
        <v>0</v>
      </c>
      <c r="K80" s="204"/>
      <c r="L80" s="209"/>
      <c r="M80" s="210"/>
      <c r="N80" s="211"/>
      <c r="O80" s="211"/>
      <c r="P80" s="212">
        <f>P81+P83</f>
        <v>0</v>
      </c>
      <c r="Q80" s="211"/>
      <c r="R80" s="212">
        <f>R81+R83</f>
        <v>0.006668500000000001</v>
      </c>
      <c r="S80" s="211"/>
      <c r="T80" s="213">
        <f>T81+T83</f>
        <v>0</v>
      </c>
      <c r="AR80" s="214" t="s">
        <v>85</v>
      </c>
      <c r="AT80" s="215" t="s">
        <v>75</v>
      </c>
      <c r="AU80" s="215" t="s">
        <v>76</v>
      </c>
      <c r="AY80" s="214" t="s">
        <v>140</v>
      </c>
      <c r="BK80" s="216">
        <f>BK81+BK83</f>
        <v>0</v>
      </c>
    </row>
    <row r="81" spans="2:63" s="10" customFormat="1" ht="19.9" customHeight="1">
      <c r="B81" s="203"/>
      <c r="C81" s="204"/>
      <c r="D81" s="205" t="s">
        <v>75</v>
      </c>
      <c r="E81" s="217" t="s">
        <v>821</v>
      </c>
      <c r="F81" s="217" t="s">
        <v>822</v>
      </c>
      <c r="G81" s="204"/>
      <c r="H81" s="204"/>
      <c r="I81" s="207"/>
      <c r="J81" s="218">
        <f>BK81</f>
        <v>0</v>
      </c>
      <c r="K81" s="204"/>
      <c r="L81" s="209"/>
      <c r="M81" s="210"/>
      <c r="N81" s="211"/>
      <c r="O81" s="211"/>
      <c r="P81" s="212">
        <f>P82</f>
        <v>0</v>
      </c>
      <c r="Q81" s="211"/>
      <c r="R81" s="212">
        <f>R82</f>
        <v>0</v>
      </c>
      <c r="S81" s="211"/>
      <c r="T81" s="213">
        <f>T82</f>
        <v>0</v>
      </c>
      <c r="AR81" s="214" t="s">
        <v>85</v>
      </c>
      <c r="AT81" s="215" t="s">
        <v>75</v>
      </c>
      <c r="AU81" s="215" t="s">
        <v>81</v>
      </c>
      <c r="AY81" s="214" t="s">
        <v>140</v>
      </c>
      <c r="BK81" s="216">
        <f>BK82</f>
        <v>0</v>
      </c>
    </row>
    <row r="82" spans="2:65" s="1" customFormat="1" ht="16.5" customHeight="1">
      <c r="B82" s="44"/>
      <c r="C82" s="219" t="s">
        <v>81</v>
      </c>
      <c r="D82" s="219" t="s">
        <v>142</v>
      </c>
      <c r="E82" s="220" t="s">
        <v>823</v>
      </c>
      <c r="F82" s="221" t="s">
        <v>824</v>
      </c>
      <c r="G82" s="222" t="s">
        <v>621</v>
      </c>
      <c r="H82" s="223">
        <v>1</v>
      </c>
      <c r="I82" s="224"/>
      <c r="J82" s="225">
        <f>ROUND(I82*H82,2)</f>
        <v>0</v>
      </c>
      <c r="K82" s="221" t="s">
        <v>21</v>
      </c>
      <c r="L82" s="70"/>
      <c r="M82" s="226" t="s">
        <v>21</v>
      </c>
      <c r="N82" s="227" t="s">
        <v>47</v>
      </c>
      <c r="O82" s="45"/>
      <c r="P82" s="228">
        <f>O82*H82</f>
        <v>0</v>
      </c>
      <c r="Q82" s="228">
        <v>0</v>
      </c>
      <c r="R82" s="228">
        <f>Q82*H82</f>
        <v>0</v>
      </c>
      <c r="S82" s="228">
        <v>0</v>
      </c>
      <c r="T82" s="229">
        <f>S82*H82</f>
        <v>0</v>
      </c>
      <c r="AR82" s="22" t="s">
        <v>217</v>
      </c>
      <c r="AT82" s="22" t="s">
        <v>142</v>
      </c>
      <c r="AU82" s="22" t="s">
        <v>85</v>
      </c>
      <c r="AY82" s="22" t="s">
        <v>140</v>
      </c>
      <c r="BE82" s="230">
        <f>IF(N82="základní",J82,0)</f>
        <v>0</v>
      </c>
      <c r="BF82" s="230">
        <f>IF(N82="snížená",J82,0)</f>
        <v>0</v>
      </c>
      <c r="BG82" s="230">
        <f>IF(N82="zákl. přenesená",J82,0)</f>
        <v>0</v>
      </c>
      <c r="BH82" s="230">
        <f>IF(N82="sníž. přenesená",J82,0)</f>
        <v>0</v>
      </c>
      <c r="BI82" s="230">
        <f>IF(N82="nulová",J82,0)</f>
        <v>0</v>
      </c>
      <c r="BJ82" s="22" t="s">
        <v>81</v>
      </c>
      <c r="BK82" s="230">
        <f>ROUND(I82*H82,2)</f>
        <v>0</v>
      </c>
      <c r="BL82" s="22" t="s">
        <v>217</v>
      </c>
      <c r="BM82" s="22" t="s">
        <v>825</v>
      </c>
    </row>
    <row r="83" spans="2:63" s="10" customFormat="1" ht="29.85" customHeight="1">
      <c r="B83" s="203"/>
      <c r="C83" s="204"/>
      <c r="D83" s="205" t="s">
        <v>75</v>
      </c>
      <c r="E83" s="217" t="s">
        <v>826</v>
      </c>
      <c r="F83" s="217" t="s">
        <v>827</v>
      </c>
      <c r="G83" s="204"/>
      <c r="H83" s="204"/>
      <c r="I83" s="207"/>
      <c r="J83" s="218">
        <f>BK83</f>
        <v>0</v>
      </c>
      <c r="K83" s="204"/>
      <c r="L83" s="209"/>
      <c r="M83" s="210"/>
      <c r="N83" s="211"/>
      <c r="O83" s="211"/>
      <c r="P83" s="212">
        <f>P84</f>
        <v>0</v>
      </c>
      <c r="Q83" s="211"/>
      <c r="R83" s="212">
        <f>R84</f>
        <v>0.006668500000000001</v>
      </c>
      <c r="S83" s="211"/>
      <c r="T83" s="213">
        <f>T84</f>
        <v>0</v>
      </c>
      <c r="AR83" s="214" t="s">
        <v>85</v>
      </c>
      <c r="AT83" s="215" t="s">
        <v>75</v>
      </c>
      <c r="AU83" s="215" t="s">
        <v>81</v>
      </c>
      <c r="AY83" s="214" t="s">
        <v>140</v>
      </c>
      <c r="BK83" s="216">
        <f>BK84</f>
        <v>0</v>
      </c>
    </row>
    <row r="84" spans="2:65" s="1" customFormat="1" ht="16.5" customHeight="1">
      <c r="B84" s="44"/>
      <c r="C84" s="219" t="s">
        <v>85</v>
      </c>
      <c r="D84" s="219" t="s">
        <v>142</v>
      </c>
      <c r="E84" s="220" t="s">
        <v>828</v>
      </c>
      <c r="F84" s="221" t="s">
        <v>829</v>
      </c>
      <c r="G84" s="222" t="s">
        <v>830</v>
      </c>
      <c r="H84" s="223">
        <v>133.37</v>
      </c>
      <c r="I84" s="224"/>
      <c r="J84" s="225">
        <f>ROUND(I84*H84,2)</f>
        <v>0</v>
      </c>
      <c r="K84" s="221" t="s">
        <v>21</v>
      </c>
      <c r="L84" s="70"/>
      <c r="M84" s="226" t="s">
        <v>21</v>
      </c>
      <c r="N84" s="256" t="s">
        <v>47</v>
      </c>
      <c r="O84" s="257"/>
      <c r="P84" s="258">
        <f>O84*H84</f>
        <v>0</v>
      </c>
      <c r="Q84" s="258">
        <v>5E-05</v>
      </c>
      <c r="R84" s="258">
        <f>Q84*H84</f>
        <v>0.006668500000000001</v>
      </c>
      <c r="S84" s="258">
        <v>0</v>
      </c>
      <c r="T84" s="259">
        <f>S84*H84</f>
        <v>0</v>
      </c>
      <c r="AR84" s="22" t="s">
        <v>217</v>
      </c>
      <c r="AT84" s="22" t="s">
        <v>142</v>
      </c>
      <c r="AU84" s="22" t="s">
        <v>85</v>
      </c>
      <c r="AY84" s="22" t="s">
        <v>140</v>
      </c>
      <c r="BE84" s="230">
        <f>IF(N84="základní",J84,0)</f>
        <v>0</v>
      </c>
      <c r="BF84" s="230">
        <f>IF(N84="snížená",J84,0)</f>
        <v>0</v>
      </c>
      <c r="BG84" s="230">
        <f>IF(N84="zákl. přenesená",J84,0)</f>
        <v>0</v>
      </c>
      <c r="BH84" s="230">
        <f>IF(N84="sníž. přenesená",J84,0)</f>
        <v>0</v>
      </c>
      <c r="BI84" s="230">
        <f>IF(N84="nulová",J84,0)</f>
        <v>0</v>
      </c>
      <c r="BJ84" s="22" t="s">
        <v>81</v>
      </c>
      <c r="BK84" s="230">
        <f>ROUND(I84*H84,2)</f>
        <v>0</v>
      </c>
      <c r="BL84" s="22" t="s">
        <v>217</v>
      </c>
      <c r="BM84" s="22" t="s">
        <v>831</v>
      </c>
    </row>
    <row r="85" spans="2:12" s="1" customFormat="1" ht="6.95" customHeight="1">
      <c r="B85" s="65"/>
      <c r="C85" s="66"/>
      <c r="D85" s="66"/>
      <c r="E85" s="66"/>
      <c r="F85" s="66"/>
      <c r="G85" s="66"/>
      <c r="H85" s="66"/>
      <c r="I85" s="164"/>
      <c r="J85" s="66"/>
      <c r="K85" s="66"/>
      <c r="L85" s="70"/>
    </row>
  </sheetData>
  <sheetProtection password="CC35" sheet="1" objects="1" scenarios="1" formatColumns="0" formatRows="0" autoFilter="0"/>
  <autoFilter ref="C78:K84"/>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97</v>
      </c>
      <c r="G1" s="137" t="s">
        <v>98</v>
      </c>
      <c r="H1" s="137"/>
      <c r="I1" s="138"/>
      <c r="J1" s="137" t="s">
        <v>99</v>
      </c>
      <c r="K1" s="136" t="s">
        <v>100</v>
      </c>
      <c r="L1" s="137" t="s">
        <v>101</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96</v>
      </c>
    </row>
    <row r="3" spans="2:46" ht="6.95" customHeight="1">
      <c r="B3" s="23"/>
      <c r="C3" s="24"/>
      <c r="D3" s="24"/>
      <c r="E3" s="24"/>
      <c r="F3" s="24"/>
      <c r="G3" s="24"/>
      <c r="H3" s="24"/>
      <c r="I3" s="139"/>
      <c r="J3" s="24"/>
      <c r="K3" s="25"/>
      <c r="AT3" s="22" t="s">
        <v>85</v>
      </c>
    </row>
    <row r="4" spans="2:46" ht="36.95" customHeight="1">
      <c r="B4" s="26"/>
      <c r="C4" s="27"/>
      <c r="D4" s="28" t="s">
        <v>102</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Střední zdravotní škola Liberec</v>
      </c>
      <c r="F7" s="38"/>
      <c r="G7" s="38"/>
      <c r="H7" s="38"/>
      <c r="I7" s="140"/>
      <c r="J7" s="27"/>
      <c r="K7" s="29"/>
    </row>
    <row r="8" spans="2:11" s="1" customFormat="1" ht="13.5">
      <c r="B8" s="44"/>
      <c r="C8" s="45"/>
      <c r="D8" s="38" t="s">
        <v>103</v>
      </c>
      <c r="E8" s="45"/>
      <c r="F8" s="45"/>
      <c r="G8" s="45"/>
      <c r="H8" s="45"/>
      <c r="I8" s="142"/>
      <c r="J8" s="45"/>
      <c r="K8" s="49"/>
    </row>
    <row r="9" spans="2:11" s="1" customFormat="1" ht="36.95" customHeight="1">
      <c r="B9" s="44"/>
      <c r="C9" s="45"/>
      <c r="D9" s="45"/>
      <c r="E9" s="143" t="s">
        <v>832</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31. 1. 2019</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29</v>
      </c>
      <c r="K14" s="49"/>
    </row>
    <row r="15" spans="2:11" s="1" customFormat="1" ht="18" customHeight="1">
      <c r="B15" s="44"/>
      <c r="C15" s="45"/>
      <c r="D15" s="45"/>
      <c r="E15" s="33" t="s">
        <v>30</v>
      </c>
      <c r="F15" s="45"/>
      <c r="G15" s="45"/>
      <c r="H15" s="45"/>
      <c r="I15" s="144" t="s">
        <v>31</v>
      </c>
      <c r="J15" s="33" t="s">
        <v>32</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31</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ROUND(J98,2)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ROUND(SUM(BE98:BE374),2)</f>
        <v>0</v>
      </c>
      <c r="G30" s="45"/>
      <c r="H30" s="45"/>
      <c r="I30" s="156">
        <v>0.21</v>
      </c>
      <c r="J30" s="155">
        <f>ROUND(ROUND((SUM(BE98:BE374)),2)*I30,2)</f>
        <v>0</v>
      </c>
      <c r="K30" s="49"/>
    </row>
    <row r="31" spans="2:11" s="1" customFormat="1" ht="14.4" customHeight="1">
      <c r="B31" s="44"/>
      <c r="C31" s="45"/>
      <c r="D31" s="45"/>
      <c r="E31" s="53" t="s">
        <v>48</v>
      </c>
      <c r="F31" s="155">
        <f>ROUND(SUM(BF98:BF374),2)</f>
        <v>0</v>
      </c>
      <c r="G31" s="45"/>
      <c r="H31" s="45"/>
      <c r="I31" s="156">
        <v>0.15</v>
      </c>
      <c r="J31" s="155">
        <f>ROUND(ROUND((SUM(BF98:BF374)),2)*I31,2)</f>
        <v>0</v>
      </c>
      <c r="K31" s="49"/>
    </row>
    <row r="32" spans="2:11" s="1" customFormat="1" ht="14.4" customHeight="1" hidden="1">
      <c r="B32" s="44"/>
      <c r="C32" s="45"/>
      <c r="D32" s="45"/>
      <c r="E32" s="53" t="s">
        <v>49</v>
      </c>
      <c r="F32" s="155">
        <f>ROUND(SUM(BG98:BG374),2)</f>
        <v>0</v>
      </c>
      <c r="G32" s="45"/>
      <c r="H32" s="45"/>
      <c r="I32" s="156">
        <v>0.21</v>
      </c>
      <c r="J32" s="155">
        <v>0</v>
      </c>
      <c r="K32" s="49"/>
    </row>
    <row r="33" spans="2:11" s="1" customFormat="1" ht="14.4" customHeight="1" hidden="1">
      <c r="B33" s="44"/>
      <c r="C33" s="45"/>
      <c r="D33" s="45"/>
      <c r="E33" s="53" t="s">
        <v>50</v>
      </c>
      <c r="F33" s="155">
        <f>ROUND(SUM(BH98:BH374),2)</f>
        <v>0</v>
      </c>
      <c r="G33" s="45"/>
      <c r="H33" s="45"/>
      <c r="I33" s="156">
        <v>0.15</v>
      </c>
      <c r="J33" s="155">
        <v>0</v>
      </c>
      <c r="K33" s="49"/>
    </row>
    <row r="34" spans="2:11" s="1" customFormat="1" ht="14.4" customHeight="1" hidden="1">
      <c r="B34" s="44"/>
      <c r="C34" s="45"/>
      <c r="D34" s="45"/>
      <c r="E34" s="53" t="s">
        <v>51</v>
      </c>
      <c r="F34" s="155">
        <f>ROUND(SUM(BI98:BI374),2)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105</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Střední zdravotní škola Liberec</v>
      </c>
      <c r="F45" s="38"/>
      <c r="G45" s="38"/>
      <c r="H45" s="38"/>
      <c r="I45" s="142"/>
      <c r="J45" s="45"/>
      <c r="K45" s="49"/>
    </row>
    <row r="46" spans="2:11" s="1" customFormat="1" ht="14.4" customHeight="1">
      <c r="B46" s="44"/>
      <c r="C46" s="38" t="s">
        <v>103</v>
      </c>
      <c r="D46" s="45"/>
      <c r="E46" s="45"/>
      <c r="F46" s="45"/>
      <c r="G46" s="45"/>
      <c r="H46" s="45"/>
      <c r="I46" s="142"/>
      <c r="J46" s="45"/>
      <c r="K46" s="49"/>
    </row>
    <row r="47" spans="2:11" s="1" customFormat="1" ht="17.25" customHeight="1">
      <c r="B47" s="44"/>
      <c r="C47" s="45"/>
      <c r="D47" s="45"/>
      <c r="E47" s="143" t="str">
        <f>E9</f>
        <v>5 - Oprava střechy - sever,západ ,východ,hromosvod</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Kostelní 8, Liberec</v>
      </c>
      <c r="G49" s="45"/>
      <c r="H49" s="45"/>
      <c r="I49" s="144" t="s">
        <v>25</v>
      </c>
      <c r="J49" s="145" t="str">
        <f>IF(J12="","",J12)</f>
        <v>31. 1. 2019</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Statutární město Liberec</v>
      </c>
      <c r="G51" s="45"/>
      <c r="H51" s="45"/>
      <c r="I51" s="144" t="s">
        <v>35</v>
      </c>
      <c r="J51" s="42" t="str">
        <f>E21</f>
        <v>AGORA s.r.o. Liberec</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106</v>
      </c>
      <c r="D54" s="157"/>
      <c r="E54" s="157"/>
      <c r="F54" s="157"/>
      <c r="G54" s="157"/>
      <c r="H54" s="157"/>
      <c r="I54" s="171"/>
      <c r="J54" s="172" t="s">
        <v>107</v>
      </c>
      <c r="K54" s="173"/>
    </row>
    <row r="55" spans="2:11" s="1" customFormat="1" ht="10.3" customHeight="1">
      <c r="B55" s="44"/>
      <c r="C55" s="45"/>
      <c r="D55" s="45"/>
      <c r="E55" s="45"/>
      <c r="F55" s="45"/>
      <c r="G55" s="45"/>
      <c r="H55" s="45"/>
      <c r="I55" s="142"/>
      <c r="J55" s="45"/>
      <c r="K55" s="49"/>
    </row>
    <row r="56" spans="2:47" s="1" customFormat="1" ht="29.25" customHeight="1">
      <c r="B56" s="44"/>
      <c r="C56" s="174" t="s">
        <v>108</v>
      </c>
      <c r="D56" s="45"/>
      <c r="E56" s="45"/>
      <c r="F56" s="45"/>
      <c r="G56" s="45"/>
      <c r="H56" s="45"/>
      <c r="I56" s="142"/>
      <c r="J56" s="153">
        <f>J98</f>
        <v>0</v>
      </c>
      <c r="K56" s="49"/>
      <c r="AU56" s="22" t="s">
        <v>109</v>
      </c>
    </row>
    <row r="57" spans="2:11" s="7" customFormat="1" ht="24.95" customHeight="1">
      <c r="B57" s="175"/>
      <c r="C57" s="176"/>
      <c r="D57" s="177" t="s">
        <v>110</v>
      </c>
      <c r="E57" s="178"/>
      <c r="F57" s="178"/>
      <c r="G57" s="178"/>
      <c r="H57" s="178"/>
      <c r="I57" s="179"/>
      <c r="J57" s="180">
        <f>J99</f>
        <v>0</v>
      </c>
      <c r="K57" s="181"/>
    </row>
    <row r="58" spans="2:11" s="8" customFormat="1" ht="19.9" customHeight="1">
      <c r="B58" s="182"/>
      <c r="C58" s="183"/>
      <c r="D58" s="184" t="s">
        <v>111</v>
      </c>
      <c r="E58" s="185"/>
      <c r="F58" s="185"/>
      <c r="G58" s="185"/>
      <c r="H58" s="185"/>
      <c r="I58" s="186"/>
      <c r="J58" s="187">
        <f>J100</f>
        <v>0</v>
      </c>
      <c r="K58" s="188"/>
    </row>
    <row r="59" spans="2:11" s="8" customFormat="1" ht="19.9" customHeight="1">
      <c r="B59" s="182"/>
      <c r="C59" s="183"/>
      <c r="D59" s="184" t="s">
        <v>461</v>
      </c>
      <c r="E59" s="185"/>
      <c r="F59" s="185"/>
      <c r="G59" s="185"/>
      <c r="H59" s="185"/>
      <c r="I59" s="186"/>
      <c r="J59" s="187">
        <f>J109</f>
        <v>0</v>
      </c>
      <c r="K59" s="188"/>
    </row>
    <row r="60" spans="2:11" s="8" customFormat="1" ht="19.9" customHeight="1">
      <c r="B60" s="182"/>
      <c r="C60" s="183"/>
      <c r="D60" s="184" t="s">
        <v>112</v>
      </c>
      <c r="E60" s="185"/>
      <c r="F60" s="185"/>
      <c r="G60" s="185"/>
      <c r="H60" s="185"/>
      <c r="I60" s="186"/>
      <c r="J60" s="187">
        <f>J112</f>
        <v>0</v>
      </c>
      <c r="K60" s="188"/>
    </row>
    <row r="61" spans="2:11" s="8" customFormat="1" ht="19.9" customHeight="1">
      <c r="B61" s="182"/>
      <c r="C61" s="183"/>
      <c r="D61" s="184" t="s">
        <v>113</v>
      </c>
      <c r="E61" s="185"/>
      <c r="F61" s="185"/>
      <c r="G61" s="185"/>
      <c r="H61" s="185"/>
      <c r="I61" s="186"/>
      <c r="J61" s="187">
        <f>J138</f>
        <v>0</v>
      </c>
      <c r="K61" s="188"/>
    </row>
    <row r="62" spans="2:11" s="8" customFormat="1" ht="19.9" customHeight="1">
      <c r="B62" s="182"/>
      <c r="C62" s="183"/>
      <c r="D62" s="184" t="s">
        <v>114</v>
      </c>
      <c r="E62" s="185"/>
      <c r="F62" s="185"/>
      <c r="G62" s="185"/>
      <c r="H62" s="185"/>
      <c r="I62" s="186"/>
      <c r="J62" s="187">
        <f>J148</f>
        <v>0</v>
      </c>
      <c r="K62" s="188"/>
    </row>
    <row r="63" spans="2:11" s="7" customFormat="1" ht="24.95" customHeight="1">
      <c r="B63" s="175"/>
      <c r="C63" s="176"/>
      <c r="D63" s="177" t="s">
        <v>115</v>
      </c>
      <c r="E63" s="178"/>
      <c r="F63" s="178"/>
      <c r="G63" s="178"/>
      <c r="H63" s="178"/>
      <c r="I63" s="179"/>
      <c r="J63" s="180">
        <f>J150</f>
        <v>0</v>
      </c>
      <c r="K63" s="181"/>
    </row>
    <row r="64" spans="2:11" s="8" customFormat="1" ht="19.9" customHeight="1">
      <c r="B64" s="182"/>
      <c r="C64" s="183"/>
      <c r="D64" s="184" t="s">
        <v>833</v>
      </c>
      <c r="E64" s="185"/>
      <c r="F64" s="185"/>
      <c r="G64" s="185"/>
      <c r="H64" s="185"/>
      <c r="I64" s="186"/>
      <c r="J64" s="187">
        <f>J151</f>
        <v>0</v>
      </c>
      <c r="K64" s="188"/>
    </row>
    <row r="65" spans="2:11" s="8" customFormat="1" ht="19.9" customHeight="1">
      <c r="B65" s="182"/>
      <c r="C65" s="183"/>
      <c r="D65" s="184" t="s">
        <v>116</v>
      </c>
      <c r="E65" s="185"/>
      <c r="F65" s="185"/>
      <c r="G65" s="185"/>
      <c r="H65" s="185"/>
      <c r="I65" s="186"/>
      <c r="J65" s="187">
        <f>J185</f>
        <v>0</v>
      </c>
      <c r="K65" s="188"/>
    </row>
    <row r="66" spans="2:11" s="8" customFormat="1" ht="19.9" customHeight="1">
      <c r="B66" s="182"/>
      <c r="C66" s="183"/>
      <c r="D66" s="184" t="s">
        <v>819</v>
      </c>
      <c r="E66" s="185"/>
      <c r="F66" s="185"/>
      <c r="G66" s="185"/>
      <c r="H66" s="185"/>
      <c r="I66" s="186"/>
      <c r="J66" s="187">
        <f>J189</f>
        <v>0</v>
      </c>
      <c r="K66" s="188"/>
    </row>
    <row r="67" spans="2:11" s="8" customFormat="1" ht="19.9" customHeight="1">
      <c r="B67" s="182"/>
      <c r="C67" s="183"/>
      <c r="D67" s="184" t="s">
        <v>834</v>
      </c>
      <c r="E67" s="185"/>
      <c r="F67" s="185"/>
      <c r="G67" s="185"/>
      <c r="H67" s="185"/>
      <c r="I67" s="186"/>
      <c r="J67" s="187">
        <f>J203</f>
        <v>0</v>
      </c>
      <c r="K67" s="188"/>
    </row>
    <row r="68" spans="2:11" s="8" customFormat="1" ht="19.9" customHeight="1">
      <c r="B68" s="182"/>
      <c r="C68" s="183"/>
      <c r="D68" s="184" t="s">
        <v>117</v>
      </c>
      <c r="E68" s="185"/>
      <c r="F68" s="185"/>
      <c r="G68" s="185"/>
      <c r="H68" s="185"/>
      <c r="I68" s="186"/>
      <c r="J68" s="187">
        <f>J259</f>
        <v>0</v>
      </c>
      <c r="K68" s="188"/>
    </row>
    <row r="69" spans="2:11" s="8" customFormat="1" ht="19.9" customHeight="1">
      <c r="B69" s="182"/>
      <c r="C69" s="183"/>
      <c r="D69" s="184" t="s">
        <v>118</v>
      </c>
      <c r="E69" s="185"/>
      <c r="F69" s="185"/>
      <c r="G69" s="185"/>
      <c r="H69" s="185"/>
      <c r="I69" s="186"/>
      <c r="J69" s="187">
        <f>J330</f>
        <v>0</v>
      </c>
      <c r="K69" s="188"/>
    </row>
    <row r="70" spans="2:11" s="8" customFormat="1" ht="19.9" customHeight="1">
      <c r="B70" s="182"/>
      <c r="C70" s="183"/>
      <c r="D70" s="184" t="s">
        <v>119</v>
      </c>
      <c r="E70" s="185"/>
      <c r="F70" s="185"/>
      <c r="G70" s="185"/>
      <c r="H70" s="185"/>
      <c r="I70" s="186"/>
      <c r="J70" s="187">
        <f>J347</f>
        <v>0</v>
      </c>
      <c r="K70" s="188"/>
    </row>
    <row r="71" spans="2:11" s="8" customFormat="1" ht="19.9" customHeight="1">
      <c r="B71" s="182"/>
      <c r="C71" s="183"/>
      <c r="D71" s="184" t="s">
        <v>820</v>
      </c>
      <c r="E71" s="185"/>
      <c r="F71" s="185"/>
      <c r="G71" s="185"/>
      <c r="H71" s="185"/>
      <c r="I71" s="186"/>
      <c r="J71" s="187">
        <f>J351</f>
        <v>0</v>
      </c>
      <c r="K71" s="188"/>
    </row>
    <row r="72" spans="2:11" s="8" customFormat="1" ht="19.9" customHeight="1">
      <c r="B72" s="182"/>
      <c r="C72" s="183"/>
      <c r="D72" s="184" t="s">
        <v>463</v>
      </c>
      <c r="E72" s="185"/>
      <c r="F72" s="185"/>
      <c r="G72" s="185"/>
      <c r="H72" s="185"/>
      <c r="I72" s="186"/>
      <c r="J72" s="187">
        <f>J356</f>
        <v>0</v>
      </c>
      <c r="K72" s="188"/>
    </row>
    <row r="73" spans="2:11" s="8" customFormat="1" ht="19.9" customHeight="1">
      <c r="B73" s="182"/>
      <c r="C73" s="183"/>
      <c r="D73" s="184" t="s">
        <v>835</v>
      </c>
      <c r="E73" s="185"/>
      <c r="F73" s="185"/>
      <c r="G73" s="185"/>
      <c r="H73" s="185"/>
      <c r="I73" s="186"/>
      <c r="J73" s="187">
        <f>J363</f>
        <v>0</v>
      </c>
      <c r="K73" s="188"/>
    </row>
    <row r="74" spans="2:11" s="7" customFormat="1" ht="24.95" customHeight="1">
      <c r="B74" s="175"/>
      <c r="C74" s="176"/>
      <c r="D74" s="177" t="s">
        <v>120</v>
      </c>
      <c r="E74" s="178"/>
      <c r="F74" s="178"/>
      <c r="G74" s="178"/>
      <c r="H74" s="178"/>
      <c r="I74" s="179"/>
      <c r="J74" s="180">
        <f>J366</f>
        <v>0</v>
      </c>
      <c r="K74" s="181"/>
    </row>
    <row r="75" spans="2:11" s="8" customFormat="1" ht="19.9" customHeight="1">
      <c r="B75" s="182"/>
      <c r="C75" s="183"/>
      <c r="D75" s="184" t="s">
        <v>836</v>
      </c>
      <c r="E75" s="185"/>
      <c r="F75" s="185"/>
      <c r="G75" s="185"/>
      <c r="H75" s="185"/>
      <c r="I75" s="186"/>
      <c r="J75" s="187">
        <f>J367</f>
        <v>0</v>
      </c>
      <c r="K75" s="188"/>
    </row>
    <row r="76" spans="2:11" s="8" customFormat="1" ht="19.9" customHeight="1">
      <c r="B76" s="182"/>
      <c r="C76" s="183"/>
      <c r="D76" s="184" t="s">
        <v>121</v>
      </c>
      <c r="E76" s="185"/>
      <c r="F76" s="185"/>
      <c r="G76" s="185"/>
      <c r="H76" s="185"/>
      <c r="I76" s="186"/>
      <c r="J76" s="187">
        <f>J369</f>
        <v>0</v>
      </c>
      <c r="K76" s="188"/>
    </row>
    <row r="77" spans="2:11" s="8" customFormat="1" ht="19.9" customHeight="1">
      <c r="B77" s="182"/>
      <c r="C77" s="183"/>
      <c r="D77" s="184" t="s">
        <v>122</v>
      </c>
      <c r="E77" s="185"/>
      <c r="F77" s="185"/>
      <c r="G77" s="185"/>
      <c r="H77" s="185"/>
      <c r="I77" s="186"/>
      <c r="J77" s="187">
        <f>J371</f>
        <v>0</v>
      </c>
      <c r="K77" s="188"/>
    </row>
    <row r="78" spans="2:11" s="8" customFormat="1" ht="19.9" customHeight="1">
      <c r="B78" s="182"/>
      <c r="C78" s="183"/>
      <c r="D78" s="184" t="s">
        <v>123</v>
      </c>
      <c r="E78" s="185"/>
      <c r="F78" s="185"/>
      <c r="G78" s="185"/>
      <c r="H78" s="185"/>
      <c r="I78" s="186"/>
      <c r="J78" s="187">
        <f>J373</f>
        <v>0</v>
      </c>
      <c r="K78" s="188"/>
    </row>
    <row r="79" spans="2:11" s="1" customFormat="1" ht="21.8" customHeight="1">
      <c r="B79" s="44"/>
      <c r="C79" s="45"/>
      <c r="D79" s="45"/>
      <c r="E79" s="45"/>
      <c r="F79" s="45"/>
      <c r="G79" s="45"/>
      <c r="H79" s="45"/>
      <c r="I79" s="142"/>
      <c r="J79" s="45"/>
      <c r="K79" s="49"/>
    </row>
    <row r="80" spans="2:11" s="1" customFormat="1" ht="6.95" customHeight="1">
      <c r="B80" s="65"/>
      <c r="C80" s="66"/>
      <c r="D80" s="66"/>
      <c r="E80" s="66"/>
      <c r="F80" s="66"/>
      <c r="G80" s="66"/>
      <c r="H80" s="66"/>
      <c r="I80" s="164"/>
      <c r="J80" s="66"/>
      <c r="K80" s="67"/>
    </row>
    <row r="84" spans="2:12" s="1" customFormat="1" ht="6.95" customHeight="1">
      <c r="B84" s="68"/>
      <c r="C84" s="69"/>
      <c r="D84" s="69"/>
      <c r="E84" s="69"/>
      <c r="F84" s="69"/>
      <c r="G84" s="69"/>
      <c r="H84" s="69"/>
      <c r="I84" s="167"/>
      <c r="J84" s="69"/>
      <c r="K84" s="69"/>
      <c r="L84" s="70"/>
    </row>
    <row r="85" spans="2:12" s="1" customFormat="1" ht="36.95" customHeight="1">
      <c r="B85" s="44"/>
      <c r="C85" s="71" t="s">
        <v>124</v>
      </c>
      <c r="D85" s="72"/>
      <c r="E85" s="72"/>
      <c r="F85" s="72"/>
      <c r="G85" s="72"/>
      <c r="H85" s="72"/>
      <c r="I85" s="189"/>
      <c r="J85" s="72"/>
      <c r="K85" s="72"/>
      <c r="L85" s="70"/>
    </row>
    <row r="86" spans="2:12" s="1" customFormat="1" ht="6.95" customHeight="1">
      <c r="B86" s="44"/>
      <c r="C86" s="72"/>
      <c r="D86" s="72"/>
      <c r="E86" s="72"/>
      <c r="F86" s="72"/>
      <c r="G86" s="72"/>
      <c r="H86" s="72"/>
      <c r="I86" s="189"/>
      <c r="J86" s="72"/>
      <c r="K86" s="72"/>
      <c r="L86" s="70"/>
    </row>
    <row r="87" spans="2:12" s="1" customFormat="1" ht="14.4" customHeight="1">
      <c r="B87" s="44"/>
      <c r="C87" s="74" t="s">
        <v>18</v>
      </c>
      <c r="D87" s="72"/>
      <c r="E87" s="72"/>
      <c r="F87" s="72"/>
      <c r="G87" s="72"/>
      <c r="H87" s="72"/>
      <c r="I87" s="189"/>
      <c r="J87" s="72"/>
      <c r="K87" s="72"/>
      <c r="L87" s="70"/>
    </row>
    <row r="88" spans="2:12" s="1" customFormat="1" ht="16.5" customHeight="1">
      <c r="B88" s="44"/>
      <c r="C88" s="72"/>
      <c r="D88" s="72"/>
      <c r="E88" s="190" t="str">
        <f>E7</f>
        <v>Střední zdravotní škola Liberec</v>
      </c>
      <c r="F88" s="74"/>
      <c r="G88" s="74"/>
      <c r="H88" s="74"/>
      <c r="I88" s="189"/>
      <c r="J88" s="72"/>
      <c r="K88" s="72"/>
      <c r="L88" s="70"/>
    </row>
    <row r="89" spans="2:12" s="1" customFormat="1" ht="14.4" customHeight="1">
      <c r="B89" s="44"/>
      <c r="C89" s="74" t="s">
        <v>103</v>
      </c>
      <c r="D89" s="72"/>
      <c r="E89" s="72"/>
      <c r="F89" s="72"/>
      <c r="G89" s="72"/>
      <c r="H89" s="72"/>
      <c r="I89" s="189"/>
      <c r="J89" s="72"/>
      <c r="K89" s="72"/>
      <c r="L89" s="70"/>
    </row>
    <row r="90" spans="2:12" s="1" customFormat="1" ht="17.25" customHeight="1">
      <c r="B90" s="44"/>
      <c r="C90" s="72"/>
      <c r="D90" s="72"/>
      <c r="E90" s="80" t="str">
        <f>E9</f>
        <v>5 - Oprava střechy - sever,západ ,východ,hromosvod</v>
      </c>
      <c r="F90" s="72"/>
      <c r="G90" s="72"/>
      <c r="H90" s="72"/>
      <c r="I90" s="189"/>
      <c r="J90" s="72"/>
      <c r="K90" s="72"/>
      <c r="L90" s="70"/>
    </row>
    <row r="91" spans="2:12" s="1" customFormat="1" ht="6.95" customHeight="1">
      <c r="B91" s="44"/>
      <c r="C91" s="72"/>
      <c r="D91" s="72"/>
      <c r="E91" s="72"/>
      <c r="F91" s="72"/>
      <c r="G91" s="72"/>
      <c r="H91" s="72"/>
      <c r="I91" s="189"/>
      <c r="J91" s="72"/>
      <c r="K91" s="72"/>
      <c r="L91" s="70"/>
    </row>
    <row r="92" spans="2:12" s="1" customFormat="1" ht="18" customHeight="1">
      <c r="B92" s="44"/>
      <c r="C92" s="74" t="s">
        <v>23</v>
      </c>
      <c r="D92" s="72"/>
      <c r="E92" s="72"/>
      <c r="F92" s="191" t="str">
        <f>F12</f>
        <v>Kostelní 8, Liberec</v>
      </c>
      <c r="G92" s="72"/>
      <c r="H92" s="72"/>
      <c r="I92" s="192" t="s">
        <v>25</v>
      </c>
      <c r="J92" s="83" t="str">
        <f>IF(J12="","",J12)</f>
        <v>31. 1. 2019</v>
      </c>
      <c r="K92" s="72"/>
      <c r="L92" s="70"/>
    </row>
    <row r="93" spans="2:12" s="1" customFormat="1" ht="6.95" customHeight="1">
      <c r="B93" s="44"/>
      <c r="C93" s="72"/>
      <c r="D93" s="72"/>
      <c r="E93" s="72"/>
      <c r="F93" s="72"/>
      <c r="G93" s="72"/>
      <c r="H93" s="72"/>
      <c r="I93" s="189"/>
      <c r="J93" s="72"/>
      <c r="K93" s="72"/>
      <c r="L93" s="70"/>
    </row>
    <row r="94" spans="2:12" s="1" customFormat="1" ht="13.5">
      <c r="B94" s="44"/>
      <c r="C94" s="74" t="s">
        <v>27</v>
      </c>
      <c r="D94" s="72"/>
      <c r="E94" s="72"/>
      <c r="F94" s="191" t="str">
        <f>E15</f>
        <v>Statutární město Liberec</v>
      </c>
      <c r="G94" s="72"/>
      <c r="H94" s="72"/>
      <c r="I94" s="192" t="s">
        <v>35</v>
      </c>
      <c r="J94" s="191" t="str">
        <f>E21</f>
        <v>AGORA s.r.o. Liberec</v>
      </c>
      <c r="K94" s="72"/>
      <c r="L94" s="70"/>
    </row>
    <row r="95" spans="2:12" s="1" customFormat="1" ht="14.4" customHeight="1">
      <c r="B95" s="44"/>
      <c r="C95" s="74" t="s">
        <v>33</v>
      </c>
      <c r="D95" s="72"/>
      <c r="E95" s="72"/>
      <c r="F95" s="191" t="str">
        <f>IF(E18="","",E18)</f>
        <v/>
      </c>
      <c r="G95" s="72"/>
      <c r="H95" s="72"/>
      <c r="I95" s="189"/>
      <c r="J95" s="72"/>
      <c r="K95" s="72"/>
      <c r="L95" s="70"/>
    </row>
    <row r="96" spans="2:12" s="1" customFormat="1" ht="10.3" customHeight="1">
      <c r="B96" s="44"/>
      <c r="C96" s="72"/>
      <c r="D96" s="72"/>
      <c r="E96" s="72"/>
      <c r="F96" s="72"/>
      <c r="G96" s="72"/>
      <c r="H96" s="72"/>
      <c r="I96" s="189"/>
      <c r="J96" s="72"/>
      <c r="K96" s="72"/>
      <c r="L96" s="70"/>
    </row>
    <row r="97" spans="2:20" s="9" customFormat="1" ht="29.25" customHeight="1">
      <c r="B97" s="193"/>
      <c r="C97" s="194" t="s">
        <v>125</v>
      </c>
      <c r="D97" s="195" t="s">
        <v>61</v>
      </c>
      <c r="E97" s="195" t="s">
        <v>57</v>
      </c>
      <c r="F97" s="195" t="s">
        <v>126</v>
      </c>
      <c r="G97" s="195" t="s">
        <v>127</v>
      </c>
      <c r="H97" s="195" t="s">
        <v>128</v>
      </c>
      <c r="I97" s="196" t="s">
        <v>129</v>
      </c>
      <c r="J97" s="195" t="s">
        <v>107</v>
      </c>
      <c r="K97" s="197" t="s">
        <v>130</v>
      </c>
      <c r="L97" s="198"/>
      <c r="M97" s="100" t="s">
        <v>131</v>
      </c>
      <c r="N97" s="101" t="s">
        <v>46</v>
      </c>
      <c r="O97" s="101" t="s">
        <v>132</v>
      </c>
      <c r="P97" s="101" t="s">
        <v>133</v>
      </c>
      <c r="Q97" s="101" t="s">
        <v>134</v>
      </c>
      <c r="R97" s="101" t="s">
        <v>135</v>
      </c>
      <c r="S97" s="101" t="s">
        <v>136</v>
      </c>
      <c r="T97" s="102" t="s">
        <v>137</v>
      </c>
    </row>
    <row r="98" spans="2:63" s="1" customFormat="1" ht="29.25" customHeight="1">
      <c r="B98" s="44"/>
      <c r="C98" s="106" t="s">
        <v>108</v>
      </c>
      <c r="D98" s="72"/>
      <c r="E98" s="72"/>
      <c r="F98" s="72"/>
      <c r="G98" s="72"/>
      <c r="H98" s="72"/>
      <c r="I98" s="189"/>
      <c r="J98" s="199">
        <f>BK98</f>
        <v>0</v>
      </c>
      <c r="K98" s="72"/>
      <c r="L98" s="70"/>
      <c r="M98" s="103"/>
      <c r="N98" s="104"/>
      <c r="O98" s="104"/>
      <c r="P98" s="200">
        <f>P99+P150+P366</f>
        <v>0</v>
      </c>
      <c r="Q98" s="104"/>
      <c r="R98" s="200">
        <f>R99+R150+R366</f>
        <v>39.314639740000004</v>
      </c>
      <c r="S98" s="104"/>
      <c r="T98" s="201">
        <f>T99+T150+T366</f>
        <v>19.292553240000004</v>
      </c>
      <c r="AT98" s="22" t="s">
        <v>75</v>
      </c>
      <c r="AU98" s="22" t="s">
        <v>109</v>
      </c>
      <c r="BK98" s="202">
        <f>BK99+BK150+BK366</f>
        <v>0</v>
      </c>
    </row>
    <row r="99" spans="2:63" s="10" customFormat="1" ht="37.4" customHeight="1">
      <c r="B99" s="203"/>
      <c r="C99" s="204"/>
      <c r="D99" s="205" t="s">
        <v>75</v>
      </c>
      <c r="E99" s="206" t="s">
        <v>138</v>
      </c>
      <c r="F99" s="206" t="s">
        <v>139</v>
      </c>
      <c r="G99" s="204"/>
      <c r="H99" s="204"/>
      <c r="I99" s="207"/>
      <c r="J99" s="208">
        <f>BK99</f>
        <v>0</v>
      </c>
      <c r="K99" s="204"/>
      <c r="L99" s="209"/>
      <c r="M99" s="210"/>
      <c r="N99" s="211"/>
      <c r="O99" s="211"/>
      <c r="P99" s="212">
        <f>P100+P109+P112+P138+P148</f>
        <v>0</v>
      </c>
      <c r="Q99" s="211"/>
      <c r="R99" s="212">
        <f>R100+R109+R112+R138+R148</f>
        <v>11.2457233</v>
      </c>
      <c r="S99" s="211"/>
      <c r="T99" s="213">
        <f>T100+T109+T112+T138+T148</f>
        <v>9.902800000000003</v>
      </c>
      <c r="AR99" s="214" t="s">
        <v>81</v>
      </c>
      <c r="AT99" s="215" t="s">
        <v>75</v>
      </c>
      <c r="AU99" s="215" t="s">
        <v>76</v>
      </c>
      <c r="AY99" s="214" t="s">
        <v>140</v>
      </c>
      <c r="BK99" s="216">
        <f>BK100+BK109+BK112+BK138+BK148</f>
        <v>0</v>
      </c>
    </row>
    <row r="100" spans="2:63" s="10" customFormat="1" ht="19.9" customHeight="1">
      <c r="B100" s="203"/>
      <c r="C100" s="204"/>
      <c r="D100" s="205" t="s">
        <v>75</v>
      </c>
      <c r="E100" s="217" t="s">
        <v>88</v>
      </c>
      <c r="F100" s="217" t="s">
        <v>141</v>
      </c>
      <c r="G100" s="204"/>
      <c r="H100" s="204"/>
      <c r="I100" s="207"/>
      <c r="J100" s="218">
        <f>BK100</f>
        <v>0</v>
      </c>
      <c r="K100" s="204"/>
      <c r="L100" s="209"/>
      <c r="M100" s="210"/>
      <c r="N100" s="211"/>
      <c r="O100" s="211"/>
      <c r="P100" s="212">
        <f>SUM(P101:P108)</f>
        <v>0</v>
      </c>
      <c r="Q100" s="211"/>
      <c r="R100" s="212">
        <f>SUM(R101:R108)</f>
        <v>10.9772633</v>
      </c>
      <c r="S100" s="211"/>
      <c r="T100" s="213">
        <f>SUM(T101:T108)</f>
        <v>0</v>
      </c>
      <c r="AR100" s="214" t="s">
        <v>81</v>
      </c>
      <c r="AT100" s="215" t="s">
        <v>75</v>
      </c>
      <c r="AU100" s="215" t="s">
        <v>81</v>
      </c>
      <c r="AY100" s="214" t="s">
        <v>140</v>
      </c>
      <c r="BK100" s="216">
        <f>SUM(BK101:BK108)</f>
        <v>0</v>
      </c>
    </row>
    <row r="101" spans="2:65" s="1" customFormat="1" ht="38.25" customHeight="1">
      <c r="B101" s="44"/>
      <c r="C101" s="219" t="s">
        <v>81</v>
      </c>
      <c r="D101" s="219" t="s">
        <v>142</v>
      </c>
      <c r="E101" s="220" t="s">
        <v>143</v>
      </c>
      <c r="F101" s="221" t="s">
        <v>144</v>
      </c>
      <c r="G101" s="222" t="s">
        <v>145</v>
      </c>
      <c r="H101" s="223">
        <v>4.506</v>
      </c>
      <c r="I101" s="224"/>
      <c r="J101" s="225">
        <f>ROUND(I101*H101,2)</f>
        <v>0</v>
      </c>
      <c r="K101" s="221" t="s">
        <v>146</v>
      </c>
      <c r="L101" s="70"/>
      <c r="M101" s="226" t="s">
        <v>21</v>
      </c>
      <c r="N101" s="227" t="s">
        <v>47</v>
      </c>
      <c r="O101" s="45"/>
      <c r="P101" s="228">
        <f>O101*H101</f>
        <v>0</v>
      </c>
      <c r="Q101" s="228">
        <v>2.2834</v>
      </c>
      <c r="R101" s="228">
        <f>Q101*H101</f>
        <v>10.2890004</v>
      </c>
      <c r="S101" s="228">
        <v>0</v>
      </c>
      <c r="T101" s="229">
        <f>S101*H101</f>
        <v>0</v>
      </c>
      <c r="AR101" s="22" t="s">
        <v>91</v>
      </c>
      <c r="AT101" s="22" t="s">
        <v>142</v>
      </c>
      <c r="AU101" s="22" t="s">
        <v>85</v>
      </c>
      <c r="AY101" s="22" t="s">
        <v>140</v>
      </c>
      <c r="BE101" s="230">
        <f>IF(N101="základní",J101,0)</f>
        <v>0</v>
      </c>
      <c r="BF101" s="230">
        <f>IF(N101="snížená",J101,0)</f>
        <v>0</v>
      </c>
      <c r="BG101" s="230">
        <f>IF(N101="zákl. přenesená",J101,0)</f>
        <v>0</v>
      </c>
      <c r="BH101" s="230">
        <f>IF(N101="sníž. přenesená",J101,0)</f>
        <v>0</v>
      </c>
      <c r="BI101" s="230">
        <f>IF(N101="nulová",J101,0)</f>
        <v>0</v>
      </c>
      <c r="BJ101" s="22" t="s">
        <v>81</v>
      </c>
      <c r="BK101" s="230">
        <f>ROUND(I101*H101,2)</f>
        <v>0</v>
      </c>
      <c r="BL101" s="22" t="s">
        <v>91</v>
      </c>
      <c r="BM101" s="22" t="s">
        <v>837</v>
      </c>
    </row>
    <row r="102" spans="2:51" s="11" customFormat="1" ht="13.5">
      <c r="B102" s="231"/>
      <c r="C102" s="232"/>
      <c r="D102" s="233" t="s">
        <v>148</v>
      </c>
      <c r="E102" s="234" t="s">
        <v>21</v>
      </c>
      <c r="F102" s="235" t="s">
        <v>838</v>
      </c>
      <c r="G102" s="232"/>
      <c r="H102" s="236">
        <v>7.675</v>
      </c>
      <c r="I102" s="237"/>
      <c r="J102" s="232"/>
      <c r="K102" s="232"/>
      <c r="L102" s="238"/>
      <c r="M102" s="239"/>
      <c r="N102" s="240"/>
      <c r="O102" s="240"/>
      <c r="P102" s="240"/>
      <c r="Q102" s="240"/>
      <c r="R102" s="240"/>
      <c r="S102" s="240"/>
      <c r="T102" s="241"/>
      <c r="AT102" s="242" t="s">
        <v>148</v>
      </c>
      <c r="AU102" s="242" t="s">
        <v>85</v>
      </c>
      <c r="AV102" s="11" t="s">
        <v>85</v>
      </c>
      <c r="AW102" s="11" t="s">
        <v>39</v>
      </c>
      <c r="AX102" s="11" t="s">
        <v>76</v>
      </c>
      <c r="AY102" s="242" t="s">
        <v>140</v>
      </c>
    </row>
    <row r="103" spans="2:51" s="11" customFormat="1" ht="13.5">
      <c r="B103" s="231"/>
      <c r="C103" s="232"/>
      <c r="D103" s="233" t="s">
        <v>148</v>
      </c>
      <c r="E103" s="234" t="s">
        <v>21</v>
      </c>
      <c r="F103" s="235" t="s">
        <v>839</v>
      </c>
      <c r="G103" s="232"/>
      <c r="H103" s="236">
        <v>-3.169</v>
      </c>
      <c r="I103" s="237"/>
      <c r="J103" s="232"/>
      <c r="K103" s="232"/>
      <c r="L103" s="238"/>
      <c r="M103" s="239"/>
      <c r="N103" s="240"/>
      <c r="O103" s="240"/>
      <c r="P103" s="240"/>
      <c r="Q103" s="240"/>
      <c r="R103" s="240"/>
      <c r="S103" s="240"/>
      <c r="T103" s="241"/>
      <c r="AT103" s="242" t="s">
        <v>148</v>
      </c>
      <c r="AU103" s="242" t="s">
        <v>85</v>
      </c>
      <c r="AV103" s="11" t="s">
        <v>85</v>
      </c>
      <c r="AW103" s="11" t="s">
        <v>39</v>
      </c>
      <c r="AX103" s="11" t="s">
        <v>76</v>
      </c>
      <c r="AY103" s="242" t="s">
        <v>140</v>
      </c>
    </row>
    <row r="104" spans="2:51" s="12" customFormat="1" ht="13.5">
      <c r="B104" s="261"/>
      <c r="C104" s="262"/>
      <c r="D104" s="233" t="s">
        <v>148</v>
      </c>
      <c r="E104" s="263" t="s">
        <v>21</v>
      </c>
      <c r="F104" s="264" t="s">
        <v>510</v>
      </c>
      <c r="G104" s="262"/>
      <c r="H104" s="265">
        <v>4.506</v>
      </c>
      <c r="I104" s="266"/>
      <c r="J104" s="262"/>
      <c r="K104" s="262"/>
      <c r="L104" s="267"/>
      <c r="M104" s="268"/>
      <c r="N104" s="269"/>
      <c r="O104" s="269"/>
      <c r="P104" s="269"/>
      <c r="Q104" s="269"/>
      <c r="R104" s="269"/>
      <c r="S104" s="269"/>
      <c r="T104" s="270"/>
      <c r="AT104" s="271" t="s">
        <v>148</v>
      </c>
      <c r="AU104" s="271" t="s">
        <v>85</v>
      </c>
      <c r="AV104" s="12" t="s">
        <v>91</v>
      </c>
      <c r="AW104" s="12" t="s">
        <v>39</v>
      </c>
      <c r="AX104" s="12" t="s">
        <v>81</v>
      </c>
      <c r="AY104" s="271" t="s">
        <v>140</v>
      </c>
    </row>
    <row r="105" spans="2:65" s="1" customFormat="1" ht="51" customHeight="1">
      <c r="B105" s="44"/>
      <c r="C105" s="219" t="s">
        <v>91</v>
      </c>
      <c r="D105" s="219" t="s">
        <v>142</v>
      </c>
      <c r="E105" s="220" t="s">
        <v>159</v>
      </c>
      <c r="F105" s="221" t="s">
        <v>160</v>
      </c>
      <c r="G105" s="222" t="s">
        <v>161</v>
      </c>
      <c r="H105" s="223">
        <v>2.665</v>
      </c>
      <c r="I105" s="224"/>
      <c r="J105" s="225">
        <f>ROUND(I105*H105,2)</f>
        <v>0</v>
      </c>
      <c r="K105" s="221" t="s">
        <v>21</v>
      </c>
      <c r="L105" s="70"/>
      <c r="M105" s="226" t="s">
        <v>21</v>
      </c>
      <c r="N105" s="227" t="s">
        <v>47</v>
      </c>
      <c r="O105" s="45"/>
      <c r="P105" s="228">
        <f>O105*H105</f>
        <v>0</v>
      </c>
      <c r="Q105" s="228">
        <v>0.25826</v>
      </c>
      <c r="R105" s="228">
        <f>Q105*H105</f>
        <v>0.6882629</v>
      </c>
      <c r="S105" s="228">
        <v>0</v>
      </c>
      <c r="T105" s="229">
        <f>S105*H105</f>
        <v>0</v>
      </c>
      <c r="AR105" s="22" t="s">
        <v>91</v>
      </c>
      <c r="AT105" s="22" t="s">
        <v>142</v>
      </c>
      <c r="AU105" s="22" t="s">
        <v>85</v>
      </c>
      <c r="AY105" s="22" t="s">
        <v>140</v>
      </c>
      <c r="BE105" s="230">
        <f>IF(N105="základní",J105,0)</f>
        <v>0</v>
      </c>
      <c r="BF105" s="230">
        <f>IF(N105="snížená",J105,0)</f>
        <v>0</v>
      </c>
      <c r="BG105" s="230">
        <f>IF(N105="zákl. přenesená",J105,0)</f>
        <v>0</v>
      </c>
      <c r="BH105" s="230">
        <f>IF(N105="sníž. přenesená",J105,0)</f>
        <v>0</v>
      </c>
      <c r="BI105" s="230">
        <f>IF(N105="nulová",J105,0)</f>
        <v>0</v>
      </c>
      <c r="BJ105" s="22" t="s">
        <v>81</v>
      </c>
      <c r="BK105" s="230">
        <f>ROUND(I105*H105,2)</f>
        <v>0</v>
      </c>
      <c r="BL105" s="22" t="s">
        <v>91</v>
      </c>
      <c r="BM105" s="22" t="s">
        <v>840</v>
      </c>
    </row>
    <row r="106" spans="2:51" s="11" customFormat="1" ht="13.5">
      <c r="B106" s="231"/>
      <c r="C106" s="232"/>
      <c r="D106" s="233" t="s">
        <v>148</v>
      </c>
      <c r="E106" s="234" t="s">
        <v>21</v>
      </c>
      <c r="F106" s="235" t="s">
        <v>841</v>
      </c>
      <c r="G106" s="232"/>
      <c r="H106" s="236">
        <v>5.115</v>
      </c>
      <c r="I106" s="237"/>
      <c r="J106" s="232"/>
      <c r="K106" s="232"/>
      <c r="L106" s="238"/>
      <c r="M106" s="239"/>
      <c r="N106" s="240"/>
      <c r="O106" s="240"/>
      <c r="P106" s="240"/>
      <c r="Q106" s="240"/>
      <c r="R106" s="240"/>
      <c r="S106" s="240"/>
      <c r="T106" s="241"/>
      <c r="AT106" s="242" t="s">
        <v>148</v>
      </c>
      <c r="AU106" s="242" t="s">
        <v>85</v>
      </c>
      <c r="AV106" s="11" t="s">
        <v>85</v>
      </c>
      <c r="AW106" s="11" t="s">
        <v>39</v>
      </c>
      <c r="AX106" s="11" t="s">
        <v>76</v>
      </c>
      <c r="AY106" s="242" t="s">
        <v>140</v>
      </c>
    </row>
    <row r="107" spans="2:51" s="11" customFormat="1" ht="13.5">
      <c r="B107" s="231"/>
      <c r="C107" s="232"/>
      <c r="D107" s="233" t="s">
        <v>148</v>
      </c>
      <c r="E107" s="234" t="s">
        <v>21</v>
      </c>
      <c r="F107" s="235" t="s">
        <v>842</v>
      </c>
      <c r="G107" s="232"/>
      <c r="H107" s="236">
        <v>-2.45</v>
      </c>
      <c r="I107" s="237"/>
      <c r="J107" s="232"/>
      <c r="K107" s="232"/>
      <c r="L107" s="238"/>
      <c r="M107" s="239"/>
      <c r="N107" s="240"/>
      <c r="O107" s="240"/>
      <c r="P107" s="240"/>
      <c r="Q107" s="240"/>
      <c r="R107" s="240"/>
      <c r="S107" s="240"/>
      <c r="T107" s="241"/>
      <c r="AT107" s="242" t="s">
        <v>148</v>
      </c>
      <c r="AU107" s="242" t="s">
        <v>85</v>
      </c>
      <c r="AV107" s="11" t="s">
        <v>85</v>
      </c>
      <c r="AW107" s="11" t="s">
        <v>39</v>
      </c>
      <c r="AX107" s="11" t="s">
        <v>76</v>
      </c>
      <c r="AY107" s="242" t="s">
        <v>140</v>
      </c>
    </row>
    <row r="108" spans="2:51" s="12" customFormat="1" ht="13.5">
      <c r="B108" s="261"/>
      <c r="C108" s="262"/>
      <c r="D108" s="233" t="s">
        <v>148</v>
      </c>
      <c r="E108" s="263" t="s">
        <v>21</v>
      </c>
      <c r="F108" s="264" t="s">
        <v>510</v>
      </c>
      <c r="G108" s="262"/>
      <c r="H108" s="265">
        <v>2.665</v>
      </c>
      <c r="I108" s="266"/>
      <c r="J108" s="262"/>
      <c r="K108" s="262"/>
      <c r="L108" s="267"/>
      <c r="M108" s="268"/>
      <c r="N108" s="269"/>
      <c r="O108" s="269"/>
      <c r="P108" s="269"/>
      <c r="Q108" s="269"/>
      <c r="R108" s="269"/>
      <c r="S108" s="269"/>
      <c r="T108" s="270"/>
      <c r="AT108" s="271" t="s">
        <v>148</v>
      </c>
      <c r="AU108" s="271" t="s">
        <v>85</v>
      </c>
      <c r="AV108" s="12" t="s">
        <v>91</v>
      </c>
      <c r="AW108" s="12" t="s">
        <v>39</v>
      </c>
      <c r="AX108" s="12" t="s">
        <v>81</v>
      </c>
      <c r="AY108" s="271" t="s">
        <v>140</v>
      </c>
    </row>
    <row r="109" spans="2:63" s="10" customFormat="1" ht="29.85" customHeight="1">
      <c r="B109" s="203"/>
      <c r="C109" s="204"/>
      <c r="D109" s="205" t="s">
        <v>75</v>
      </c>
      <c r="E109" s="217" t="s">
        <v>170</v>
      </c>
      <c r="F109" s="217" t="s">
        <v>491</v>
      </c>
      <c r="G109" s="204"/>
      <c r="H109" s="204"/>
      <c r="I109" s="207"/>
      <c r="J109" s="218">
        <f>BK109</f>
        <v>0</v>
      </c>
      <c r="K109" s="204"/>
      <c r="L109" s="209"/>
      <c r="M109" s="210"/>
      <c r="N109" s="211"/>
      <c r="O109" s="211"/>
      <c r="P109" s="212">
        <f>SUM(P110:P111)</f>
        <v>0</v>
      </c>
      <c r="Q109" s="211"/>
      <c r="R109" s="212">
        <f>SUM(R110:R111)</f>
        <v>0.1733</v>
      </c>
      <c r="S109" s="211"/>
      <c r="T109" s="213">
        <f>SUM(T110:T111)</f>
        <v>0</v>
      </c>
      <c r="AR109" s="214" t="s">
        <v>81</v>
      </c>
      <c r="AT109" s="215" t="s">
        <v>75</v>
      </c>
      <c r="AU109" s="215" t="s">
        <v>81</v>
      </c>
      <c r="AY109" s="214" t="s">
        <v>140</v>
      </c>
      <c r="BK109" s="216">
        <f>SUM(BK110:BK111)</f>
        <v>0</v>
      </c>
    </row>
    <row r="110" spans="2:65" s="1" customFormat="1" ht="38.25" customHeight="1">
      <c r="B110" s="44"/>
      <c r="C110" s="219" t="s">
        <v>94</v>
      </c>
      <c r="D110" s="219" t="s">
        <v>142</v>
      </c>
      <c r="E110" s="220" t="s">
        <v>843</v>
      </c>
      <c r="F110" s="221" t="s">
        <v>844</v>
      </c>
      <c r="G110" s="222" t="s">
        <v>161</v>
      </c>
      <c r="H110" s="223">
        <v>10</v>
      </c>
      <c r="I110" s="224"/>
      <c r="J110" s="225">
        <f>ROUND(I110*H110,2)</f>
        <v>0</v>
      </c>
      <c r="K110" s="221" t="s">
        <v>146</v>
      </c>
      <c r="L110" s="70"/>
      <c r="M110" s="226" t="s">
        <v>21</v>
      </c>
      <c r="N110" s="227" t="s">
        <v>47</v>
      </c>
      <c r="O110" s="45"/>
      <c r="P110" s="228">
        <f>O110*H110</f>
        <v>0</v>
      </c>
      <c r="Q110" s="228">
        <v>0.01733</v>
      </c>
      <c r="R110" s="228">
        <f>Q110*H110</f>
        <v>0.1733</v>
      </c>
      <c r="S110" s="228">
        <v>0</v>
      </c>
      <c r="T110" s="229">
        <f>S110*H110</f>
        <v>0</v>
      </c>
      <c r="AR110" s="22" t="s">
        <v>91</v>
      </c>
      <c r="AT110" s="22" t="s">
        <v>142</v>
      </c>
      <c r="AU110" s="22" t="s">
        <v>85</v>
      </c>
      <c r="AY110" s="22" t="s">
        <v>140</v>
      </c>
      <c r="BE110" s="230">
        <f>IF(N110="základní",J110,0)</f>
        <v>0</v>
      </c>
      <c r="BF110" s="230">
        <f>IF(N110="snížená",J110,0)</f>
        <v>0</v>
      </c>
      <c r="BG110" s="230">
        <f>IF(N110="zákl. přenesená",J110,0)</f>
        <v>0</v>
      </c>
      <c r="BH110" s="230">
        <f>IF(N110="sníž. přenesená",J110,0)</f>
        <v>0</v>
      </c>
      <c r="BI110" s="230">
        <f>IF(N110="nulová",J110,0)</f>
        <v>0</v>
      </c>
      <c r="BJ110" s="22" t="s">
        <v>81</v>
      </c>
      <c r="BK110" s="230">
        <f>ROUND(I110*H110,2)</f>
        <v>0</v>
      </c>
      <c r="BL110" s="22" t="s">
        <v>91</v>
      </c>
      <c r="BM110" s="22" t="s">
        <v>845</v>
      </c>
    </row>
    <row r="111" spans="2:51" s="11" customFormat="1" ht="13.5">
      <c r="B111" s="231"/>
      <c r="C111" s="232"/>
      <c r="D111" s="233" t="s">
        <v>148</v>
      </c>
      <c r="E111" s="234" t="s">
        <v>21</v>
      </c>
      <c r="F111" s="235" t="s">
        <v>846</v>
      </c>
      <c r="G111" s="232"/>
      <c r="H111" s="236">
        <v>10</v>
      </c>
      <c r="I111" s="237"/>
      <c r="J111" s="232"/>
      <c r="K111" s="232"/>
      <c r="L111" s="238"/>
      <c r="M111" s="239"/>
      <c r="N111" s="240"/>
      <c r="O111" s="240"/>
      <c r="P111" s="240"/>
      <c r="Q111" s="240"/>
      <c r="R111" s="240"/>
      <c r="S111" s="240"/>
      <c r="T111" s="241"/>
      <c r="AT111" s="242" t="s">
        <v>148</v>
      </c>
      <c r="AU111" s="242" t="s">
        <v>85</v>
      </c>
      <c r="AV111" s="11" t="s">
        <v>85</v>
      </c>
      <c r="AW111" s="11" t="s">
        <v>39</v>
      </c>
      <c r="AX111" s="11" t="s">
        <v>81</v>
      </c>
      <c r="AY111" s="242" t="s">
        <v>140</v>
      </c>
    </row>
    <row r="112" spans="2:63" s="10" customFormat="1" ht="29.85" customHeight="1">
      <c r="B112" s="203"/>
      <c r="C112" s="204"/>
      <c r="D112" s="205" t="s">
        <v>75</v>
      </c>
      <c r="E112" s="217" t="s">
        <v>164</v>
      </c>
      <c r="F112" s="217" t="s">
        <v>165</v>
      </c>
      <c r="G112" s="204"/>
      <c r="H112" s="204"/>
      <c r="I112" s="207"/>
      <c r="J112" s="218">
        <f>BK112</f>
        <v>0</v>
      </c>
      <c r="K112" s="204"/>
      <c r="L112" s="209"/>
      <c r="M112" s="210"/>
      <c r="N112" s="211"/>
      <c r="O112" s="211"/>
      <c r="P112" s="212">
        <f>SUM(P113:P137)</f>
        <v>0</v>
      </c>
      <c r="Q112" s="211"/>
      <c r="R112" s="212">
        <f>SUM(R113:R137)</f>
        <v>0.09516</v>
      </c>
      <c r="S112" s="211"/>
      <c r="T112" s="213">
        <f>SUM(T113:T137)</f>
        <v>9.902800000000003</v>
      </c>
      <c r="AR112" s="214" t="s">
        <v>81</v>
      </c>
      <c r="AT112" s="215" t="s">
        <v>75</v>
      </c>
      <c r="AU112" s="215" t="s">
        <v>81</v>
      </c>
      <c r="AY112" s="214" t="s">
        <v>140</v>
      </c>
      <c r="BK112" s="216">
        <f>SUM(BK113:BK137)</f>
        <v>0</v>
      </c>
    </row>
    <row r="113" spans="2:65" s="1" customFormat="1" ht="38.25" customHeight="1">
      <c r="B113" s="44"/>
      <c r="C113" s="219" t="s">
        <v>170</v>
      </c>
      <c r="D113" s="219" t="s">
        <v>142</v>
      </c>
      <c r="E113" s="220" t="s">
        <v>166</v>
      </c>
      <c r="F113" s="221" t="s">
        <v>167</v>
      </c>
      <c r="G113" s="222" t="s">
        <v>161</v>
      </c>
      <c r="H113" s="223">
        <v>2174.35</v>
      </c>
      <c r="I113" s="224"/>
      <c r="J113" s="225">
        <f>ROUND(I113*H113,2)</f>
        <v>0</v>
      </c>
      <c r="K113" s="221" t="s">
        <v>146</v>
      </c>
      <c r="L113" s="70"/>
      <c r="M113" s="226" t="s">
        <v>21</v>
      </c>
      <c r="N113" s="227" t="s">
        <v>47</v>
      </c>
      <c r="O113" s="45"/>
      <c r="P113" s="228">
        <f>O113*H113</f>
        <v>0</v>
      </c>
      <c r="Q113" s="228">
        <v>0</v>
      </c>
      <c r="R113" s="228">
        <f>Q113*H113</f>
        <v>0</v>
      </c>
      <c r="S113" s="228">
        <v>0</v>
      </c>
      <c r="T113" s="229">
        <f>S113*H113</f>
        <v>0</v>
      </c>
      <c r="AR113" s="22" t="s">
        <v>91</v>
      </c>
      <c r="AT113" s="22" t="s">
        <v>142</v>
      </c>
      <c r="AU113" s="22" t="s">
        <v>85</v>
      </c>
      <c r="AY113" s="22" t="s">
        <v>140</v>
      </c>
      <c r="BE113" s="230">
        <f>IF(N113="základní",J113,0)</f>
        <v>0</v>
      </c>
      <c r="BF113" s="230">
        <f>IF(N113="snížená",J113,0)</f>
        <v>0</v>
      </c>
      <c r="BG113" s="230">
        <f>IF(N113="zákl. přenesená",J113,0)</f>
        <v>0</v>
      </c>
      <c r="BH113" s="230">
        <f>IF(N113="sníž. přenesená",J113,0)</f>
        <v>0</v>
      </c>
      <c r="BI113" s="230">
        <f>IF(N113="nulová",J113,0)</f>
        <v>0</v>
      </c>
      <c r="BJ113" s="22" t="s">
        <v>81</v>
      </c>
      <c r="BK113" s="230">
        <f>ROUND(I113*H113,2)</f>
        <v>0</v>
      </c>
      <c r="BL113" s="22" t="s">
        <v>91</v>
      </c>
      <c r="BM113" s="22" t="s">
        <v>847</v>
      </c>
    </row>
    <row r="114" spans="2:51" s="11" customFormat="1" ht="13.5">
      <c r="B114" s="231"/>
      <c r="C114" s="232"/>
      <c r="D114" s="233" t="s">
        <v>148</v>
      </c>
      <c r="E114" s="234" t="s">
        <v>21</v>
      </c>
      <c r="F114" s="235" t="s">
        <v>848</v>
      </c>
      <c r="G114" s="232"/>
      <c r="H114" s="236">
        <v>2779.6</v>
      </c>
      <c r="I114" s="237"/>
      <c r="J114" s="232"/>
      <c r="K114" s="232"/>
      <c r="L114" s="238"/>
      <c r="M114" s="239"/>
      <c r="N114" s="240"/>
      <c r="O114" s="240"/>
      <c r="P114" s="240"/>
      <c r="Q114" s="240"/>
      <c r="R114" s="240"/>
      <c r="S114" s="240"/>
      <c r="T114" s="241"/>
      <c r="AT114" s="242" t="s">
        <v>148</v>
      </c>
      <c r="AU114" s="242" t="s">
        <v>85</v>
      </c>
      <c r="AV114" s="11" t="s">
        <v>85</v>
      </c>
      <c r="AW114" s="11" t="s">
        <v>39</v>
      </c>
      <c r="AX114" s="11" t="s">
        <v>76</v>
      </c>
      <c r="AY114" s="242" t="s">
        <v>140</v>
      </c>
    </row>
    <row r="115" spans="2:51" s="11" customFormat="1" ht="13.5">
      <c r="B115" s="231"/>
      <c r="C115" s="232"/>
      <c r="D115" s="233" t="s">
        <v>148</v>
      </c>
      <c r="E115" s="234" t="s">
        <v>21</v>
      </c>
      <c r="F115" s="235" t="s">
        <v>849</v>
      </c>
      <c r="G115" s="232"/>
      <c r="H115" s="236">
        <v>-605.25</v>
      </c>
      <c r="I115" s="237"/>
      <c r="J115" s="232"/>
      <c r="K115" s="232"/>
      <c r="L115" s="238"/>
      <c r="M115" s="239"/>
      <c r="N115" s="240"/>
      <c r="O115" s="240"/>
      <c r="P115" s="240"/>
      <c r="Q115" s="240"/>
      <c r="R115" s="240"/>
      <c r="S115" s="240"/>
      <c r="T115" s="241"/>
      <c r="AT115" s="242" t="s">
        <v>148</v>
      </c>
      <c r="AU115" s="242" t="s">
        <v>85</v>
      </c>
      <c r="AV115" s="11" t="s">
        <v>85</v>
      </c>
      <c r="AW115" s="11" t="s">
        <v>39</v>
      </c>
      <c r="AX115" s="11" t="s">
        <v>76</v>
      </c>
      <c r="AY115" s="242" t="s">
        <v>140</v>
      </c>
    </row>
    <row r="116" spans="2:51" s="12" customFormat="1" ht="13.5">
      <c r="B116" s="261"/>
      <c r="C116" s="262"/>
      <c r="D116" s="233" t="s">
        <v>148</v>
      </c>
      <c r="E116" s="263" t="s">
        <v>21</v>
      </c>
      <c r="F116" s="264" t="s">
        <v>510</v>
      </c>
      <c r="G116" s="262"/>
      <c r="H116" s="265">
        <v>2174.35</v>
      </c>
      <c r="I116" s="266"/>
      <c r="J116" s="262"/>
      <c r="K116" s="262"/>
      <c r="L116" s="267"/>
      <c r="M116" s="268"/>
      <c r="N116" s="269"/>
      <c r="O116" s="269"/>
      <c r="P116" s="269"/>
      <c r="Q116" s="269"/>
      <c r="R116" s="269"/>
      <c r="S116" s="269"/>
      <c r="T116" s="270"/>
      <c r="AT116" s="271" t="s">
        <v>148</v>
      </c>
      <c r="AU116" s="271" t="s">
        <v>85</v>
      </c>
      <c r="AV116" s="12" t="s">
        <v>91</v>
      </c>
      <c r="AW116" s="12" t="s">
        <v>39</v>
      </c>
      <c r="AX116" s="12" t="s">
        <v>81</v>
      </c>
      <c r="AY116" s="271" t="s">
        <v>140</v>
      </c>
    </row>
    <row r="117" spans="2:65" s="1" customFormat="1" ht="38.25" customHeight="1">
      <c r="B117" s="44"/>
      <c r="C117" s="219" t="s">
        <v>175</v>
      </c>
      <c r="D117" s="219" t="s">
        <v>142</v>
      </c>
      <c r="E117" s="220" t="s">
        <v>171</v>
      </c>
      <c r="F117" s="221" t="s">
        <v>172</v>
      </c>
      <c r="G117" s="222" t="s">
        <v>161</v>
      </c>
      <c r="H117" s="223">
        <v>130461</v>
      </c>
      <c r="I117" s="224"/>
      <c r="J117" s="225">
        <f>ROUND(I117*H117,2)</f>
        <v>0</v>
      </c>
      <c r="K117" s="221" t="s">
        <v>146</v>
      </c>
      <c r="L117" s="70"/>
      <c r="M117" s="226" t="s">
        <v>21</v>
      </c>
      <c r="N117" s="227" t="s">
        <v>47</v>
      </c>
      <c r="O117" s="45"/>
      <c r="P117" s="228">
        <f>O117*H117</f>
        <v>0</v>
      </c>
      <c r="Q117" s="228">
        <v>0</v>
      </c>
      <c r="R117" s="228">
        <f>Q117*H117</f>
        <v>0</v>
      </c>
      <c r="S117" s="228">
        <v>0</v>
      </c>
      <c r="T117" s="229">
        <f>S117*H117</f>
        <v>0</v>
      </c>
      <c r="AR117" s="22" t="s">
        <v>91</v>
      </c>
      <c r="AT117" s="22" t="s">
        <v>142</v>
      </c>
      <c r="AU117" s="22" t="s">
        <v>85</v>
      </c>
      <c r="AY117" s="22" t="s">
        <v>140</v>
      </c>
      <c r="BE117" s="230">
        <f>IF(N117="základní",J117,0)</f>
        <v>0</v>
      </c>
      <c r="BF117" s="230">
        <f>IF(N117="snížená",J117,0)</f>
        <v>0</v>
      </c>
      <c r="BG117" s="230">
        <f>IF(N117="zákl. přenesená",J117,0)</f>
        <v>0</v>
      </c>
      <c r="BH117" s="230">
        <f>IF(N117="sníž. přenesená",J117,0)</f>
        <v>0</v>
      </c>
      <c r="BI117" s="230">
        <f>IF(N117="nulová",J117,0)</f>
        <v>0</v>
      </c>
      <c r="BJ117" s="22" t="s">
        <v>81</v>
      </c>
      <c r="BK117" s="230">
        <f>ROUND(I117*H117,2)</f>
        <v>0</v>
      </c>
      <c r="BL117" s="22" t="s">
        <v>91</v>
      </c>
      <c r="BM117" s="22" t="s">
        <v>850</v>
      </c>
    </row>
    <row r="118" spans="2:51" s="11" customFormat="1" ht="13.5">
      <c r="B118" s="231"/>
      <c r="C118" s="232"/>
      <c r="D118" s="233" t="s">
        <v>148</v>
      </c>
      <c r="E118" s="234" t="s">
        <v>21</v>
      </c>
      <c r="F118" s="235" t="s">
        <v>851</v>
      </c>
      <c r="G118" s="232"/>
      <c r="H118" s="236">
        <v>130461</v>
      </c>
      <c r="I118" s="237"/>
      <c r="J118" s="232"/>
      <c r="K118" s="232"/>
      <c r="L118" s="238"/>
      <c r="M118" s="239"/>
      <c r="N118" s="240"/>
      <c r="O118" s="240"/>
      <c r="P118" s="240"/>
      <c r="Q118" s="240"/>
      <c r="R118" s="240"/>
      <c r="S118" s="240"/>
      <c r="T118" s="241"/>
      <c r="AT118" s="242" t="s">
        <v>148</v>
      </c>
      <c r="AU118" s="242" t="s">
        <v>85</v>
      </c>
      <c r="AV118" s="11" t="s">
        <v>85</v>
      </c>
      <c r="AW118" s="11" t="s">
        <v>39</v>
      </c>
      <c r="AX118" s="11" t="s">
        <v>81</v>
      </c>
      <c r="AY118" s="242" t="s">
        <v>140</v>
      </c>
    </row>
    <row r="119" spans="2:65" s="1" customFormat="1" ht="38.25" customHeight="1">
      <c r="B119" s="44"/>
      <c r="C119" s="219" t="s">
        <v>157</v>
      </c>
      <c r="D119" s="219" t="s">
        <v>142</v>
      </c>
      <c r="E119" s="220" t="s">
        <v>176</v>
      </c>
      <c r="F119" s="221" t="s">
        <v>177</v>
      </c>
      <c r="G119" s="222" t="s">
        <v>161</v>
      </c>
      <c r="H119" s="223">
        <v>2174.35</v>
      </c>
      <c r="I119" s="224"/>
      <c r="J119" s="225">
        <f>ROUND(I119*H119,2)</f>
        <v>0</v>
      </c>
      <c r="K119" s="221" t="s">
        <v>146</v>
      </c>
      <c r="L119" s="70"/>
      <c r="M119" s="226" t="s">
        <v>21</v>
      </c>
      <c r="N119" s="227" t="s">
        <v>47</v>
      </c>
      <c r="O119" s="45"/>
      <c r="P119" s="228">
        <f>O119*H119</f>
        <v>0</v>
      </c>
      <c r="Q119" s="228">
        <v>0</v>
      </c>
      <c r="R119" s="228">
        <f>Q119*H119</f>
        <v>0</v>
      </c>
      <c r="S119" s="228">
        <v>0</v>
      </c>
      <c r="T119" s="229">
        <f>S119*H119</f>
        <v>0</v>
      </c>
      <c r="AR119" s="22" t="s">
        <v>91</v>
      </c>
      <c r="AT119" s="22" t="s">
        <v>142</v>
      </c>
      <c r="AU119" s="22" t="s">
        <v>85</v>
      </c>
      <c r="AY119" s="22" t="s">
        <v>140</v>
      </c>
      <c r="BE119" s="230">
        <f>IF(N119="základní",J119,0)</f>
        <v>0</v>
      </c>
      <c r="BF119" s="230">
        <f>IF(N119="snížená",J119,0)</f>
        <v>0</v>
      </c>
      <c r="BG119" s="230">
        <f>IF(N119="zákl. přenesená",J119,0)</f>
        <v>0</v>
      </c>
      <c r="BH119" s="230">
        <f>IF(N119="sníž. přenesená",J119,0)</f>
        <v>0</v>
      </c>
      <c r="BI119" s="230">
        <f>IF(N119="nulová",J119,0)</f>
        <v>0</v>
      </c>
      <c r="BJ119" s="22" t="s">
        <v>81</v>
      </c>
      <c r="BK119" s="230">
        <f>ROUND(I119*H119,2)</f>
        <v>0</v>
      </c>
      <c r="BL119" s="22" t="s">
        <v>91</v>
      </c>
      <c r="BM119" s="22" t="s">
        <v>852</v>
      </c>
    </row>
    <row r="120" spans="2:51" s="11" customFormat="1" ht="13.5">
      <c r="B120" s="231"/>
      <c r="C120" s="232"/>
      <c r="D120" s="233" t="s">
        <v>148</v>
      </c>
      <c r="E120" s="234" t="s">
        <v>21</v>
      </c>
      <c r="F120" s="235" t="s">
        <v>853</v>
      </c>
      <c r="G120" s="232"/>
      <c r="H120" s="236">
        <v>2174.35</v>
      </c>
      <c r="I120" s="237"/>
      <c r="J120" s="232"/>
      <c r="K120" s="232"/>
      <c r="L120" s="238"/>
      <c r="M120" s="239"/>
      <c r="N120" s="240"/>
      <c r="O120" s="240"/>
      <c r="P120" s="240"/>
      <c r="Q120" s="240"/>
      <c r="R120" s="240"/>
      <c r="S120" s="240"/>
      <c r="T120" s="241"/>
      <c r="AT120" s="242" t="s">
        <v>148</v>
      </c>
      <c r="AU120" s="242" t="s">
        <v>85</v>
      </c>
      <c r="AV120" s="11" t="s">
        <v>85</v>
      </c>
      <c r="AW120" s="11" t="s">
        <v>39</v>
      </c>
      <c r="AX120" s="11" t="s">
        <v>81</v>
      </c>
      <c r="AY120" s="242" t="s">
        <v>140</v>
      </c>
    </row>
    <row r="121" spans="2:65" s="1" customFormat="1" ht="16.5" customHeight="1">
      <c r="B121" s="44"/>
      <c r="C121" s="219" t="s">
        <v>164</v>
      </c>
      <c r="D121" s="219" t="s">
        <v>142</v>
      </c>
      <c r="E121" s="220" t="s">
        <v>179</v>
      </c>
      <c r="F121" s="221" t="s">
        <v>180</v>
      </c>
      <c r="G121" s="222" t="s">
        <v>161</v>
      </c>
      <c r="H121" s="223">
        <v>152.6</v>
      </c>
      <c r="I121" s="224"/>
      <c r="J121" s="225">
        <f>ROUND(I121*H121,2)</f>
        <v>0</v>
      </c>
      <c r="K121" s="221" t="s">
        <v>146</v>
      </c>
      <c r="L121" s="70"/>
      <c r="M121" s="226" t="s">
        <v>21</v>
      </c>
      <c r="N121" s="227" t="s">
        <v>47</v>
      </c>
      <c r="O121" s="45"/>
      <c r="P121" s="228">
        <f>O121*H121</f>
        <v>0</v>
      </c>
      <c r="Q121" s="228">
        <v>0</v>
      </c>
      <c r="R121" s="228">
        <f>Q121*H121</f>
        <v>0</v>
      </c>
      <c r="S121" s="228">
        <v>0</v>
      </c>
      <c r="T121" s="229">
        <f>S121*H121</f>
        <v>0</v>
      </c>
      <c r="AR121" s="22" t="s">
        <v>91</v>
      </c>
      <c r="AT121" s="22" t="s">
        <v>142</v>
      </c>
      <c r="AU121" s="22" t="s">
        <v>85</v>
      </c>
      <c r="AY121" s="22" t="s">
        <v>140</v>
      </c>
      <c r="BE121" s="230">
        <f>IF(N121="základní",J121,0)</f>
        <v>0</v>
      </c>
      <c r="BF121" s="230">
        <f>IF(N121="snížená",J121,0)</f>
        <v>0</v>
      </c>
      <c r="BG121" s="230">
        <f>IF(N121="zákl. přenesená",J121,0)</f>
        <v>0</v>
      </c>
      <c r="BH121" s="230">
        <f>IF(N121="sníž. přenesená",J121,0)</f>
        <v>0</v>
      </c>
      <c r="BI121" s="230">
        <f>IF(N121="nulová",J121,0)</f>
        <v>0</v>
      </c>
      <c r="BJ121" s="22" t="s">
        <v>81</v>
      </c>
      <c r="BK121" s="230">
        <f>ROUND(I121*H121,2)</f>
        <v>0</v>
      </c>
      <c r="BL121" s="22" t="s">
        <v>91</v>
      </c>
      <c r="BM121" s="22" t="s">
        <v>854</v>
      </c>
    </row>
    <row r="122" spans="2:51" s="11" customFormat="1" ht="13.5">
      <c r="B122" s="231"/>
      <c r="C122" s="232"/>
      <c r="D122" s="233" t="s">
        <v>148</v>
      </c>
      <c r="E122" s="234" t="s">
        <v>21</v>
      </c>
      <c r="F122" s="235" t="s">
        <v>855</v>
      </c>
      <c r="G122" s="232"/>
      <c r="H122" s="236">
        <v>204.6</v>
      </c>
      <c r="I122" s="237"/>
      <c r="J122" s="232"/>
      <c r="K122" s="232"/>
      <c r="L122" s="238"/>
      <c r="M122" s="239"/>
      <c r="N122" s="240"/>
      <c r="O122" s="240"/>
      <c r="P122" s="240"/>
      <c r="Q122" s="240"/>
      <c r="R122" s="240"/>
      <c r="S122" s="240"/>
      <c r="T122" s="241"/>
      <c r="AT122" s="242" t="s">
        <v>148</v>
      </c>
      <c r="AU122" s="242" t="s">
        <v>85</v>
      </c>
      <c r="AV122" s="11" t="s">
        <v>85</v>
      </c>
      <c r="AW122" s="11" t="s">
        <v>39</v>
      </c>
      <c r="AX122" s="11" t="s">
        <v>76</v>
      </c>
      <c r="AY122" s="242" t="s">
        <v>140</v>
      </c>
    </row>
    <row r="123" spans="2:51" s="11" customFormat="1" ht="13.5">
      <c r="B123" s="231"/>
      <c r="C123" s="232"/>
      <c r="D123" s="233" t="s">
        <v>148</v>
      </c>
      <c r="E123" s="234" t="s">
        <v>21</v>
      </c>
      <c r="F123" s="235" t="s">
        <v>856</v>
      </c>
      <c r="G123" s="232"/>
      <c r="H123" s="236">
        <v>-52</v>
      </c>
      <c r="I123" s="237"/>
      <c r="J123" s="232"/>
      <c r="K123" s="232"/>
      <c r="L123" s="238"/>
      <c r="M123" s="239"/>
      <c r="N123" s="240"/>
      <c r="O123" s="240"/>
      <c r="P123" s="240"/>
      <c r="Q123" s="240"/>
      <c r="R123" s="240"/>
      <c r="S123" s="240"/>
      <c r="T123" s="241"/>
      <c r="AT123" s="242" t="s">
        <v>148</v>
      </c>
      <c r="AU123" s="242" t="s">
        <v>85</v>
      </c>
      <c r="AV123" s="11" t="s">
        <v>85</v>
      </c>
      <c r="AW123" s="11" t="s">
        <v>39</v>
      </c>
      <c r="AX123" s="11" t="s">
        <v>76</v>
      </c>
      <c r="AY123" s="242" t="s">
        <v>140</v>
      </c>
    </row>
    <row r="124" spans="2:51" s="12" customFormat="1" ht="13.5">
      <c r="B124" s="261"/>
      <c r="C124" s="262"/>
      <c r="D124" s="233" t="s">
        <v>148</v>
      </c>
      <c r="E124" s="263" t="s">
        <v>21</v>
      </c>
      <c r="F124" s="264" t="s">
        <v>510</v>
      </c>
      <c r="G124" s="262"/>
      <c r="H124" s="265">
        <v>152.6</v>
      </c>
      <c r="I124" s="266"/>
      <c r="J124" s="262"/>
      <c r="K124" s="262"/>
      <c r="L124" s="267"/>
      <c r="M124" s="268"/>
      <c r="N124" s="269"/>
      <c r="O124" s="269"/>
      <c r="P124" s="269"/>
      <c r="Q124" s="269"/>
      <c r="R124" s="269"/>
      <c r="S124" s="269"/>
      <c r="T124" s="270"/>
      <c r="AT124" s="271" t="s">
        <v>148</v>
      </c>
      <c r="AU124" s="271" t="s">
        <v>85</v>
      </c>
      <c r="AV124" s="12" t="s">
        <v>91</v>
      </c>
      <c r="AW124" s="12" t="s">
        <v>39</v>
      </c>
      <c r="AX124" s="12" t="s">
        <v>81</v>
      </c>
      <c r="AY124" s="271" t="s">
        <v>140</v>
      </c>
    </row>
    <row r="125" spans="2:65" s="1" customFormat="1" ht="25.5" customHeight="1">
      <c r="B125" s="44"/>
      <c r="C125" s="219" t="s">
        <v>187</v>
      </c>
      <c r="D125" s="219" t="s">
        <v>142</v>
      </c>
      <c r="E125" s="220" t="s">
        <v>183</v>
      </c>
      <c r="F125" s="221" t="s">
        <v>184</v>
      </c>
      <c r="G125" s="222" t="s">
        <v>161</v>
      </c>
      <c r="H125" s="223">
        <v>9156</v>
      </c>
      <c r="I125" s="224"/>
      <c r="J125" s="225">
        <f>ROUND(I125*H125,2)</f>
        <v>0</v>
      </c>
      <c r="K125" s="221" t="s">
        <v>146</v>
      </c>
      <c r="L125" s="70"/>
      <c r="M125" s="226" t="s">
        <v>21</v>
      </c>
      <c r="N125" s="227" t="s">
        <v>47</v>
      </c>
      <c r="O125" s="45"/>
      <c r="P125" s="228">
        <f>O125*H125</f>
        <v>0</v>
      </c>
      <c r="Q125" s="228">
        <v>0</v>
      </c>
      <c r="R125" s="228">
        <f>Q125*H125</f>
        <v>0</v>
      </c>
      <c r="S125" s="228">
        <v>0</v>
      </c>
      <c r="T125" s="229">
        <f>S125*H125</f>
        <v>0</v>
      </c>
      <c r="AR125" s="22" t="s">
        <v>91</v>
      </c>
      <c r="AT125" s="22" t="s">
        <v>142</v>
      </c>
      <c r="AU125" s="22" t="s">
        <v>85</v>
      </c>
      <c r="AY125" s="22" t="s">
        <v>140</v>
      </c>
      <c r="BE125" s="230">
        <f>IF(N125="základní",J125,0)</f>
        <v>0</v>
      </c>
      <c r="BF125" s="230">
        <f>IF(N125="snížená",J125,0)</f>
        <v>0</v>
      </c>
      <c r="BG125" s="230">
        <f>IF(N125="zákl. přenesená",J125,0)</f>
        <v>0</v>
      </c>
      <c r="BH125" s="230">
        <f>IF(N125="sníž. přenesená",J125,0)</f>
        <v>0</v>
      </c>
      <c r="BI125" s="230">
        <f>IF(N125="nulová",J125,0)</f>
        <v>0</v>
      </c>
      <c r="BJ125" s="22" t="s">
        <v>81</v>
      </c>
      <c r="BK125" s="230">
        <f>ROUND(I125*H125,2)</f>
        <v>0</v>
      </c>
      <c r="BL125" s="22" t="s">
        <v>91</v>
      </c>
      <c r="BM125" s="22" t="s">
        <v>857</v>
      </c>
    </row>
    <row r="126" spans="2:51" s="11" customFormat="1" ht="13.5">
      <c r="B126" s="231"/>
      <c r="C126" s="232"/>
      <c r="D126" s="233" t="s">
        <v>148</v>
      </c>
      <c r="E126" s="234" t="s">
        <v>21</v>
      </c>
      <c r="F126" s="235" t="s">
        <v>858</v>
      </c>
      <c r="G126" s="232"/>
      <c r="H126" s="236">
        <v>9156</v>
      </c>
      <c r="I126" s="237"/>
      <c r="J126" s="232"/>
      <c r="K126" s="232"/>
      <c r="L126" s="238"/>
      <c r="M126" s="239"/>
      <c r="N126" s="240"/>
      <c r="O126" s="240"/>
      <c r="P126" s="240"/>
      <c r="Q126" s="240"/>
      <c r="R126" s="240"/>
      <c r="S126" s="240"/>
      <c r="T126" s="241"/>
      <c r="AT126" s="242" t="s">
        <v>148</v>
      </c>
      <c r="AU126" s="242" t="s">
        <v>85</v>
      </c>
      <c r="AV126" s="11" t="s">
        <v>85</v>
      </c>
      <c r="AW126" s="11" t="s">
        <v>39</v>
      </c>
      <c r="AX126" s="11" t="s">
        <v>81</v>
      </c>
      <c r="AY126" s="242" t="s">
        <v>140</v>
      </c>
    </row>
    <row r="127" spans="2:65" s="1" customFormat="1" ht="16.5" customHeight="1">
      <c r="B127" s="44"/>
      <c r="C127" s="219" t="s">
        <v>191</v>
      </c>
      <c r="D127" s="219" t="s">
        <v>142</v>
      </c>
      <c r="E127" s="220" t="s">
        <v>188</v>
      </c>
      <c r="F127" s="221" t="s">
        <v>189</v>
      </c>
      <c r="G127" s="222" t="s">
        <v>161</v>
      </c>
      <c r="H127" s="223">
        <v>152.6</v>
      </c>
      <c r="I127" s="224"/>
      <c r="J127" s="225">
        <f>ROUND(I127*H127,2)</f>
        <v>0</v>
      </c>
      <c r="K127" s="221" t="s">
        <v>146</v>
      </c>
      <c r="L127" s="70"/>
      <c r="M127" s="226" t="s">
        <v>21</v>
      </c>
      <c r="N127" s="227" t="s">
        <v>47</v>
      </c>
      <c r="O127" s="45"/>
      <c r="P127" s="228">
        <f>O127*H127</f>
        <v>0</v>
      </c>
      <c r="Q127" s="228">
        <v>0</v>
      </c>
      <c r="R127" s="228">
        <f>Q127*H127</f>
        <v>0</v>
      </c>
      <c r="S127" s="228">
        <v>0</v>
      </c>
      <c r="T127" s="229">
        <f>S127*H127</f>
        <v>0</v>
      </c>
      <c r="AR127" s="22" t="s">
        <v>91</v>
      </c>
      <c r="AT127" s="22" t="s">
        <v>142</v>
      </c>
      <c r="AU127" s="22" t="s">
        <v>85</v>
      </c>
      <c r="AY127" s="22" t="s">
        <v>140</v>
      </c>
      <c r="BE127" s="230">
        <f>IF(N127="základní",J127,0)</f>
        <v>0</v>
      </c>
      <c r="BF127" s="230">
        <f>IF(N127="snížená",J127,0)</f>
        <v>0</v>
      </c>
      <c r="BG127" s="230">
        <f>IF(N127="zákl. přenesená",J127,0)</f>
        <v>0</v>
      </c>
      <c r="BH127" s="230">
        <f>IF(N127="sníž. přenesená",J127,0)</f>
        <v>0</v>
      </c>
      <c r="BI127" s="230">
        <f>IF(N127="nulová",J127,0)</f>
        <v>0</v>
      </c>
      <c r="BJ127" s="22" t="s">
        <v>81</v>
      </c>
      <c r="BK127" s="230">
        <f>ROUND(I127*H127,2)</f>
        <v>0</v>
      </c>
      <c r="BL127" s="22" t="s">
        <v>91</v>
      </c>
      <c r="BM127" s="22" t="s">
        <v>859</v>
      </c>
    </row>
    <row r="128" spans="2:51" s="11" customFormat="1" ht="13.5">
      <c r="B128" s="231"/>
      <c r="C128" s="232"/>
      <c r="D128" s="233" t="s">
        <v>148</v>
      </c>
      <c r="E128" s="234" t="s">
        <v>21</v>
      </c>
      <c r="F128" s="235" t="s">
        <v>860</v>
      </c>
      <c r="G128" s="232"/>
      <c r="H128" s="236">
        <v>152.6</v>
      </c>
      <c r="I128" s="237"/>
      <c r="J128" s="232"/>
      <c r="K128" s="232"/>
      <c r="L128" s="238"/>
      <c r="M128" s="239"/>
      <c r="N128" s="240"/>
      <c r="O128" s="240"/>
      <c r="P128" s="240"/>
      <c r="Q128" s="240"/>
      <c r="R128" s="240"/>
      <c r="S128" s="240"/>
      <c r="T128" s="241"/>
      <c r="AT128" s="242" t="s">
        <v>148</v>
      </c>
      <c r="AU128" s="242" t="s">
        <v>85</v>
      </c>
      <c r="AV128" s="11" t="s">
        <v>85</v>
      </c>
      <c r="AW128" s="11" t="s">
        <v>39</v>
      </c>
      <c r="AX128" s="11" t="s">
        <v>81</v>
      </c>
      <c r="AY128" s="242" t="s">
        <v>140</v>
      </c>
    </row>
    <row r="129" spans="2:65" s="1" customFormat="1" ht="25.5" customHeight="1">
      <c r="B129" s="44"/>
      <c r="C129" s="219" t="s">
        <v>198</v>
      </c>
      <c r="D129" s="219" t="s">
        <v>142</v>
      </c>
      <c r="E129" s="220" t="s">
        <v>861</v>
      </c>
      <c r="F129" s="221" t="s">
        <v>862</v>
      </c>
      <c r="G129" s="222" t="s">
        <v>161</v>
      </c>
      <c r="H129" s="223">
        <v>732</v>
      </c>
      <c r="I129" s="224"/>
      <c r="J129" s="225">
        <f>ROUND(I129*H129,2)</f>
        <v>0</v>
      </c>
      <c r="K129" s="221" t="s">
        <v>146</v>
      </c>
      <c r="L129" s="70"/>
      <c r="M129" s="226" t="s">
        <v>21</v>
      </c>
      <c r="N129" s="227" t="s">
        <v>47</v>
      </c>
      <c r="O129" s="45"/>
      <c r="P129" s="228">
        <f>O129*H129</f>
        <v>0</v>
      </c>
      <c r="Q129" s="228">
        <v>0.00013</v>
      </c>
      <c r="R129" s="228">
        <f>Q129*H129</f>
        <v>0.09516</v>
      </c>
      <c r="S129" s="228">
        <v>0</v>
      </c>
      <c r="T129" s="229">
        <f>S129*H129</f>
        <v>0</v>
      </c>
      <c r="AR129" s="22" t="s">
        <v>91</v>
      </c>
      <c r="AT129" s="22" t="s">
        <v>142</v>
      </c>
      <c r="AU129" s="22" t="s">
        <v>85</v>
      </c>
      <c r="AY129" s="22" t="s">
        <v>140</v>
      </c>
      <c r="BE129" s="230">
        <f>IF(N129="základní",J129,0)</f>
        <v>0</v>
      </c>
      <c r="BF129" s="230">
        <f>IF(N129="snížená",J129,0)</f>
        <v>0</v>
      </c>
      <c r="BG129" s="230">
        <f>IF(N129="zákl. přenesená",J129,0)</f>
        <v>0</v>
      </c>
      <c r="BH129" s="230">
        <f>IF(N129="sníž. přenesená",J129,0)</f>
        <v>0</v>
      </c>
      <c r="BI129" s="230">
        <f>IF(N129="nulová",J129,0)</f>
        <v>0</v>
      </c>
      <c r="BJ129" s="22" t="s">
        <v>81</v>
      </c>
      <c r="BK129" s="230">
        <f>ROUND(I129*H129,2)</f>
        <v>0</v>
      </c>
      <c r="BL129" s="22" t="s">
        <v>91</v>
      </c>
      <c r="BM129" s="22" t="s">
        <v>863</v>
      </c>
    </row>
    <row r="130" spans="2:51" s="11" customFormat="1" ht="13.5">
      <c r="B130" s="231"/>
      <c r="C130" s="232"/>
      <c r="D130" s="233" t="s">
        <v>148</v>
      </c>
      <c r="E130" s="234" t="s">
        <v>21</v>
      </c>
      <c r="F130" s="235" t="s">
        <v>864</v>
      </c>
      <c r="G130" s="232"/>
      <c r="H130" s="236">
        <v>732</v>
      </c>
      <c r="I130" s="237"/>
      <c r="J130" s="232"/>
      <c r="K130" s="232"/>
      <c r="L130" s="238"/>
      <c r="M130" s="239"/>
      <c r="N130" s="240"/>
      <c r="O130" s="240"/>
      <c r="P130" s="240"/>
      <c r="Q130" s="240"/>
      <c r="R130" s="240"/>
      <c r="S130" s="240"/>
      <c r="T130" s="241"/>
      <c r="AT130" s="242" t="s">
        <v>148</v>
      </c>
      <c r="AU130" s="242" t="s">
        <v>85</v>
      </c>
      <c r="AV130" s="11" t="s">
        <v>85</v>
      </c>
      <c r="AW130" s="11" t="s">
        <v>39</v>
      </c>
      <c r="AX130" s="11" t="s">
        <v>81</v>
      </c>
      <c r="AY130" s="242" t="s">
        <v>140</v>
      </c>
    </row>
    <row r="131" spans="2:65" s="1" customFormat="1" ht="38.25" customHeight="1">
      <c r="B131" s="44"/>
      <c r="C131" s="219" t="s">
        <v>204</v>
      </c>
      <c r="D131" s="219" t="s">
        <v>142</v>
      </c>
      <c r="E131" s="220" t="s">
        <v>865</v>
      </c>
      <c r="F131" s="221" t="s">
        <v>866</v>
      </c>
      <c r="G131" s="222" t="s">
        <v>145</v>
      </c>
      <c r="H131" s="223">
        <v>4.506</v>
      </c>
      <c r="I131" s="224"/>
      <c r="J131" s="225">
        <f>ROUND(I131*H131,2)</f>
        <v>0</v>
      </c>
      <c r="K131" s="221" t="s">
        <v>146</v>
      </c>
      <c r="L131" s="70"/>
      <c r="M131" s="226" t="s">
        <v>21</v>
      </c>
      <c r="N131" s="227" t="s">
        <v>47</v>
      </c>
      <c r="O131" s="45"/>
      <c r="P131" s="228">
        <f>O131*H131</f>
        <v>0</v>
      </c>
      <c r="Q131" s="228">
        <v>0</v>
      </c>
      <c r="R131" s="228">
        <f>Q131*H131</f>
        <v>0</v>
      </c>
      <c r="S131" s="228">
        <v>1.8</v>
      </c>
      <c r="T131" s="229">
        <f>S131*H131</f>
        <v>8.110800000000001</v>
      </c>
      <c r="AR131" s="22" t="s">
        <v>91</v>
      </c>
      <c r="AT131" s="22" t="s">
        <v>142</v>
      </c>
      <c r="AU131" s="22" t="s">
        <v>85</v>
      </c>
      <c r="AY131" s="22" t="s">
        <v>140</v>
      </c>
      <c r="BE131" s="230">
        <f>IF(N131="základní",J131,0)</f>
        <v>0</v>
      </c>
      <c r="BF131" s="230">
        <f>IF(N131="snížená",J131,0)</f>
        <v>0</v>
      </c>
      <c r="BG131" s="230">
        <f>IF(N131="zákl. přenesená",J131,0)</f>
        <v>0</v>
      </c>
      <c r="BH131" s="230">
        <f>IF(N131="sníž. přenesená",J131,0)</f>
        <v>0</v>
      </c>
      <c r="BI131" s="230">
        <f>IF(N131="nulová",J131,0)</f>
        <v>0</v>
      </c>
      <c r="BJ131" s="22" t="s">
        <v>81</v>
      </c>
      <c r="BK131" s="230">
        <f>ROUND(I131*H131,2)</f>
        <v>0</v>
      </c>
      <c r="BL131" s="22" t="s">
        <v>91</v>
      </c>
      <c r="BM131" s="22" t="s">
        <v>867</v>
      </c>
    </row>
    <row r="132" spans="2:51" s="11" customFormat="1" ht="13.5">
      <c r="B132" s="231"/>
      <c r="C132" s="232"/>
      <c r="D132" s="233" t="s">
        <v>148</v>
      </c>
      <c r="E132" s="234" t="s">
        <v>21</v>
      </c>
      <c r="F132" s="235" t="s">
        <v>868</v>
      </c>
      <c r="G132" s="232"/>
      <c r="H132" s="236">
        <v>7.675</v>
      </c>
      <c r="I132" s="237"/>
      <c r="J132" s="232"/>
      <c r="K132" s="232"/>
      <c r="L132" s="238"/>
      <c r="M132" s="239"/>
      <c r="N132" s="240"/>
      <c r="O132" s="240"/>
      <c r="P132" s="240"/>
      <c r="Q132" s="240"/>
      <c r="R132" s="240"/>
      <c r="S132" s="240"/>
      <c r="T132" s="241"/>
      <c r="AT132" s="242" t="s">
        <v>148</v>
      </c>
      <c r="AU132" s="242" t="s">
        <v>85</v>
      </c>
      <c r="AV132" s="11" t="s">
        <v>85</v>
      </c>
      <c r="AW132" s="11" t="s">
        <v>39</v>
      </c>
      <c r="AX132" s="11" t="s">
        <v>76</v>
      </c>
      <c r="AY132" s="242" t="s">
        <v>140</v>
      </c>
    </row>
    <row r="133" spans="2:51" s="11" customFormat="1" ht="13.5">
      <c r="B133" s="231"/>
      <c r="C133" s="232"/>
      <c r="D133" s="233" t="s">
        <v>148</v>
      </c>
      <c r="E133" s="234" t="s">
        <v>21</v>
      </c>
      <c r="F133" s="235" t="s">
        <v>869</v>
      </c>
      <c r="G133" s="232"/>
      <c r="H133" s="236">
        <v>-3.169</v>
      </c>
      <c r="I133" s="237"/>
      <c r="J133" s="232"/>
      <c r="K133" s="232"/>
      <c r="L133" s="238"/>
      <c r="M133" s="239"/>
      <c r="N133" s="240"/>
      <c r="O133" s="240"/>
      <c r="P133" s="240"/>
      <c r="Q133" s="240"/>
      <c r="R133" s="240"/>
      <c r="S133" s="240"/>
      <c r="T133" s="241"/>
      <c r="AT133" s="242" t="s">
        <v>148</v>
      </c>
      <c r="AU133" s="242" t="s">
        <v>85</v>
      </c>
      <c r="AV133" s="11" t="s">
        <v>85</v>
      </c>
      <c r="AW133" s="11" t="s">
        <v>39</v>
      </c>
      <c r="AX133" s="11" t="s">
        <v>76</v>
      </c>
      <c r="AY133" s="242" t="s">
        <v>140</v>
      </c>
    </row>
    <row r="134" spans="2:51" s="12" customFormat="1" ht="13.5">
      <c r="B134" s="261"/>
      <c r="C134" s="262"/>
      <c r="D134" s="233" t="s">
        <v>148</v>
      </c>
      <c r="E134" s="263" t="s">
        <v>21</v>
      </c>
      <c r="F134" s="264" t="s">
        <v>510</v>
      </c>
      <c r="G134" s="262"/>
      <c r="H134" s="265">
        <v>4.506</v>
      </c>
      <c r="I134" s="266"/>
      <c r="J134" s="262"/>
      <c r="K134" s="262"/>
      <c r="L134" s="267"/>
      <c r="M134" s="268"/>
      <c r="N134" s="269"/>
      <c r="O134" s="269"/>
      <c r="P134" s="269"/>
      <c r="Q134" s="269"/>
      <c r="R134" s="269"/>
      <c r="S134" s="269"/>
      <c r="T134" s="270"/>
      <c r="AT134" s="271" t="s">
        <v>148</v>
      </c>
      <c r="AU134" s="271" t="s">
        <v>85</v>
      </c>
      <c r="AV134" s="12" t="s">
        <v>91</v>
      </c>
      <c r="AW134" s="12" t="s">
        <v>39</v>
      </c>
      <c r="AX134" s="12" t="s">
        <v>81</v>
      </c>
      <c r="AY134" s="271" t="s">
        <v>140</v>
      </c>
    </row>
    <row r="135" spans="2:65" s="1" customFormat="1" ht="16.5" customHeight="1">
      <c r="B135" s="44"/>
      <c r="C135" s="219" t="s">
        <v>209</v>
      </c>
      <c r="D135" s="219" t="s">
        <v>142</v>
      </c>
      <c r="E135" s="220" t="s">
        <v>870</v>
      </c>
      <c r="F135" s="221" t="s">
        <v>871</v>
      </c>
      <c r="G135" s="222" t="s">
        <v>145</v>
      </c>
      <c r="H135" s="223">
        <v>0.675</v>
      </c>
      <c r="I135" s="224"/>
      <c r="J135" s="225">
        <f>ROUND(I135*H135,2)</f>
        <v>0</v>
      </c>
      <c r="K135" s="221" t="s">
        <v>146</v>
      </c>
      <c r="L135" s="70"/>
      <c r="M135" s="226" t="s">
        <v>21</v>
      </c>
      <c r="N135" s="227" t="s">
        <v>47</v>
      </c>
      <c r="O135" s="45"/>
      <c r="P135" s="228">
        <f>O135*H135</f>
        <v>0</v>
      </c>
      <c r="Q135" s="228">
        <v>0</v>
      </c>
      <c r="R135" s="228">
        <f>Q135*H135</f>
        <v>0</v>
      </c>
      <c r="S135" s="228">
        <v>2.4</v>
      </c>
      <c r="T135" s="229">
        <f>S135*H135</f>
        <v>1.62</v>
      </c>
      <c r="AR135" s="22" t="s">
        <v>91</v>
      </c>
      <c r="AT135" s="22" t="s">
        <v>142</v>
      </c>
      <c r="AU135" s="22" t="s">
        <v>85</v>
      </c>
      <c r="AY135" s="22" t="s">
        <v>140</v>
      </c>
      <c r="BE135" s="230">
        <f>IF(N135="základní",J135,0)</f>
        <v>0</v>
      </c>
      <c r="BF135" s="230">
        <f>IF(N135="snížená",J135,0)</f>
        <v>0</v>
      </c>
      <c r="BG135" s="230">
        <f>IF(N135="zákl. přenesená",J135,0)</f>
        <v>0</v>
      </c>
      <c r="BH135" s="230">
        <f>IF(N135="sníž. přenesená",J135,0)</f>
        <v>0</v>
      </c>
      <c r="BI135" s="230">
        <f>IF(N135="nulová",J135,0)</f>
        <v>0</v>
      </c>
      <c r="BJ135" s="22" t="s">
        <v>81</v>
      </c>
      <c r="BK135" s="230">
        <f>ROUND(I135*H135,2)</f>
        <v>0</v>
      </c>
      <c r="BL135" s="22" t="s">
        <v>91</v>
      </c>
      <c r="BM135" s="22" t="s">
        <v>872</v>
      </c>
    </row>
    <row r="136" spans="2:51" s="11" customFormat="1" ht="13.5">
      <c r="B136" s="231"/>
      <c r="C136" s="232"/>
      <c r="D136" s="233" t="s">
        <v>148</v>
      </c>
      <c r="E136" s="234" t="s">
        <v>21</v>
      </c>
      <c r="F136" s="235" t="s">
        <v>873</v>
      </c>
      <c r="G136" s="232"/>
      <c r="H136" s="236">
        <v>0.675</v>
      </c>
      <c r="I136" s="237"/>
      <c r="J136" s="232"/>
      <c r="K136" s="232"/>
      <c r="L136" s="238"/>
      <c r="M136" s="239"/>
      <c r="N136" s="240"/>
      <c r="O136" s="240"/>
      <c r="P136" s="240"/>
      <c r="Q136" s="240"/>
      <c r="R136" s="240"/>
      <c r="S136" s="240"/>
      <c r="T136" s="241"/>
      <c r="AT136" s="242" t="s">
        <v>148</v>
      </c>
      <c r="AU136" s="242" t="s">
        <v>85</v>
      </c>
      <c r="AV136" s="11" t="s">
        <v>85</v>
      </c>
      <c r="AW136" s="11" t="s">
        <v>39</v>
      </c>
      <c r="AX136" s="11" t="s">
        <v>81</v>
      </c>
      <c r="AY136" s="242" t="s">
        <v>140</v>
      </c>
    </row>
    <row r="137" spans="2:65" s="1" customFormat="1" ht="25.5" customHeight="1">
      <c r="B137" s="44"/>
      <c r="C137" s="219" t="s">
        <v>10</v>
      </c>
      <c r="D137" s="219" t="s">
        <v>142</v>
      </c>
      <c r="E137" s="220" t="s">
        <v>874</v>
      </c>
      <c r="F137" s="221" t="s">
        <v>875</v>
      </c>
      <c r="G137" s="222" t="s">
        <v>152</v>
      </c>
      <c r="H137" s="223">
        <v>2</v>
      </c>
      <c r="I137" s="224"/>
      <c r="J137" s="225">
        <f>ROUND(I137*H137,2)</f>
        <v>0</v>
      </c>
      <c r="K137" s="221" t="s">
        <v>146</v>
      </c>
      <c r="L137" s="70"/>
      <c r="M137" s="226" t="s">
        <v>21</v>
      </c>
      <c r="N137" s="227" t="s">
        <v>47</v>
      </c>
      <c r="O137" s="45"/>
      <c r="P137" s="228">
        <f>O137*H137</f>
        <v>0</v>
      </c>
      <c r="Q137" s="228">
        <v>0</v>
      </c>
      <c r="R137" s="228">
        <f>Q137*H137</f>
        <v>0</v>
      </c>
      <c r="S137" s="228">
        <v>0.086</v>
      </c>
      <c r="T137" s="229">
        <f>S137*H137</f>
        <v>0.172</v>
      </c>
      <c r="AR137" s="22" t="s">
        <v>91</v>
      </c>
      <c r="AT137" s="22" t="s">
        <v>142</v>
      </c>
      <c r="AU137" s="22" t="s">
        <v>85</v>
      </c>
      <c r="AY137" s="22" t="s">
        <v>140</v>
      </c>
      <c r="BE137" s="230">
        <f>IF(N137="základní",J137,0)</f>
        <v>0</v>
      </c>
      <c r="BF137" s="230">
        <f>IF(N137="snížená",J137,0)</f>
        <v>0</v>
      </c>
      <c r="BG137" s="230">
        <f>IF(N137="zákl. přenesená",J137,0)</f>
        <v>0</v>
      </c>
      <c r="BH137" s="230">
        <f>IF(N137="sníž. přenesená",J137,0)</f>
        <v>0</v>
      </c>
      <c r="BI137" s="230">
        <f>IF(N137="nulová",J137,0)</f>
        <v>0</v>
      </c>
      <c r="BJ137" s="22" t="s">
        <v>81</v>
      </c>
      <c r="BK137" s="230">
        <f>ROUND(I137*H137,2)</f>
        <v>0</v>
      </c>
      <c r="BL137" s="22" t="s">
        <v>91</v>
      </c>
      <c r="BM137" s="22" t="s">
        <v>876</v>
      </c>
    </row>
    <row r="138" spans="2:63" s="10" customFormat="1" ht="29.85" customHeight="1">
      <c r="B138" s="203"/>
      <c r="C138" s="204"/>
      <c r="D138" s="205" t="s">
        <v>75</v>
      </c>
      <c r="E138" s="217" t="s">
        <v>202</v>
      </c>
      <c r="F138" s="217" t="s">
        <v>203</v>
      </c>
      <c r="G138" s="204"/>
      <c r="H138" s="204"/>
      <c r="I138" s="207"/>
      <c r="J138" s="218">
        <f>BK138</f>
        <v>0</v>
      </c>
      <c r="K138" s="204"/>
      <c r="L138" s="209"/>
      <c r="M138" s="210"/>
      <c r="N138" s="211"/>
      <c r="O138" s="211"/>
      <c r="P138" s="212">
        <f>SUM(P139:P147)</f>
        <v>0</v>
      </c>
      <c r="Q138" s="211"/>
      <c r="R138" s="212">
        <f>SUM(R139:R147)</f>
        <v>0</v>
      </c>
      <c r="S138" s="211"/>
      <c r="T138" s="213">
        <f>SUM(T139:T147)</f>
        <v>0</v>
      </c>
      <c r="AR138" s="214" t="s">
        <v>81</v>
      </c>
      <c r="AT138" s="215" t="s">
        <v>75</v>
      </c>
      <c r="AU138" s="215" t="s">
        <v>81</v>
      </c>
      <c r="AY138" s="214" t="s">
        <v>140</v>
      </c>
      <c r="BK138" s="216">
        <f>SUM(BK139:BK147)</f>
        <v>0</v>
      </c>
    </row>
    <row r="139" spans="2:65" s="1" customFormat="1" ht="25.5" customHeight="1">
      <c r="B139" s="44"/>
      <c r="C139" s="219" t="s">
        <v>217</v>
      </c>
      <c r="D139" s="219" t="s">
        <v>142</v>
      </c>
      <c r="E139" s="220" t="s">
        <v>205</v>
      </c>
      <c r="F139" s="221" t="s">
        <v>206</v>
      </c>
      <c r="G139" s="222" t="s">
        <v>207</v>
      </c>
      <c r="H139" s="223">
        <v>19.293</v>
      </c>
      <c r="I139" s="224"/>
      <c r="J139" s="225">
        <f>ROUND(I139*H139,2)</f>
        <v>0</v>
      </c>
      <c r="K139" s="221" t="s">
        <v>146</v>
      </c>
      <c r="L139" s="70"/>
      <c r="M139" s="226" t="s">
        <v>21</v>
      </c>
      <c r="N139" s="227" t="s">
        <v>47</v>
      </c>
      <c r="O139" s="45"/>
      <c r="P139" s="228">
        <f>O139*H139</f>
        <v>0</v>
      </c>
      <c r="Q139" s="228">
        <v>0</v>
      </c>
      <c r="R139" s="228">
        <f>Q139*H139</f>
        <v>0</v>
      </c>
      <c r="S139" s="228">
        <v>0</v>
      </c>
      <c r="T139" s="229">
        <f>S139*H139</f>
        <v>0</v>
      </c>
      <c r="AR139" s="22" t="s">
        <v>91</v>
      </c>
      <c r="AT139" s="22" t="s">
        <v>142</v>
      </c>
      <c r="AU139" s="22" t="s">
        <v>85</v>
      </c>
      <c r="AY139" s="22" t="s">
        <v>140</v>
      </c>
      <c r="BE139" s="230">
        <f>IF(N139="základní",J139,0)</f>
        <v>0</v>
      </c>
      <c r="BF139" s="230">
        <f>IF(N139="snížená",J139,0)</f>
        <v>0</v>
      </c>
      <c r="BG139" s="230">
        <f>IF(N139="zákl. přenesená",J139,0)</f>
        <v>0</v>
      </c>
      <c r="BH139" s="230">
        <f>IF(N139="sníž. přenesená",J139,0)</f>
        <v>0</v>
      </c>
      <c r="BI139" s="230">
        <f>IF(N139="nulová",J139,0)</f>
        <v>0</v>
      </c>
      <c r="BJ139" s="22" t="s">
        <v>81</v>
      </c>
      <c r="BK139" s="230">
        <f>ROUND(I139*H139,2)</f>
        <v>0</v>
      </c>
      <c r="BL139" s="22" t="s">
        <v>91</v>
      </c>
      <c r="BM139" s="22" t="s">
        <v>877</v>
      </c>
    </row>
    <row r="140" spans="2:65" s="1" customFormat="1" ht="25.5" customHeight="1">
      <c r="B140" s="44"/>
      <c r="C140" s="219" t="s">
        <v>221</v>
      </c>
      <c r="D140" s="219" t="s">
        <v>142</v>
      </c>
      <c r="E140" s="220" t="s">
        <v>210</v>
      </c>
      <c r="F140" s="221" t="s">
        <v>211</v>
      </c>
      <c r="G140" s="222" t="s">
        <v>207</v>
      </c>
      <c r="H140" s="223">
        <v>19.293</v>
      </c>
      <c r="I140" s="224"/>
      <c r="J140" s="225">
        <f>ROUND(I140*H140,2)</f>
        <v>0</v>
      </c>
      <c r="K140" s="221" t="s">
        <v>146</v>
      </c>
      <c r="L140" s="70"/>
      <c r="M140" s="226" t="s">
        <v>21</v>
      </c>
      <c r="N140" s="227" t="s">
        <v>47</v>
      </c>
      <c r="O140" s="45"/>
      <c r="P140" s="228">
        <f>O140*H140</f>
        <v>0</v>
      </c>
      <c r="Q140" s="228">
        <v>0</v>
      </c>
      <c r="R140" s="228">
        <f>Q140*H140</f>
        <v>0</v>
      </c>
      <c r="S140" s="228">
        <v>0</v>
      </c>
      <c r="T140" s="229">
        <f>S140*H140</f>
        <v>0</v>
      </c>
      <c r="AR140" s="22" t="s">
        <v>91</v>
      </c>
      <c r="AT140" s="22" t="s">
        <v>142</v>
      </c>
      <c r="AU140" s="22" t="s">
        <v>85</v>
      </c>
      <c r="AY140" s="22" t="s">
        <v>140</v>
      </c>
      <c r="BE140" s="230">
        <f>IF(N140="základní",J140,0)</f>
        <v>0</v>
      </c>
      <c r="BF140" s="230">
        <f>IF(N140="snížená",J140,0)</f>
        <v>0</v>
      </c>
      <c r="BG140" s="230">
        <f>IF(N140="zákl. přenesená",J140,0)</f>
        <v>0</v>
      </c>
      <c r="BH140" s="230">
        <f>IF(N140="sníž. přenesená",J140,0)</f>
        <v>0</v>
      </c>
      <c r="BI140" s="230">
        <f>IF(N140="nulová",J140,0)</f>
        <v>0</v>
      </c>
      <c r="BJ140" s="22" t="s">
        <v>81</v>
      </c>
      <c r="BK140" s="230">
        <f>ROUND(I140*H140,2)</f>
        <v>0</v>
      </c>
      <c r="BL140" s="22" t="s">
        <v>91</v>
      </c>
      <c r="BM140" s="22" t="s">
        <v>878</v>
      </c>
    </row>
    <row r="141" spans="2:65" s="1" customFormat="1" ht="25.5" customHeight="1">
      <c r="B141" s="44"/>
      <c r="C141" s="219" t="s">
        <v>227</v>
      </c>
      <c r="D141" s="219" t="s">
        <v>142</v>
      </c>
      <c r="E141" s="220" t="s">
        <v>213</v>
      </c>
      <c r="F141" s="221" t="s">
        <v>214</v>
      </c>
      <c r="G141" s="222" t="s">
        <v>207</v>
      </c>
      <c r="H141" s="223">
        <v>404.82</v>
      </c>
      <c r="I141" s="224"/>
      <c r="J141" s="225">
        <f>ROUND(I141*H141,2)</f>
        <v>0</v>
      </c>
      <c r="K141" s="221" t="s">
        <v>146</v>
      </c>
      <c r="L141" s="70"/>
      <c r="M141" s="226" t="s">
        <v>21</v>
      </c>
      <c r="N141" s="227" t="s">
        <v>47</v>
      </c>
      <c r="O141" s="45"/>
      <c r="P141" s="228">
        <f>O141*H141</f>
        <v>0</v>
      </c>
      <c r="Q141" s="228">
        <v>0</v>
      </c>
      <c r="R141" s="228">
        <f>Q141*H141</f>
        <v>0</v>
      </c>
      <c r="S141" s="228">
        <v>0</v>
      </c>
      <c r="T141" s="229">
        <f>S141*H141</f>
        <v>0</v>
      </c>
      <c r="AR141" s="22" t="s">
        <v>91</v>
      </c>
      <c r="AT141" s="22" t="s">
        <v>142</v>
      </c>
      <c r="AU141" s="22" t="s">
        <v>85</v>
      </c>
      <c r="AY141" s="22" t="s">
        <v>140</v>
      </c>
      <c r="BE141" s="230">
        <f>IF(N141="základní",J141,0)</f>
        <v>0</v>
      </c>
      <c r="BF141" s="230">
        <f>IF(N141="snížená",J141,0)</f>
        <v>0</v>
      </c>
      <c r="BG141" s="230">
        <f>IF(N141="zákl. přenesená",J141,0)</f>
        <v>0</v>
      </c>
      <c r="BH141" s="230">
        <f>IF(N141="sníž. přenesená",J141,0)</f>
        <v>0</v>
      </c>
      <c r="BI141" s="230">
        <f>IF(N141="nulová",J141,0)</f>
        <v>0</v>
      </c>
      <c r="BJ141" s="22" t="s">
        <v>81</v>
      </c>
      <c r="BK141" s="230">
        <f>ROUND(I141*H141,2)</f>
        <v>0</v>
      </c>
      <c r="BL141" s="22" t="s">
        <v>91</v>
      </c>
      <c r="BM141" s="22" t="s">
        <v>879</v>
      </c>
    </row>
    <row r="142" spans="2:51" s="11" customFormat="1" ht="13.5">
      <c r="B142" s="231"/>
      <c r="C142" s="232"/>
      <c r="D142" s="233" t="s">
        <v>148</v>
      </c>
      <c r="E142" s="234" t="s">
        <v>21</v>
      </c>
      <c r="F142" s="235" t="s">
        <v>880</v>
      </c>
      <c r="G142" s="232"/>
      <c r="H142" s="236">
        <v>404.82</v>
      </c>
      <c r="I142" s="237"/>
      <c r="J142" s="232"/>
      <c r="K142" s="232"/>
      <c r="L142" s="238"/>
      <c r="M142" s="239"/>
      <c r="N142" s="240"/>
      <c r="O142" s="240"/>
      <c r="P142" s="240"/>
      <c r="Q142" s="240"/>
      <c r="R142" s="240"/>
      <c r="S142" s="240"/>
      <c r="T142" s="241"/>
      <c r="AT142" s="242" t="s">
        <v>148</v>
      </c>
      <c r="AU142" s="242" t="s">
        <v>85</v>
      </c>
      <c r="AV142" s="11" t="s">
        <v>85</v>
      </c>
      <c r="AW142" s="11" t="s">
        <v>39</v>
      </c>
      <c r="AX142" s="11" t="s">
        <v>81</v>
      </c>
      <c r="AY142" s="242" t="s">
        <v>140</v>
      </c>
    </row>
    <row r="143" spans="2:65" s="1" customFormat="1" ht="16.5" customHeight="1">
      <c r="B143" s="44"/>
      <c r="C143" s="219" t="s">
        <v>235</v>
      </c>
      <c r="D143" s="219" t="s">
        <v>142</v>
      </c>
      <c r="E143" s="220" t="s">
        <v>218</v>
      </c>
      <c r="F143" s="221" t="s">
        <v>219</v>
      </c>
      <c r="G143" s="222" t="s">
        <v>207</v>
      </c>
      <c r="H143" s="223">
        <v>1.792</v>
      </c>
      <c r="I143" s="224"/>
      <c r="J143" s="225">
        <f>ROUND(I143*H143,2)</f>
        <v>0</v>
      </c>
      <c r="K143" s="221" t="s">
        <v>146</v>
      </c>
      <c r="L143" s="70"/>
      <c r="M143" s="226" t="s">
        <v>21</v>
      </c>
      <c r="N143" s="227" t="s">
        <v>47</v>
      </c>
      <c r="O143" s="45"/>
      <c r="P143" s="228">
        <f>O143*H143</f>
        <v>0</v>
      </c>
      <c r="Q143" s="228">
        <v>0</v>
      </c>
      <c r="R143" s="228">
        <f>Q143*H143</f>
        <v>0</v>
      </c>
      <c r="S143" s="228">
        <v>0</v>
      </c>
      <c r="T143" s="229">
        <f>S143*H143</f>
        <v>0</v>
      </c>
      <c r="AR143" s="22" t="s">
        <v>91</v>
      </c>
      <c r="AT143" s="22" t="s">
        <v>142</v>
      </c>
      <c r="AU143" s="22" t="s">
        <v>85</v>
      </c>
      <c r="AY143" s="22" t="s">
        <v>140</v>
      </c>
      <c r="BE143" s="230">
        <f>IF(N143="základní",J143,0)</f>
        <v>0</v>
      </c>
      <c r="BF143" s="230">
        <f>IF(N143="snížená",J143,0)</f>
        <v>0</v>
      </c>
      <c r="BG143" s="230">
        <f>IF(N143="zákl. přenesená",J143,0)</f>
        <v>0</v>
      </c>
      <c r="BH143" s="230">
        <f>IF(N143="sníž. přenesená",J143,0)</f>
        <v>0</v>
      </c>
      <c r="BI143" s="230">
        <f>IF(N143="nulová",J143,0)</f>
        <v>0</v>
      </c>
      <c r="BJ143" s="22" t="s">
        <v>81</v>
      </c>
      <c r="BK143" s="230">
        <f>ROUND(I143*H143,2)</f>
        <v>0</v>
      </c>
      <c r="BL143" s="22" t="s">
        <v>91</v>
      </c>
      <c r="BM143" s="22" t="s">
        <v>881</v>
      </c>
    </row>
    <row r="144" spans="2:65" s="1" customFormat="1" ht="25.5" customHeight="1">
      <c r="B144" s="44"/>
      <c r="C144" s="219" t="s">
        <v>239</v>
      </c>
      <c r="D144" s="219" t="s">
        <v>142</v>
      </c>
      <c r="E144" s="220" t="s">
        <v>222</v>
      </c>
      <c r="F144" s="221" t="s">
        <v>223</v>
      </c>
      <c r="G144" s="222" t="s">
        <v>207</v>
      </c>
      <c r="H144" s="223">
        <v>13.815</v>
      </c>
      <c r="I144" s="224"/>
      <c r="J144" s="225">
        <f>ROUND(I144*H144,2)</f>
        <v>0</v>
      </c>
      <c r="K144" s="221" t="s">
        <v>146</v>
      </c>
      <c r="L144" s="70"/>
      <c r="M144" s="226" t="s">
        <v>21</v>
      </c>
      <c r="N144" s="227" t="s">
        <v>47</v>
      </c>
      <c r="O144" s="45"/>
      <c r="P144" s="228">
        <f>O144*H144</f>
        <v>0</v>
      </c>
      <c r="Q144" s="228">
        <v>0</v>
      </c>
      <c r="R144" s="228">
        <f>Q144*H144</f>
        <v>0</v>
      </c>
      <c r="S144" s="228">
        <v>0</v>
      </c>
      <c r="T144" s="229">
        <f>S144*H144</f>
        <v>0</v>
      </c>
      <c r="AR144" s="22" t="s">
        <v>91</v>
      </c>
      <c r="AT144" s="22" t="s">
        <v>142</v>
      </c>
      <c r="AU144" s="22" t="s">
        <v>85</v>
      </c>
      <c r="AY144" s="22" t="s">
        <v>140</v>
      </c>
      <c r="BE144" s="230">
        <f>IF(N144="základní",J144,0)</f>
        <v>0</v>
      </c>
      <c r="BF144" s="230">
        <f>IF(N144="snížená",J144,0)</f>
        <v>0</v>
      </c>
      <c r="BG144" s="230">
        <f>IF(N144="zákl. přenesená",J144,0)</f>
        <v>0</v>
      </c>
      <c r="BH144" s="230">
        <f>IF(N144="sníž. přenesená",J144,0)</f>
        <v>0</v>
      </c>
      <c r="BI144" s="230">
        <f>IF(N144="nulová",J144,0)</f>
        <v>0</v>
      </c>
      <c r="BJ144" s="22" t="s">
        <v>81</v>
      </c>
      <c r="BK144" s="230">
        <f>ROUND(I144*H144,2)</f>
        <v>0</v>
      </c>
      <c r="BL144" s="22" t="s">
        <v>91</v>
      </c>
      <c r="BM144" s="22" t="s">
        <v>882</v>
      </c>
    </row>
    <row r="145" spans="2:65" s="1" customFormat="1" ht="16.5" customHeight="1">
      <c r="B145" s="44"/>
      <c r="C145" s="219" t="s">
        <v>9</v>
      </c>
      <c r="D145" s="219" t="s">
        <v>142</v>
      </c>
      <c r="E145" s="220" t="s">
        <v>883</v>
      </c>
      <c r="F145" s="221" t="s">
        <v>884</v>
      </c>
      <c r="G145" s="222" t="s">
        <v>207</v>
      </c>
      <c r="H145" s="223">
        <v>2.287</v>
      </c>
      <c r="I145" s="224"/>
      <c r="J145" s="225">
        <f>ROUND(I145*H145,2)</f>
        <v>0</v>
      </c>
      <c r="K145" s="221" t="s">
        <v>146</v>
      </c>
      <c r="L145" s="70"/>
      <c r="M145" s="226" t="s">
        <v>21</v>
      </c>
      <c r="N145" s="227" t="s">
        <v>47</v>
      </c>
      <c r="O145" s="45"/>
      <c r="P145" s="228">
        <f>O145*H145</f>
        <v>0</v>
      </c>
      <c r="Q145" s="228">
        <v>0</v>
      </c>
      <c r="R145" s="228">
        <f>Q145*H145</f>
        <v>0</v>
      </c>
      <c r="S145" s="228">
        <v>0</v>
      </c>
      <c r="T145" s="229">
        <f>S145*H145</f>
        <v>0</v>
      </c>
      <c r="AR145" s="22" t="s">
        <v>91</v>
      </c>
      <c r="AT145" s="22" t="s">
        <v>142</v>
      </c>
      <c r="AU145" s="22" t="s">
        <v>85</v>
      </c>
      <c r="AY145" s="22" t="s">
        <v>140</v>
      </c>
      <c r="BE145" s="230">
        <f>IF(N145="základní",J145,0)</f>
        <v>0</v>
      </c>
      <c r="BF145" s="230">
        <f>IF(N145="snížená",J145,0)</f>
        <v>0</v>
      </c>
      <c r="BG145" s="230">
        <f>IF(N145="zákl. přenesená",J145,0)</f>
        <v>0</v>
      </c>
      <c r="BH145" s="230">
        <f>IF(N145="sníž. přenesená",J145,0)</f>
        <v>0</v>
      </c>
      <c r="BI145" s="230">
        <f>IF(N145="nulová",J145,0)</f>
        <v>0</v>
      </c>
      <c r="BJ145" s="22" t="s">
        <v>81</v>
      </c>
      <c r="BK145" s="230">
        <f>ROUND(I145*H145,2)</f>
        <v>0</v>
      </c>
      <c r="BL145" s="22" t="s">
        <v>91</v>
      </c>
      <c r="BM145" s="22" t="s">
        <v>885</v>
      </c>
    </row>
    <row r="146" spans="2:65" s="1" customFormat="1" ht="25.5" customHeight="1">
      <c r="B146" s="44"/>
      <c r="C146" s="219" t="s">
        <v>248</v>
      </c>
      <c r="D146" s="219" t="s">
        <v>142</v>
      </c>
      <c r="E146" s="220" t="s">
        <v>886</v>
      </c>
      <c r="F146" s="221" t="s">
        <v>887</v>
      </c>
      <c r="G146" s="222" t="s">
        <v>207</v>
      </c>
      <c r="H146" s="223">
        <v>2.997</v>
      </c>
      <c r="I146" s="224"/>
      <c r="J146" s="225">
        <f>ROUND(I146*H146,2)</f>
        <v>0</v>
      </c>
      <c r="K146" s="221" t="s">
        <v>146</v>
      </c>
      <c r="L146" s="70"/>
      <c r="M146" s="226" t="s">
        <v>21</v>
      </c>
      <c r="N146" s="227" t="s">
        <v>47</v>
      </c>
      <c r="O146" s="45"/>
      <c r="P146" s="228">
        <f>O146*H146</f>
        <v>0</v>
      </c>
      <c r="Q146" s="228">
        <v>0</v>
      </c>
      <c r="R146" s="228">
        <f>Q146*H146</f>
        <v>0</v>
      </c>
      <c r="S146" s="228">
        <v>0</v>
      </c>
      <c r="T146" s="229">
        <f>S146*H146</f>
        <v>0</v>
      </c>
      <c r="AR146" s="22" t="s">
        <v>91</v>
      </c>
      <c r="AT146" s="22" t="s">
        <v>142</v>
      </c>
      <c r="AU146" s="22" t="s">
        <v>85</v>
      </c>
      <c r="AY146" s="22" t="s">
        <v>140</v>
      </c>
      <c r="BE146" s="230">
        <f>IF(N146="základní",J146,0)</f>
        <v>0</v>
      </c>
      <c r="BF146" s="230">
        <f>IF(N146="snížená",J146,0)</f>
        <v>0</v>
      </c>
      <c r="BG146" s="230">
        <f>IF(N146="zákl. přenesená",J146,0)</f>
        <v>0</v>
      </c>
      <c r="BH146" s="230">
        <f>IF(N146="sníž. přenesená",J146,0)</f>
        <v>0</v>
      </c>
      <c r="BI146" s="230">
        <f>IF(N146="nulová",J146,0)</f>
        <v>0</v>
      </c>
      <c r="BJ146" s="22" t="s">
        <v>81</v>
      </c>
      <c r="BK146" s="230">
        <f>ROUND(I146*H146,2)</f>
        <v>0</v>
      </c>
      <c r="BL146" s="22" t="s">
        <v>91</v>
      </c>
      <c r="BM146" s="22" t="s">
        <v>888</v>
      </c>
    </row>
    <row r="147" spans="2:65" s="1" customFormat="1" ht="16.5" customHeight="1">
      <c r="B147" s="44"/>
      <c r="C147" s="219" t="s">
        <v>254</v>
      </c>
      <c r="D147" s="219" t="s">
        <v>142</v>
      </c>
      <c r="E147" s="220" t="s">
        <v>640</v>
      </c>
      <c r="F147" s="221" t="s">
        <v>641</v>
      </c>
      <c r="G147" s="222" t="s">
        <v>207</v>
      </c>
      <c r="H147" s="223">
        <v>0.169</v>
      </c>
      <c r="I147" s="224"/>
      <c r="J147" s="225">
        <f>ROUND(I147*H147,2)</f>
        <v>0</v>
      </c>
      <c r="K147" s="221" t="s">
        <v>146</v>
      </c>
      <c r="L147" s="70"/>
      <c r="M147" s="226" t="s">
        <v>21</v>
      </c>
      <c r="N147" s="227" t="s">
        <v>47</v>
      </c>
      <c r="O147" s="45"/>
      <c r="P147" s="228">
        <f>O147*H147</f>
        <v>0</v>
      </c>
      <c r="Q147" s="228">
        <v>0</v>
      </c>
      <c r="R147" s="228">
        <f>Q147*H147</f>
        <v>0</v>
      </c>
      <c r="S147" s="228">
        <v>0</v>
      </c>
      <c r="T147" s="229">
        <f>S147*H147</f>
        <v>0</v>
      </c>
      <c r="AR147" s="22" t="s">
        <v>91</v>
      </c>
      <c r="AT147" s="22" t="s">
        <v>142</v>
      </c>
      <c r="AU147" s="22" t="s">
        <v>85</v>
      </c>
      <c r="AY147" s="22" t="s">
        <v>140</v>
      </c>
      <c r="BE147" s="230">
        <f>IF(N147="základní",J147,0)</f>
        <v>0</v>
      </c>
      <c r="BF147" s="230">
        <f>IF(N147="snížená",J147,0)</f>
        <v>0</v>
      </c>
      <c r="BG147" s="230">
        <f>IF(N147="zákl. přenesená",J147,0)</f>
        <v>0</v>
      </c>
      <c r="BH147" s="230">
        <f>IF(N147="sníž. přenesená",J147,0)</f>
        <v>0</v>
      </c>
      <c r="BI147" s="230">
        <f>IF(N147="nulová",J147,0)</f>
        <v>0</v>
      </c>
      <c r="BJ147" s="22" t="s">
        <v>81</v>
      </c>
      <c r="BK147" s="230">
        <f>ROUND(I147*H147,2)</f>
        <v>0</v>
      </c>
      <c r="BL147" s="22" t="s">
        <v>91</v>
      </c>
      <c r="BM147" s="22" t="s">
        <v>889</v>
      </c>
    </row>
    <row r="148" spans="2:63" s="10" customFormat="1" ht="29.85" customHeight="1">
      <c r="B148" s="203"/>
      <c r="C148" s="204"/>
      <c r="D148" s="205" t="s">
        <v>75</v>
      </c>
      <c r="E148" s="217" t="s">
        <v>225</v>
      </c>
      <c r="F148" s="217" t="s">
        <v>226</v>
      </c>
      <c r="G148" s="204"/>
      <c r="H148" s="204"/>
      <c r="I148" s="207"/>
      <c r="J148" s="218">
        <f>BK148</f>
        <v>0</v>
      </c>
      <c r="K148" s="204"/>
      <c r="L148" s="209"/>
      <c r="M148" s="210"/>
      <c r="N148" s="211"/>
      <c r="O148" s="211"/>
      <c r="P148" s="212">
        <f>P149</f>
        <v>0</v>
      </c>
      <c r="Q148" s="211"/>
      <c r="R148" s="212">
        <f>R149</f>
        <v>0</v>
      </c>
      <c r="S148" s="211"/>
      <c r="T148" s="213">
        <f>T149</f>
        <v>0</v>
      </c>
      <c r="AR148" s="214" t="s">
        <v>81</v>
      </c>
      <c r="AT148" s="215" t="s">
        <v>75</v>
      </c>
      <c r="AU148" s="215" t="s">
        <v>81</v>
      </c>
      <c r="AY148" s="214" t="s">
        <v>140</v>
      </c>
      <c r="BK148" s="216">
        <f>BK149</f>
        <v>0</v>
      </c>
    </row>
    <row r="149" spans="2:65" s="1" customFormat="1" ht="38.25" customHeight="1">
      <c r="B149" s="44"/>
      <c r="C149" s="219" t="s">
        <v>259</v>
      </c>
      <c r="D149" s="219" t="s">
        <v>142</v>
      </c>
      <c r="E149" s="220" t="s">
        <v>228</v>
      </c>
      <c r="F149" s="221" t="s">
        <v>229</v>
      </c>
      <c r="G149" s="222" t="s">
        <v>207</v>
      </c>
      <c r="H149" s="223">
        <v>11.246</v>
      </c>
      <c r="I149" s="224"/>
      <c r="J149" s="225">
        <f>ROUND(I149*H149,2)</f>
        <v>0</v>
      </c>
      <c r="K149" s="221" t="s">
        <v>146</v>
      </c>
      <c r="L149" s="70"/>
      <c r="M149" s="226" t="s">
        <v>21</v>
      </c>
      <c r="N149" s="227" t="s">
        <v>47</v>
      </c>
      <c r="O149" s="45"/>
      <c r="P149" s="228">
        <f>O149*H149</f>
        <v>0</v>
      </c>
      <c r="Q149" s="228">
        <v>0</v>
      </c>
      <c r="R149" s="228">
        <f>Q149*H149</f>
        <v>0</v>
      </c>
      <c r="S149" s="228">
        <v>0</v>
      </c>
      <c r="T149" s="229">
        <f>S149*H149</f>
        <v>0</v>
      </c>
      <c r="AR149" s="22" t="s">
        <v>91</v>
      </c>
      <c r="AT149" s="22" t="s">
        <v>142</v>
      </c>
      <c r="AU149" s="22" t="s">
        <v>85</v>
      </c>
      <c r="AY149" s="22" t="s">
        <v>140</v>
      </c>
      <c r="BE149" s="230">
        <f>IF(N149="základní",J149,0)</f>
        <v>0</v>
      </c>
      <c r="BF149" s="230">
        <f>IF(N149="snížená",J149,0)</f>
        <v>0</v>
      </c>
      <c r="BG149" s="230">
        <f>IF(N149="zákl. přenesená",J149,0)</f>
        <v>0</v>
      </c>
      <c r="BH149" s="230">
        <f>IF(N149="sníž. přenesená",J149,0)</f>
        <v>0</v>
      </c>
      <c r="BI149" s="230">
        <f>IF(N149="nulová",J149,0)</f>
        <v>0</v>
      </c>
      <c r="BJ149" s="22" t="s">
        <v>81</v>
      </c>
      <c r="BK149" s="230">
        <f>ROUND(I149*H149,2)</f>
        <v>0</v>
      </c>
      <c r="BL149" s="22" t="s">
        <v>91</v>
      </c>
      <c r="BM149" s="22" t="s">
        <v>890</v>
      </c>
    </row>
    <row r="150" spans="2:63" s="10" customFormat="1" ht="37.4" customHeight="1">
      <c r="B150" s="203"/>
      <c r="C150" s="204"/>
      <c r="D150" s="205" t="s">
        <v>75</v>
      </c>
      <c r="E150" s="206" t="s">
        <v>231</v>
      </c>
      <c r="F150" s="206" t="s">
        <v>232</v>
      </c>
      <c r="G150" s="204"/>
      <c r="H150" s="204"/>
      <c r="I150" s="207"/>
      <c r="J150" s="208">
        <f>BK150</f>
        <v>0</v>
      </c>
      <c r="K150" s="204"/>
      <c r="L150" s="209"/>
      <c r="M150" s="210"/>
      <c r="N150" s="211"/>
      <c r="O150" s="211"/>
      <c r="P150" s="212">
        <f>P151+P185+P189+P203+P259+P330+P347+P351+P356+P363</f>
        <v>0</v>
      </c>
      <c r="Q150" s="211"/>
      <c r="R150" s="212">
        <f>R151+R185+R189+R203+R259+R330+R347+R351+R356+R363</f>
        <v>28.068916440000002</v>
      </c>
      <c r="S150" s="211"/>
      <c r="T150" s="213">
        <f>T151+T185+T189+T203+T259+T330+T347+T351+T356+T363</f>
        <v>9.389753240000001</v>
      </c>
      <c r="AR150" s="214" t="s">
        <v>85</v>
      </c>
      <c r="AT150" s="215" t="s">
        <v>75</v>
      </c>
      <c r="AU150" s="215" t="s">
        <v>76</v>
      </c>
      <c r="AY150" s="214" t="s">
        <v>140</v>
      </c>
      <c r="BK150" s="216">
        <f>BK151+BK185+BK189+BK203+BK259+BK330+BK347+BK351+BK356+BK363</f>
        <v>0</v>
      </c>
    </row>
    <row r="151" spans="2:63" s="10" customFormat="1" ht="19.9" customHeight="1">
      <c r="B151" s="203"/>
      <c r="C151" s="204"/>
      <c r="D151" s="205" t="s">
        <v>75</v>
      </c>
      <c r="E151" s="217" t="s">
        <v>891</v>
      </c>
      <c r="F151" s="217" t="s">
        <v>892</v>
      </c>
      <c r="G151" s="204"/>
      <c r="H151" s="204"/>
      <c r="I151" s="207"/>
      <c r="J151" s="218">
        <f>BK151</f>
        <v>0</v>
      </c>
      <c r="K151" s="204"/>
      <c r="L151" s="209"/>
      <c r="M151" s="210"/>
      <c r="N151" s="211"/>
      <c r="O151" s="211"/>
      <c r="P151" s="212">
        <f>SUM(P152:P184)</f>
        <v>0</v>
      </c>
      <c r="Q151" s="211"/>
      <c r="R151" s="212">
        <f>SUM(R152:R184)</f>
        <v>3.0625649999999998</v>
      </c>
      <c r="S151" s="211"/>
      <c r="T151" s="213">
        <f>SUM(T152:T184)</f>
        <v>2.9974400000000005</v>
      </c>
      <c r="AR151" s="214" t="s">
        <v>85</v>
      </c>
      <c r="AT151" s="215" t="s">
        <v>75</v>
      </c>
      <c r="AU151" s="215" t="s">
        <v>81</v>
      </c>
      <c r="AY151" s="214" t="s">
        <v>140</v>
      </c>
      <c r="BK151" s="216">
        <f>SUM(BK152:BK184)</f>
        <v>0</v>
      </c>
    </row>
    <row r="152" spans="2:65" s="1" customFormat="1" ht="16.5" customHeight="1">
      <c r="B152" s="44"/>
      <c r="C152" s="219" t="s">
        <v>264</v>
      </c>
      <c r="D152" s="219" t="s">
        <v>142</v>
      </c>
      <c r="E152" s="220" t="s">
        <v>893</v>
      </c>
      <c r="F152" s="221" t="s">
        <v>894</v>
      </c>
      <c r="G152" s="222" t="s">
        <v>161</v>
      </c>
      <c r="H152" s="223">
        <v>198.96</v>
      </c>
      <c r="I152" s="224"/>
      <c r="J152" s="225">
        <f>ROUND(I152*H152,2)</f>
        <v>0</v>
      </c>
      <c r="K152" s="221" t="s">
        <v>146</v>
      </c>
      <c r="L152" s="70"/>
      <c r="M152" s="226" t="s">
        <v>21</v>
      </c>
      <c r="N152" s="227" t="s">
        <v>47</v>
      </c>
      <c r="O152" s="45"/>
      <c r="P152" s="228">
        <f>O152*H152</f>
        <v>0</v>
      </c>
      <c r="Q152" s="228">
        <v>0</v>
      </c>
      <c r="R152" s="228">
        <f>Q152*H152</f>
        <v>0</v>
      </c>
      <c r="S152" s="228">
        <v>0.014</v>
      </c>
      <c r="T152" s="229">
        <f>S152*H152</f>
        <v>2.7854400000000004</v>
      </c>
      <c r="AR152" s="22" t="s">
        <v>217</v>
      </c>
      <c r="AT152" s="22" t="s">
        <v>142</v>
      </c>
      <c r="AU152" s="22" t="s">
        <v>85</v>
      </c>
      <c r="AY152" s="22" t="s">
        <v>140</v>
      </c>
      <c r="BE152" s="230">
        <f>IF(N152="základní",J152,0)</f>
        <v>0</v>
      </c>
      <c r="BF152" s="230">
        <f>IF(N152="snížená",J152,0)</f>
        <v>0</v>
      </c>
      <c r="BG152" s="230">
        <f>IF(N152="zákl. přenesená",J152,0)</f>
        <v>0</v>
      </c>
      <c r="BH152" s="230">
        <f>IF(N152="sníž. přenesená",J152,0)</f>
        <v>0</v>
      </c>
      <c r="BI152" s="230">
        <f>IF(N152="nulová",J152,0)</f>
        <v>0</v>
      </c>
      <c r="BJ152" s="22" t="s">
        <v>81</v>
      </c>
      <c r="BK152" s="230">
        <f>ROUND(I152*H152,2)</f>
        <v>0</v>
      </c>
      <c r="BL152" s="22" t="s">
        <v>217</v>
      </c>
      <c r="BM152" s="22" t="s">
        <v>895</v>
      </c>
    </row>
    <row r="153" spans="2:51" s="11" customFormat="1" ht="13.5">
      <c r="B153" s="231"/>
      <c r="C153" s="232"/>
      <c r="D153" s="233" t="s">
        <v>148</v>
      </c>
      <c r="E153" s="234" t="s">
        <v>21</v>
      </c>
      <c r="F153" s="235" t="s">
        <v>896</v>
      </c>
      <c r="G153" s="232"/>
      <c r="H153" s="236">
        <v>174</v>
      </c>
      <c r="I153" s="237"/>
      <c r="J153" s="232"/>
      <c r="K153" s="232"/>
      <c r="L153" s="238"/>
      <c r="M153" s="239"/>
      <c r="N153" s="240"/>
      <c r="O153" s="240"/>
      <c r="P153" s="240"/>
      <c r="Q153" s="240"/>
      <c r="R153" s="240"/>
      <c r="S153" s="240"/>
      <c r="T153" s="241"/>
      <c r="AT153" s="242" t="s">
        <v>148</v>
      </c>
      <c r="AU153" s="242" t="s">
        <v>85</v>
      </c>
      <c r="AV153" s="11" t="s">
        <v>85</v>
      </c>
      <c r="AW153" s="11" t="s">
        <v>39</v>
      </c>
      <c r="AX153" s="11" t="s">
        <v>76</v>
      </c>
      <c r="AY153" s="242" t="s">
        <v>140</v>
      </c>
    </row>
    <row r="154" spans="2:51" s="11" customFormat="1" ht="13.5">
      <c r="B154" s="231"/>
      <c r="C154" s="232"/>
      <c r="D154" s="233" t="s">
        <v>148</v>
      </c>
      <c r="E154" s="234" t="s">
        <v>21</v>
      </c>
      <c r="F154" s="235" t="s">
        <v>897</v>
      </c>
      <c r="G154" s="232"/>
      <c r="H154" s="236">
        <v>24.96</v>
      </c>
      <c r="I154" s="237"/>
      <c r="J154" s="232"/>
      <c r="K154" s="232"/>
      <c r="L154" s="238"/>
      <c r="M154" s="239"/>
      <c r="N154" s="240"/>
      <c r="O154" s="240"/>
      <c r="P154" s="240"/>
      <c r="Q154" s="240"/>
      <c r="R154" s="240"/>
      <c r="S154" s="240"/>
      <c r="T154" s="241"/>
      <c r="AT154" s="242" t="s">
        <v>148</v>
      </c>
      <c r="AU154" s="242" t="s">
        <v>85</v>
      </c>
      <c r="AV154" s="11" t="s">
        <v>85</v>
      </c>
      <c r="AW154" s="11" t="s">
        <v>39</v>
      </c>
      <c r="AX154" s="11" t="s">
        <v>76</v>
      </c>
      <c r="AY154" s="242" t="s">
        <v>140</v>
      </c>
    </row>
    <row r="155" spans="2:51" s="12" customFormat="1" ht="13.5">
      <c r="B155" s="261"/>
      <c r="C155" s="262"/>
      <c r="D155" s="233" t="s">
        <v>148</v>
      </c>
      <c r="E155" s="263" t="s">
        <v>21</v>
      </c>
      <c r="F155" s="264" t="s">
        <v>510</v>
      </c>
      <c r="G155" s="262"/>
      <c r="H155" s="265">
        <v>198.96</v>
      </c>
      <c r="I155" s="266"/>
      <c r="J155" s="262"/>
      <c r="K155" s="262"/>
      <c r="L155" s="267"/>
      <c r="M155" s="268"/>
      <c r="N155" s="269"/>
      <c r="O155" s="269"/>
      <c r="P155" s="269"/>
      <c r="Q155" s="269"/>
      <c r="R155" s="269"/>
      <c r="S155" s="269"/>
      <c r="T155" s="270"/>
      <c r="AT155" s="271" t="s">
        <v>148</v>
      </c>
      <c r="AU155" s="271" t="s">
        <v>85</v>
      </c>
      <c r="AV155" s="12" t="s">
        <v>91</v>
      </c>
      <c r="AW155" s="12" t="s">
        <v>39</v>
      </c>
      <c r="AX155" s="12" t="s">
        <v>81</v>
      </c>
      <c r="AY155" s="271" t="s">
        <v>140</v>
      </c>
    </row>
    <row r="156" spans="2:65" s="1" customFormat="1" ht="25.5" customHeight="1">
      <c r="B156" s="44"/>
      <c r="C156" s="219" t="s">
        <v>270</v>
      </c>
      <c r="D156" s="219" t="s">
        <v>142</v>
      </c>
      <c r="E156" s="220" t="s">
        <v>898</v>
      </c>
      <c r="F156" s="221" t="s">
        <v>899</v>
      </c>
      <c r="G156" s="222" t="s">
        <v>161</v>
      </c>
      <c r="H156" s="223">
        <v>106</v>
      </c>
      <c r="I156" s="224"/>
      <c r="J156" s="225">
        <f>ROUND(I156*H156,2)</f>
        <v>0</v>
      </c>
      <c r="K156" s="221" t="s">
        <v>146</v>
      </c>
      <c r="L156" s="70"/>
      <c r="M156" s="226" t="s">
        <v>21</v>
      </c>
      <c r="N156" s="227" t="s">
        <v>47</v>
      </c>
      <c r="O156" s="45"/>
      <c r="P156" s="228">
        <f>O156*H156</f>
        <v>0</v>
      </c>
      <c r="Q156" s="228">
        <v>0</v>
      </c>
      <c r="R156" s="228">
        <f>Q156*H156</f>
        <v>0</v>
      </c>
      <c r="S156" s="228">
        <v>0.002</v>
      </c>
      <c r="T156" s="229">
        <f>S156*H156</f>
        <v>0.212</v>
      </c>
      <c r="AR156" s="22" t="s">
        <v>217</v>
      </c>
      <c r="AT156" s="22" t="s">
        <v>142</v>
      </c>
      <c r="AU156" s="22" t="s">
        <v>85</v>
      </c>
      <c r="AY156" s="22" t="s">
        <v>140</v>
      </c>
      <c r="BE156" s="230">
        <f>IF(N156="základní",J156,0)</f>
        <v>0</v>
      </c>
      <c r="BF156" s="230">
        <f>IF(N156="snížená",J156,0)</f>
        <v>0</v>
      </c>
      <c r="BG156" s="230">
        <f>IF(N156="zákl. přenesená",J156,0)</f>
        <v>0</v>
      </c>
      <c r="BH156" s="230">
        <f>IF(N156="sníž. přenesená",J156,0)</f>
        <v>0</v>
      </c>
      <c r="BI156" s="230">
        <f>IF(N156="nulová",J156,0)</f>
        <v>0</v>
      </c>
      <c r="BJ156" s="22" t="s">
        <v>81</v>
      </c>
      <c r="BK156" s="230">
        <f>ROUND(I156*H156,2)</f>
        <v>0</v>
      </c>
      <c r="BL156" s="22" t="s">
        <v>217</v>
      </c>
      <c r="BM156" s="22" t="s">
        <v>900</v>
      </c>
    </row>
    <row r="157" spans="2:51" s="11" customFormat="1" ht="13.5">
      <c r="B157" s="231"/>
      <c r="C157" s="232"/>
      <c r="D157" s="233" t="s">
        <v>148</v>
      </c>
      <c r="E157" s="234" t="s">
        <v>21</v>
      </c>
      <c r="F157" s="235" t="s">
        <v>901</v>
      </c>
      <c r="G157" s="232"/>
      <c r="H157" s="236">
        <v>106</v>
      </c>
      <c r="I157" s="237"/>
      <c r="J157" s="232"/>
      <c r="K157" s="232"/>
      <c r="L157" s="238"/>
      <c r="M157" s="239"/>
      <c r="N157" s="240"/>
      <c r="O157" s="240"/>
      <c r="P157" s="240"/>
      <c r="Q157" s="240"/>
      <c r="R157" s="240"/>
      <c r="S157" s="240"/>
      <c r="T157" s="241"/>
      <c r="AT157" s="242" t="s">
        <v>148</v>
      </c>
      <c r="AU157" s="242" t="s">
        <v>85</v>
      </c>
      <c r="AV157" s="11" t="s">
        <v>85</v>
      </c>
      <c r="AW157" s="11" t="s">
        <v>39</v>
      </c>
      <c r="AX157" s="11" t="s">
        <v>81</v>
      </c>
      <c r="AY157" s="242" t="s">
        <v>140</v>
      </c>
    </row>
    <row r="158" spans="2:65" s="1" customFormat="1" ht="25.5" customHeight="1">
      <c r="B158" s="44"/>
      <c r="C158" s="219" t="s">
        <v>274</v>
      </c>
      <c r="D158" s="219" t="s">
        <v>142</v>
      </c>
      <c r="E158" s="220" t="s">
        <v>902</v>
      </c>
      <c r="F158" s="221" t="s">
        <v>903</v>
      </c>
      <c r="G158" s="222" t="s">
        <v>161</v>
      </c>
      <c r="H158" s="223">
        <v>199</v>
      </c>
      <c r="I158" s="224"/>
      <c r="J158" s="225">
        <f>ROUND(I158*H158,2)</f>
        <v>0</v>
      </c>
      <c r="K158" s="221" t="s">
        <v>146</v>
      </c>
      <c r="L158" s="70"/>
      <c r="M158" s="226" t="s">
        <v>21</v>
      </c>
      <c r="N158" s="227" t="s">
        <v>47</v>
      </c>
      <c r="O158" s="45"/>
      <c r="P158" s="228">
        <f>O158*H158</f>
        <v>0</v>
      </c>
      <c r="Q158" s="228">
        <v>0</v>
      </c>
      <c r="R158" s="228">
        <f>Q158*H158</f>
        <v>0</v>
      </c>
      <c r="S158" s="228">
        <v>0</v>
      </c>
      <c r="T158" s="229">
        <f>S158*H158</f>
        <v>0</v>
      </c>
      <c r="AR158" s="22" t="s">
        <v>217</v>
      </c>
      <c r="AT158" s="22" t="s">
        <v>142</v>
      </c>
      <c r="AU158" s="22" t="s">
        <v>85</v>
      </c>
      <c r="AY158" s="22" t="s">
        <v>140</v>
      </c>
      <c r="BE158" s="230">
        <f>IF(N158="základní",J158,0)</f>
        <v>0</v>
      </c>
      <c r="BF158" s="230">
        <f>IF(N158="snížená",J158,0)</f>
        <v>0</v>
      </c>
      <c r="BG158" s="230">
        <f>IF(N158="zákl. přenesená",J158,0)</f>
        <v>0</v>
      </c>
      <c r="BH158" s="230">
        <f>IF(N158="sníž. přenesená",J158,0)</f>
        <v>0</v>
      </c>
      <c r="BI158" s="230">
        <f>IF(N158="nulová",J158,0)</f>
        <v>0</v>
      </c>
      <c r="BJ158" s="22" t="s">
        <v>81</v>
      </c>
      <c r="BK158" s="230">
        <f>ROUND(I158*H158,2)</f>
        <v>0</v>
      </c>
      <c r="BL158" s="22" t="s">
        <v>217</v>
      </c>
      <c r="BM158" s="22" t="s">
        <v>904</v>
      </c>
    </row>
    <row r="159" spans="2:51" s="11" customFormat="1" ht="13.5">
      <c r="B159" s="231"/>
      <c r="C159" s="232"/>
      <c r="D159" s="233" t="s">
        <v>148</v>
      </c>
      <c r="E159" s="234" t="s">
        <v>21</v>
      </c>
      <c r="F159" s="235" t="s">
        <v>905</v>
      </c>
      <c r="G159" s="232"/>
      <c r="H159" s="236">
        <v>25</v>
      </c>
      <c r="I159" s="237"/>
      <c r="J159" s="232"/>
      <c r="K159" s="232"/>
      <c r="L159" s="238"/>
      <c r="M159" s="239"/>
      <c r="N159" s="240"/>
      <c r="O159" s="240"/>
      <c r="P159" s="240"/>
      <c r="Q159" s="240"/>
      <c r="R159" s="240"/>
      <c r="S159" s="240"/>
      <c r="T159" s="241"/>
      <c r="AT159" s="242" t="s">
        <v>148</v>
      </c>
      <c r="AU159" s="242" t="s">
        <v>85</v>
      </c>
      <c r="AV159" s="11" t="s">
        <v>85</v>
      </c>
      <c r="AW159" s="11" t="s">
        <v>39</v>
      </c>
      <c r="AX159" s="11" t="s">
        <v>76</v>
      </c>
      <c r="AY159" s="242" t="s">
        <v>140</v>
      </c>
    </row>
    <row r="160" spans="2:51" s="11" customFormat="1" ht="13.5">
      <c r="B160" s="231"/>
      <c r="C160" s="232"/>
      <c r="D160" s="233" t="s">
        <v>148</v>
      </c>
      <c r="E160" s="234" t="s">
        <v>21</v>
      </c>
      <c r="F160" s="235" t="s">
        <v>906</v>
      </c>
      <c r="G160" s="232"/>
      <c r="H160" s="236">
        <v>174</v>
      </c>
      <c r="I160" s="237"/>
      <c r="J160" s="232"/>
      <c r="K160" s="232"/>
      <c r="L160" s="238"/>
      <c r="M160" s="239"/>
      <c r="N160" s="240"/>
      <c r="O160" s="240"/>
      <c r="P160" s="240"/>
      <c r="Q160" s="240"/>
      <c r="R160" s="240"/>
      <c r="S160" s="240"/>
      <c r="T160" s="241"/>
      <c r="AT160" s="242" t="s">
        <v>148</v>
      </c>
      <c r="AU160" s="242" t="s">
        <v>85</v>
      </c>
      <c r="AV160" s="11" t="s">
        <v>85</v>
      </c>
      <c r="AW160" s="11" t="s">
        <v>39</v>
      </c>
      <c r="AX160" s="11" t="s">
        <v>76</v>
      </c>
      <c r="AY160" s="242" t="s">
        <v>140</v>
      </c>
    </row>
    <row r="161" spans="2:51" s="12" customFormat="1" ht="13.5">
      <c r="B161" s="261"/>
      <c r="C161" s="262"/>
      <c r="D161" s="233" t="s">
        <v>148</v>
      </c>
      <c r="E161" s="263" t="s">
        <v>21</v>
      </c>
      <c r="F161" s="264" t="s">
        <v>510</v>
      </c>
      <c r="G161" s="262"/>
      <c r="H161" s="265">
        <v>199</v>
      </c>
      <c r="I161" s="266"/>
      <c r="J161" s="262"/>
      <c r="K161" s="262"/>
      <c r="L161" s="267"/>
      <c r="M161" s="268"/>
      <c r="N161" s="269"/>
      <c r="O161" s="269"/>
      <c r="P161" s="269"/>
      <c r="Q161" s="269"/>
      <c r="R161" s="269"/>
      <c r="S161" s="269"/>
      <c r="T161" s="270"/>
      <c r="AT161" s="271" t="s">
        <v>148</v>
      </c>
      <c r="AU161" s="271" t="s">
        <v>85</v>
      </c>
      <c r="AV161" s="12" t="s">
        <v>91</v>
      </c>
      <c r="AW161" s="12" t="s">
        <v>39</v>
      </c>
      <c r="AX161" s="12" t="s">
        <v>81</v>
      </c>
      <c r="AY161" s="271" t="s">
        <v>140</v>
      </c>
    </row>
    <row r="162" spans="2:65" s="1" customFormat="1" ht="16.5" customHeight="1">
      <c r="B162" s="44"/>
      <c r="C162" s="243" t="s">
        <v>278</v>
      </c>
      <c r="D162" s="243" t="s">
        <v>154</v>
      </c>
      <c r="E162" s="244" t="s">
        <v>907</v>
      </c>
      <c r="F162" s="245" t="s">
        <v>908</v>
      </c>
      <c r="G162" s="246" t="s">
        <v>161</v>
      </c>
      <c r="H162" s="247">
        <v>228.85</v>
      </c>
      <c r="I162" s="248"/>
      <c r="J162" s="249">
        <f>ROUND(I162*H162,2)</f>
        <v>0</v>
      </c>
      <c r="K162" s="245" t="s">
        <v>21</v>
      </c>
      <c r="L162" s="250"/>
      <c r="M162" s="251" t="s">
        <v>21</v>
      </c>
      <c r="N162" s="252" t="s">
        <v>47</v>
      </c>
      <c r="O162" s="45"/>
      <c r="P162" s="228">
        <f>O162*H162</f>
        <v>0</v>
      </c>
      <c r="Q162" s="228">
        <v>0.0049</v>
      </c>
      <c r="R162" s="228">
        <f>Q162*H162</f>
        <v>1.121365</v>
      </c>
      <c r="S162" s="228">
        <v>0</v>
      </c>
      <c r="T162" s="229">
        <f>S162*H162</f>
        <v>0</v>
      </c>
      <c r="AR162" s="22" t="s">
        <v>267</v>
      </c>
      <c r="AT162" s="22" t="s">
        <v>154</v>
      </c>
      <c r="AU162" s="22" t="s">
        <v>85</v>
      </c>
      <c r="AY162" s="22" t="s">
        <v>140</v>
      </c>
      <c r="BE162" s="230">
        <f>IF(N162="základní",J162,0)</f>
        <v>0</v>
      </c>
      <c r="BF162" s="230">
        <f>IF(N162="snížená",J162,0)</f>
        <v>0</v>
      </c>
      <c r="BG162" s="230">
        <f>IF(N162="zákl. přenesená",J162,0)</f>
        <v>0</v>
      </c>
      <c r="BH162" s="230">
        <f>IF(N162="sníž. přenesená",J162,0)</f>
        <v>0</v>
      </c>
      <c r="BI162" s="230">
        <f>IF(N162="nulová",J162,0)</f>
        <v>0</v>
      </c>
      <c r="BJ162" s="22" t="s">
        <v>81</v>
      </c>
      <c r="BK162" s="230">
        <f>ROUND(I162*H162,2)</f>
        <v>0</v>
      </c>
      <c r="BL162" s="22" t="s">
        <v>217</v>
      </c>
      <c r="BM162" s="22" t="s">
        <v>909</v>
      </c>
    </row>
    <row r="163" spans="2:51" s="11" customFormat="1" ht="13.5">
      <c r="B163" s="231"/>
      <c r="C163" s="232"/>
      <c r="D163" s="233" t="s">
        <v>148</v>
      </c>
      <c r="E163" s="234" t="s">
        <v>21</v>
      </c>
      <c r="F163" s="235" t="s">
        <v>910</v>
      </c>
      <c r="G163" s="232"/>
      <c r="H163" s="236">
        <v>28.75</v>
      </c>
      <c r="I163" s="237"/>
      <c r="J163" s="232"/>
      <c r="K163" s="232"/>
      <c r="L163" s="238"/>
      <c r="M163" s="239"/>
      <c r="N163" s="240"/>
      <c r="O163" s="240"/>
      <c r="P163" s="240"/>
      <c r="Q163" s="240"/>
      <c r="R163" s="240"/>
      <c r="S163" s="240"/>
      <c r="T163" s="241"/>
      <c r="AT163" s="242" t="s">
        <v>148</v>
      </c>
      <c r="AU163" s="242" t="s">
        <v>85</v>
      </c>
      <c r="AV163" s="11" t="s">
        <v>85</v>
      </c>
      <c r="AW163" s="11" t="s">
        <v>39</v>
      </c>
      <c r="AX163" s="11" t="s">
        <v>76</v>
      </c>
      <c r="AY163" s="242" t="s">
        <v>140</v>
      </c>
    </row>
    <row r="164" spans="2:51" s="11" customFormat="1" ht="13.5">
      <c r="B164" s="231"/>
      <c r="C164" s="232"/>
      <c r="D164" s="233" t="s">
        <v>148</v>
      </c>
      <c r="E164" s="234" t="s">
        <v>21</v>
      </c>
      <c r="F164" s="235" t="s">
        <v>911</v>
      </c>
      <c r="G164" s="232"/>
      <c r="H164" s="236">
        <v>200.1</v>
      </c>
      <c r="I164" s="237"/>
      <c r="J164" s="232"/>
      <c r="K164" s="232"/>
      <c r="L164" s="238"/>
      <c r="M164" s="239"/>
      <c r="N164" s="240"/>
      <c r="O164" s="240"/>
      <c r="P164" s="240"/>
      <c r="Q164" s="240"/>
      <c r="R164" s="240"/>
      <c r="S164" s="240"/>
      <c r="T164" s="241"/>
      <c r="AT164" s="242" t="s">
        <v>148</v>
      </c>
      <c r="AU164" s="242" t="s">
        <v>85</v>
      </c>
      <c r="AV164" s="11" t="s">
        <v>85</v>
      </c>
      <c r="AW164" s="11" t="s">
        <v>39</v>
      </c>
      <c r="AX164" s="11" t="s">
        <v>76</v>
      </c>
      <c r="AY164" s="242" t="s">
        <v>140</v>
      </c>
    </row>
    <row r="165" spans="2:51" s="12" customFormat="1" ht="13.5">
      <c r="B165" s="261"/>
      <c r="C165" s="262"/>
      <c r="D165" s="233" t="s">
        <v>148</v>
      </c>
      <c r="E165" s="263" t="s">
        <v>21</v>
      </c>
      <c r="F165" s="264" t="s">
        <v>510</v>
      </c>
      <c r="G165" s="262"/>
      <c r="H165" s="265">
        <v>228.85</v>
      </c>
      <c r="I165" s="266"/>
      <c r="J165" s="262"/>
      <c r="K165" s="262"/>
      <c r="L165" s="267"/>
      <c r="M165" s="268"/>
      <c r="N165" s="269"/>
      <c r="O165" s="269"/>
      <c r="P165" s="269"/>
      <c r="Q165" s="269"/>
      <c r="R165" s="269"/>
      <c r="S165" s="269"/>
      <c r="T165" s="270"/>
      <c r="AT165" s="271" t="s">
        <v>148</v>
      </c>
      <c r="AU165" s="271" t="s">
        <v>85</v>
      </c>
      <c r="AV165" s="12" t="s">
        <v>91</v>
      </c>
      <c r="AW165" s="12" t="s">
        <v>39</v>
      </c>
      <c r="AX165" s="12" t="s">
        <v>81</v>
      </c>
      <c r="AY165" s="271" t="s">
        <v>140</v>
      </c>
    </row>
    <row r="166" spans="2:65" s="1" customFormat="1" ht="25.5" customHeight="1">
      <c r="B166" s="44"/>
      <c r="C166" s="219" t="s">
        <v>282</v>
      </c>
      <c r="D166" s="219" t="s">
        <v>142</v>
      </c>
      <c r="E166" s="220" t="s">
        <v>912</v>
      </c>
      <c r="F166" s="221" t="s">
        <v>913</v>
      </c>
      <c r="G166" s="222" t="s">
        <v>161</v>
      </c>
      <c r="H166" s="223">
        <v>280</v>
      </c>
      <c r="I166" s="224"/>
      <c r="J166" s="225">
        <f>ROUND(I166*H166,2)</f>
        <v>0</v>
      </c>
      <c r="K166" s="221" t="s">
        <v>146</v>
      </c>
      <c r="L166" s="70"/>
      <c r="M166" s="226" t="s">
        <v>21</v>
      </c>
      <c r="N166" s="227" t="s">
        <v>47</v>
      </c>
      <c r="O166" s="45"/>
      <c r="P166" s="228">
        <f>O166*H166</f>
        <v>0</v>
      </c>
      <c r="Q166" s="228">
        <v>0.00088</v>
      </c>
      <c r="R166" s="228">
        <f>Q166*H166</f>
        <v>0.2464</v>
      </c>
      <c r="S166" s="228">
        <v>0</v>
      </c>
      <c r="T166" s="229">
        <f>S166*H166</f>
        <v>0</v>
      </c>
      <c r="AR166" s="22" t="s">
        <v>217</v>
      </c>
      <c r="AT166" s="22" t="s">
        <v>142</v>
      </c>
      <c r="AU166" s="22" t="s">
        <v>85</v>
      </c>
      <c r="AY166" s="22" t="s">
        <v>140</v>
      </c>
      <c r="BE166" s="230">
        <f>IF(N166="základní",J166,0)</f>
        <v>0</v>
      </c>
      <c r="BF166" s="230">
        <f>IF(N166="snížená",J166,0)</f>
        <v>0</v>
      </c>
      <c r="BG166" s="230">
        <f>IF(N166="zákl. přenesená",J166,0)</f>
        <v>0</v>
      </c>
      <c r="BH166" s="230">
        <f>IF(N166="sníž. přenesená",J166,0)</f>
        <v>0</v>
      </c>
      <c r="BI166" s="230">
        <f>IF(N166="nulová",J166,0)</f>
        <v>0</v>
      </c>
      <c r="BJ166" s="22" t="s">
        <v>81</v>
      </c>
      <c r="BK166" s="230">
        <f>ROUND(I166*H166,2)</f>
        <v>0</v>
      </c>
      <c r="BL166" s="22" t="s">
        <v>217</v>
      </c>
      <c r="BM166" s="22" t="s">
        <v>914</v>
      </c>
    </row>
    <row r="167" spans="2:51" s="11" customFormat="1" ht="13.5">
      <c r="B167" s="231"/>
      <c r="C167" s="232"/>
      <c r="D167" s="233" t="s">
        <v>148</v>
      </c>
      <c r="E167" s="234" t="s">
        <v>21</v>
      </c>
      <c r="F167" s="235" t="s">
        <v>915</v>
      </c>
      <c r="G167" s="232"/>
      <c r="H167" s="236">
        <v>106</v>
      </c>
      <c r="I167" s="237"/>
      <c r="J167" s="232"/>
      <c r="K167" s="232"/>
      <c r="L167" s="238"/>
      <c r="M167" s="239"/>
      <c r="N167" s="240"/>
      <c r="O167" s="240"/>
      <c r="P167" s="240"/>
      <c r="Q167" s="240"/>
      <c r="R167" s="240"/>
      <c r="S167" s="240"/>
      <c r="T167" s="241"/>
      <c r="AT167" s="242" t="s">
        <v>148</v>
      </c>
      <c r="AU167" s="242" t="s">
        <v>85</v>
      </c>
      <c r="AV167" s="11" t="s">
        <v>85</v>
      </c>
      <c r="AW167" s="11" t="s">
        <v>39</v>
      </c>
      <c r="AX167" s="11" t="s">
        <v>76</v>
      </c>
      <c r="AY167" s="242" t="s">
        <v>140</v>
      </c>
    </row>
    <row r="168" spans="2:51" s="11" customFormat="1" ht="13.5">
      <c r="B168" s="231"/>
      <c r="C168" s="232"/>
      <c r="D168" s="233" t="s">
        <v>148</v>
      </c>
      <c r="E168" s="234" t="s">
        <v>21</v>
      </c>
      <c r="F168" s="235" t="s">
        <v>906</v>
      </c>
      <c r="G168" s="232"/>
      <c r="H168" s="236">
        <v>174</v>
      </c>
      <c r="I168" s="237"/>
      <c r="J168" s="232"/>
      <c r="K168" s="232"/>
      <c r="L168" s="238"/>
      <c r="M168" s="239"/>
      <c r="N168" s="240"/>
      <c r="O168" s="240"/>
      <c r="P168" s="240"/>
      <c r="Q168" s="240"/>
      <c r="R168" s="240"/>
      <c r="S168" s="240"/>
      <c r="T168" s="241"/>
      <c r="AT168" s="242" t="s">
        <v>148</v>
      </c>
      <c r="AU168" s="242" t="s">
        <v>85</v>
      </c>
      <c r="AV168" s="11" t="s">
        <v>85</v>
      </c>
      <c r="AW168" s="11" t="s">
        <v>39</v>
      </c>
      <c r="AX168" s="11" t="s">
        <v>76</v>
      </c>
      <c r="AY168" s="242" t="s">
        <v>140</v>
      </c>
    </row>
    <row r="169" spans="2:51" s="12" customFormat="1" ht="13.5">
      <c r="B169" s="261"/>
      <c r="C169" s="262"/>
      <c r="D169" s="233" t="s">
        <v>148</v>
      </c>
      <c r="E169" s="263" t="s">
        <v>21</v>
      </c>
      <c r="F169" s="264" t="s">
        <v>510</v>
      </c>
      <c r="G169" s="262"/>
      <c r="H169" s="265">
        <v>280</v>
      </c>
      <c r="I169" s="266"/>
      <c r="J169" s="262"/>
      <c r="K169" s="262"/>
      <c r="L169" s="267"/>
      <c r="M169" s="268"/>
      <c r="N169" s="269"/>
      <c r="O169" s="269"/>
      <c r="P169" s="269"/>
      <c r="Q169" s="269"/>
      <c r="R169" s="269"/>
      <c r="S169" s="269"/>
      <c r="T169" s="270"/>
      <c r="AT169" s="271" t="s">
        <v>148</v>
      </c>
      <c r="AU169" s="271" t="s">
        <v>85</v>
      </c>
      <c r="AV169" s="12" t="s">
        <v>91</v>
      </c>
      <c r="AW169" s="12" t="s">
        <v>39</v>
      </c>
      <c r="AX169" s="12" t="s">
        <v>81</v>
      </c>
      <c r="AY169" s="271" t="s">
        <v>140</v>
      </c>
    </row>
    <row r="170" spans="2:65" s="1" customFormat="1" ht="16.5" customHeight="1">
      <c r="B170" s="44"/>
      <c r="C170" s="243" t="s">
        <v>287</v>
      </c>
      <c r="D170" s="243" t="s">
        <v>154</v>
      </c>
      <c r="E170" s="244" t="s">
        <v>916</v>
      </c>
      <c r="F170" s="245" t="s">
        <v>917</v>
      </c>
      <c r="G170" s="246" t="s">
        <v>161</v>
      </c>
      <c r="H170" s="247">
        <v>259.9</v>
      </c>
      <c r="I170" s="248"/>
      <c r="J170" s="249">
        <f>ROUND(I170*H170,2)</f>
        <v>0</v>
      </c>
      <c r="K170" s="245" t="s">
        <v>21</v>
      </c>
      <c r="L170" s="250"/>
      <c r="M170" s="251" t="s">
        <v>21</v>
      </c>
      <c r="N170" s="252" t="s">
        <v>47</v>
      </c>
      <c r="O170" s="45"/>
      <c r="P170" s="228">
        <f>O170*H170</f>
        <v>0</v>
      </c>
      <c r="Q170" s="228">
        <v>0.0052</v>
      </c>
      <c r="R170" s="228">
        <f>Q170*H170</f>
        <v>1.3514799999999998</v>
      </c>
      <c r="S170" s="228">
        <v>0</v>
      </c>
      <c r="T170" s="229">
        <f>S170*H170</f>
        <v>0</v>
      </c>
      <c r="AR170" s="22" t="s">
        <v>267</v>
      </c>
      <c r="AT170" s="22" t="s">
        <v>154</v>
      </c>
      <c r="AU170" s="22" t="s">
        <v>85</v>
      </c>
      <c r="AY170" s="22" t="s">
        <v>140</v>
      </c>
      <c r="BE170" s="230">
        <f>IF(N170="základní",J170,0)</f>
        <v>0</v>
      </c>
      <c r="BF170" s="230">
        <f>IF(N170="snížená",J170,0)</f>
        <v>0</v>
      </c>
      <c r="BG170" s="230">
        <f>IF(N170="zákl. přenesená",J170,0)</f>
        <v>0</v>
      </c>
      <c r="BH170" s="230">
        <f>IF(N170="sníž. přenesená",J170,0)</f>
        <v>0</v>
      </c>
      <c r="BI170" s="230">
        <f>IF(N170="nulová",J170,0)</f>
        <v>0</v>
      </c>
      <c r="BJ170" s="22" t="s">
        <v>81</v>
      </c>
      <c r="BK170" s="230">
        <f>ROUND(I170*H170,2)</f>
        <v>0</v>
      </c>
      <c r="BL170" s="22" t="s">
        <v>217</v>
      </c>
      <c r="BM170" s="22" t="s">
        <v>918</v>
      </c>
    </row>
    <row r="171" spans="2:51" s="11" customFormat="1" ht="13.5">
      <c r="B171" s="231"/>
      <c r="C171" s="232"/>
      <c r="D171" s="233" t="s">
        <v>148</v>
      </c>
      <c r="E171" s="234" t="s">
        <v>21</v>
      </c>
      <c r="F171" s="235" t="s">
        <v>919</v>
      </c>
      <c r="G171" s="232"/>
      <c r="H171" s="236">
        <v>121.9</v>
      </c>
      <c r="I171" s="237"/>
      <c r="J171" s="232"/>
      <c r="K171" s="232"/>
      <c r="L171" s="238"/>
      <c r="M171" s="239"/>
      <c r="N171" s="240"/>
      <c r="O171" s="240"/>
      <c r="P171" s="240"/>
      <c r="Q171" s="240"/>
      <c r="R171" s="240"/>
      <c r="S171" s="240"/>
      <c r="T171" s="241"/>
      <c r="AT171" s="242" t="s">
        <v>148</v>
      </c>
      <c r="AU171" s="242" t="s">
        <v>85</v>
      </c>
      <c r="AV171" s="11" t="s">
        <v>85</v>
      </c>
      <c r="AW171" s="11" t="s">
        <v>39</v>
      </c>
      <c r="AX171" s="11" t="s">
        <v>76</v>
      </c>
      <c r="AY171" s="242" t="s">
        <v>140</v>
      </c>
    </row>
    <row r="172" spans="2:51" s="11" customFormat="1" ht="13.5">
      <c r="B172" s="231"/>
      <c r="C172" s="232"/>
      <c r="D172" s="233" t="s">
        <v>148</v>
      </c>
      <c r="E172" s="234" t="s">
        <v>21</v>
      </c>
      <c r="F172" s="235" t="s">
        <v>920</v>
      </c>
      <c r="G172" s="232"/>
      <c r="H172" s="236">
        <v>138</v>
      </c>
      <c r="I172" s="237"/>
      <c r="J172" s="232"/>
      <c r="K172" s="232"/>
      <c r="L172" s="238"/>
      <c r="M172" s="239"/>
      <c r="N172" s="240"/>
      <c r="O172" s="240"/>
      <c r="P172" s="240"/>
      <c r="Q172" s="240"/>
      <c r="R172" s="240"/>
      <c r="S172" s="240"/>
      <c r="T172" s="241"/>
      <c r="AT172" s="242" t="s">
        <v>148</v>
      </c>
      <c r="AU172" s="242" t="s">
        <v>85</v>
      </c>
      <c r="AV172" s="11" t="s">
        <v>85</v>
      </c>
      <c r="AW172" s="11" t="s">
        <v>39</v>
      </c>
      <c r="AX172" s="11" t="s">
        <v>76</v>
      </c>
      <c r="AY172" s="242" t="s">
        <v>140</v>
      </c>
    </row>
    <row r="173" spans="2:51" s="12" customFormat="1" ht="13.5">
      <c r="B173" s="261"/>
      <c r="C173" s="262"/>
      <c r="D173" s="233" t="s">
        <v>148</v>
      </c>
      <c r="E173" s="263" t="s">
        <v>21</v>
      </c>
      <c r="F173" s="264" t="s">
        <v>510</v>
      </c>
      <c r="G173" s="262"/>
      <c r="H173" s="265">
        <v>259.9</v>
      </c>
      <c r="I173" s="266"/>
      <c r="J173" s="262"/>
      <c r="K173" s="262"/>
      <c r="L173" s="267"/>
      <c r="M173" s="268"/>
      <c r="N173" s="269"/>
      <c r="O173" s="269"/>
      <c r="P173" s="269"/>
      <c r="Q173" s="269"/>
      <c r="R173" s="269"/>
      <c r="S173" s="269"/>
      <c r="T173" s="270"/>
      <c r="AT173" s="271" t="s">
        <v>148</v>
      </c>
      <c r="AU173" s="271" t="s">
        <v>85</v>
      </c>
      <c r="AV173" s="12" t="s">
        <v>91</v>
      </c>
      <c r="AW173" s="12" t="s">
        <v>39</v>
      </c>
      <c r="AX173" s="12" t="s">
        <v>81</v>
      </c>
      <c r="AY173" s="271" t="s">
        <v>140</v>
      </c>
    </row>
    <row r="174" spans="2:65" s="1" customFormat="1" ht="16.5" customHeight="1">
      <c r="B174" s="44"/>
      <c r="C174" s="243" t="s">
        <v>291</v>
      </c>
      <c r="D174" s="243" t="s">
        <v>154</v>
      </c>
      <c r="E174" s="244" t="s">
        <v>921</v>
      </c>
      <c r="F174" s="245" t="s">
        <v>922</v>
      </c>
      <c r="G174" s="246" t="s">
        <v>161</v>
      </c>
      <c r="H174" s="247">
        <v>62.1</v>
      </c>
      <c r="I174" s="248"/>
      <c r="J174" s="249">
        <f>ROUND(I174*H174,2)</f>
        <v>0</v>
      </c>
      <c r="K174" s="245" t="s">
        <v>21</v>
      </c>
      <c r="L174" s="250"/>
      <c r="M174" s="251" t="s">
        <v>21</v>
      </c>
      <c r="N174" s="252" t="s">
        <v>47</v>
      </c>
      <c r="O174" s="45"/>
      <c r="P174" s="228">
        <f>O174*H174</f>
        <v>0</v>
      </c>
      <c r="Q174" s="228">
        <v>0.0052</v>
      </c>
      <c r="R174" s="228">
        <f>Q174*H174</f>
        <v>0.32292</v>
      </c>
      <c r="S174" s="228">
        <v>0</v>
      </c>
      <c r="T174" s="229">
        <f>S174*H174</f>
        <v>0</v>
      </c>
      <c r="AR174" s="22" t="s">
        <v>267</v>
      </c>
      <c r="AT174" s="22" t="s">
        <v>154</v>
      </c>
      <c r="AU174" s="22" t="s">
        <v>85</v>
      </c>
      <c r="AY174" s="22" t="s">
        <v>140</v>
      </c>
      <c r="BE174" s="230">
        <f>IF(N174="základní",J174,0)</f>
        <v>0</v>
      </c>
      <c r="BF174" s="230">
        <f>IF(N174="snížená",J174,0)</f>
        <v>0</v>
      </c>
      <c r="BG174" s="230">
        <f>IF(N174="zákl. přenesená",J174,0)</f>
        <v>0</v>
      </c>
      <c r="BH174" s="230">
        <f>IF(N174="sníž. přenesená",J174,0)</f>
        <v>0</v>
      </c>
      <c r="BI174" s="230">
        <f>IF(N174="nulová",J174,0)</f>
        <v>0</v>
      </c>
      <c r="BJ174" s="22" t="s">
        <v>81</v>
      </c>
      <c r="BK174" s="230">
        <f>ROUND(I174*H174,2)</f>
        <v>0</v>
      </c>
      <c r="BL174" s="22" t="s">
        <v>217</v>
      </c>
      <c r="BM174" s="22" t="s">
        <v>923</v>
      </c>
    </row>
    <row r="175" spans="2:51" s="11" customFormat="1" ht="13.5">
      <c r="B175" s="231"/>
      <c r="C175" s="232"/>
      <c r="D175" s="233" t="s">
        <v>148</v>
      </c>
      <c r="E175" s="234" t="s">
        <v>21</v>
      </c>
      <c r="F175" s="235" t="s">
        <v>924</v>
      </c>
      <c r="G175" s="232"/>
      <c r="H175" s="236">
        <v>62.1</v>
      </c>
      <c r="I175" s="237"/>
      <c r="J175" s="232"/>
      <c r="K175" s="232"/>
      <c r="L175" s="238"/>
      <c r="M175" s="239"/>
      <c r="N175" s="240"/>
      <c r="O175" s="240"/>
      <c r="P175" s="240"/>
      <c r="Q175" s="240"/>
      <c r="R175" s="240"/>
      <c r="S175" s="240"/>
      <c r="T175" s="241"/>
      <c r="AT175" s="242" t="s">
        <v>148</v>
      </c>
      <c r="AU175" s="242" t="s">
        <v>85</v>
      </c>
      <c r="AV175" s="11" t="s">
        <v>85</v>
      </c>
      <c r="AW175" s="11" t="s">
        <v>39</v>
      </c>
      <c r="AX175" s="11" t="s">
        <v>81</v>
      </c>
      <c r="AY175" s="242" t="s">
        <v>140</v>
      </c>
    </row>
    <row r="176" spans="2:65" s="1" customFormat="1" ht="38.25" customHeight="1">
      <c r="B176" s="44"/>
      <c r="C176" s="219" t="s">
        <v>267</v>
      </c>
      <c r="D176" s="219" t="s">
        <v>142</v>
      </c>
      <c r="E176" s="220" t="s">
        <v>925</v>
      </c>
      <c r="F176" s="221" t="s">
        <v>926</v>
      </c>
      <c r="G176" s="222" t="s">
        <v>152</v>
      </c>
      <c r="H176" s="223">
        <v>1020</v>
      </c>
      <c r="I176" s="224"/>
      <c r="J176" s="225">
        <f>ROUND(I176*H176,2)</f>
        <v>0</v>
      </c>
      <c r="K176" s="221" t="s">
        <v>146</v>
      </c>
      <c r="L176" s="70"/>
      <c r="M176" s="226" t="s">
        <v>21</v>
      </c>
      <c r="N176" s="227" t="s">
        <v>47</v>
      </c>
      <c r="O176" s="45"/>
      <c r="P176" s="228">
        <f>O176*H176</f>
        <v>0</v>
      </c>
      <c r="Q176" s="228">
        <v>0</v>
      </c>
      <c r="R176" s="228">
        <f>Q176*H176</f>
        <v>0</v>
      </c>
      <c r="S176" s="228">
        <v>0</v>
      </c>
      <c r="T176" s="229">
        <f>S176*H176</f>
        <v>0</v>
      </c>
      <c r="AR176" s="22" t="s">
        <v>217</v>
      </c>
      <c r="AT176" s="22" t="s">
        <v>142</v>
      </c>
      <c r="AU176" s="22" t="s">
        <v>85</v>
      </c>
      <c r="AY176" s="22" t="s">
        <v>140</v>
      </c>
      <c r="BE176" s="230">
        <f>IF(N176="základní",J176,0)</f>
        <v>0</v>
      </c>
      <c r="BF176" s="230">
        <f>IF(N176="snížená",J176,0)</f>
        <v>0</v>
      </c>
      <c r="BG176" s="230">
        <f>IF(N176="zákl. přenesená",J176,0)</f>
        <v>0</v>
      </c>
      <c r="BH176" s="230">
        <f>IF(N176="sníž. přenesená",J176,0)</f>
        <v>0</v>
      </c>
      <c r="BI176" s="230">
        <f>IF(N176="nulová",J176,0)</f>
        <v>0</v>
      </c>
      <c r="BJ176" s="22" t="s">
        <v>81</v>
      </c>
      <c r="BK176" s="230">
        <f>ROUND(I176*H176,2)</f>
        <v>0</v>
      </c>
      <c r="BL176" s="22" t="s">
        <v>217</v>
      </c>
      <c r="BM176" s="22" t="s">
        <v>927</v>
      </c>
    </row>
    <row r="177" spans="2:51" s="11" customFormat="1" ht="13.5">
      <c r="B177" s="231"/>
      <c r="C177" s="232"/>
      <c r="D177" s="233" t="s">
        <v>148</v>
      </c>
      <c r="E177" s="234" t="s">
        <v>21</v>
      </c>
      <c r="F177" s="235" t="s">
        <v>928</v>
      </c>
      <c r="G177" s="232"/>
      <c r="H177" s="236">
        <v>150</v>
      </c>
      <c r="I177" s="237"/>
      <c r="J177" s="232"/>
      <c r="K177" s="232"/>
      <c r="L177" s="238"/>
      <c r="M177" s="239"/>
      <c r="N177" s="240"/>
      <c r="O177" s="240"/>
      <c r="P177" s="240"/>
      <c r="Q177" s="240"/>
      <c r="R177" s="240"/>
      <c r="S177" s="240"/>
      <c r="T177" s="241"/>
      <c r="AT177" s="242" t="s">
        <v>148</v>
      </c>
      <c r="AU177" s="242" t="s">
        <v>85</v>
      </c>
      <c r="AV177" s="11" t="s">
        <v>85</v>
      </c>
      <c r="AW177" s="11" t="s">
        <v>39</v>
      </c>
      <c r="AX177" s="11" t="s">
        <v>76</v>
      </c>
      <c r="AY177" s="242" t="s">
        <v>140</v>
      </c>
    </row>
    <row r="178" spans="2:51" s="11" customFormat="1" ht="13.5">
      <c r="B178" s="231"/>
      <c r="C178" s="232"/>
      <c r="D178" s="233" t="s">
        <v>148</v>
      </c>
      <c r="E178" s="234" t="s">
        <v>21</v>
      </c>
      <c r="F178" s="235" t="s">
        <v>929</v>
      </c>
      <c r="G178" s="232"/>
      <c r="H178" s="236">
        <v>870</v>
      </c>
      <c r="I178" s="237"/>
      <c r="J178" s="232"/>
      <c r="K178" s="232"/>
      <c r="L178" s="238"/>
      <c r="M178" s="239"/>
      <c r="N178" s="240"/>
      <c r="O178" s="240"/>
      <c r="P178" s="240"/>
      <c r="Q178" s="240"/>
      <c r="R178" s="240"/>
      <c r="S178" s="240"/>
      <c r="T178" s="241"/>
      <c r="AT178" s="242" t="s">
        <v>148</v>
      </c>
      <c r="AU178" s="242" t="s">
        <v>85</v>
      </c>
      <c r="AV178" s="11" t="s">
        <v>85</v>
      </c>
      <c r="AW178" s="11" t="s">
        <v>39</v>
      </c>
      <c r="AX178" s="11" t="s">
        <v>76</v>
      </c>
      <c r="AY178" s="242" t="s">
        <v>140</v>
      </c>
    </row>
    <row r="179" spans="2:51" s="12" customFormat="1" ht="13.5">
      <c r="B179" s="261"/>
      <c r="C179" s="262"/>
      <c r="D179" s="233" t="s">
        <v>148</v>
      </c>
      <c r="E179" s="263" t="s">
        <v>21</v>
      </c>
      <c r="F179" s="264" t="s">
        <v>510</v>
      </c>
      <c r="G179" s="262"/>
      <c r="H179" s="265">
        <v>1020</v>
      </c>
      <c r="I179" s="266"/>
      <c r="J179" s="262"/>
      <c r="K179" s="262"/>
      <c r="L179" s="267"/>
      <c r="M179" s="268"/>
      <c r="N179" s="269"/>
      <c r="O179" s="269"/>
      <c r="P179" s="269"/>
      <c r="Q179" s="269"/>
      <c r="R179" s="269"/>
      <c r="S179" s="269"/>
      <c r="T179" s="270"/>
      <c r="AT179" s="271" t="s">
        <v>148</v>
      </c>
      <c r="AU179" s="271" t="s">
        <v>85</v>
      </c>
      <c r="AV179" s="12" t="s">
        <v>91</v>
      </c>
      <c r="AW179" s="12" t="s">
        <v>39</v>
      </c>
      <c r="AX179" s="12" t="s">
        <v>81</v>
      </c>
      <c r="AY179" s="271" t="s">
        <v>140</v>
      </c>
    </row>
    <row r="180" spans="2:65" s="1" customFormat="1" ht="16.5" customHeight="1">
      <c r="B180" s="44"/>
      <c r="C180" s="243" t="s">
        <v>300</v>
      </c>
      <c r="D180" s="243" t="s">
        <v>154</v>
      </c>
      <c r="E180" s="244" t="s">
        <v>930</v>
      </c>
      <c r="F180" s="245" t="s">
        <v>931</v>
      </c>
      <c r="G180" s="246" t="s">
        <v>152</v>
      </c>
      <c r="H180" s="247">
        <v>1020</v>
      </c>
      <c r="I180" s="248"/>
      <c r="J180" s="249">
        <f>ROUND(I180*H180,2)</f>
        <v>0</v>
      </c>
      <c r="K180" s="245" t="s">
        <v>21</v>
      </c>
      <c r="L180" s="250"/>
      <c r="M180" s="251" t="s">
        <v>21</v>
      </c>
      <c r="N180" s="252" t="s">
        <v>47</v>
      </c>
      <c r="O180" s="45"/>
      <c r="P180" s="228">
        <f>O180*H180</f>
        <v>0</v>
      </c>
      <c r="Q180" s="228">
        <v>2E-05</v>
      </c>
      <c r="R180" s="228">
        <f>Q180*H180</f>
        <v>0.0204</v>
      </c>
      <c r="S180" s="228">
        <v>0</v>
      </c>
      <c r="T180" s="229">
        <f>S180*H180</f>
        <v>0</v>
      </c>
      <c r="AR180" s="22" t="s">
        <v>267</v>
      </c>
      <c r="AT180" s="22" t="s">
        <v>154</v>
      </c>
      <c r="AU180" s="22" t="s">
        <v>85</v>
      </c>
      <c r="AY180" s="22" t="s">
        <v>140</v>
      </c>
      <c r="BE180" s="230">
        <f>IF(N180="základní",J180,0)</f>
        <v>0</v>
      </c>
      <c r="BF180" s="230">
        <f>IF(N180="snížená",J180,0)</f>
        <v>0</v>
      </c>
      <c r="BG180" s="230">
        <f>IF(N180="zákl. přenesená",J180,0)</f>
        <v>0</v>
      </c>
      <c r="BH180" s="230">
        <f>IF(N180="sníž. přenesená",J180,0)</f>
        <v>0</v>
      </c>
      <c r="BI180" s="230">
        <f>IF(N180="nulová",J180,0)</f>
        <v>0</v>
      </c>
      <c r="BJ180" s="22" t="s">
        <v>81</v>
      </c>
      <c r="BK180" s="230">
        <f>ROUND(I180*H180,2)</f>
        <v>0</v>
      </c>
      <c r="BL180" s="22" t="s">
        <v>217</v>
      </c>
      <c r="BM180" s="22" t="s">
        <v>932</v>
      </c>
    </row>
    <row r="181" spans="2:51" s="11" customFormat="1" ht="13.5">
      <c r="B181" s="231"/>
      <c r="C181" s="232"/>
      <c r="D181" s="233" t="s">
        <v>148</v>
      </c>
      <c r="E181" s="234" t="s">
        <v>21</v>
      </c>
      <c r="F181" s="235" t="s">
        <v>928</v>
      </c>
      <c r="G181" s="232"/>
      <c r="H181" s="236">
        <v>150</v>
      </c>
      <c r="I181" s="237"/>
      <c r="J181" s="232"/>
      <c r="K181" s="232"/>
      <c r="L181" s="238"/>
      <c r="M181" s="239"/>
      <c r="N181" s="240"/>
      <c r="O181" s="240"/>
      <c r="P181" s="240"/>
      <c r="Q181" s="240"/>
      <c r="R181" s="240"/>
      <c r="S181" s="240"/>
      <c r="T181" s="241"/>
      <c r="AT181" s="242" t="s">
        <v>148</v>
      </c>
      <c r="AU181" s="242" t="s">
        <v>85</v>
      </c>
      <c r="AV181" s="11" t="s">
        <v>85</v>
      </c>
      <c r="AW181" s="11" t="s">
        <v>39</v>
      </c>
      <c r="AX181" s="11" t="s">
        <v>76</v>
      </c>
      <c r="AY181" s="242" t="s">
        <v>140</v>
      </c>
    </row>
    <row r="182" spans="2:51" s="11" customFormat="1" ht="13.5">
      <c r="B182" s="231"/>
      <c r="C182" s="232"/>
      <c r="D182" s="233" t="s">
        <v>148</v>
      </c>
      <c r="E182" s="234" t="s">
        <v>21</v>
      </c>
      <c r="F182" s="235" t="s">
        <v>929</v>
      </c>
      <c r="G182" s="232"/>
      <c r="H182" s="236">
        <v>870</v>
      </c>
      <c r="I182" s="237"/>
      <c r="J182" s="232"/>
      <c r="K182" s="232"/>
      <c r="L182" s="238"/>
      <c r="M182" s="239"/>
      <c r="N182" s="240"/>
      <c r="O182" s="240"/>
      <c r="P182" s="240"/>
      <c r="Q182" s="240"/>
      <c r="R182" s="240"/>
      <c r="S182" s="240"/>
      <c r="T182" s="241"/>
      <c r="AT182" s="242" t="s">
        <v>148</v>
      </c>
      <c r="AU182" s="242" t="s">
        <v>85</v>
      </c>
      <c r="AV182" s="11" t="s">
        <v>85</v>
      </c>
      <c r="AW182" s="11" t="s">
        <v>39</v>
      </c>
      <c r="AX182" s="11" t="s">
        <v>76</v>
      </c>
      <c r="AY182" s="242" t="s">
        <v>140</v>
      </c>
    </row>
    <row r="183" spans="2:51" s="12" customFormat="1" ht="13.5">
      <c r="B183" s="261"/>
      <c r="C183" s="262"/>
      <c r="D183" s="233" t="s">
        <v>148</v>
      </c>
      <c r="E183" s="263" t="s">
        <v>21</v>
      </c>
      <c r="F183" s="264" t="s">
        <v>510</v>
      </c>
      <c r="G183" s="262"/>
      <c r="H183" s="265">
        <v>1020</v>
      </c>
      <c r="I183" s="266"/>
      <c r="J183" s="262"/>
      <c r="K183" s="262"/>
      <c r="L183" s="267"/>
      <c r="M183" s="268"/>
      <c r="N183" s="269"/>
      <c r="O183" s="269"/>
      <c r="P183" s="269"/>
      <c r="Q183" s="269"/>
      <c r="R183" s="269"/>
      <c r="S183" s="269"/>
      <c r="T183" s="270"/>
      <c r="AT183" s="271" t="s">
        <v>148</v>
      </c>
      <c r="AU183" s="271" t="s">
        <v>85</v>
      </c>
      <c r="AV183" s="12" t="s">
        <v>91</v>
      </c>
      <c r="AW183" s="12" t="s">
        <v>39</v>
      </c>
      <c r="AX183" s="12" t="s">
        <v>81</v>
      </c>
      <c r="AY183" s="271" t="s">
        <v>140</v>
      </c>
    </row>
    <row r="184" spans="2:65" s="1" customFormat="1" ht="38.25" customHeight="1">
      <c r="B184" s="44"/>
      <c r="C184" s="219" t="s">
        <v>305</v>
      </c>
      <c r="D184" s="219" t="s">
        <v>142</v>
      </c>
      <c r="E184" s="220" t="s">
        <v>933</v>
      </c>
      <c r="F184" s="221" t="s">
        <v>934</v>
      </c>
      <c r="G184" s="222" t="s">
        <v>377</v>
      </c>
      <c r="H184" s="255"/>
      <c r="I184" s="224"/>
      <c r="J184" s="225">
        <f>ROUND(I184*H184,2)</f>
        <v>0</v>
      </c>
      <c r="K184" s="221" t="s">
        <v>146</v>
      </c>
      <c r="L184" s="70"/>
      <c r="M184" s="226" t="s">
        <v>21</v>
      </c>
      <c r="N184" s="227" t="s">
        <v>47</v>
      </c>
      <c r="O184" s="45"/>
      <c r="P184" s="228">
        <f>O184*H184</f>
        <v>0</v>
      </c>
      <c r="Q184" s="228">
        <v>0</v>
      </c>
      <c r="R184" s="228">
        <f>Q184*H184</f>
        <v>0</v>
      </c>
      <c r="S184" s="228">
        <v>0</v>
      </c>
      <c r="T184" s="229">
        <f>S184*H184</f>
        <v>0</v>
      </c>
      <c r="AR184" s="22" t="s">
        <v>217</v>
      </c>
      <c r="AT184" s="22" t="s">
        <v>142</v>
      </c>
      <c r="AU184" s="22" t="s">
        <v>85</v>
      </c>
      <c r="AY184" s="22" t="s">
        <v>140</v>
      </c>
      <c r="BE184" s="230">
        <f>IF(N184="základní",J184,0)</f>
        <v>0</v>
      </c>
      <c r="BF184" s="230">
        <f>IF(N184="snížená",J184,0)</f>
        <v>0</v>
      </c>
      <c r="BG184" s="230">
        <f>IF(N184="zákl. přenesená",J184,0)</f>
        <v>0</v>
      </c>
      <c r="BH184" s="230">
        <f>IF(N184="sníž. přenesená",J184,0)</f>
        <v>0</v>
      </c>
      <c r="BI184" s="230">
        <f>IF(N184="nulová",J184,0)</f>
        <v>0</v>
      </c>
      <c r="BJ184" s="22" t="s">
        <v>81</v>
      </c>
      <c r="BK184" s="230">
        <f>ROUND(I184*H184,2)</f>
        <v>0</v>
      </c>
      <c r="BL184" s="22" t="s">
        <v>217</v>
      </c>
      <c r="BM184" s="22" t="s">
        <v>935</v>
      </c>
    </row>
    <row r="185" spans="2:63" s="10" customFormat="1" ht="29.85" customHeight="1">
      <c r="B185" s="203"/>
      <c r="C185" s="204"/>
      <c r="D185" s="205" t="s">
        <v>75</v>
      </c>
      <c r="E185" s="217" t="s">
        <v>233</v>
      </c>
      <c r="F185" s="217" t="s">
        <v>234</v>
      </c>
      <c r="G185" s="204"/>
      <c r="H185" s="204"/>
      <c r="I185" s="207"/>
      <c r="J185" s="218">
        <f>BK185</f>
        <v>0</v>
      </c>
      <c r="K185" s="204"/>
      <c r="L185" s="209"/>
      <c r="M185" s="210"/>
      <c r="N185" s="211"/>
      <c r="O185" s="211"/>
      <c r="P185" s="212">
        <f>SUM(P186:P188)</f>
        <v>0</v>
      </c>
      <c r="Q185" s="211"/>
      <c r="R185" s="212">
        <f>SUM(R186:R188)</f>
        <v>0.00058</v>
      </c>
      <c r="S185" s="211"/>
      <c r="T185" s="213">
        <f>SUM(T186:T188)</f>
        <v>0.04226</v>
      </c>
      <c r="AR185" s="214" t="s">
        <v>85</v>
      </c>
      <c r="AT185" s="215" t="s">
        <v>75</v>
      </c>
      <c r="AU185" s="215" t="s">
        <v>81</v>
      </c>
      <c r="AY185" s="214" t="s">
        <v>140</v>
      </c>
      <c r="BK185" s="216">
        <f>SUM(BK186:BK188)</f>
        <v>0</v>
      </c>
    </row>
    <row r="186" spans="2:65" s="1" customFormat="1" ht="16.5" customHeight="1">
      <c r="B186" s="44"/>
      <c r="C186" s="219" t="s">
        <v>310</v>
      </c>
      <c r="D186" s="219" t="s">
        <v>142</v>
      </c>
      <c r="E186" s="220" t="s">
        <v>236</v>
      </c>
      <c r="F186" s="221" t="s">
        <v>936</v>
      </c>
      <c r="G186" s="222" t="s">
        <v>152</v>
      </c>
      <c r="H186" s="223">
        <v>2</v>
      </c>
      <c r="I186" s="224"/>
      <c r="J186" s="225">
        <f>ROUND(I186*H186,2)</f>
        <v>0</v>
      </c>
      <c r="K186" s="221" t="s">
        <v>21</v>
      </c>
      <c r="L186" s="70"/>
      <c r="M186" s="226" t="s">
        <v>21</v>
      </c>
      <c r="N186" s="227" t="s">
        <v>47</v>
      </c>
      <c r="O186" s="45"/>
      <c r="P186" s="228">
        <f>O186*H186</f>
        <v>0</v>
      </c>
      <c r="Q186" s="228">
        <v>0</v>
      </c>
      <c r="R186" s="228">
        <f>Q186*H186</f>
        <v>0</v>
      </c>
      <c r="S186" s="228">
        <v>0.02113</v>
      </c>
      <c r="T186" s="229">
        <f>S186*H186</f>
        <v>0.04226</v>
      </c>
      <c r="AR186" s="22" t="s">
        <v>217</v>
      </c>
      <c r="AT186" s="22" t="s">
        <v>142</v>
      </c>
      <c r="AU186" s="22" t="s">
        <v>85</v>
      </c>
      <c r="AY186" s="22" t="s">
        <v>140</v>
      </c>
      <c r="BE186" s="230">
        <f>IF(N186="základní",J186,0)</f>
        <v>0</v>
      </c>
      <c r="BF186" s="230">
        <f>IF(N186="snížená",J186,0)</f>
        <v>0</v>
      </c>
      <c r="BG186" s="230">
        <f>IF(N186="zákl. přenesená",J186,0)</f>
        <v>0</v>
      </c>
      <c r="BH186" s="230">
        <f>IF(N186="sníž. přenesená",J186,0)</f>
        <v>0</v>
      </c>
      <c r="BI186" s="230">
        <f>IF(N186="nulová",J186,0)</f>
        <v>0</v>
      </c>
      <c r="BJ186" s="22" t="s">
        <v>81</v>
      </c>
      <c r="BK186" s="230">
        <f>ROUND(I186*H186,2)</f>
        <v>0</v>
      </c>
      <c r="BL186" s="22" t="s">
        <v>217</v>
      </c>
      <c r="BM186" s="22" t="s">
        <v>937</v>
      </c>
    </row>
    <row r="187" spans="2:51" s="11" customFormat="1" ht="13.5">
      <c r="B187" s="231"/>
      <c r="C187" s="232"/>
      <c r="D187" s="233" t="s">
        <v>148</v>
      </c>
      <c r="E187" s="234" t="s">
        <v>21</v>
      </c>
      <c r="F187" s="235" t="s">
        <v>938</v>
      </c>
      <c r="G187" s="232"/>
      <c r="H187" s="236">
        <v>2</v>
      </c>
      <c r="I187" s="237"/>
      <c r="J187" s="232"/>
      <c r="K187" s="232"/>
      <c r="L187" s="238"/>
      <c r="M187" s="239"/>
      <c r="N187" s="240"/>
      <c r="O187" s="240"/>
      <c r="P187" s="240"/>
      <c r="Q187" s="240"/>
      <c r="R187" s="240"/>
      <c r="S187" s="240"/>
      <c r="T187" s="241"/>
      <c r="AT187" s="242" t="s">
        <v>148</v>
      </c>
      <c r="AU187" s="242" t="s">
        <v>85</v>
      </c>
      <c r="AV187" s="11" t="s">
        <v>85</v>
      </c>
      <c r="AW187" s="11" t="s">
        <v>39</v>
      </c>
      <c r="AX187" s="11" t="s">
        <v>81</v>
      </c>
      <c r="AY187" s="242" t="s">
        <v>140</v>
      </c>
    </row>
    <row r="188" spans="2:65" s="1" customFormat="1" ht="16.5" customHeight="1">
      <c r="B188" s="44"/>
      <c r="C188" s="219" t="s">
        <v>314</v>
      </c>
      <c r="D188" s="219" t="s">
        <v>142</v>
      </c>
      <c r="E188" s="220" t="s">
        <v>240</v>
      </c>
      <c r="F188" s="221" t="s">
        <v>241</v>
      </c>
      <c r="G188" s="222" t="s">
        <v>152</v>
      </c>
      <c r="H188" s="223">
        <v>2</v>
      </c>
      <c r="I188" s="224"/>
      <c r="J188" s="225">
        <f>ROUND(I188*H188,2)</f>
        <v>0</v>
      </c>
      <c r="K188" s="221" t="s">
        <v>21</v>
      </c>
      <c r="L188" s="70"/>
      <c r="M188" s="226" t="s">
        <v>21</v>
      </c>
      <c r="N188" s="227" t="s">
        <v>47</v>
      </c>
      <c r="O188" s="45"/>
      <c r="P188" s="228">
        <f>O188*H188</f>
        <v>0</v>
      </c>
      <c r="Q188" s="228">
        <v>0.00029</v>
      </c>
      <c r="R188" s="228">
        <f>Q188*H188</f>
        <v>0.00058</v>
      </c>
      <c r="S188" s="228">
        <v>0</v>
      </c>
      <c r="T188" s="229">
        <f>S188*H188</f>
        <v>0</v>
      </c>
      <c r="AR188" s="22" t="s">
        <v>217</v>
      </c>
      <c r="AT188" s="22" t="s">
        <v>142</v>
      </c>
      <c r="AU188" s="22" t="s">
        <v>85</v>
      </c>
      <c r="AY188" s="22" t="s">
        <v>140</v>
      </c>
      <c r="BE188" s="230">
        <f>IF(N188="základní",J188,0)</f>
        <v>0</v>
      </c>
      <c r="BF188" s="230">
        <f>IF(N188="snížená",J188,0)</f>
        <v>0</v>
      </c>
      <c r="BG188" s="230">
        <f>IF(N188="zákl. přenesená",J188,0)</f>
        <v>0</v>
      </c>
      <c r="BH188" s="230">
        <f>IF(N188="sníž. přenesená",J188,0)</f>
        <v>0</v>
      </c>
      <c r="BI188" s="230">
        <f>IF(N188="nulová",J188,0)</f>
        <v>0</v>
      </c>
      <c r="BJ188" s="22" t="s">
        <v>81</v>
      </c>
      <c r="BK188" s="230">
        <f>ROUND(I188*H188,2)</f>
        <v>0</v>
      </c>
      <c r="BL188" s="22" t="s">
        <v>217</v>
      </c>
      <c r="BM188" s="22" t="s">
        <v>939</v>
      </c>
    </row>
    <row r="189" spans="2:63" s="10" customFormat="1" ht="29.85" customHeight="1">
      <c r="B189" s="203"/>
      <c r="C189" s="204"/>
      <c r="D189" s="205" t="s">
        <v>75</v>
      </c>
      <c r="E189" s="217" t="s">
        <v>821</v>
      </c>
      <c r="F189" s="217" t="s">
        <v>822</v>
      </c>
      <c r="G189" s="204"/>
      <c r="H189" s="204"/>
      <c r="I189" s="207"/>
      <c r="J189" s="218">
        <f>BK189</f>
        <v>0</v>
      </c>
      <c r="K189" s="204"/>
      <c r="L189" s="209"/>
      <c r="M189" s="210"/>
      <c r="N189" s="211"/>
      <c r="O189" s="211"/>
      <c r="P189" s="212">
        <f>SUM(P190:P202)</f>
        <v>0</v>
      </c>
      <c r="Q189" s="211"/>
      <c r="R189" s="212">
        <f>SUM(R190:R202)</f>
        <v>0</v>
      </c>
      <c r="S189" s="211"/>
      <c r="T189" s="213">
        <f>SUM(T190:T202)</f>
        <v>0</v>
      </c>
      <c r="AR189" s="214" t="s">
        <v>85</v>
      </c>
      <c r="AT189" s="215" t="s">
        <v>75</v>
      </c>
      <c r="AU189" s="215" t="s">
        <v>81</v>
      </c>
      <c r="AY189" s="214" t="s">
        <v>140</v>
      </c>
      <c r="BK189" s="216">
        <f>SUM(BK190:BK202)</f>
        <v>0</v>
      </c>
    </row>
    <row r="190" spans="2:65" s="1" customFormat="1" ht="16.5" customHeight="1">
      <c r="B190" s="44"/>
      <c r="C190" s="219" t="s">
        <v>318</v>
      </c>
      <c r="D190" s="219" t="s">
        <v>142</v>
      </c>
      <c r="E190" s="220" t="s">
        <v>940</v>
      </c>
      <c r="F190" s="221" t="s">
        <v>941</v>
      </c>
      <c r="G190" s="222" t="s">
        <v>621</v>
      </c>
      <c r="H190" s="223">
        <v>1</v>
      </c>
      <c r="I190" s="224"/>
      <c r="J190" s="225">
        <f>ROUND(I190*H190,2)</f>
        <v>0</v>
      </c>
      <c r="K190" s="221" t="s">
        <v>21</v>
      </c>
      <c r="L190" s="70"/>
      <c r="M190" s="226" t="s">
        <v>21</v>
      </c>
      <c r="N190" s="227" t="s">
        <v>47</v>
      </c>
      <c r="O190" s="45"/>
      <c r="P190" s="228">
        <f>O190*H190</f>
        <v>0</v>
      </c>
      <c r="Q190" s="228">
        <v>0</v>
      </c>
      <c r="R190" s="228">
        <f>Q190*H190</f>
        <v>0</v>
      </c>
      <c r="S190" s="228">
        <v>0</v>
      </c>
      <c r="T190" s="229">
        <f>S190*H190</f>
        <v>0</v>
      </c>
      <c r="AR190" s="22" t="s">
        <v>217</v>
      </c>
      <c r="AT190" s="22" t="s">
        <v>142</v>
      </c>
      <c r="AU190" s="22" t="s">
        <v>85</v>
      </c>
      <c r="AY190" s="22" t="s">
        <v>140</v>
      </c>
      <c r="BE190" s="230">
        <f>IF(N190="základní",J190,0)</f>
        <v>0</v>
      </c>
      <c r="BF190" s="230">
        <f>IF(N190="snížená",J190,0)</f>
        <v>0</v>
      </c>
      <c r="BG190" s="230">
        <f>IF(N190="zákl. přenesená",J190,0)</f>
        <v>0</v>
      </c>
      <c r="BH190" s="230">
        <f>IF(N190="sníž. přenesená",J190,0)</f>
        <v>0</v>
      </c>
      <c r="BI190" s="230">
        <f>IF(N190="nulová",J190,0)</f>
        <v>0</v>
      </c>
      <c r="BJ190" s="22" t="s">
        <v>81</v>
      </c>
      <c r="BK190" s="230">
        <f>ROUND(I190*H190,2)</f>
        <v>0</v>
      </c>
      <c r="BL190" s="22" t="s">
        <v>217</v>
      </c>
      <c r="BM190" s="22" t="s">
        <v>942</v>
      </c>
    </row>
    <row r="191" spans="2:65" s="1" customFormat="1" ht="25.5" customHeight="1">
      <c r="B191" s="44"/>
      <c r="C191" s="219" t="s">
        <v>322</v>
      </c>
      <c r="D191" s="219" t="s">
        <v>142</v>
      </c>
      <c r="E191" s="220" t="s">
        <v>943</v>
      </c>
      <c r="F191" s="221" t="s">
        <v>944</v>
      </c>
      <c r="G191" s="222" t="s">
        <v>251</v>
      </c>
      <c r="H191" s="223">
        <v>122.5</v>
      </c>
      <c r="I191" s="224"/>
      <c r="J191" s="225">
        <f>ROUND(I191*H191,2)</f>
        <v>0</v>
      </c>
      <c r="K191" s="221" t="s">
        <v>21</v>
      </c>
      <c r="L191" s="70"/>
      <c r="M191" s="226" t="s">
        <v>21</v>
      </c>
      <c r="N191" s="227" t="s">
        <v>47</v>
      </c>
      <c r="O191" s="45"/>
      <c r="P191" s="228">
        <f>O191*H191</f>
        <v>0</v>
      </c>
      <c r="Q191" s="228">
        <v>0</v>
      </c>
      <c r="R191" s="228">
        <f>Q191*H191</f>
        <v>0</v>
      </c>
      <c r="S191" s="228">
        <v>0</v>
      </c>
      <c r="T191" s="229">
        <f>S191*H191</f>
        <v>0</v>
      </c>
      <c r="AR191" s="22" t="s">
        <v>217</v>
      </c>
      <c r="AT191" s="22" t="s">
        <v>142</v>
      </c>
      <c r="AU191" s="22" t="s">
        <v>85</v>
      </c>
      <c r="AY191" s="22" t="s">
        <v>140</v>
      </c>
      <c r="BE191" s="230">
        <f>IF(N191="základní",J191,0)</f>
        <v>0</v>
      </c>
      <c r="BF191" s="230">
        <f>IF(N191="snížená",J191,0)</f>
        <v>0</v>
      </c>
      <c r="BG191" s="230">
        <f>IF(N191="zákl. přenesená",J191,0)</f>
        <v>0</v>
      </c>
      <c r="BH191" s="230">
        <f>IF(N191="sníž. přenesená",J191,0)</f>
        <v>0</v>
      </c>
      <c r="BI191" s="230">
        <f>IF(N191="nulová",J191,0)</f>
        <v>0</v>
      </c>
      <c r="BJ191" s="22" t="s">
        <v>81</v>
      </c>
      <c r="BK191" s="230">
        <f>ROUND(I191*H191,2)</f>
        <v>0</v>
      </c>
      <c r="BL191" s="22" t="s">
        <v>217</v>
      </c>
      <c r="BM191" s="22" t="s">
        <v>945</v>
      </c>
    </row>
    <row r="192" spans="2:51" s="11" customFormat="1" ht="13.5">
      <c r="B192" s="231"/>
      <c r="C192" s="232"/>
      <c r="D192" s="233" t="s">
        <v>148</v>
      </c>
      <c r="E192" s="234" t="s">
        <v>21</v>
      </c>
      <c r="F192" s="235" t="s">
        <v>946</v>
      </c>
      <c r="G192" s="232"/>
      <c r="H192" s="236">
        <v>122.5</v>
      </c>
      <c r="I192" s="237"/>
      <c r="J192" s="232"/>
      <c r="K192" s="232"/>
      <c r="L192" s="238"/>
      <c r="M192" s="239"/>
      <c r="N192" s="240"/>
      <c r="O192" s="240"/>
      <c r="P192" s="240"/>
      <c r="Q192" s="240"/>
      <c r="R192" s="240"/>
      <c r="S192" s="240"/>
      <c r="T192" s="241"/>
      <c r="AT192" s="242" t="s">
        <v>148</v>
      </c>
      <c r="AU192" s="242" t="s">
        <v>85</v>
      </c>
      <c r="AV192" s="11" t="s">
        <v>85</v>
      </c>
      <c r="AW192" s="11" t="s">
        <v>39</v>
      </c>
      <c r="AX192" s="11" t="s">
        <v>81</v>
      </c>
      <c r="AY192" s="242" t="s">
        <v>140</v>
      </c>
    </row>
    <row r="193" spans="2:65" s="1" customFormat="1" ht="25.5" customHeight="1">
      <c r="B193" s="44"/>
      <c r="C193" s="219" t="s">
        <v>326</v>
      </c>
      <c r="D193" s="219" t="s">
        <v>142</v>
      </c>
      <c r="E193" s="220" t="s">
        <v>947</v>
      </c>
      <c r="F193" s="221" t="s">
        <v>948</v>
      </c>
      <c r="G193" s="222" t="s">
        <v>251</v>
      </c>
      <c r="H193" s="223">
        <v>122.5</v>
      </c>
      <c r="I193" s="224"/>
      <c r="J193" s="225">
        <f>ROUND(I193*H193,2)</f>
        <v>0</v>
      </c>
      <c r="K193" s="221" t="s">
        <v>21</v>
      </c>
      <c r="L193" s="70"/>
      <c r="M193" s="226" t="s">
        <v>21</v>
      </c>
      <c r="N193" s="227" t="s">
        <v>47</v>
      </c>
      <c r="O193" s="45"/>
      <c r="P193" s="228">
        <f>O193*H193</f>
        <v>0</v>
      </c>
      <c r="Q193" s="228">
        <v>0</v>
      </c>
      <c r="R193" s="228">
        <f>Q193*H193</f>
        <v>0</v>
      </c>
      <c r="S193" s="228">
        <v>0</v>
      </c>
      <c r="T193" s="229">
        <f>S193*H193</f>
        <v>0</v>
      </c>
      <c r="AR193" s="22" t="s">
        <v>217</v>
      </c>
      <c r="AT193" s="22" t="s">
        <v>142</v>
      </c>
      <c r="AU193" s="22" t="s">
        <v>85</v>
      </c>
      <c r="AY193" s="22" t="s">
        <v>140</v>
      </c>
      <c r="BE193" s="230">
        <f>IF(N193="základní",J193,0)</f>
        <v>0</v>
      </c>
      <c r="BF193" s="230">
        <f>IF(N193="snížená",J193,0)</f>
        <v>0</v>
      </c>
      <c r="BG193" s="230">
        <f>IF(N193="zákl. přenesená",J193,0)</f>
        <v>0</v>
      </c>
      <c r="BH193" s="230">
        <f>IF(N193="sníž. přenesená",J193,0)</f>
        <v>0</v>
      </c>
      <c r="BI193" s="230">
        <f>IF(N193="nulová",J193,0)</f>
        <v>0</v>
      </c>
      <c r="BJ193" s="22" t="s">
        <v>81</v>
      </c>
      <c r="BK193" s="230">
        <f>ROUND(I193*H193,2)</f>
        <v>0</v>
      </c>
      <c r="BL193" s="22" t="s">
        <v>217</v>
      </c>
      <c r="BM193" s="22" t="s">
        <v>949</v>
      </c>
    </row>
    <row r="194" spans="2:51" s="11" customFormat="1" ht="13.5">
      <c r="B194" s="231"/>
      <c r="C194" s="232"/>
      <c r="D194" s="233" t="s">
        <v>148</v>
      </c>
      <c r="E194" s="234" t="s">
        <v>21</v>
      </c>
      <c r="F194" s="235" t="s">
        <v>946</v>
      </c>
      <c r="G194" s="232"/>
      <c r="H194" s="236">
        <v>122.5</v>
      </c>
      <c r="I194" s="237"/>
      <c r="J194" s="232"/>
      <c r="K194" s="232"/>
      <c r="L194" s="238"/>
      <c r="M194" s="239"/>
      <c r="N194" s="240"/>
      <c r="O194" s="240"/>
      <c r="P194" s="240"/>
      <c r="Q194" s="240"/>
      <c r="R194" s="240"/>
      <c r="S194" s="240"/>
      <c r="T194" s="241"/>
      <c r="AT194" s="242" t="s">
        <v>148</v>
      </c>
      <c r="AU194" s="242" t="s">
        <v>85</v>
      </c>
      <c r="AV194" s="11" t="s">
        <v>85</v>
      </c>
      <c r="AW194" s="11" t="s">
        <v>39</v>
      </c>
      <c r="AX194" s="11" t="s">
        <v>81</v>
      </c>
      <c r="AY194" s="242" t="s">
        <v>140</v>
      </c>
    </row>
    <row r="195" spans="2:65" s="1" customFormat="1" ht="16.5" customHeight="1">
      <c r="B195" s="44"/>
      <c r="C195" s="219" t="s">
        <v>330</v>
      </c>
      <c r="D195" s="219" t="s">
        <v>142</v>
      </c>
      <c r="E195" s="220" t="s">
        <v>950</v>
      </c>
      <c r="F195" s="221" t="s">
        <v>951</v>
      </c>
      <c r="G195" s="222" t="s">
        <v>952</v>
      </c>
      <c r="H195" s="223">
        <v>1</v>
      </c>
      <c r="I195" s="224"/>
      <c r="J195" s="225">
        <f>ROUND(I195*H195,2)</f>
        <v>0</v>
      </c>
      <c r="K195" s="221" t="s">
        <v>21</v>
      </c>
      <c r="L195" s="70"/>
      <c r="M195" s="226" t="s">
        <v>21</v>
      </c>
      <c r="N195" s="227" t="s">
        <v>47</v>
      </c>
      <c r="O195" s="45"/>
      <c r="P195" s="228">
        <f>O195*H195</f>
        <v>0</v>
      </c>
      <c r="Q195" s="228">
        <v>0</v>
      </c>
      <c r="R195" s="228">
        <f>Q195*H195</f>
        <v>0</v>
      </c>
      <c r="S195" s="228">
        <v>0</v>
      </c>
      <c r="T195" s="229">
        <f>S195*H195</f>
        <v>0</v>
      </c>
      <c r="AR195" s="22" t="s">
        <v>217</v>
      </c>
      <c r="AT195" s="22" t="s">
        <v>142</v>
      </c>
      <c r="AU195" s="22" t="s">
        <v>85</v>
      </c>
      <c r="AY195" s="22" t="s">
        <v>140</v>
      </c>
      <c r="BE195" s="230">
        <f>IF(N195="základní",J195,0)</f>
        <v>0</v>
      </c>
      <c r="BF195" s="230">
        <f>IF(N195="snížená",J195,0)</f>
        <v>0</v>
      </c>
      <c r="BG195" s="230">
        <f>IF(N195="zákl. přenesená",J195,0)</f>
        <v>0</v>
      </c>
      <c r="BH195" s="230">
        <f>IF(N195="sníž. přenesená",J195,0)</f>
        <v>0</v>
      </c>
      <c r="BI195" s="230">
        <f>IF(N195="nulová",J195,0)</f>
        <v>0</v>
      </c>
      <c r="BJ195" s="22" t="s">
        <v>81</v>
      </c>
      <c r="BK195" s="230">
        <f>ROUND(I195*H195,2)</f>
        <v>0</v>
      </c>
      <c r="BL195" s="22" t="s">
        <v>217</v>
      </c>
      <c r="BM195" s="22" t="s">
        <v>953</v>
      </c>
    </row>
    <row r="196" spans="2:51" s="11" customFormat="1" ht="13.5">
      <c r="B196" s="231"/>
      <c r="C196" s="232"/>
      <c r="D196" s="233" t="s">
        <v>148</v>
      </c>
      <c r="E196" s="234" t="s">
        <v>21</v>
      </c>
      <c r="F196" s="235" t="s">
        <v>81</v>
      </c>
      <c r="G196" s="232"/>
      <c r="H196" s="236">
        <v>1</v>
      </c>
      <c r="I196" s="237"/>
      <c r="J196" s="232"/>
      <c r="K196" s="232"/>
      <c r="L196" s="238"/>
      <c r="M196" s="239"/>
      <c r="N196" s="240"/>
      <c r="O196" s="240"/>
      <c r="P196" s="240"/>
      <c r="Q196" s="240"/>
      <c r="R196" s="240"/>
      <c r="S196" s="240"/>
      <c r="T196" s="241"/>
      <c r="AT196" s="242" t="s">
        <v>148</v>
      </c>
      <c r="AU196" s="242" t="s">
        <v>85</v>
      </c>
      <c r="AV196" s="11" t="s">
        <v>85</v>
      </c>
      <c r="AW196" s="11" t="s">
        <v>39</v>
      </c>
      <c r="AX196" s="11" t="s">
        <v>81</v>
      </c>
      <c r="AY196" s="242" t="s">
        <v>140</v>
      </c>
    </row>
    <row r="197" spans="2:65" s="1" customFormat="1" ht="16.5" customHeight="1">
      <c r="B197" s="44"/>
      <c r="C197" s="219" t="s">
        <v>335</v>
      </c>
      <c r="D197" s="219" t="s">
        <v>142</v>
      </c>
      <c r="E197" s="220" t="s">
        <v>954</v>
      </c>
      <c r="F197" s="221" t="s">
        <v>955</v>
      </c>
      <c r="G197" s="222" t="s">
        <v>952</v>
      </c>
      <c r="H197" s="223">
        <v>1</v>
      </c>
      <c r="I197" s="224"/>
      <c r="J197" s="225">
        <f>ROUND(I197*H197,2)</f>
        <v>0</v>
      </c>
      <c r="K197" s="221" t="s">
        <v>21</v>
      </c>
      <c r="L197" s="70"/>
      <c r="M197" s="226" t="s">
        <v>21</v>
      </c>
      <c r="N197" s="227" t="s">
        <v>47</v>
      </c>
      <c r="O197" s="45"/>
      <c r="P197" s="228">
        <f>O197*H197</f>
        <v>0</v>
      </c>
      <c r="Q197" s="228">
        <v>0</v>
      </c>
      <c r="R197" s="228">
        <f>Q197*H197</f>
        <v>0</v>
      </c>
      <c r="S197" s="228">
        <v>0</v>
      </c>
      <c r="T197" s="229">
        <f>S197*H197</f>
        <v>0</v>
      </c>
      <c r="AR197" s="22" t="s">
        <v>217</v>
      </c>
      <c r="AT197" s="22" t="s">
        <v>142</v>
      </c>
      <c r="AU197" s="22" t="s">
        <v>85</v>
      </c>
      <c r="AY197" s="22" t="s">
        <v>140</v>
      </c>
      <c r="BE197" s="230">
        <f>IF(N197="základní",J197,0)</f>
        <v>0</v>
      </c>
      <c r="BF197" s="230">
        <f>IF(N197="snížená",J197,0)</f>
        <v>0</v>
      </c>
      <c r="BG197" s="230">
        <f>IF(N197="zákl. přenesená",J197,0)</f>
        <v>0</v>
      </c>
      <c r="BH197" s="230">
        <f>IF(N197="sníž. přenesená",J197,0)</f>
        <v>0</v>
      </c>
      <c r="BI197" s="230">
        <f>IF(N197="nulová",J197,0)</f>
        <v>0</v>
      </c>
      <c r="BJ197" s="22" t="s">
        <v>81</v>
      </c>
      <c r="BK197" s="230">
        <f>ROUND(I197*H197,2)</f>
        <v>0</v>
      </c>
      <c r="BL197" s="22" t="s">
        <v>217</v>
      </c>
      <c r="BM197" s="22" t="s">
        <v>956</v>
      </c>
    </row>
    <row r="198" spans="2:51" s="11" customFormat="1" ht="13.5">
      <c r="B198" s="231"/>
      <c r="C198" s="232"/>
      <c r="D198" s="233" t="s">
        <v>148</v>
      </c>
      <c r="E198" s="234" t="s">
        <v>21</v>
      </c>
      <c r="F198" s="235" t="s">
        <v>81</v>
      </c>
      <c r="G198" s="232"/>
      <c r="H198" s="236">
        <v>1</v>
      </c>
      <c r="I198" s="237"/>
      <c r="J198" s="232"/>
      <c r="K198" s="232"/>
      <c r="L198" s="238"/>
      <c r="M198" s="239"/>
      <c r="N198" s="240"/>
      <c r="O198" s="240"/>
      <c r="P198" s="240"/>
      <c r="Q198" s="240"/>
      <c r="R198" s="240"/>
      <c r="S198" s="240"/>
      <c r="T198" s="241"/>
      <c r="AT198" s="242" t="s">
        <v>148</v>
      </c>
      <c r="AU198" s="242" t="s">
        <v>85</v>
      </c>
      <c r="AV198" s="11" t="s">
        <v>85</v>
      </c>
      <c r="AW198" s="11" t="s">
        <v>39</v>
      </c>
      <c r="AX198" s="11" t="s">
        <v>81</v>
      </c>
      <c r="AY198" s="242" t="s">
        <v>140</v>
      </c>
    </row>
    <row r="199" spans="2:65" s="1" customFormat="1" ht="16.5" customHeight="1">
      <c r="B199" s="44"/>
      <c r="C199" s="219" t="s">
        <v>340</v>
      </c>
      <c r="D199" s="219" t="s">
        <v>142</v>
      </c>
      <c r="E199" s="220" t="s">
        <v>957</v>
      </c>
      <c r="F199" s="221" t="s">
        <v>958</v>
      </c>
      <c r="G199" s="222" t="s">
        <v>952</v>
      </c>
      <c r="H199" s="223">
        <v>1</v>
      </c>
      <c r="I199" s="224"/>
      <c r="J199" s="225">
        <f>ROUND(I199*H199,2)</f>
        <v>0</v>
      </c>
      <c r="K199" s="221" t="s">
        <v>21</v>
      </c>
      <c r="L199" s="70"/>
      <c r="M199" s="226" t="s">
        <v>21</v>
      </c>
      <c r="N199" s="227" t="s">
        <v>47</v>
      </c>
      <c r="O199" s="45"/>
      <c r="P199" s="228">
        <f>O199*H199</f>
        <v>0</v>
      </c>
      <c r="Q199" s="228">
        <v>0</v>
      </c>
      <c r="R199" s="228">
        <f>Q199*H199</f>
        <v>0</v>
      </c>
      <c r="S199" s="228">
        <v>0</v>
      </c>
      <c r="T199" s="229">
        <f>S199*H199</f>
        <v>0</v>
      </c>
      <c r="AR199" s="22" t="s">
        <v>217</v>
      </c>
      <c r="AT199" s="22" t="s">
        <v>142</v>
      </c>
      <c r="AU199" s="22" t="s">
        <v>85</v>
      </c>
      <c r="AY199" s="22" t="s">
        <v>140</v>
      </c>
      <c r="BE199" s="230">
        <f>IF(N199="základní",J199,0)</f>
        <v>0</v>
      </c>
      <c r="BF199" s="230">
        <f>IF(N199="snížená",J199,0)</f>
        <v>0</v>
      </c>
      <c r="BG199" s="230">
        <f>IF(N199="zákl. přenesená",J199,0)</f>
        <v>0</v>
      </c>
      <c r="BH199" s="230">
        <f>IF(N199="sníž. přenesená",J199,0)</f>
        <v>0</v>
      </c>
      <c r="BI199" s="230">
        <f>IF(N199="nulová",J199,0)</f>
        <v>0</v>
      </c>
      <c r="BJ199" s="22" t="s">
        <v>81</v>
      </c>
      <c r="BK199" s="230">
        <f>ROUND(I199*H199,2)</f>
        <v>0</v>
      </c>
      <c r="BL199" s="22" t="s">
        <v>217</v>
      </c>
      <c r="BM199" s="22" t="s">
        <v>959</v>
      </c>
    </row>
    <row r="200" spans="2:51" s="11" customFormat="1" ht="13.5">
      <c r="B200" s="231"/>
      <c r="C200" s="232"/>
      <c r="D200" s="233" t="s">
        <v>148</v>
      </c>
      <c r="E200" s="234" t="s">
        <v>21</v>
      </c>
      <c r="F200" s="235" t="s">
        <v>81</v>
      </c>
      <c r="G200" s="232"/>
      <c r="H200" s="236">
        <v>1</v>
      </c>
      <c r="I200" s="237"/>
      <c r="J200" s="232"/>
      <c r="K200" s="232"/>
      <c r="L200" s="238"/>
      <c r="M200" s="239"/>
      <c r="N200" s="240"/>
      <c r="O200" s="240"/>
      <c r="P200" s="240"/>
      <c r="Q200" s="240"/>
      <c r="R200" s="240"/>
      <c r="S200" s="240"/>
      <c r="T200" s="241"/>
      <c r="AT200" s="242" t="s">
        <v>148</v>
      </c>
      <c r="AU200" s="242" t="s">
        <v>85</v>
      </c>
      <c r="AV200" s="11" t="s">
        <v>85</v>
      </c>
      <c r="AW200" s="11" t="s">
        <v>39</v>
      </c>
      <c r="AX200" s="11" t="s">
        <v>81</v>
      </c>
      <c r="AY200" s="242" t="s">
        <v>140</v>
      </c>
    </row>
    <row r="201" spans="2:65" s="1" customFormat="1" ht="16.5" customHeight="1">
      <c r="B201" s="44"/>
      <c r="C201" s="219" t="s">
        <v>344</v>
      </c>
      <c r="D201" s="219" t="s">
        <v>142</v>
      </c>
      <c r="E201" s="220" t="s">
        <v>960</v>
      </c>
      <c r="F201" s="221" t="s">
        <v>961</v>
      </c>
      <c r="G201" s="222" t="s">
        <v>952</v>
      </c>
      <c r="H201" s="223">
        <v>1</v>
      </c>
      <c r="I201" s="224"/>
      <c r="J201" s="225">
        <f>ROUND(I201*H201,2)</f>
        <v>0</v>
      </c>
      <c r="K201" s="221" t="s">
        <v>21</v>
      </c>
      <c r="L201" s="70"/>
      <c r="M201" s="226" t="s">
        <v>21</v>
      </c>
      <c r="N201" s="227" t="s">
        <v>47</v>
      </c>
      <c r="O201" s="45"/>
      <c r="P201" s="228">
        <f>O201*H201</f>
        <v>0</v>
      </c>
      <c r="Q201" s="228">
        <v>0</v>
      </c>
      <c r="R201" s="228">
        <f>Q201*H201</f>
        <v>0</v>
      </c>
      <c r="S201" s="228">
        <v>0</v>
      </c>
      <c r="T201" s="229">
        <f>S201*H201</f>
        <v>0</v>
      </c>
      <c r="AR201" s="22" t="s">
        <v>217</v>
      </c>
      <c r="AT201" s="22" t="s">
        <v>142</v>
      </c>
      <c r="AU201" s="22" t="s">
        <v>85</v>
      </c>
      <c r="AY201" s="22" t="s">
        <v>140</v>
      </c>
      <c r="BE201" s="230">
        <f>IF(N201="základní",J201,0)</f>
        <v>0</v>
      </c>
      <c r="BF201" s="230">
        <f>IF(N201="snížená",J201,0)</f>
        <v>0</v>
      </c>
      <c r="BG201" s="230">
        <f>IF(N201="zákl. přenesená",J201,0)</f>
        <v>0</v>
      </c>
      <c r="BH201" s="230">
        <f>IF(N201="sníž. přenesená",J201,0)</f>
        <v>0</v>
      </c>
      <c r="BI201" s="230">
        <f>IF(N201="nulová",J201,0)</f>
        <v>0</v>
      </c>
      <c r="BJ201" s="22" t="s">
        <v>81</v>
      </c>
      <c r="BK201" s="230">
        <f>ROUND(I201*H201,2)</f>
        <v>0</v>
      </c>
      <c r="BL201" s="22" t="s">
        <v>217</v>
      </c>
      <c r="BM201" s="22" t="s">
        <v>962</v>
      </c>
    </row>
    <row r="202" spans="2:51" s="11" customFormat="1" ht="13.5">
      <c r="B202" s="231"/>
      <c r="C202" s="232"/>
      <c r="D202" s="233" t="s">
        <v>148</v>
      </c>
      <c r="E202" s="234" t="s">
        <v>21</v>
      </c>
      <c r="F202" s="235" t="s">
        <v>81</v>
      </c>
      <c r="G202" s="232"/>
      <c r="H202" s="236">
        <v>1</v>
      </c>
      <c r="I202" s="237"/>
      <c r="J202" s="232"/>
      <c r="K202" s="232"/>
      <c r="L202" s="238"/>
      <c r="M202" s="239"/>
      <c r="N202" s="240"/>
      <c r="O202" s="240"/>
      <c r="P202" s="240"/>
      <c r="Q202" s="240"/>
      <c r="R202" s="240"/>
      <c r="S202" s="240"/>
      <c r="T202" s="241"/>
      <c r="AT202" s="242" t="s">
        <v>148</v>
      </c>
      <c r="AU202" s="242" t="s">
        <v>85</v>
      </c>
      <c r="AV202" s="11" t="s">
        <v>85</v>
      </c>
      <c r="AW202" s="11" t="s">
        <v>39</v>
      </c>
      <c r="AX202" s="11" t="s">
        <v>81</v>
      </c>
      <c r="AY202" s="242" t="s">
        <v>140</v>
      </c>
    </row>
    <row r="203" spans="2:63" s="10" customFormat="1" ht="29.85" customHeight="1">
      <c r="B203" s="203"/>
      <c r="C203" s="204"/>
      <c r="D203" s="205" t="s">
        <v>75</v>
      </c>
      <c r="E203" s="217" t="s">
        <v>963</v>
      </c>
      <c r="F203" s="217" t="s">
        <v>964</v>
      </c>
      <c r="G203" s="204"/>
      <c r="H203" s="204"/>
      <c r="I203" s="207"/>
      <c r="J203" s="218">
        <f>BK203</f>
        <v>0</v>
      </c>
      <c r="K203" s="204"/>
      <c r="L203" s="209"/>
      <c r="M203" s="210"/>
      <c r="N203" s="211"/>
      <c r="O203" s="211"/>
      <c r="P203" s="212">
        <f>SUM(P204:P258)</f>
        <v>0</v>
      </c>
      <c r="Q203" s="211"/>
      <c r="R203" s="212">
        <f>SUM(R204:R258)</f>
        <v>15.03762588</v>
      </c>
      <c r="S203" s="211"/>
      <c r="T203" s="213">
        <f>SUM(T204:T258)</f>
        <v>2.28679</v>
      </c>
      <c r="AR203" s="214" t="s">
        <v>85</v>
      </c>
      <c r="AT203" s="215" t="s">
        <v>75</v>
      </c>
      <c r="AU203" s="215" t="s">
        <v>81</v>
      </c>
      <c r="AY203" s="214" t="s">
        <v>140</v>
      </c>
      <c r="BK203" s="216">
        <f>SUM(BK204:BK258)</f>
        <v>0</v>
      </c>
    </row>
    <row r="204" spans="2:65" s="1" customFormat="1" ht="25.5" customHeight="1">
      <c r="B204" s="44"/>
      <c r="C204" s="219" t="s">
        <v>348</v>
      </c>
      <c r="D204" s="219" t="s">
        <v>142</v>
      </c>
      <c r="E204" s="220" t="s">
        <v>965</v>
      </c>
      <c r="F204" s="221" t="s">
        <v>966</v>
      </c>
      <c r="G204" s="222" t="s">
        <v>152</v>
      </c>
      <c r="H204" s="223">
        <v>1</v>
      </c>
      <c r="I204" s="224"/>
      <c r="J204" s="225">
        <f>ROUND(I204*H204,2)</f>
        <v>0</v>
      </c>
      <c r="K204" s="221" t="s">
        <v>146</v>
      </c>
      <c r="L204" s="70"/>
      <c r="M204" s="226" t="s">
        <v>21</v>
      </c>
      <c r="N204" s="227" t="s">
        <v>47</v>
      </c>
      <c r="O204" s="45"/>
      <c r="P204" s="228">
        <f>O204*H204</f>
        <v>0</v>
      </c>
      <c r="Q204" s="228">
        <v>0.00267</v>
      </c>
      <c r="R204" s="228">
        <f>Q204*H204</f>
        <v>0.00267</v>
      </c>
      <c r="S204" s="228">
        <v>0</v>
      </c>
      <c r="T204" s="229">
        <f>S204*H204</f>
        <v>0</v>
      </c>
      <c r="AR204" s="22" t="s">
        <v>217</v>
      </c>
      <c r="AT204" s="22" t="s">
        <v>142</v>
      </c>
      <c r="AU204" s="22" t="s">
        <v>85</v>
      </c>
      <c r="AY204" s="22" t="s">
        <v>140</v>
      </c>
      <c r="BE204" s="230">
        <f>IF(N204="základní",J204,0)</f>
        <v>0</v>
      </c>
      <c r="BF204" s="230">
        <f>IF(N204="snížená",J204,0)</f>
        <v>0</v>
      </c>
      <c r="BG204" s="230">
        <f>IF(N204="zákl. přenesená",J204,0)</f>
        <v>0</v>
      </c>
      <c r="BH204" s="230">
        <f>IF(N204="sníž. přenesená",J204,0)</f>
        <v>0</v>
      </c>
      <c r="BI204" s="230">
        <f>IF(N204="nulová",J204,0)</f>
        <v>0</v>
      </c>
      <c r="BJ204" s="22" t="s">
        <v>81</v>
      </c>
      <c r="BK204" s="230">
        <f>ROUND(I204*H204,2)</f>
        <v>0</v>
      </c>
      <c r="BL204" s="22" t="s">
        <v>217</v>
      </c>
      <c r="BM204" s="22" t="s">
        <v>967</v>
      </c>
    </row>
    <row r="205" spans="2:51" s="11" customFormat="1" ht="13.5">
      <c r="B205" s="231"/>
      <c r="C205" s="232"/>
      <c r="D205" s="233" t="s">
        <v>148</v>
      </c>
      <c r="E205" s="234" t="s">
        <v>21</v>
      </c>
      <c r="F205" s="235" t="s">
        <v>968</v>
      </c>
      <c r="G205" s="232"/>
      <c r="H205" s="236">
        <v>1</v>
      </c>
      <c r="I205" s="237"/>
      <c r="J205" s="232"/>
      <c r="K205" s="232"/>
      <c r="L205" s="238"/>
      <c r="M205" s="239"/>
      <c r="N205" s="240"/>
      <c r="O205" s="240"/>
      <c r="P205" s="240"/>
      <c r="Q205" s="240"/>
      <c r="R205" s="240"/>
      <c r="S205" s="240"/>
      <c r="T205" s="241"/>
      <c r="AT205" s="242" t="s">
        <v>148</v>
      </c>
      <c r="AU205" s="242" t="s">
        <v>85</v>
      </c>
      <c r="AV205" s="11" t="s">
        <v>85</v>
      </c>
      <c r="AW205" s="11" t="s">
        <v>39</v>
      </c>
      <c r="AX205" s="11" t="s">
        <v>81</v>
      </c>
      <c r="AY205" s="242" t="s">
        <v>140</v>
      </c>
    </row>
    <row r="206" spans="2:65" s="1" customFormat="1" ht="25.5" customHeight="1">
      <c r="B206" s="44"/>
      <c r="C206" s="243" t="s">
        <v>353</v>
      </c>
      <c r="D206" s="243" t="s">
        <v>154</v>
      </c>
      <c r="E206" s="244" t="s">
        <v>969</v>
      </c>
      <c r="F206" s="245" t="s">
        <v>970</v>
      </c>
      <c r="G206" s="246" t="s">
        <v>830</v>
      </c>
      <c r="H206" s="247">
        <v>2.94</v>
      </c>
      <c r="I206" s="248"/>
      <c r="J206" s="249">
        <f>ROUND(I206*H206,2)</f>
        <v>0</v>
      </c>
      <c r="K206" s="245" t="s">
        <v>21</v>
      </c>
      <c r="L206" s="250"/>
      <c r="M206" s="251" t="s">
        <v>21</v>
      </c>
      <c r="N206" s="252" t="s">
        <v>47</v>
      </c>
      <c r="O206" s="45"/>
      <c r="P206" s="228">
        <f>O206*H206</f>
        <v>0</v>
      </c>
      <c r="Q206" s="228">
        <v>1</v>
      </c>
      <c r="R206" s="228">
        <f>Q206*H206</f>
        <v>2.94</v>
      </c>
      <c r="S206" s="228">
        <v>0</v>
      </c>
      <c r="T206" s="229">
        <f>S206*H206</f>
        <v>0</v>
      </c>
      <c r="AR206" s="22" t="s">
        <v>267</v>
      </c>
      <c r="AT206" s="22" t="s">
        <v>154</v>
      </c>
      <c r="AU206" s="22" t="s">
        <v>85</v>
      </c>
      <c r="AY206" s="22" t="s">
        <v>140</v>
      </c>
      <c r="BE206" s="230">
        <f>IF(N206="základní",J206,0)</f>
        <v>0</v>
      </c>
      <c r="BF206" s="230">
        <f>IF(N206="snížená",J206,0)</f>
        <v>0</v>
      </c>
      <c r="BG206" s="230">
        <f>IF(N206="zákl. přenesená",J206,0)</f>
        <v>0</v>
      </c>
      <c r="BH206" s="230">
        <f>IF(N206="sníž. přenesená",J206,0)</f>
        <v>0</v>
      </c>
      <c r="BI206" s="230">
        <f>IF(N206="nulová",J206,0)</f>
        <v>0</v>
      </c>
      <c r="BJ206" s="22" t="s">
        <v>81</v>
      </c>
      <c r="BK206" s="230">
        <f>ROUND(I206*H206,2)</f>
        <v>0</v>
      </c>
      <c r="BL206" s="22" t="s">
        <v>217</v>
      </c>
      <c r="BM206" s="22" t="s">
        <v>971</v>
      </c>
    </row>
    <row r="207" spans="2:47" s="1" customFormat="1" ht="13.5">
      <c r="B207" s="44"/>
      <c r="C207" s="72"/>
      <c r="D207" s="233" t="s">
        <v>393</v>
      </c>
      <c r="E207" s="72"/>
      <c r="F207" s="253" t="s">
        <v>972</v>
      </c>
      <c r="G207" s="72"/>
      <c r="H207" s="72"/>
      <c r="I207" s="189"/>
      <c r="J207" s="72"/>
      <c r="K207" s="72"/>
      <c r="L207" s="70"/>
      <c r="M207" s="254"/>
      <c r="N207" s="45"/>
      <c r="O207" s="45"/>
      <c r="P207" s="45"/>
      <c r="Q207" s="45"/>
      <c r="R207" s="45"/>
      <c r="S207" s="45"/>
      <c r="T207" s="93"/>
      <c r="AT207" s="22" t="s">
        <v>393</v>
      </c>
      <c r="AU207" s="22" t="s">
        <v>85</v>
      </c>
    </row>
    <row r="208" spans="2:51" s="11" customFormat="1" ht="13.5">
      <c r="B208" s="231"/>
      <c r="C208" s="232"/>
      <c r="D208" s="233" t="s">
        <v>148</v>
      </c>
      <c r="E208" s="234" t="s">
        <v>21</v>
      </c>
      <c r="F208" s="235" t="s">
        <v>973</v>
      </c>
      <c r="G208" s="232"/>
      <c r="H208" s="236">
        <v>2.94</v>
      </c>
      <c r="I208" s="237"/>
      <c r="J208" s="232"/>
      <c r="K208" s="232"/>
      <c r="L208" s="238"/>
      <c r="M208" s="239"/>
      <c r="N208" s="240"/>
      <c r="O208" s="240"/>
      <c r="P208" s="240"/>
      <c r="Q208" s="240"/>
      <c r="R208" s="240"/>
      <c r="S208" s="240"/>
      <c r="T208" s="241"/>
      <c r="AT208" s="242" t="s">
        <v>148</v>
      </c>
      <c r="AU208" s="242" t="s">
        <v>85</v>
      </c>
      <c r="AV208" s="11" t="s">
        <v>85</v>
      </c>
      <c r="AW208" s="11" t="s">
        <v>39</v>
      </c>
      <c r="AX208" s="11" t="s">
        <v>81</v>
      </c>
      <c r="AY208" s="242" t="s">
        <v>140</v>
      </c>
    </row>
    <row r="209" spans="2:65" s="1" customFormat="1" ht="38.25" customHeight="1">
      <c r="B209" s="44"/>
      <c r="C209" s="219" t="s">
        <v>357</v>
      </c>
      <c r="D209" s="219" t="s">
        <v>142</v>
      </c>
      <c r="E209" s="220" t="s">
        <v>974</v>
      </c>
      <c r="F209" s="221" t="s">
        <v>975</v>
      </c>
      <c r="G209" s="222" t="s">
        <v>251</v>
      </c>
      <c r="H209" s="223">
        <v>8</v>
      </c>
      <c r="I209" s="224"/>
      <c r="J209" s="225">
        <f>ROUND(I209*H209,2)</f>
        <v>0</v>
      </c>
      <c r="K209" s="221" t="s">
        <v>146</v>
      </c>
      <c r="L209" s="70"/>
      <c r="M209" s="226" t="s">
        <v>21</v>
      </c>
      <c r="N209" s="227" t="s">
        <v>47</v>
      </c>
      <c r="O209" s="45"/>
      <c r="P209" s="228">
        <f>O209*H209</f>
        <v>0</v>
      </c>
      <c r="Q209" s="228">
        <v>0</v>
      </c>
      <c r="R209" s="228">
        <f>Q209*H209</f>
        <v>0</v>
      </c>
      <c r="S209" s="228">
        <v>0.01232</v>
      </c>
      <c r="T209" s="229">
        <f>S209*H209</f>
        <v>0.09856</v>
      </c>
      <c r="AR209" s="22" t="s">
        <v>217</v>
      </c>
      <c r="AT209" s="22" t="s">
        <v>142</v>
      </c>
      <c r="AU209" s="22" t="s">
        <v>85</v>
      </c>
      <c r="AY209" s="22" t="s">
        <v>140</v>
      </c>
      <c r="BE209" s="230">
        <f>IF(N209="základní",J209,0)</f>
        <v>0</v>
      </c>
      <c r="BF209" s="230">
        <f>IF(N209="snížená",J209,0)</f>
        <v>0</v>
      </c>
      <c r="BG209" s="230">
        <f>IF(N209="zákl. přenesená",J209,0)</f>
        <v>0</v>
      </c>
      <c r="BH209" s="230">
        <f>IF(N209="sníž. přenesená",J209,0)</f>
        <v>0</v>
      </c>
      <c r="BI209" s="230">
        <f>IF(N209="nulová",J209,0)</f>
        <v>0</v>
      </c>
      <c r="BJ209" s="22" t="s">
        <v>81</v>
      </c>
      <c r="BK209" s="230">
        <f>ROUND(I209*H209,2)</f>
        <v>0</v>
      </c>
      <c r="BL209" s="22" t="s">
        <v>217</v>
      </c>
      <c r="BM209" s="22" t="s">
        <v>976</v>
      </c>
    </row>
    <row r="210" spans="2:51" s="11" customFormat="1" ht="13.5">
      <c r="B210" s="231"/>
      <c r="C210" s="232"/>
      <c r="D210" s="233" t="s">
        <v>148</v>
      </c>
      <c r="E210" s="234" t="s">
        <v>21</v>
      </c>
      <c r="F210" s="235" t="s">
        <v>977</v>
      </c>
      <c r="G210" s="232"/>
      <c r="H210" s="236">
        <v>8</v>
      </c>
      <c r="I210" s="237"/>
      <c r="J210" s="232"/>
      <c r="K210" s="232"/>
      <c r="L210" s="238"/>
      <c r="M210" s="239"/>
      <c r="N210" s="240"/>
      <c r="O210" s="240"/>
      <c r="P210" s="240"/>
      <c r="Q210" s="240"/>
      <c r="R210" s="240"/>
      <c r="S210" s="240"/>
      <c r="T210" s="241"/>
      <c r="AT210" s="242" t="s">
        <v>148</v>
      </c>
      <c r="AU210" s="242" t="s">
        <v>85</v>
      </c>
      <c r="AV210" s="11" t="s">
        <v>85</v>
      </c>
      <c r="AW210" s="11" t="s">
        <v>39</v>
      </c>
      <c r="AX210" s="11" t="s">
        <v>81</v>
      </c>
      <c r="AY210" s="242" t="s">
        <v>140</v>
      </c>
    </row>
    <row r="211" spans="2:65" s="1" customFormat="1" ht="38.25" customHeight="1">
      <c r="B211" s="44"/>
      <c r="C211" s="219" t="s">
        <v>362</v>
      </c>
      <c r="D211" s="219" t="s">
        <v>142</v>
      </c>
      <c r="E211" s="220" t="s">
        <v>978</v>
      </c>
      <c r="F211" s="221" t="s">
        <v>979</v>
      </c>
      <c r="G211" s="222" t="s">
        <v>251</v>
      </c>
      <c r="H211" s="223">
        <v>12</v>
      </c>
      <c r="I211" s="224"/>
      <c r="J211" s="225">
        <f>ROUND(I211*H211,2)</f>
        <v>0</v>
      </c>
      <c r="K211" s="221" t="s">
        <v>146</v>
      </c>
      <c r="L211" s="70"/>
      <c r="M211" s="226" t="s">
        <v>21</v>
      </c>
      <c r="N211" s="227" t="s">
        <v>47</v>
      </c>
      <c r="O211" s="45"/>
      <c r="P211" s="228">
        <f>O211*H211</f>
        <v>0</v>
      </c>
      <c r="Q211" s="228">
        <v>0</v>
      </c>
      <c r="R211" s="228">
        <f>Q211*H211</f>
        <v>0</v>
      </c>
      <c r="S211" s="228">
        <v>0.01584</v>
      </c>
      <c r="T211" s="229">
        <f>S211*H211</f>
        <v>0.19008</v>
      </c>
      <c r="AR211" s="22" t="s">
        <v>217</v>
      </c>
      <c r="AT211" s="22" t="s">
        <v>142</v>
      </c>
      <c r="AU211" s="22" t="s">
        <v>85</v>
      </c>
      <c r="AY211" s="22" t="s">
        <v>140</v>
      </c>
      <c r="BE211" s="230">
        <f>IF(N211="základní",J211,0)</f>
        <v>0</v>
      </c>
      <c r="BF211" s="230">
        <f>IF(N211="snížená",J211,0)</f>
        <v>0</v>
      </c>
      <c r="BG211" s="230">
        <f>IF(N211="zákl. přenesená",J211,0)</f>
        <v>0</v>
      </c>
      <c r="BH211" s="230">
        <f>IF(N211="sníž. přenesená",J211,0)</f>
        <v>0</v>
      </c>
      <c r="BI211" s="230">
        <f>IF(N211="nulová",J211,0)</f>
        <v>0</v>
      </c>
      <c r="BJ211" s="22" t="s">
        <v>81</v>
      </c>
      <c r="BK211" s="230">
        <f>ROUND(I211*H211,2)</f>
        <v>0</v>
      </c>
      <c r="BL211" s="22" t="s">
        <v>217</v>
      </c>
      <c r="BM211" s="22" t="s">
        <v>980</v>
      </c>
    </row>
    <row r="212" spans="2:51" s="11" customFormat="1" ht="13.5">
      <c r="B212" s="231"/>
      <c r="C212" s="232"/>
      <c r="D212" s="233" t="s">
        <v>148</v>
      </c>
      <c r="E212" s="234" t="s">
        <v>21</v>
      </c>
      <c r="F212" s="235" t="s">
        <v>981</v>
      </c>
      <c r="G212" s="232"/>
      <c r="H212" s="236">
        <v>12</v>
      </c>
      <c r="I212" s="237"/>
      <c r="J212" s="232"/>
      <c r="K212" s="232"/>
      <c r="L212" s="238"/>
      <c r="M212" s="239"/>
      <c r="N212" s="240"/>
      <c r="O212" s="240"/>
      <c r="P212" s="240"/>
      <c r="Q212" s="240"/>
      <c r="R212" s="240"/>
      <c r="S212" s="240"/>
      <c r="T212" s="241"/>
      <c r="AT212" s="242" t="s">
        <v>148</v>
      </c>
      <c r="AU212" s="242" t="s">
        <v>85</v>
      </c>
      <c r="AV212" s="11" t="s">
        <v>85</v>
      </c>
      <c r="AW212" s="11" t="s">
        <v>39</v>
      </c>
      <c r="AX212" s="11" t="s">
        <v>81</v>
      </c>
      <c r="AY212" s="242" t="s">
        <v>140</v>
      </c>
    </row>
    <row r="213" spans="2:65" s="1" customFormat="1" ht="25.5" customHeight="1">
      <c r="B213" s="44"/>
      <c r="C213" s="219" t="s">
        <v>295</v>
      </c>
      <c r="D213" s="219" t="s">
        <v>142</v>
      </c>
      <c r="E213" s="220" t="s">
        <v>982</v>
      </c>
      <c r="F213" s="221" t="s">
        <v>983</v>
      </c>
      <c r="G213" s="222" t="s">
        <v>251</v>
      </c>
      <c r="H213" s="223">
        <v>8</v>
      </c>
      <c r="I213" s="224"/>
      <c r="J213" s="225">
        <f>ROUND(I213*H213,2)</f>
        <v>0</v>
      </c>
      <c r="K213" s="221" t="s">
        <v>146</v>
      </c>
      <c r="L213" s="70"/>
      <c r="M213" s="226" t="s">
        <v>21</v>
      </c>
      <c r="N213" s="227" t="s">
        <v>47</v>
      </c>
      <c r="O213" s="45"/>
      <c r="P213" s="228">
        <f>O213*H213</f>
        <v>0</v>
      </c>
      <c r="Q213" s="228">
        <v>0.01363</v>
      </c>
      <c r="R213" s="228">
        <f>Q213*H213</f>
        <v>0.10904</v>
      </c>
      <c r="S213" s="228">
        <v>0</v>
      </c>
      <c r="T213" s="229">
        <f>S213*H213</f>
        <v>0</v>
      </c>
      <c r="AR213" s="22" t="s">
        <v>217</v>
      </c>
      <c r="AT213" s="22" t="s">
        <v>142</v>
      </c>
      <c r="AU213" s="22" t="s">
        <v>85</v>
      </c>
      <c r="AY213" s="22" t="s">
        <v>140</v>
      </c>
      <c r="BE213" s="230">
        <f>IF(N213="základní",J213,0)</f>
        <v>0</v>
      </c>
      <c r="BF213" s="230">
        <f>IF(N213="snížená",J213,0)</f>
        <v>0</v>
      </c>
      <c r="BG213" s="230">
        <f>IF(N213="zákl. přenesená",J213,0)</f>
        <v>0</v>
      </c>
      <c r="BH213" s="230">
        <f>IF(N213="sníž. přenesená",J213,0)</f>
        <v>0</v>
      </c>
      <c r="BI213" s="230">
        <f>IF(N213="nulová",J213,0)</f>
        <v>0</v>
      </c>
      <c r="BJ213" s="22" t="s">
        <v>81</v>
      </c>
      <c r="BK213" s="230">
        <f>ROUND(I213*H213,2)</f>
        <v>0</v>
      </c>
      <c r="BL213" s="22" t="s">
        <v>217</v>
      </c>
      <c r="BM213" s="22" t="s">
        <v>984</v>
      </c>
    </row>
    <row r="214" spans="2:51" s="11" customFormat="1" ht="13.5">
      <c r="B214" s="231"/>
      <c r="C214" s="232"/>
      <c r="D214" s="233" t="s">
        <v>148</v>
      </c>
      <c r="E214" s="234" t="s">
        <v>21</v>
      </c>
      <c r="F214" s="235" t="s">
        <v>977</v>
      </c>
      <c r="G214" s="232"/>
      <c r="H214" s="236">
        <v>8</v>
      </c>
      <c r="I214" s="237"/>
      <c r="J214" s="232"/>
      <c r="K214" s="232"/>
      <c r="L214" s="238"/>
      <c r="M214" s="239"/>
      <c r="N214" s="240"/>
      <c r="O214" s="240"/>
      <c r="P214" s="240"/>
      <c r="Q214" s="240"/>
      <c r="R214" s="240"/>
      <c r="S214" s="240"/>
      <c r="T214" s="241"/>
      <c r="AT214" s="242" t="s">
        <v>148</v>
      </c>
      <c r="AU214" s="242" t="s">
        <v>85</v>
      </c>
      <c r="AV214" s="11" t="s">
        <v>85</v>
      </c>
      <c r="AW214" s="11" t="s">
        <v>39</v>
      </c>
      <c r="AX214" s="11" t="s">
        <v>81</v>
      </c>
      <c r="AY214" s="242" t="s">
        <v>140</v>
      </c>
    </row>
    <row r="215" spans="2:65" s="1" customFormat="1" ht="25.5" customHeight="1">
      <c r="B215" s="44"/>
      <c r="C215" s="219" t="s">
        <v>370</v>
      </c>
      <c r="D215" s="219" t="s">
        <v>142</v>
      </c>
      <c r="E215" s="220" t="s">
        <v>985</v>
      </c>
      <c r="F215" s="221" t="s">
        <v>986</v>
      </c>
      <c r="G215" s="222" t="s">
        <v>251</v>
      </c>
      <c r="H215" s="223">
        <v>12</v>
      </c>
      <c r="I215" s="224"/>
      <c r="J215" s="225">
        <f>ROUND(I215*H215,2)</f>
        <v>0</v>
      </c>
      <c r="K215" s="221" t="s">
        <v>146</v>
      </c>
      <c r="L215" s="70"/>
      <c r="M215" s="226" t="s">
        <v>21</v>
      </c>
      <c r="N215" s="227" t="s">
        <v>47</v>
      </c>
      <c r="O215" s="45"/>
      <c r="P215" s="228">
        <f>O215*H215</f>
        <v>0</v>
      </c>
      <c r="Q215" s="228">
        <v>0.01752</v>
      </c>
      <c r="R215" s="228">
        <f>Q215*H215</f>
        <v>0.21024</v>
      </c>
      <c r="S215" s="228">
        <v>0</v>
      </c>
      <c r="T215" s="229">
        <f>S215*H215</f>
        <v>0</v>
      </c>
      <c r="AR215" s="22" t="s">
        <v>217</v>
      </c>
      <c r="AT215" s="22" t="s">
        <v>142</v>
      </c>
      <c r="AU215" s="22" t="s">
        <v>85</v>
      </c>
      <c r="AY215" s="22" t="s">
        <v>140</v>
      </c>
      <c r="BE215" s="230">
        <f>IF(N215="základní",J215,0)</f>
        <v>0</v>
      </c>
      <c r="BF215" s="230">
        <f>IF(N215="snížená",J215,0)</f>
        <v>0</v>
      </c>
      <c r="BG215" s="230">
        <f>IF(N215="zákl. přenesená",J215,0)</f>
        <v>0</v>
      </c>
      <c r="BH215" s="230">
        <f>IF(N215="sníž. přenesená",J215,0)</f>
        <v>0</v>
      </c>
      <c r="BI215" s="230">
        <f>IF(N215="nulová",J215,0)</f>
        <v>0</v>
      </c>
      <c r="BJ215" s="22" t="s">
        <v>81</v>
      </c>
      <c r="BK215" s="230">
        <f>ROUND(I215*H215,2)</f>
        <v>0</v>
      </c>
      <c r="BL215" s="22" t="s">
        <v>217</v>
      </c>
      <c r="BM215" s="22" t="s">
        <v>987</v>
      </c>
    </row>
    <row r="216" spans="2:51" s="11" customFormat="1" ht="13.5">
      <c r="B216" s="231"/>
      <c r="C216" s="232"/>
      <c r="D216" s="233" t="s">
        <v>148</v>
      </c>
      <c r="E216" s="234" t="s">
        <v>21</v>
      </c>
      <c r="F216" s="235" t="s">
        <v>981</v>
      </c>
      <c r="G216" s="232"/>
      <c r="H216" s="236">
        <v>12</v>
      </c>
      <c r="I216" s="237"/>
      <c r="J216" s="232"/>
      <c r="K216" s="232"/>
      <c r="L216" s="238"/>
      <c r="M216" s="239"/>
      <c r="N216" s="240"/>
      <c r="O216" s="240"/>
      <c r="P216" s="240"/>
      <c r="Q216" s="240"/>
      <c r="R216" s="240"/>
      <c r="S216" s="240"/>
      <c r="T216" s="241"/>
      <c r="AT216" s="242" t="s">
        <v>148</v>
      </c>
      <c r="AU216" s="242" t="s">
        <v>85</v>
      </c>
      <c r="AV216" s="11" t="s">
        <v>85</v>
      </c>
      <c r="AW216" s="11" t="s">
        <v>39</v>
      </c>
      <c r="AX216" s="11" t="s">
        <v>81</v>
      </c>
      <c r="AY216" s="242" t="s">
        <v>140</v>
      </c>
    </row>
    <row r="217" spans="2:65" s="1" customFormat="1" ht="25.5" customHeight="1">
      <c r="B217" s="44"/>
      <c r="C217" s="219" t="s">
        <v>374</v>
      </c>
      <c r="D217" s="219" t="s">
        <v>142</v>
      </c>
      <c r="E217" s="220" t="s">
        <v>988</v>
      </c>
      <c r="F217" s="221" t="s">
        <v>989</v>
      </c>
      <c r="G217" s="222" t="s">
        <v>161</v>
      </c>
      <c r="H217" s="223">
        <v>46.36</v>
      </c>
      <c r="I217" s="224"/>
      <c r="J217" s="225">
        <f>ROUND(I217*H217,2)</f>
        <v>0</v>
      </c>
      <c r="K217" s="221" t="s">
        <v>146</v>
      </c>
      <c r="L217" s="70"/>
      <c r="M217" s="226" t="s">
        <v>21</v>
      </c>
      <c r="N217" s="227" t="s">
        <v>47</v>
      </c>
      <c r="O217" s="45"/>
      <c r="P217" s="228">
        <f>O217*H217</f>
        <v>0</v>
      </c>
      <c r="Q217" s="228">
        <v>0</v>
      </c>
      <c r="R217" s="228">
        <f>Q217*H217</f>
        <v>0</v>
      </c>
      <c r="S217" s="228">
        <v>0</v>
      </c>
      <c r="T217" s="229">
        <f>S217*H217</f>
        <v>0</v>
      </c>
      <c r="AR217" s="22" t="s">
        <v>217</v>
      </c>
      <c r="AT217" s="22" t="s">
        <v>142</v>
      </c>
      <c r="AU217" s="22" t="s">
        <v>85</v>
      </c>
      <c r="AY217" s="22" t="s">
        <v>140</v>
      </c>
      <c r="BE217" s="230">
        <f>IF(N217="základní",J217,0)</f>
        <v>0</v>
      </c>
      <c r="BF217" s="230">
        <f>IF(N217="snížená",J217,0)</f>
        <v>0</v>
      </c>
      <c r="BG217" s="230">
        <f>IF(N217="zákl. přenesená",J217,0)</f>
        <v>0</v>
      </c>
      <c r="BH217" s="230">
        <f>IF(N217="sníž. přenesená",J217,0)</f>
        <v>0</v>
      </c>
      <c r="BI217" s="230">
        <f>IF(N217="nulová",J217,0)</f>
        <v>0</v>
      </c>
      <c r="BJ217" s="22" t="s">
        <v>81</v>
      </c>
      <c r="BK217" s="230">
        <f>ROUND(I217*H217,2)</f>
        <v>0</v>
      </c>
      <c r="BL217" s="22" t="s">
        <v>217</v>
      </c>
      <c r="BM217" s="22" t="s">
        <v>990</v>
      </c>
    </row>
    <row r="218" spans="2:51" s="11" customFormat="1" ht="13.5">
      <c r="B218" s="231"/>
      <c r="C218" s="232"/>
      <c r="D218" s="233" t="s">
        <v>148</v>
      </c>
      <c r="E218" s="234" t="s">
        <v>21</v>
      </c>
      <c r="F218" s="235" t="s">
        <v>991</v>
      </c>
      <c r="G218" s="232"/>
      <c r="H218" s="236">
        <v>46.36</v>
      </c>
      <c r="I218" s="237"/>
      <c r="J218" s="232"/>
      <c r="K218" s="232"/>
      <c r="L218" s="238"/>
      <c r="M218" s="239"/>
      <c r="N218" s="240"/>
      <c r="O218" s="240"/>
      <c r="P218" s="240"/>
      <c r="Q218" s="240"/>
      <c r="R218" s="240"/>
      <c r="S218" s="240"/>
      <c r="T218" s="241"/>
      <c r="AT218" s="242" t="s">
        <v>148</v>
      </c>
      <c r="AU218" s="242" t="s">
        <v>85</v>
      </c>
      <c r="AV218" s="11" t="s">
        <v>85</v>
      </c>
      <c r="AW218" s="11" t="s">
        <v>39</v>
      </c>
      <c r="AX218" s="11" t="s">
        <v>81</v>
      </c>
      <c r="AY218" s="242" t="s">
        <v>140</v>
      </c>
    </row>
    <row r="219" spans="2:65" s="1" customFormat="1" ht="16.5" customHeight="1">
      <c r="B219" s="44"/>
      <c r="C219" s="243" t="s">
        <v>381</v>
      </c>
      <c r="D219" s="243" t="s">
        <v>154</v>
      </c>
      <c r="E219" s="244" t="s">
        <v>992</v>
      </c>
      <c r="F219" s="245" t="s">
        <v>993</v>
      </c>
      <c r="G219" s="246" t="s">
        <v>145</v>
      </c>
      <c r="H219" s="247">
        <v>2.043</v>
      </c>
      <c r="I219" s="248"/>
      <c r="J219" s="249">
        <f>ROUND(I219*H219,2)</f>
        <v>0</v>
      </c>
      <c r="K219" s="245" t="s">
        <v>146</v>
      </c>
      <c r="L219" s="250"/>
      <c r="M219" s="251" t="s">
        <v>21</v>
      </c>
      <c r="N219" s="252" t="s">
        <v>47</v>
      </c>
      <c r="O219" s="45"/>
      <c r="P219" s="228">
        <f>O219*H219</f>
        <v>0</v>
      </c>
      <c r="Q219" s="228">
        <v>0.55</v>
      </c>
      <c r="R219" s="228">
        <f>Q219*H219</f>
        <v>1.1236500000000003</v>
      </c>
      <c r="S219" s="228">
        <v>0</v>
      </c>
      <c r="T219" s="229">
        <f>S219*H219</f>
        <v>0</v>
      </c>
      <c r="AR219" s="22" t="s">
        <v>267</v>
      </c>
      <c r="AT219" s="22" t="s">
        <v>154</v>
      </c>
      <c r="AU219" s="22" t="s">
        <v>85</v>
      </c>
      <c r="AY219" s="22" t="s">
        <v>140</v>
      </c>
      <c r="BE219" s="230">
        <f>IF(N219="základní",J219,0)</f>
        <v>0</v>
      </c>
      <c r="BF219" s="230">
        <f>IF(N219="snížená",J219,0)</f>
        <v>0</v>
      </c>
      <c r="BG219" s="230">
        <f>IF(N219="zákl. přenesená",J219,0)</f>
        <v>0</v>
      </c>
      <c r="BH219" s="230">
        <f>IF(N219="sníž. přenesená",J219,0)</f>
        <v>0</v>
      </c>
      <c r="BI219" s="230">
        <f>IF(N219="nulová",J219,0)</f>
        <v>0</v>
      </c>
      <c r="BJ219" s="22" t="s">
        <v>81</v>
      </c>
      <c r="BK219" s="230">
        <f>ROUND(I219*H219,2)</f>
        <v>0</v>
      </c>
      <c r="BL219" s="22" t="s">
        <v>217</v>
      </c>
      <c r="BM219" s="22" t="s">
        <v>994</v>
      </c>
    </row>
    <row r="220" spans="2:51" s="11" customFormat="1" ht="13.5">
      <c r="B220" s="231"/>
      <c r="C220" s="232"/>
      <c r="D220" s="233" t="s">
        <v>148</v>
      </c>
      <c r="E220" s="234" t="s">
        <v>21</v>
      </c>
      <c r="F220" s="235" t="s">
        <v>995</v>
      </c>
      <c r="G220" s="232"/>
      <c r="H220" s="236">
        <v>1.275</v>
      </c>
      <c r="I220" s="237"/>
      <c r="J220" s="232"/>
      <c r="K220" s="232"/>
      <c r="L220" s="238"/>
      <c r="M220" s="239"/>
      <c r="N220" s="240"/>
      <c r="O220" s="240"/>
      <c r="P220" s="240"/>
      <c r="Q220" s="240"/>
      <c r="R220" s="240"/>
      <c r="S220" s="240"/>
      <c r="T220" s="241"/>
      <c r="AT220" s="242" t="s">
        <v>148</v>
      </c>
      <c r="AU220" s="242" t="s">
        <v>85</v>
      </c>
      <c r="AV220" s="11" t="s">
        <v>85</v>
      </c>
      <c r="AW220" s="11" t="s">
        <v>39</v>
      </c>
      <c r="AX220" s="11" t="s">
        <v>76</v>
      </c>
      <c r="AY220" s="242" t="s">
        <v>140</v>
      </c>
    </row>
    <row r="221" spans="2:51" s="11" customFormat="1" ht="13.5">
      <c r="B221" s="231"/>
      <c r="C221" s="232"/>
      <c r="D221" s="233" t="s">
        <v>148</v>
      </c>
      <c r="E221" s="234" t="s">
        <v>21</v>
      </c>
      <c r="F221" s="235" t="s">
        <v>996</v>
      </c>
      <c r="G221" s="232"/>
      <c r="H221" s="236">
        <v>0.768</v>
      </c>
      <c r="I221" s="237"/>
      <c r="J221" s="232"/>
      <c r="K221" s="232"/>
      <c r="L221" s="238"/>
      <c r="M221" s="239"/>
      <c r="N221" s="240"/>
      <c r="O221" s="240"/>
      <c r="P221" s="240"/>
      <c r="Q221" s="240"/>
      <c r="R221" s="240"/>
      <c r="S221" s="240"/>
      <c r="T221" s="241"/>
      <c r="AT221" s="242" t="s">
        <v>148</v>
      </c>
      <c r="AU221" s="242" t="s">
        <v>85</v>
      </c>
      <c r="AV221" s="11" t="s">
        <v>85</v>
      </c>
      <c r="AW221" s="11" t="s">
        <v>39</v>
      </c>
      <c r="AX221" s="11" t="s">
        <v>76</v>
      </c>
      <c r="AY221" s="242" t="s">
        <v>140</v>
      </c>
    </row>
    <row r="222" spans="2:51" s="12" customFormat="1" ht="13.5">
      <c r="B222" s="261"/>
      <c r="C222" s="262"/>
      <c r="D222" s="233" t="s">
        <v>148</v>
      </c>
      <c r="E222" s="263" t="s">
        <v>21</v>
      </c>
      <c r="F222" s="264" t="s">
        <v>510</v>
      </c>
      <c r="G222" s="262"/>
      <c r="H222" s="265">
        <v>2.043</v>
      </c>
      <c r="I222" s="266"/>
      <c r="J222" s="262"/>
      <c r="K222" s="262"/>
      <c r="L222" s="267"/>
      <c r="M222" s="268"/>
      <c r="N222" s="269"/>
      <c r="O222" s="269"/>
      <c r="P222" s="269"/>
      <c r="Q222" s="269"/>
      <c r="R222" s="269"/>
      <c r="S222" s="269"/>
      <c r="T222" s="270"/>
      <c r="AT222" s="271" t="s">
        <v>148</v>
      </c>
      <c r="AU222" s="271" t="s">
        <v>85</v>
      </c>
      <c r="AV222" s="12" t="s">
        <v>91</v>
      </c>
      <c r="AW222" s="12" t="s">
        <v>39</v>
      </c>
      <c r="AX222" s="12" t="s">
        <v>81</v>
      </c>
      <c r="AY222" s="271" t="s">
        <v>140</v>
      </c>
    </row>
    <row r="223" spans="2:65" s="1" customFormat="1" ht="38.25" customHeight="1">
      <c r="B223" s="44"/>
      <c r="C223" s="219" t="s">
        <v>385</v>
      </c>
      <c r="D223" s="219" t="s">
        <v>142</v>
      </c>
      <c r="E223" s="220" t="s">
        <v>997</v>
      </c>
      <c r="F223" s="221" t="s">
        <v>998</v>
      </c>
      <c r="G223" s="222" t="s">
        <v>161</v>
      </c>
      <c r="H223" s="223">
        <v>24.96</v>
      </c>
      <c r="I223" s="224"/>
      <c r="J223" s="225">
        <f>ROUND(I223*H223,2)</f>
        <v>0</v>
      </c>
      <c r="K223" s="221" t="s">
        <v>146</v>
      </c>
      <c r="L223" s="70"/>
      <c r="M223" s="226" t="s">
        <v>21</v>
      </c>
      <c r="N223" s="227" t="s">
        <v>47</v>
      </c>
      <c r="O223" s="45"/>
      <c r="P223" s="228">
        <f>O223*H223</f>
        <v>0</v>
      </c>
      <c r="Q223" s="228">
        <v>0</v>
      </c>
      <c r="R223" s="228">
        <f>Q223*H223</f>
        <v>0</v>
      </c>
      <c r="S223" s="228">
        <v>0.015</v>
      </c>
      <c r="T223" s="229">
        <f>S223*H223</f>
        <v>0.3744</v>
      </c>
      <c r="AR223" s="22" t="s">
        <v>217</v>
      </c>
      <c r="AT223" s="22" t="s">
        <v>142</v>
      </c>
      <c r="AU223" s="22" t="s">
        <v>85</v>
      </c>
      <c r="AY223" s="22" t="s">
        <v>140</v>
      </c>
      <c r="BE223" s="230">
        <f>IF(N223="základní",J223,0)</f>
        <v>0</v>
      </c>
      <c r="BF223" s="230">
        <f>IF(N223="snížená",J223,0)</f>
        <v>0</v>
      </c>
      <c r="BG223" s="230">
        <f>IF(N223="zákl. přenesená",J223,0)</f>
        <v>0</v>
      </c>
      <c r="BH223" s="230">
        <f>IF(N223="sníž. přenesená",J223,0)</f>
        <v>0</v>
      </c>
      <c r="BI223" s="230">
        <f>IF(N223="nulová",J223,0)</f>
        <v>0</v>
      </c>
      <c r="BJ223" s="22" t="s">
        <v>81</v>
      </c>
      <c r="BK223" s="230">
        <f>ROUND(I223*H223,2)</f>
        <v>0</v>
      </c>
      <c r="BL223" s="22" t="s">
        <v>217</v>
      </c>
      <c r="BM223" s="22" t="s">
        <v>999</v>
      </c>
    </row>
    <row r="224" spans="2:51" s="11" customFormat="1" ht="13.5">
      <c r="B224" s="231"/>
      <c r="C224" s="232"/>
      <c r="D224" s="233" t="s">
        <v>148</v>
      </c>
      <c r="E224" s="234" t="s">
        <v>21</v>
      </c>
      <c r="F224" s="235" t="s">
        <v>897</v>
      </c>
      <c r="G224" s="232"/>
      <c r="H224" s="236">
        <v>24.96</v>
      </c>
      <c r="I224" s="237"/>
      <c r="J224" s="232"/>
      <c r="K224" s="232"/>
      <c r="L224" s="238"/>
      <c r="M224" s="239"/>
      <c r="N224" s="240"/>
      <c r="O224" s="240"/>
      <c r="P224" s="240"/>
      <c r="Q224" s="240"/>
      <c r="R224" s="240"/>
      <c r="S224" s="240"/>
      <c r="T224" s="241"/>
      <c r="AT224" s="242" t="s">
        <v>148</v>
      </c>
      <c r="AU224" s="242" t="s">
        <v>85</v>
      </c>
      <c r="AV224" s="11" t="s">
        <v>85</v>
      </c>
      <c r="AW224" s="11" t="s">
        <v>39</v>
      </c>
      <c r="AX224" s="11" t="s">
        <v>81</v>
      </c>
      <c r="AY224" s="242" t="s">
        <v>140</v>
      </c>
    </row>
    <row r="225" spans="2:65" s="1" customFormat="1" ht="16.5" customHeight="1">
      <c r="B225" s="44"/>
      <c r="C225" s="243" t="s">
        <v>389</v>
      </c>
      <c r="D225" s="243" t="s">
        <v>154</v>
      </c>
      <c r="E225" s="244" t="s">
        <v>1000</v>
      </c>
      <c r="F225" s="245" t="s">
        <v>1001</v>
      </c>
      <c r="G225" s="246" t="s">
        <v>145</v>
      </c>
      <c r="H225" s="247">
        <v>1.5</v>
      </c>
      <c r="I225" s="248"/>
      <c r="J225" s="249">
        <f>ROUND(I225*H225,2)</f>
        <v>0</v>
      </c>
      <c r="K225" s="245" t="s">
        <v>146</v>
      </c>
      <c r="L225" s="250"/>
      <c r="M225" s="251" t="s">
        <v>21</v>
      </c>
      <c r="N225" s="252" t="s">
        <v>47</v>
      </c>
      <c r="O225" s="45"/>
      <c r="P225" s="228">
        <f>O225*H225</f>
        <v>0</v>
      </c>
      <c r="Q225" s="228">
        <v>0.5</v>
      </c>
      <c r="R225" s="228">
        <f>Q225*H225</f>
        <v>0.75</v>
      </c>
      <c r="S225" s="228">
        <v>0</v>
      </c>
      <c r="T225" s="229">
        <f>S225*H225</f>
        <v>0</v>
      </c>
      <c r="AR225" s="22" t="s">
        <v>267</v>
      </c>
      <c r="AT225" s="22" t="s">
        <v>154</v>
      </c>
      <c r="AU225" s="22" t="s">
        <v>85</v>
      </c>
      <c r="AY225" s="22" t="s">
        <v>140</v>
      </c>
      <c r="BE225" s="230">
        <f>IF(N225="základní",J225,0)</f>
        <v>0</v>
      </c>
      <c r="BF225" s="230">
        <f>IF(N225="snížená",J225,0)</f>
        <v>0</v>
      </c>
      <c r="BG225" s="230">
        <f>IF(N225="zákl. přenesená",J225,0)</f>
        <v>0</v>
      </c>
      <c r="BH225" s="230">
        <f>IF(N225="sníž. přenesená",J225,0)</f>
        <v>0</v>
      </c>
      <c r="BI225" s="230">
        <f>IF(N225="nulová",J225,0)</f>
        <v>0</v>
      </c>
      <c r="BJ225" s="22" t="s">
        <v>81</v>
      </c>
      <c r="BK225" s="230">
        <f>ROUND(I225*H225,2)</f>
        <v>0</v>
      </c>
      <c r="BL225" s="22" t="s">
        <v>217</v>
      </c>
      <c r="BM225" s="22" t="s">
        <v>1002</v>
      </c>
    </row>
    <row r="226" spans="2:51" s="11" customFormat="1" ht="13.5">
      <c r="B226" s="231"/>
      <c r="C226" s="232"/>
      <c r="D226" s="233" t="s">
        <v>148</v>
      </c>
      <c r="E226" s="234" t="s">
        <v>21</v>
      </c>
      <c r="F226" s="235" t="s">
        <v>1003</v>
      </c>
      <c r="G226" s="232"/>
      <c r="H226" s="236">
        <v>1.5</v>
      </c>
      <c r="I226" s="237"/>
      <c r="J226" s="232"/>
      <c r="K226" s="232"/>
      <c r="L226" s="238"/>
      <c r="M226" s="239"/>
      <c r="N226" s="240"/>
      <c r="O226" s="240"/>
      <c r="P226" s="240"/>
      <c r="Q226" s="240"/>
      <c r="R226" s="240"/>
      <c r="S226" s="240"/>
      <c r="T226" s="241"/>
      <c r="AT226" s="242" t="s">
        <v>148</v>
      </c>
      <c r="AU226" s="242" t="s">
        <v>85</v>
      </c>
      <c r="AV226" s="11" t="s">
        <v>85</v>
      </c>
      <c r="AW226" s="11" t="s">
        <v>39</v>
      </c>
      <c r="AX226" s="11" t="s">
        <v>81</v>
      </c>
      <c r="AY226" s="242" t="s">
        <v>140</v>
      </c>
    </row>
    <row r="227" spans="2:65" s="1" customFormat="1" ht="25.5" customHeight="1">
      <c r="B227" s="44"/>
      <c r="C227" s="219" t="s">
        <v>395</v>
      </c>
      <c r="D227" s="219" t="s">
        <v>142</v>
      </c>
      <c r="E227" s="220" t="s">
        <v>1004</v>
      </c>
      <c r="F227" s="221" t="s">
        <v>1005</v>
      </c>
      <c r="G227" s="222" t="s">
        <v>161</v>
      </c>
      <c r="H227" s="223">
        <v>60</v>
      </c>
      <c r="I227" s="224"/>
      <c r="J227" s="225">
        <f>ROUND(I227*H227,2)</f>
        <v>0</v>
      </c>
      <c r="K227" s="221" t="s">
        <v>21</v>
      </c>
      <c r="L227" s="70"/>
      <c r="M227" s="226" t="s">
        <v>21</v>
      </c>
      <c r="N227" s="227" t="s">
        <v>47</v>
      </c>
      <c r="O227" s="45"/>
      <c r="P227" s="228">
        <f>O227*H227</f>
        <v>0</v>
      </c>
      <c r="Q227" s="228">
        <v>0</v>
      </c>
      <c r="R227" s="228">
        <f>Q227*H227</f>
        <v>0</v>
      </c>
      <c r="S227" s="228">
        <v>0.0088</v>
      </c>
      <c r="T227" s="229">
        <f>S227*H227</f>
        <v>0.528</v>
      </c>
      <c r="AR227" s="22" t="s">
        <v>217</v>
      </c>
      <c r="AT227" s="22" t="s">
        <v>142</v>
      </c>
      <c r="AU227" s="22" t="s">
        <v>85</v>
      </c>
      <c r="AY227" s="22" t="s">
        <v>140</v>
      </c>
      <c r="BE227" s="230">
        <f>IF(N227="základní",J227,0)</f>
        <v>0</v>
      </c>
      <c r="BF227" s="230">
        <f>IF(N227="snížená",J227,0)</f>
        <v>0</v>
      </c>
      <c r="BG227" s="230">
        <f>IF(N227="zákl. přenesená",J227,0)</f>
        <v>0</v>
      </c>
      <c r="BH227" s="230">
        <f>IF(N227="sníž. přenesená",J227,0)</f>
        <v>0</v>
      </c>
      <c r="BI227" s="230">
        <f>IF(N227="nulová",J227,0)</f>
        <v>0</v>
      </c>
      <c r="BJ227" s="22" t="s">
        <v>81</v>
      </c>
      <c r="BK227" s="230">
        <f>ROUND(I227*H227,2)</f>
        <v>0</v>
      </c>
      <c r="BL227" s="22" t="s">
        <v>217</v>
      </c>
      <c r="BM227" s="22" t="s">
        <v>1006</v>
      </c>
    </row>
    <row r="228" spans="2:51" s="11" customFormat="1" ht="13.5">
      <c r="B228" s="231"/>
      <c r="C228" s="232"/>
      <c r="D228" s="233" t="s">
        <v>148</v>
      </c>
      <c r="E228" s="234" t="s">
        <v>21</v>
      </c>
      <c r="F228" s="235" t="s">
        <v>1007</v>
      </c>
      <c r="G228" s="232"/>
      <c r="H228" s="236">
        <v>60</v>
      </c>
      <c r="I228" s="237"/>
      <c r="J228" s="232"/>
      <c r="K228" s="232"/>
      <c r="L228" s="238"/>
      <c r="M228" s="239"/>
      <c r="N228" s="240"/>
      <c r="O228" s="240"/>
      <c r="P228" s="240"/>
      <c r="Q228" s="240"/>
      <c r="R228" s="240"/>
      <c r="S228" s="240"/>
      <c r="T228" s="241"/>
      <c r="AT228" s="242" t="s">
        <v>148</v>
      </c>
      <c r="AU228" s="242" t="s">
        <v>85</v>
      </c>
      <c r="AV228" s="11" t="s">
        <v>85</v>
      </c>
      <c r="AW228" s="11" t="s">
        <v>39</v>
      </c>
      <c r="AX228" s="11" t="s">
        <v>81</v>
      </c>
      <c r="AY228" s="242" t="s">
        <v>140</v>
      </c>
    </row>
    <row r="229" spans="2:65" s="1" customFormat="1" ht="25.5" customHeight="1">
      <c r="B229" s="44"/>
      <c r="C229" s="219" t="s">
        <v>400</v>
      </c>
      <c r="D229" s="219" t="s">
        <v>142</v>
      </c>
      <c r="E229" s="220" t="s">
        <v>1008</v>
      </c>
      <c r="F229" s="221" t="s">
        <v>1009</v>
      </c>
      <c r="G229" s="222" t="s">
        <v>161</v>
      </c>
      <c r="H229" s="223">
        <v>765</v>
      </c>
      <c r="I229" s="224"/>
      <c r="J229" s="225">
        <f>ROUND(I229*H229,2)</f>
        <v>0</v>
      </c>
      <c r="K229" s="221" t="s">
        <v>146</v>
      </c>
      <c r="L229" s="70"/>
      <c r="M229" s="226" t="s">
        <v>21</v>
      </c>
      <c r="N229" s="227" t="s">
        <v>47</v>
      </c>
      <c r="O229" s="45"/>
      <c r="P229" s="228">
        <f>O229*H229</f>
        <v>0</v>
      </c>
      <c r="Q229" s="228">
        <v>0</v>
      </c>
      <c r="R229" s="228">
        <f>Q229*H229</f>
        <v>0</v>
      </c>
      <c r="S229" s="228">
        <v>0</v>
      </c>
      <c r="T229" s="229">
        <f>S229*H229</f>
        <v>0</v>
      </c>
      <c r="AR229" s="22" t="s">
        <v>217</v>
      </c>
      <c r="AT229" s="22" t="s">
        <v>142</v>
      </c>
      <c r="AU229" s="22" t="s">
        <v>85</v>
      </c>
      <c r="AY229" s="22" t="s">
        <v>140</v>
      </c>
      <c r="BE229" s="230">
        <f>IF(N229="základní",J229,0)</f>
        <v>0</v>
      </c>
      <c r="BF229" s="230">
        <f>IF(N229="snížená",J229,0)</f>
        <v>0</v>
      </c>
      <c r="BG229" s="230">
        <f>IF(N229="zákl. přenesená",J229,0)</f>
        <v>0</v>
      </c>
      <c r="BH229" s="230">
        <f>IF(N229="sníž. přenesená",J229,0)</f>
        <v>0</v>
      </c>
      <c r="BI229" s="230">
        <f>IF(N229="nulová",J229,0)</f>
        <v>0</v>
      </c>
      <c r="BJ229" s="22" t="s">
        <v>81</v>
      </c>
      <c r="BK229" s="230">
        <f>ROUND(I229*H229,2)</f>
        <v>0</v>
      </c>
      <c r="BL229" s="22" t="s">
        <v>217</v>
      </c>
      <c r="BM229" s="22" t="s">
        <v>1010</v>
      </c>
    </row>
    <row r="230" spans="2:51" s="11" customFormat="1" ht="13.5">
      <c r="B230" s="231"/>
      <c r="C230" s="232"/>
      <c r="D230" s="233" t="s">
        <v>148</v>
      </c>
      <c r="E230" s="234" t="s">
        <v>21</v>
      </c>
      <c r="F230" s="235" t="s">
        <v>1011</v>
      </c>
      <c r="G230" s="232"/>
      <c r="H230" s="236">
        <v>765</v>
      </c>
      <c r="I230" s="237"/>
      <c r="J230" s="232"/>
      <c r="K230" s="232"/>
      <c r="L230" s="238"/>
      <c r="M230" s="239"/>
      <c r="N230" s="240"/>
      <c r="O230" s="240"/>
      <c r="P230" s="240"/>
      <c r="Q230" s="240"/>
      <c r="R230" s="240"/>
      <c r="S230" s="240"/>
      <c r="T230" s="241"/>
      <c r="AT230" s="242" t="s">
        <v>148</v>
      </c>
      <c r="AU230" s="242" t="s">
        <v>85</v>
      </c>
      <c r="AV230" s="11" t="s">
        <v>85</v>
      </c>
      <c r="AW230" s="11" t="s">
        <v>39</v>
      </c>
      <c r="AX230" s="11" t="s">
        <v>81</v>
      </c>
      <c r="AY230" s="242" t="s">
        <v>140</v>
      </c>
    </row>
    <row r="231" spans="2:65" s="1" customFormat="1" ht="16.5" customHeight="1">
      <c r="B231" s="44"/>
      <c r="C231" s="219" t="s">
        <v>406</v>
      </c>
      <c r="D231" s="219" t="s">
        <v>142</v>
      </c>
      <c r="E231" s="220" t="s">
        <v>1012</v>
      </c>
      <c r="F231" s="221" t="s">
        <v>1013</v>
      </c>
      <c r="G231" s="222" t="s">
        <v>251</v>
      </c>
      <c r="H231" s="223">
        <v>778.475</v>
      </c>
      <c r="I231" s="224"/>
      <c r="J231" s="225">
        <f>ROUND(I231*H231,2)</f>
        <v>0</v>
      </c>
      <c r="K231" s="221" t="s">
        <v>146</v>
      </c>
      <c r="L231" s="70"/>
      <c r="M231" s="226" t="s">
        <v>21</v>
      </c>
      <c r="N231" s="227" t="s">
        <v>47</v>
      </c>
      <c r="O231" s="45"/>
      <c r="P231" s="228">
        <f>O231*H231</f>
        <v>0</v>
      </c>
      <c r="Q231" s="228">
        <v>0</v>
      </c>
      <c r="R231" s="228">
        <f>Q231*H231</f>
        <v>0</v>
      </c>
      <c r="S231" s="228">
        <v>0</v>
      </c>
      <c r="T231" s="229">
        <f>S231*H231</f>
        <v>0</v>
      </c>
      <c r="AR231" s="22" t="s">
        <v>217</v>
      </c>
      <c r="AT231" s="22" t="s">
        <v>142</v>
      </c>
      <c r="AU231" s="22" t="s">
        <v>85</v>
      </c>
      <c r="AY231" s="22" t="s">
        <v>140</v>
      </c>
      <c r="BE231" s="230">
        <f>IF(N231="základní",J231,0)</f>
        <v>0</v>
      </c>
      <c r="BF231" s="230">
        <f>IF(N231="snížená",J231,0)</f>
        <v>0</v>
      </c>
      <c r="BG231" s="230">
        <f>IF(N231="zákl. přenesená",J231,0)</f>
        <v>0</v>
      </c>
      <c r="BH231" s="230">
        <f>IF(N231="sníž. přenesená",J231,0)</f>
        <v>0</v>
      </c>
      <c r="BI231" s="230">
        <f>IF(N231="nulová",J231,0)</f>
        <v>0</v>
      </c>
      <c r="BJ231" s="22" t="s">
        <v>81</v>
      </c>
      <c r="BK231" s="230">
        <f>ROUND(I231*H231,2)</f>
        <v>0</v>
      </c>
      <c r="BL231" s="22" t="s">
        <v>217</v>
      </c>
      <c r="BM231" s="22" t="s">
        <v>1014</v>
      </c>
    </row>
    <row r="232" spans="2:51" s="11" customFormat="1" ht="13.5">
      <c r="B232" s="231"/>
      <c r="C232" s="232"/>
      <c r="D232" s="233" t="s">
        <v>148</v>
      </c>
      <c r="E232" s="234" t="s">
        <v>21</v>
      </c>
      <c r="F232" s="235" t="s">
        <v>1015</v>
      </c>
      <c r="G232" s="232"/>
      <c r="H232" s="236">
        <v>776</v>
      </c>
      <c r="I232" s="237"/>
      <c r="J232" s="232"/>
      <c r="K232" s="232"/>
      <c r="L232" s="238"/>
      <c r="M232" s="239"/>
      <c r="N232" s="240"/>
      <c r="O232" s="240"/>
      <c r="P232" s="240"/>
      <c r="Q232" s="240"/>
      <c r="R232" s="240"/>
      <c r="S232" s="240"/>
      <c r="T232" s="241"/>
      <c r="AT232" s="242" t="s">
        <v>148</v>
      </c>
      <c r="AU232" s="242" t="s">
        <v>85</v>
      </c>
      <c r="AV232" s="11" t="s">
        <v>85</v>
      </c>
      <c r="AW232" s="11" t="s">
        <v>39</v>
      </c>
      <c r="AX232" s="11" t="s">
        <v>76</v>
      </c>
      <c r="AY232" s="242" t="s">
        <v>140</v>
      </c>
    </row>
    <row r="233" spans="2:51" s="11" customFormat="1" ht="13.5">
      <c r="B233" s="231"/>
      <c r="C233" s="232"/>
      <c r="D233" s="233" t="s">
        <v>148</v>
      </c>
      <c r="E233" s="234" t="s">
        <v>21</v>
      </c>
      <c r="F233" s="235" t="s">
        <v>1016</v>
      </c>
      <c r="G233" s="232"/>
      <c r="H233" s="236">
        <v>2.475</v>
      </c>
      <c r="I233" s="237"/>
      <c r="J233" s="232"/>
      <c r="K233" s="232"/>
      <c r="L233" s="238"/>
      <c r="M233" s="239"/>
      <c r="N233" s="240"/>
      <c r="O233" s="240"/>
      <c r="P233" s="240"/>
      <c r="Q233" s="240"/>
      <c r="R233" s="240"/>
      <c r="S233" s="240"/>
      <c r="T233" s="241"/>
      <c r="AT233" s="242" t="s">
        <v>148</v>
      </c>
      <c r="AU233" s="242" t="s">
        <v>85</v>
      </c>
      <c r="AV233" s="11" t="s">
        <v>85</v>
      </c>
      <c r="AW233" s="11" t="s">
        <v>39</v>
      </c>
      <c r="AX233" s="11" t="s">
        <v>76</v>
      </c>
      <c r="AY233" s="242" t="s">
        <v>140</v>
      </c>
    </row>
    <row r="234" spans="2:51" s="12" customFormat="1" ht="13.5">
      <c r="B234" s="261"/>
      <c r="C234" s="262"/>
      <c r="D234" s="233" t="s">
        <v>148</v>
      </c>
      <c r="E234" s="263" t="s">
        <v>21</v>
      </c>
      <c r="F234" s="264" t="s">
        <v>510</v>
      </c>
      <c r="G234" s="262"/>
      <c r="H234" s="265">
        <v>778.475</v>
      </c>
      <c r="I234" s="266"/>
      <c r="J234" s="262"/>
      <c r="K234" s="262"/>
      <c r="L234" s="267"/>
      <c r="M234" s="268"/>
      <c r="N234" s="269"/>
      <c r="O234" s="269"/>
      <c r="P234" s="269"/>
      <c r="Q234" s="269"/>
      <c r="R234" s="269"/>
      <c r="S234" s="269"/>
      <c r="T234" s="270"/>
      <c r="AT234" s="271" t="s">
        <v>148</v>
      </c>
      <c r="AU234" s="271" t="s">
        <v>85</v>
      </c>
      <c r="AV234" s="12" t="s">
        <v>91</v>
      </c>
      <c r="AW234" s="12" t="s">
        <v>39</v>
      </c>
      <c r="AX234" s="12" t="s">
        <v>81</v>
      </c>
      <c r="AY234" s="271" t="s">
        <v>140</v>
      </c>
    </row>
    <row r="235" spans="2:65" s="1" customFormat="1" ht="16.5" customHeight="1">
      <c r="B235" s="44"/>
      <c r="C235" s="243" t="s">
        <v>411</v>
      </c>
      <c r="D235" s="243" t="s">
        <v>154</v>
      </c>
      <c r="E235" s="244" t="s">
        <v>1017</v>
      </c>
      <c r="F235" s="245" t="s">
        <v>1018</v>
      </c>
      <c r="G235" s="246" t="s">
        <v>145</v>
      </c>
      <c r="H235" s="247">
        <v>13.418</v>
      </c>
      <c r="I235" s="248"/>
      <c r="J235" s="249">
        <f>ROUND(I235*H235,2)</f>
        <v>0</v>
      </c>
      <c r="K235" s="245" t="s">
        <v>146</v>
      </c>
      <c r="L235" s="250"/>
      <c r="M235" s="251" t="s">
        <v>21</v>
      </c>
      <c r="N235" s="252" t="s">
        <v>47</v>
      </c>
      <c r="O235" s="45"/>
      <c r="P235" s="228">
        <f>O235*H235</f>
        <v>0</v>
      </c>
      <c r="Q235" s="228">
        <v>0.55</v>
      </c>
      <c r="R235" s="228">
        <f>Q235*H235</f>
        <v>7.3799</v>
      </c>
      <c r="S235" s="228">
        <v>0</v>
      </c>
      <c r="T235" s="229">
        <f>S235*H235</f>
        <v>0</v>
      </c>
      <c r="AR235" s="22" t="s">
        <v>267</v>
      </c>
      <c r="AT235" s="22" t="s">
        <v>154</v>
      </c>
      <c r="AU235" s="22" t="s">
        <v>85</v>
      </c>
      <c r="AY235" s="22" t="s">
        <v>140</v>
      </c>
      <c r="BE235" s="230">
        <f>IF(N235="základní",J235,0)</f>
        <v>0</v>
      </c>
      <c r="BF235" s="230">
        <f>IF(N235="snížená",J235,0)</f>
        <v>0</v>
      </c>
      <c r="BG235" s="230">
        <f>IF(N235="zákl. přenesená",J235,0)</f>
        <v>0</v>
      </c>
      <c r="BH235" s="230">
        <f>IF(N235="sníž. přenesená",J235,0)</f>
        <v>0</v>
      </c>
      <c r="BI235" s="230">
        <f>IF(N235="nulová",J235,0)</f>
        <v>0</v>
      </c>
      <c r="BJ235" s="22" t="s">
        <v>81</v>
      </c>
      <c r="BK235" s="230">
        <f>ROUND(I235*H235,2)</f>
        <v>0</v>
      </c>
      <c r="BL235" s="22" t="s">
        <v>217</v>
      </c>
      <c r="BM235" s="22" t="s">
        <v>1019</v>
      </c>
    </row>
    <row r="236" spans="2:51" s="11" customFormat="1" ht="13.5">
      <c r="B236" s="231"/>
      <c r="C236" s="232"/>
      <c r="D236" s="233" t="s">
        <v>148</v>
      </c>
      <c r="E236" s="234" t="s">
        <v>21</v>
      </c>
      <c r="F236" s="235" t="s">
        <v>1020</v>
      </c>
      <c r="G236" s="232"/>
      <c r="H236" s="236">
        <v>13.418</v>
      </c>
      <c r="I236" s="237"/>
      <c r="J236" s="232"/>
      <c r="K236" s="232"/>
      <c r="L236" s="238"/>
      <c r="M236" s="239"/>
      <c r="N236" s="240"/>
      <c r="O236" s="240"/>
      <c r="P236" s="240"/>
      <c r="Q236" s="240"/>
      <c r="R236" s="240"/>
      <c r="S236" s="240"/>
      <c r="T236" s="241"/>
      <c r="AT236" s="242" t="s">
        <v>148</v>
      </c>
      <c r="AU236" s="242" t="s">
        <v>85</v>
      </c>
      <c r="AV236" s="11" t="s">
        <v>85</v>
      </c>
      <c r="AW236" s="11" t="s">
        <v>39</v>
      </c>
      <c r="AX236" s="11" t="s">
        <v>81</v>
      </c>
      <c r="AY236" s="242" t="s">
        <v>140</v>
      </c>
    </row>
    <row r="237" spans="2:65" s="1" customFormat="1" ht="16.5" customHeight="1">
      <c r="B237" s="44"/>
      <c r="C237" s="243" t="s">
        <v>416</v>
      </c>
      <c r="D237" s="243" t="s">
        <v>154</v>
      </c>
      <c r="E237" s="244" t="s">
        <v>1021</v>
      </c>
      <c r="F237" s="245" t="s">
        <v>1022</v>
      </c>
      <c r="G237" s="246" t="s">
        <v>251</v>
      </c>
      <c r="H237" s="247">
        <v>3</v>
      </c>
      <c r="I237" s="248"/>
      <c r="J237" s="249">
        <f>ROUND(I237*H237,2)</f>
        <v>0</v>
      </c>
      <c r="K237" s="245" t="s">
        <v>21</v>
      </c>
      <c r="L237" s="250"/>
      <c r="M237" s="251" t="s">
        <v>21</v>
      </c>
      <c r="N237" s="252" t="s">
        <v>47</v>
      </c>
      <c r="O237" s="45"/>
      <c r="P237" s="228">
        <f>O237*H237</f>
        <v>0</v>
      </c>
      <c r="Q237" s="228">
        <v>0.0002</v>
      </c>
      <c r="R237" s="228">
        <f>Q237*H237</f>
        <v>0.0006000000000000001</v>
      </c>
      <c r="S237" s="228">
        <v>0</v>
      </c>
      <c r="T237" s="229">
        <f>S237*H237</f>
        <v>0</v>
      </c>
      <c r="AR237" s="22" t="s">
        <v>267</v>
      </c>
      <c r="AT237" s="22" t="s">
        <v>154</v>
      </c>
      <c r="AU237" s="22" t="s">
        <v>85</v>
      </c>
      <c r="AY237" s="22" t="s">
        <v>140</v>
      </c>
      <c r="BE237" s="230">
        <f>IF(N237="základní",J237,0)</f>
        <v>0</v>
      </c>
      <c r="BF237" s="230">
        <f>IF(N237="snížená",J237,0)</f>
        <v>0</v>
      </c>
      <c r="BG237" s="230">
        <f>IF(N237="zákl. přenesená",J237,0)</f>
        <v>0</v>
      </c>
      <c r="BH237" s="230">
        <f>IF(N237="sníž. přenesená",J237,0)</f>
        <v>0</v>
      </c>
      <c r="BI237" s="230">
        <f>IF(N237="nulová",J237,0)</f>
        <v>0</v>
      </c>
      <c r="BJ237" s="22" t="s">
        <v>81</v>
      </c>
      <c r="BK237" s="230">
        <f>ROUND(I237*H237,2)</f>
        <v>0</v>
      </c>
      <c r="BL237" s="22" t="s">
        <v>217</v>
      </c>
      <c r="BM237" s="22" t="s">
        <v>1023</v>
      </c>
    </row>
    <row r="238" spans="2:65" s="1" customFormat="1" ht="38.25" customHeight="1">
      <c r="B238" s="44"/>
      <c r="C238" s="219" t="s">
        <v>423</v>
      </c>
      <c r="D238" s="219" t="s">
        <v>142</v>
      </c>
      <c r="E238" s="220" t="s">
        <v>1024</v>
      </c>
      <c r="F238" s="221" t="s">
        <v>1025</v>
      </c>
      <c r="G238" s="222" t="s">
        <v>161</v>
      </c>
      <c r="H238" s="223">
        <v>1.05</v>
      </c>
      <c r="I238" s="224"/>
      <c r="J238" s="225">
        <f>ROUND(I238*H238,2)</f>
        <v>0</v>
      </c>
      <c r="K238" s="221" t="s">
        <v>146</v>
      </c>
      <c r="L238" s="70"/>
      <c r="M238" s="226" t="s">
        <v>21</v>
      </c>
      <c r="N238" s="227" t="s">
        <v>47</v>
      </c>
      <c r="O238" s="45"/>
      <c r="P238" s="228">
        <f>O238*H238</f>
        <v>0</v>
      </c>
      <c r="Q238" s="228">
        <v>0</v>
      </c>
      <c r="R238" s="228">
        <f>Q238*H238</f>
        <v>0</v>
      </c>
      <c r="S238" s="228">
        <v>0.015</v>
      </c>
      <c r="T238" s="229">
        <f>S238*H238</f>
        <v>0.01575</v>
      </c>
      <c r="AR238" s="22" t="s">
        <v>217</v>
      </c>
      <c r="AT238" s="22" t="s">
        <v>142</v>
      </c>
      <c r="AU238" s="22" t="s">
        <v>85</v>
      </c>
      <c r="AY238" s="22" t="s">
        <v>140</v>
      </c>
      <c r="BE238" s="230">
        <f>IF(N238="základní",J238,0)</f>
        <v>0</v>
      </c>
      <c r="BF238" s="230">
        <f>IF(N238="snížená",J238,0)</f>
        <v>0</v>
      </c>
      <c r="BG238" s="230">
        <f>IF(N238="zákl. přenesená",J238,0)</f>
        <v>0</v>
      </c>
      <c r="BH238" s="230">
        <f>IF(N238="sníž. přenesená",J238,0)</f>
        <v>0</v>
      </c>
      <c r="BI238" s="230">
        <f>IF(N238="nulová",J238,0)</f>
        <v>0</v>
      </c>
      <c r="BJ238" s="22" t="s">
        <v>81</v>
      </c>
      <c r="BK238" s="230">
        <f>ROUND(I238*H238,2)</f>
        <v>0</v>
      </c>
      <c r="BL238" s="22" t="s">
        <v>217</v>
      </c>
      <c r="BM238" s="22" t="s">
        <v>1026</v>
      </c>
    </row>
    <row r="239" spans="2:51" s="11" customFormat="1" ht="13.5">
      <c r="B239" s="231"/>
      <c r="C239" s="232"/>
      <c r="D239" s="233" t="s">
        <v>148</v>
      </c>
      <c r="E239" s="234" t="s">
        <v>21</v>
      </c>
      <c r="F239" s="235" t="s">
        <v>1027</v>
      </c>
      <c r="G239" s="232"/>
      <c r="H239" s="236">
        <v>1.05</v>
      </c>
      <c r="I239" s="237"/>
      <c r="J239" s="232"/>
      <c r="K239" s="232"/>
      <c r="L239" s="238"/>
      <c r="M239" s="239"/>
      <c r="N239" s="240"/>
      <c r="O239" s="240"/>
      <c r="P239" s="240"/>
      <c r="Q239" s="240"/>
      <c r="R239" s="240"/>
      <c r="S239" s="240"/>
      <c r="T239" s="241"/>
      <c r="AT239" s="242" t="s">
        <v>148</v>
      </c>
      <c r="AU239" s="242" t="s">
        <v>85</v>
      </c>
      <c r="AV239" s="11" t="s">
        <v>85</v>
      </c>
      <c r="AW239" s="11" t="s">
        <v>39</v>
      </c>
      <c r="AX239" s="11" t="s">
        <v>81</v>
      </c>
      <c r="AY239" s="242" t="s">
        <v>140</v>
      </c>
    </row>
    <row r="240" spans="2:65" s="1" customFormat="1" ht="25.5" customHeight="1">
      <c r="B240" s="44"/>
      <c r="C240" s="219" t="s">
        <v>427</v>
      </c>
      <c r="D240" s="219" t="s">
        <v>142</v>
      </c>
      <c r="E240" s="220" t="s">
        <v>1028</v>
      </c>
      <c r="F240" s="221" t="s">
        <v>1029</v>
      </c>
      <c r="G240" s="222" t="s">
        <v>161</v>
      </c>
      <c r="H240" s="223">
        <v>60</v>
      </c>
      <c r="I240" s="224"/>
      <c r="J240" s="225">
        <f>ROUND(I240*H240,2)</f>
        <v>0</v>
      </c>
      <c r="K240" s="221" t="s">
        <v>146</v>
      </c>
      <c r="L240" s="70"/>
      <c r="M240" s="226" t="s">
        <v>21</v>
      </c>
      <c r="N240" s="227" t="s">
        <v>47</v>
      </c>
      <c r="O240" s="45"/>
      <c r="P240" s="228">
        <f>O240*H240</f>
        <v>0</v>
      </c>
      <c r="Q240" s="228">
        <v>0.01946</v>
      </c>
      <c r="R240" s="228">
        <f>Q240*H240</f>
        <v>1.1676000000000002</v>
      </c>
      <c r="S240" s="228">
        <v>0</v>
      </c>
      <c r="T240" s="229">
        <f>S240*H240</f>
        <v>0</v>
      </c>
      <c r="AR240" s="22" t="s">
        <v>217</v>
      </c>
      <c r="AT240" s="22" t="s">
        <v>142</v>
      </c>
      <c r="AU240" s="22" t="s">
        <v>85</v>
      </c>
      <c r="AY240" s="22" t="s">
        <v>140</v>
      </c>
      <c r="BE240" s="230">
        <f>IF(N240="základní",J240,0)</f>
        <v>0</v>
      </c>
      <c r="BF240" s="230">
        <f>IF(N240="snížená",J240,0)</f>
        <v>0</v>
      </c>
      <c r="BG240" s="230">
        <f>IF(N240="zákl. přenesená",J240,0)</f>
        <v>0</v>
      </c>
      <c r="BH240" s="230">
        <f>IF(N240="sníž. přenesená",J240,0)</f>
        <v>0</v>
      </c>
      <c r="BI240" s="230">
        <f>IF(N240="nulová",J240,0)</f>
        <v>0</v>
      </c>
      <c r="BJ240" s="22" t="s">
        <v>81</v>
      </c>
      <c r="BK240" s="230">
        <f>ROUND(I240*H240,2)</f>
        <v>0</v>
      </c>
      <c r="BL240" s="22" t="s">
        <v>217</v>
      </c>
      <c r="BM240" s="22" t="s">
        <v>1030</v>
      </c>
    </row>
    <row r="241" spans="2:51" s="11" customFormat="1" ht="13.5">
      <c r="B241" s="231"/>
      <c r="C241" s="232"/>
      <c r="D241" s="233" t="s">
        <v>148</v>
      </c>
      <c r="E241" s="234" t="s">
        <v>21</v>
      </c>
      <c r="F241" s="235" t="s">
        <v>1007</v>
      </c>
      <c r="G241" s="232"/>
      <c r="H241" s="236">
        <v>60</v>
      </c>
      <c r="I241" s="237"/>
      <c r="J241" s="232"/>
      <c r="K241" s="232"/>
      <c r="L241" s="238"/>
      <c r="M241" s="239"/>
      <c r="N241" s="240"/>
      <c r="O241" s="240"/>
      <c r="P241" s="240"/>
      <c r="Q241" s="240"/>
      <c r="R241" s="240"/>
      <c r="S241" s="240"/>
      <c r="T241" s="241"/>
      <c r="AT241" s="242" t="s">
        <v>148</v>
      </c>
      <c r="AU241" s="242" t="s">
        <v>85</v>
      </c>
      <c r="AV241" s="11" t="s">
        <v>85</v>
      </c>
      <c r="AW241" s="11" t="s">
        <v>39</v>
      </c>
      <c r="AX241" s="11" t="s">
        <v>81</v>
      </c>
      <c r="AY241" s="242" t="s">
        <v>140</v>
      </c>
    </row>
    <row r="242" spans="2:65" s="1" customFormat="1" ht="25.5" customHeight="1">
      <c r="B242" s="44"/>
      <c r="C242" s="219" t="s">
        <v>431</v>
      </c>
      <c r="D242" s="219" t="s">
        <v>142</v>
      </c>
      <c r="E242" s="220" t="s">
        <v>1031</v>
      </c>
      <c r="F242" s="221" t="s">
        <v>1032</v>
      </c>
      <c r="G242" s="222" t="s">
        <v>251</v>
      </c>
      <c r="H242" s="223">
        <v>20.9</v>
      </c>
      <c r="I242" s="224"/>
      <c r="J242" s="225">
        <f>ROUND(I242*H242,2)</f>
        <v>0</v>
      </c>
      <c r="K242" s="221" t="s">
        <v>146</v>
      </c>
      <c r="L242" s="70"/>
      <c r="M242" s="226" t="s">
        <v>21</v>
      </c>
      <c r="N242" s="227" t="s">
        <v>47</v>
      </c>
      <c r="O242" s="45"/>
      <c r="P242" s="228">
        <f>O242*H242</f>
        <v>0</v>
      </c>
      <c r="Q242" s="228">
        <v>0</v>
      </c>
      <c r="R242" s="228">
        <f>Q242*H242</f>
        <v>0</v>
      </c>
      <c r="S242" s="228">
        <v>0</v>
      </c>
      <c r="T242" s="229">
        <f>S242*H242</f>
        <v>0</v>
      </c>
      <c r="AR242" s="22" t="s">
        <v>217</v>
      </c>
      <c r="AT242" s="22" t="s">
        <v>142</v>
      </c>
      <c r="AU242" s="22" t="s">
        <v>85</v>
      </c>
      <c r="AY242" s="22" t="s">
        <v>140</v>
      </c>
      <c r="BE242" s="230">
        <f>IF(N242="základní",J242,0)</f>
        <v>0</v>
      </c>
      <c r="BF242" s="230">
        <f>IF(N242="snížená",J242,0)</f>
        <v>0</v>
      </c>
      <c r="BG242" s="230">
        <f>IF(N242="zákl. přenesená",J242,0)</f>
        <v>0</v>
      </c>
      <c r="BH242" s="230">
        <f>IF(N242="sníž. přenesená",J242,0)</f>
        <v>0</v>
      </c>
      <c r="BI242" s="230">
        <f>IF(N242="nulová",J242,0)</f>
        <v>0</v>
      </c>
      <c r="BJ242" s="22" t="s">
        <v>81</v>
      </c>
      <c r="BK242" s="230">
        <f>ROUND(I242*H242,2)</f>
        <v>0</v>
      </c>
      <c r="BL242" s="22" t="s">
        <v>217</v>
      </c>
      <c r="BM242" s="22" t="s">
        <v>1033</v>
      </c>
    </row>
    <row r="243" spans="2:51" s="11" customFormat="1" ht="13.5">
      <c r="B243" s="231"/>
      <c r="C243" s="232"/>
      <c r="D243" s="233" t="s">
        <v>148</v>
      </c>
      <c r="E243" s="234" t="s">
        <v>21</v>
      </c>
      <c r="F243" s="235" t="s">
        <v>1034</v>
      </c>
      <c r="G243" s="232"/>
      <c r="H243" s="236">
        <v>20.9</v>
      </c>
      <c r="I243" s="237"/>
      <c r="J243" s="232"/>
      <c r="K243" s="232"/>
      <c r="L243" s="238"/>
      <c r="M243" s="239"/>
      <c r="N243" s="240"/>
      <c r="O243" s="240"/>
      <c r="P243" s="240"/>
      <c r="Q243" s="240"/>
      <c r="R243" s="240"/>
      <c r="S243" s="240"/>
      <c r="T243" s="241"/>
      <c r="AT243" s="242" t="s">
        <v>148</v>
      </c>
      <c r="AU243" s="242" t="s">
        <v>85</v>
      </c>
      <c r="AV243" s="11" t="s">
        <v>85</v>
      </c>
      <c r="AW243" s="11" t="s">
        <v>39</v>
      </c>
      <c r="AX243" s="11" t="s">
        <v>81</v>
      </c>
      <c r="AY243" s="242" t="s">
        <v>140</v>
      </c>
    </row>
    <row r="244" spans="2:65" s="1" customFormat="1" ht="16.5" customHeight="1">
      <c r="B244" s="44"/>
      <c r="C244" s="243" t="s">
        <v>440</v>
      </c>
      <c r="D244" s="243" t="s">
        <v>154</v>
      </c>
      <c r="E244" s="244" t="s">
        <v>1035</v>
      </c>
      <c r="F244" s="245" t="s">
        <v>1036</v>
      </c>
      <c r="G244" s="246" t="s">
        <v>145</v>
      </c>
      <c r="H244" s="247">
        <v>0.563</v>
      </c>
      <c r="I244" s="248"/>
      <c r="J244" s="249">
        <f>ROUND(I244*H244,2)</f>
        <v>0</v>
      </c>
      <c r="K244" s="245" t="s">
        <v>146</v>
      </c>
      <c r="L244" s="250"/>
      <c r="M244" s="251" t="s">
        <v>21</v>
      </c>
      <c r="N244" s="252" t="s">
        <v>47</v>
      </c>
      <c r="O244" s="45"/>
      <c r="P244" s="228">
        <f>O244*H244</f>
        <v>0</v>
      </c>
      <c r="Q244" s="228">
        <v>0.55</v>
      </c>
      <c r="R244" s="228">
        <f>Q244*H244</f>
        <v>0.30965</v>
      </c>
      <c r="S244" s="228">
        <v>0</v>
      </c>
      <c r="T244" s="229">
        <f>S244*H244</f>
        <v>0</v>
      </c>
      <c r="AR244" s="22" t="s">
        <v>267</v>
      </c>
      <c r="AT244" s="22" t="s">
        <v>154</v>
      </c>
      <c r="AU244" s="22" t="s">
        <v>85</v>
      </c>
      <c r="AY244" s="22" t="s">
        <v>140</v>
      </c>
      <c r="BE244" s="230">
        <f>IF(N244="základní",J244,0)</f>
        <v>0</v>
      </c>
      <c r="BF244" s="230">
        <f>IF(N244="snížená",J244,0)</f>
        <v>0</v>
      </c>
      <c r="BG244" s="230">
        <f>IF(N244="zákl. přenesená",J244,0)</f>
        <v>0</v>
      </c>
      <c r="BH244" s="230">
        <f>IF(N244="sníž. přenesená",J244,0)</f>
        <v>0</v>
      </c>
      <c r="BI244" s="230">
        <f>IF(N244="nulová",J244,0)</f>
        <v>0</v>
      </c>
      <c r="BJ244" s="22" t="s">
        <v>81</v>
      </c>
      <c r="BK244" s="230">
        <f>ROUND(I244*H244,2)</f>
        <v>0</v>
      </c>
      <c r="BL244" s="22" t="s">
        <v>217</v>
      </c>
      <c r="BM244" s="22" t="s">
        <v>1037</v>
      </c>
    </row>
    <row r="245" spans="2:51" s="11" customFormat="1" ht="13.5">
      <c r="B245" s="231"/>
      <c r="C245" s="232"/>
      <c r="D245" s="233" t="s">
        <v>148</v>
      </c>
      <c r="E245" s="234" t="s">
        <v>21</v>
      </c>
      <c r="F245" s="235" t="s">
        <v>1038</v>
      </c>
      <c r="G245" s="232"/>
      <c r="H245" s="236">
        <v>0.563</v>
      </c>
      <c r="I245" s="237"/>
      <c r="J245" s="232"/>
      <c r="K245" s="232"/>
      <c r="L245" s="238"/>
      <c r="M245" s="239"/>
      <c r="N245" s="240"/>
      <c r="O245" s="240"/>
      <c r="P245" s="240"/>
      <c r="Q245" s="240"/>
      <c r="R245" s="240"/>
      <c r="S245" s="240"/>
      <c r="T245" s="241"/>
      <c r="AT245" s="242" t="s">
        <v>148</v>
      </c>
      <c r="AU245" s="242" t="s">
        <v>85</v>
      </c>
      <c r="AV245" s="11" t="s">
        <v>85</v>
      </c>
      <c r="AW245" s="11" t="s">
        <v>39</v>
      </c>
      <c r="AX245" s="11" t="s">
        <v>81</v>
      </c>
      <c r="AY245" s="242" t="s">
        <v>140</v>
      </c>
    </row>
    <row r="246" spans="2:65" s="1" customFormat="1" ht="16.5" customHeight="1">
      <c r="B246" s="44"/>
      <c r="C246" s="219" t="s">
        <v>447</v>
      </c>
      <c r="D246" s="219" t="s">
        <v>142</v>
      </c>
      <c r="E246" s="220" t="s">
        <v>1039</v>
      </c>
      <c r="F246" s="221" t="s">
        <v>1040</v>
      </c>
      <c r="G246" s="222" t="s">
        <v>152</v>
      </c>
      <c r="H246" s="223">
        <v>5</v>
      </c>
      <c r="I246" s="224"/>
      <c r="J246" s="225">
        <f>ROUND(I246*H246,2)</f>
        <v>0</v>
      </c>
      <c r="K246" s="221" t="s">
        <v>146</v>
      </c>
      <c r="L246" s="70"/>
      <c r="M246" s="226" t="s">
        <v>21</v>
      </c>
      <c r="N246" s="227" t="s">
        <v>47</v>
      </c>
      <c r="O246" s="45"/>
      <c r="P246" s="228">
        <f>O246*H246</f>
        <v>0</v>
      </c>
      <c r="Q246" s="228">
        <v>0.025</v>
      </c>
      <c r="R246" s="228">
        <f>Q246*H246</f>
        <v>0.125</v>
      </c>
      <c r="S246" s="228">
        <v>0</v>
      </c>
      <c r="T246" s="229">
        <f>S246*H246</f>
        <v>0</v>
      </c>
      <c r="AR246" s="22" t="s">
        <v>217</v>
      </c>
      <c r="AT246" s="22" t="s">
        <v>142</v>
      </c>
      <c r="AU246" s="22" t="s">
        <v>85</v>
      </c>
      <c r="AY246" s="22" t="s">
        <v>140</v>
      </c>
      <c r="BE246" s="230">
        <f>IF(N246="základní",J246,0)</f>
        <v>0</v>
      </c>
      <c r="BF246" s="230">
        <f>IF(N246="snížená",J246,0)</f>
        <v>0</v>
      </c>
      <c r="BG246" s="230">
        <f>IF(N246="zákl. přenesená",J246,0)</f>
        <v>0</v>
      </c>
      <c r="BH246" s="230">
        <f>IF(N246="sníž. přenesená",J246,0)</f>
        <v>0</v>
      </c>
      <c r="BI246" s="230">
        <f>IF(N246="nulová",J246,0)</f>
        <v>0</v>
      </c>
      <c r="BJ246" s="22" t="s">
        <v>81</v>
      </c>
      <c r="BK246" s="230">
        <f>ROUND(I246*H246,2)</f>
        <v>0</v>
      </c>
      <c r="BL246" s="22" t="s">
        <v>217</v>
      </c>
      <c r="BM246" s="22" t="s">
        <v>1041</v>
      </c>
    </row>
    <row r="247" spans="2:51" s="11" customFormat="1" ht="13.5">
      <c r="B247" s="231"/>
      <c r="C247" s="232"/>
      <c r="D247" s="233" t="s">
        <v>148</v>
      </c>
      <c r="E247" s="234" t="s">
        <v>21</v>
      </c>
      <c r="F247" s="235" t="s">
        <v>94</v>
      </c>
      <c r="G247" s="232"/>
      <c r="H247" s="236">
        <v>5</v>
      </c>
      <c r="I247" s="237"/>
      <c r="J247" s="232"/>
      <c r="K247" s="232"/>
      <c r="L247" s="238"/>
      <c r="M247" s="239"/>
      <c r="N247" s="240"/>
      <c r="O247" s="240"/>
      <c r="P247" s="240"/>
      <c r="Q247" s="240"/>
      <c r="R247" s="240"/>
      <c r="S247" s="240"/>
      <c r="T247" s="241"/>
      <c r="AT247" s="242" t="s">
        <v>148</v>
      </c>
      <c r="AU247" s="242" t="s">
        <v>85</v>
      </c>
      <c r="AV247" s="11" t="s">
        <v>85</v>
      </c>
      <c r="AW247" s="11" t="s">
        <v>39</v>
      </c>
      <c r="AX247" s="11" t="s">
        <v>81</v>
      </c>
      <c r="AY247" s="242" t="s">
        <v>140</v>
      </c>
    </row>
    <row r="248" spans="2:65" s="1" customFormat="1" ht="16.5" customHeight="1">
      <c r="B248" s="44"/>
      <c r="C248" s="219" t="s">
        <v>453</v>
      </c>
      <c r="D248" s="219" t="s">
        <v>142</v>
      </c>
      <c r="E248" s="220" t="s">
        <v>1042</v>
      </c>
      <c r="F248" s="221" t="s">
        <v>1043</v>
      </c>
      <c r="G248" s="222" t="s">
        <v>152</v>
      </c>
      <c r="H248" s="223">
        <v>1</v>
      </c>
      <c r="I248" s="224"/>
      <c r="J248" s="225">
        <f>ROUND(I248*H248,2)</f>
        <v>0</v>
      </c>
      <c r="K248" s="221" t="s">
        <v>146</v>
      </c>
      <c r="L248" s="70"/>
      <c r="M248" s="226" t="s">
        <v>21</v>
      </c>
      <c r="N248" s="227" t="s">
        <v>47</v>
      </c>
      <c r="O248" s="45"/>
      <c r="P248" s="228">
        <f>O248*H248</f>
        <v>0</v>
      </c>
      <c r="Q248" s="228">
        <v>0.025</v>
      </c>
      <c r="R248" s="228">
        <f>Q248*H248</f>
        <v>0.025</v>
      </c>
      <c r="S248" s="228">
        <v>0</v>
      </c>
      <c r="T248" s="229">
        <f>S248*H248</f>
        <v>0</v>
      </c>
      <c r="AR248" s="22" t="s">
        <v>217</v>
      </c>
      <c r="AT248" s="22" t="s">
        <v>142</v>
      </c>
      <c r="AU248" s="22" t="s">
        <v>85</v>
      </c>
      <c r="AY248" s="22" t="s">
        <v>140</v>
      </c>
      <c r="BE248" s="230">
        <f>IF(N248="základní",J248,0)</f>
        <v>0</v>
      </c>
      <c r="BF248" s="230">
        <f>IF(N248="snížená",J248,0)</f>
        <v>0</v>
      </c>
      <c r="BG248" s="230">
        <f>IF(N248="zákl. přenesená",J248,0)</f>
        <v>0</v>
      </c>
      <c r="BH248" s="230">
        <f>IF(N248="sníž. přenesená",J248,0)</f>
        <v>0</v>
      </c>
      <c r="BI248" s="230">
        <f>IF(N248="nulová",J248,0)</f>
        <v>0</v>
      </c>
      <c r="BJ248" s="22" t="s">
        <v>81</v>
      </c>
      <c r="BK248" s="230">
        <f>ROUND(I248*H248,2)</f>
        <v>0</v>
      </c>
      <c r="BL248" s="22" t="s">
        <v>217</v>
      </c>
      <c r="BM248" s="22" t="s">
        <v>1044</v>
      </c>
    </row>
    <row r="249" spans="2:65" s="1" customFormat="1" ht="25.5" customHeight="1">
      <c r="B249" s="44"/>
      <c r="C249" s="219" t="s">
        <v>709</v>
      </c>
      <c r="D249" s="219" t="s">
        <v>142</v>
      </c>
      <c r="E249" s="220" t="s">
        <v>1045</v>
      </c>
      <c r="F249" s="221" t="s">
        <v>1046</v>
      </c>
      <c r="G249" s="222" t="s">
        <v>145</v>
      </c>
      <c r="H249" s="223">
        <v>17.524</v>
      </c>
      <c r="I249" s="224"/>
      <c r="J249" s="225">
        <f>ROUND(I249*H249,2)</f>
        <v>0</v>
      </c>
      <c r="K249" s="221" t="s">
        <v>146</v>
      </c>
      <c r="L249" s="70"/>
      <c r="M249" s="226" t="s">
        <v>21</v>
      </c>
      <c r="N249" s="227" t="s">
        <v>47</v>
      </c>
      <c r="O249" s="45"/>
      <c r="P249" s="228">
        <f>O249*H249</f>
        <v>0</v>
      </c>
      <c r="Q249" s="228">
        <v>0.02337</v>
      </c>
      <c r="R249" s="228">
        <f>Q249*H249</f>
        <v>0.40953588</v>
      </c>
      <c r="S249" s="228">
        <v>0</v>
      </c>
      <c r="T249" s="229">
        <f>S249*H249</f>
        <v>0</v>
      </c>
      <c r="AR249" s="22" t="s">
        <v>217</v>
      </c>
      <c r="AT249" s="22" t="s">
        <v>142</v>
      </c>
      <c r="AU249" s="22" t="s">
        <v>85</v>
      </c>
      <c r="AY249" s="22" t="s">
        <v>140</v>
      </c>
      <c r="BE249" s="230">
        <f>IF(N249="základní",J249,0)</f>
        <v>0</v>
      </c>
      <c r="BF249" s="230">
        <f>IF(N249="snížená",J249,0)</f>
        <v>0</v>
      </c>
      <c r="BG249" s="230">
        <f>IF(N249="zákl. přenesená",J249,0)</f>
        <v>0</v>
      </c>
      <c r="BH249" s="230">
        <f>IF(N249="sníž. přenesená",J249,0)</f>
        <v>0</v>
      </c>
      <c r="BI249" s="230">
        <f>IF(N249="nulová",J249,0)</f>
        <v>0</v>
      </c>
      <c r="BJ249" s="22" t="s">
        <v>81</v>
      </c>
      <c r="BK249" s="230">
        <f>ROUND(I249*H249,2)</f>
        <v>0</v>
      </c>
      <c r="BL249" s="22" t="s">
        <v>217</v>
      </c>
      <c r="BM249" s="22" t="s">
        <v>1047</v>
      </c>
    </row>
    <row r="250" spans="2:51" s="11" customFormat="1" ht="13.5">
      <c r="B250" s="231"/>
      <c r="C250" s="232"/>
      <c r="D250" s="233" t="s">
        <v>148</v>
      </c>
      <c r="E250" s="234" t="s">
        <v>21</v>
      </c>
      <c r="F250" s="235" t="s">
        <v>1048</v>
      </c>
      <c r="G250" s="232"/>
      <c r="H250" s="236">
        <v>17.524</v>
      </c>
      <c r="I250" s="237"/>
      <c r="J250" s="232"/>
      <c r="K250" s="232"/>
      <c r="L250" s="238"/>
      <c r="M250" s="239"/>
      <c r="N250" s="240"/>
      <c r="O250" s="240"/>
      <c r="P250" s="240"/>
      <c r="Q250" s="240"/>
      <c r="R250" s="240"/>
      <c r="S250" s="240"/>
      <c r="T250" s="241"/>
      <c r="AT250" s="242" t="s">
        <v>148</v>
      </c>
      <c r="AU250" s="242" t="s">
        <v>85</v>
      </c>
      <c r="AV250" s="11" t="s">
        <v>85</v>
      </c>
      <c r="AW250" s="11" t="s">
        <v>39</v>
      </c>
      <c r="AX250" s="11" t="s">
        <v>81</v>
      </c>
      <c r="AY250" s="242" t="s">
        <v>140</v>
      </c>
    </row>
    <row r="251" spans="2:65" s="1" customFormat="1" ht="16.5" customHeight="1">
      <c r="B251" s="44"/>
      <c r="C251" s="219" t="s">
        <v>714</v>
      </c>
      <c r="D251" s="219" t="s">
        <v>142</v>
      </c>
      <c r="E251" s="220" t="s">
        <v>1049</v>
      </c>
      <c r="F251" s="221" t="s">
        <v>1050</v>
      </c>
      <c r="G251" s="222" t="s">
        <v>161</v>
      </c>
      <c r="H251" s="223">
        <v>60</v>
      </c>
      <c r="I251" s="224"/>
      <c r="J251" s="225">
        <f>ROUND(I251*H251,2)</f>
        <v>0</v>
      </c>
      <c r="K251" s="221" t="s">
        <v>146</v>
      </c>
      <c r="L251" s="70"/>
      <c r="M251" s="226" t="s">
        <v>21</v>
      </c>
      <c r="N251" s="227" t="s">
        <v>47</v>
      </c>
      <c r="O251" s="45"/>
      <c r="P251" s="228">
        <f>O251*H251</f>
        <v>0</v>
      </c>
      <c r="Q251" s="228">
        <v>0</v>
      </c>
      <c r="R251" s="228">
        <f>Q251*H251</f>
        <v>0</v>
      </c>
      <c r="S251" s="228">
        <v>0.018</v>
      </c>
      <c r="T251" s="229">
        <f>S251*H251</f>
        <v>1.0799999999999998</v>
      </c>
      <c r="AR251" s="22" t="s">
        <v>217</v>
      </c>
      <c r="AT251" s="22" t="s">
        <v>142</v>
      </c>
      <c r="AU251" s="22" t="s">
        <v>85</v>
      </c>
      <c r="AY251" s="22" t="s">
        <v>140</v>
      </c>
      <c r="BE251" s="230">
        <f>IF(N251="základní",J251,0)</f>
        <v>0</v>
      </c>
      <c r="BF251" s="230">
        <f>IF(N251="snížená",J251,0)</f>
        <v>0</v>
      </c>
      <c r="BG251" s="230">
        <f>IF(N251="zákl. přenesená",J251,0)</f>
        <v>0</v>
      </c>
      <c r="BH251" s="230">
        <f>IF(N251="sníž. přenesená",J251,0)</f>
        <v>0</v>
      </c>
      <c r="BI251" s="230">
        <f>IF(N251="nulová",J251,0)</f>
        <v>0</v>
      </c>
      <c r="BJ251" s="22" t="s">
        <v>81</v>
      </c>
      <c r="BK251" s="230">
        <f>ROUND(I251*H251,2)</f>
        <v>0</v>
      </c>
      <c r="BL251" s="22" t="s">
        <v>217</v>
      </c>
      <c r="BM251" s="22" t="s">
        <v>1051</v>
      </c>
    </row>
    <row r="252" spans="2:51" s="11" customFormat="1" ht="13.5">
      <c r="B252" s="231"/>
      <c r="C252" s="232"/>
      <c r="D252" s="233" t="s">
        <v>148</v>
      </c>
      <c r="E252" s="234" t="s">
        <v>21</v>
      </c>
      <c r="F252" s="235" t="s">
        <v>1052</v>
      </c>
      <c r="G252" s="232"/>
      <c r="H252" s="236">
        <v>60</v>
      </c>
      <c r="I252" s="237"/>
      <c r="J252" s="232"/>
      <c r="K252" s="232"/>
      <c r="L252" s="238"/>
      <c r="M252" s="239"/>
      <c r="N252" s="240"/>
      <c r="O252" s="240"/>
      <c r="P252" s="240"/>
      <c r="Q252" s="240"/>
      <c r="R252" s="240"/>
      <c r="S252" s="240"/>
      <c r="T252" s="241"/>
      <c r="AT252" s="242" t="s">
        <v>148</v>
      </c>
      <c r="AU252" s="242" t="s">
        <v>85</v>
      </c>
      <c r="AV252" s="11" t="s">
        <v>85</v>
      </c>
      <c r="AW252" s="11" t="s">
        <v>39</v>
      </c>
      <c r="AX252" s="11" t="s">
        <v>81</v>
      </c>
      <c r="AY252" s="242" t="s">
        <v>140</v>
      </c>
    </row>
    <row r="253" spans="2:65" s="1" customFormat="1" ht="16.5" customHeight="1">
      <c r="B253" s="44"/>
      <c r="C253" s="219" t="s">
        <v>717</v>
      </c>
      <c r="D253" s="219" t="s">
        <v>142</v>
      </c>
      <c r="E253" s="220" t="s">
        <v>1053</v>
      </c>
      <c r="F253" s="221" t="s">
        <v>1054</v>
      </c>
      <c r="G253" s="222" t="s">
        <v>161</v>
      </c>
      <c r="H253" s="223">
        <v>60</v>
      </c>
      <c r="I253" s="224"/>
      <c r="J253" s="225">
        <f>ROUND(I253*H253,2)</f>
        <v>0</v>
      </c>
      <c r="K253" s="221" t="s">
        <v>146</v>
      </c>
      <c r="L253" s="70"/>
      <c r="M253" s="226" t="s">
        <v>21</v>
      </c>
      <c r="N253" s="227" t="s">
        <v>47</v>
      </c>
      <c r="O253" s="45"/>
      <c r="P253" s="228">
        <f>O253*H253</f>
        <v>0</v>
      </c>
      <c r="Q253" s="228">
        <v>0</v>
      </c>
      <c r="R253" s="228">
        <f>Q253*H253</f>
        <v>0</v>
      </c>
      <c r="S253" s="228">
        <v>0</v>
      </c>
      <c r="T253" s="229">
        <f>S253*H253</f>
        <v>0</v>
      </c>
      <c r="AR253" s="22" t="s">
        <v>217</v>
      </c>
      <c r="AT253" s="22" t="s">
        <v>142</v>
      </c>
      <c r="AU253" s="22" t="s">
        <v>85</v>
      </c>
      <c r="AY253" s="22" t="s">
        <v>140</v>
      </c>
      <c r="BE253" s="230">
        <f>IF(N253="základní",J253,0)</f>
        <v>0</v>
      </c>
      <c r="BF253" s="230">
        <f>IF(N253="snížená",J253,0)</f>
        <v>0</v>
      </c>
      <c r="BG253" s="230">
        <f>IF(N253="zákl. přenesená",J253,0)</f>
        <v>0</v>
      </c>
      <c r="BH253" s="230">
        <f>IF(N253="sníž. přenesená",J253,0)</f>
        <v>0</v>
      </c>
      <c r="BI253" s="230">
        <f>IF(N253="nulová",J253,0)</f>
        <v>0</v>
      </c>
      <c r="BJ253" s="22" t="s">
        <v>81</v>
      </c>
      <c r="BK253" s="230">
        <f>ROUND(I253*H253,2)</f>
        <v>0</v>
      </c>
      <c r="BL253" s="22" t="s">
        <v>217</v>
      </c>
      <c r="BM253" s="22" t="s">
        <v>1055</v>
      </c>
    </row>
    <row r="254" spans="2:51" s="11" customFormat="1" ht="13.5">
      <c r="B254" s="231"/>
      <c r="C254" s="232"/>
      <c r="D254" s="233" t="s">
        <v>148</v>
      </c>
      <c r="E254" s="234" t="s">
        <v>21</v>
      </c>
      <c r="F254" s="235" t="s">
        <v>1052</v>
      </c>
      <c r="G254" s="232"/>
      <c r="H254" s="236">
        <v>60</v>
      </c>
      <c r="I254" s="237"/>
      <c r="J254" s="232"/>
      <c r="K254" s="232"/>
      <c r="L254" s="238"/>
      <c r="M254" s="239"/>
      <c r="N254" s="240"/>
      <c r="O254" s="240"/>
      <c r="P254" s="240"/>
      <c r="Q254" s="240"/>
      <c r="R254" s="240"/>
      <c r="S254" s="240"/>
      <c r="T254" s="241"/>
      <c r="AT254" s="242" t="s">
        <v>148</v>
      </c>
      <c r="AU254" s="242" t="s">
        <v>85</v>
      </c>
      <c r="AV254" s="11" t="s">
        <v>85</v>
      </c>
      <c r="AW254" s="11" t="s">
        <v>39</v>
      </c>
      <c r="AX254" s="11" t="s">
        <v>81</v>
      </c>
      <c r="AY254" s="242" t="s">
        <v>140</v>
      </c>
    </row>
    <row r="255" spans="2:65" s="1" customFormat="1" ht="16.5" customHeight="1">
      <c r="B255" s="44"/>
      <c r="C255" s="243" t="s">
        <v>723</v>
      </c>
      <c r="D255" s="243" t="s">
        <v>154</v>
      </c>
      <c r="E255" s="244" t="s">
        <v>1056</v>
      </c>
      <c r="F255" s="245" t="s">
        <v>1057</v>
      </c>
      <c r="G255" s="246" t="s">
        <v>161</v>
      </c>
      <c r="H255" s="247">
        <v>34.5</v>
      </c>
      <c r="I255" s="248"/>
      <c r="J255" s="249">
        <f>ROUND(I255*H255,2)</f>
        <v>0</v>
      </c>
      <c r="K255" s="245" t="s">
        <v>146</v>
      </c>
      <c r="L255" s="250"/>
      <c r="M255" s="251" t="s">
        <v>21</v>
      </c>
      <c r="N255" s="252" t="s">
        <v>47</v>
      </c>
      <c r="O255" s="45"/>
      <c r="P255" s="228">
        <f>O255*H255</f>
        <v>0</v>
      </c>
      <c r="Q255" s="228">
        <v>0.01372</v>
      </c>
      <c r="R255" s="228">
        <f>Q255*H255</f>
        <v>0.47334</v>
      </c>
      <c r="S255" s="228">
        <v>0</v>
      </c>
      <c r="T255" s="229">
        <f>S255*H255</f>
        <v>0</v>
      </c>
      <c r="AR255" s="22" t="s">
        <v>267</v>
      </c>
      <c r="AT255" s="22" t="s">
        <v>154</v>
      </c>
      <c r="AU255" s="22" t="s">
        <v>85</v>
      </c>
      <c r="AY255" s="22" t="s">
        <v>140</v>
      </c>
      <c r="BE255" s="230">
        <f>IF(N255="základní",J255,0)</f>
        <v>0</v>
      </c>
      <c r="BF255" s="230">
        <f>IF(N255="snížená",J255,0)</f>
        <v>0</v>
      </c>
      <c r="BG255" s="230">
        <f>IF(N255="zákl. přenesená",J255,0)</f>
        <v>0</v>
      </c>
      <c r="BH255" s="230">
        <f>IF(N255="sníž. přenesená",J255,0)</f>
        <v>0</v>
      </c>
      <c r="BI255" s="230">
        <f>IF(N255="nulová",J255,0)</f>
        <v>0</v>
      </c>
      <c r="BJ255" s="22" t="s">
        <v>81</v>
      </c>
      <c r="BK255" s="230">
        <f>ROUND(I255*H255,2)</f>
        <v>0</v>
      </c>
      <c r="BL255" s="22" t="s">
        <v>217</v>
      </c>
      <c r="BM255" s="22" t="s">
        <v>1058</v>
      </c>
    </row>
    <row r="256" spans="2:51" s="11" customFormat="1" ht="13.5">
      <c r="B256" s="231"/>
      <c r="C256" s="232"/>
      <c r="D256" s="233" t="s">
        <v>148</v>
      </c>
      <c r="E256" s="234" t="s">
        <v>21</v>
      </c>
      <c r="F256" s="235" t="s">
        <v>1059</v>
      </c>
      <c r="G256" s="232"/>
      <c r="H256" s="236">
        <v>34.5</v>
      </c>
      <c r="I256" s="237"/>
      <c r="J256" s="232"/>
      <c r="K256" s="232"/>
      <c r="L256" s="238"/>
      <c r="M256" s="239"/>
      <c r="N256" s="240"/>
      <c r="O256" s="240"/>
      <c r="P256" s="240"/>
      <c r="Q256" s="240"/>
      <c r="R256" s="240"/>
      <c r="S256" s="240"/>
      <c r="T256" s="241"/>
      <c r="AT256" s="242" t="s">
        <v>148</v>
      </c>
      <c r="AU256" s="242" t="s">
        <v>85</v>
      </c>
      <c r="AV256" s="11" t="s">
        <v>85</v>
      </c>
      <c r="AW256" s="11" t="s">
        <v>39</v>
      </c>
      <c r="AX256" s="11" t="s">
        <v>81</v>
      </c>
      <c r="AY256" s="242" t="s">
        <v>140</v>
      </c>
    </row>
    <row r="257" spans="2:65" s="1" customFormat="1" ht="16.5" customHeight="1">
      <c r="B257" s="44"/>
      <c r="C257" s="219" t="s">
        <v>730</v>
      </c>
      <c r="D257" s="219" t="s">
        <v>142</v>
      </c>
      <c r="E257" s="220" t="s">
        <v>1060</v>
      </c>
      <c r="F257" s="221" t="s">
        <v>1061</v>
      </c>
      <c r="G257" s="222" t="s">
        <v>161</v>
      </c>
      <c r="H257" s="223">
        <v>60</v>
      </c>
      <c r="I257" s="224"/>
      <c r="J257" s="225">
        <f>ROUND(I257*H257,2)</f>
        <v>0</v>
      </c>
      <c r="K257" s="221" t="s">
        <v>146</v>
      </c>
      <c r="L257" s="70"/>
      <c r="M257" s="226" t="s">
        <v>21</v>
      </c>
      <c r="N257" s="227" t="s">
        <v>47</v>
      </c>
      <c r="O257" s="45"/>
      <c r="P257" s="228">
        <f>O257*H257</f>
        <v>0</v>
      </c>
      <c r="Q257" s="228">
        <v>0.00019</v>
      </c>
      <c r="R257" s="228">
        <f>Q257*H257</f>
        <v>0.0114</v>
      </c>
      <c r="S257" s="228">
        <v>0</v>
      </c>
      <c r="T257" s="229">
        <f>S257*H257</f>
        <v>0</v>
      </c>
      <c r="AR257" s="22" t="s">
        <v>217</v>
      </c>
      <c r="AT257" s="22" t="s">
        <v>142</v>
      </c>
      <c r="AU257" s="22" t="s">
        <v>85</v>
      </c>
      <c r="AY257" s="22" t="s">
        <v>140</v>
      </c>
      <c r="BE257" s="230">
        <f>IF(N257="základní",J257,0)</f>
        <v>0</v>
      </c>
      <c r="BF257" s="230">
        <f>IF(N257="snížená",J257,0)</f>
        <v>0</v>
      </c>
      <c r="BG257" s="230">
        <f>IF(N257="zákl. přenesená",J257,0)</f>
        <v>0</v>
      </c>
      <c r="BH257" s="230">
        <f>IF(N257="sníž. přenesená",J257,0)</f>
        <v>0</v>
      </c>
      <c r="BI257" s="230">
        <f>IF(N257="nulová",J257,0)</f>
        <v>0</v>
      </c>
      <c r="BJ257" s="22" t="s">
        <v>81</v>
      </c>
      <c r="BK257" s="230">
        <f>ROUND(I257*H257,2)</f>
        <v>0</v>
      </c>
      <c r="BL257" s="22" t="s">
        <v>217</v>
      </c>
      <c r="BM257" s="22" t="s">
        <v>1062</v>
      </c>
    </row>
    <row r="258" spans="2:65" s="1" customFormat="1" ht="38.25" customHeight="1">
      <c r="B258" s="44"/>
      <c r="C258" s="219" t="s">
        <v>734</v>
      </c>
      <c r="D258" s="219" t="s">
        <v>142</v>
      </c>
      <c r="E258" s="220" t="s">
        <v>1063</v>
      </c>
      <c r="F258" s="221" t="s">
        <v>1064</v>
      </c>
      <c r="G258" s="222" t="s">
        <v>377</v>
      </c>
      <c r="H258" s="255"/>
      <c r="I258" s="224"/>
      <c r="J258" s="225">
        <f>ROUND(I258*H258,2)</f>
        <v>0</v>
      </c>
      <c r="K258" s="221" t="s">
        <v>146</v>
      </c>
      <c r="L258" s="70"/>
      <c r="M258" s="226" t="s">
        <v>21</v>
      </c>
      <c r="N258" s="227" t="s">
        <v>47</v>
      </c>
      <c r="O258" s="45"/>
      <c r="P258" s="228">
        <f>O258*H258</f>
        <v>0</v>
      </c>
      <c r="Q258" s="228">
        <v>0</v>
      </c>
      <c r="R258" s="228">
        <f>Q258*H258</f>
        <v>0</v>
      </c>
      <c r="S258" s="228">
        <v>0</v>
      </c>
      <c r="T258" s="229">
        <f>S258*H258</f>
        <v>0</v>
      </c>
      <c r="AR258" s="22" t="s">
        <v>217</v>
      </c>
      <c r="AT258" s="22" t="s">
        <v>142</v>
      </c>
      <c r="AU258" s="22" t="s">
        <v>85</v>
      </c>
      <c r="AY258" s="22" t="s">
        <v>140</v>
      </c>
      <c r="BE258" s="230">
        <f>IF(N258="základní",J258,0)</f>
        <v>0</v>
      </c>
      <c r="BF258" s="230">
        <f>IF(N258="snížená",J258,0)</f>
        <v>0</v>
      </c>
      <c r="BG258" s="230">
        <f>IF(N258="zákl. přenesená",J258,0)</f>
        <v>0</v>
      </c>
      <c r="BH258" s="230">
        <f>IF(N258="sníž. přenesená",J258,0)</f>
        <v>0</v>
      </c>
      <c r="BI258" s="230">
        <f>IF(N258="nulová",J258,0)</f>
        <v>0</v>
      </c>
      <c r="BJ258" s="22" t="s">
        <v>81</v>
      </c>
      <c r="BK258" s="230">
        <f>ROUND(I258*H258,2)</f>
        <v>0</v>
      </c>
      <c r="BL258" s="22" t="s">
        <v>217</v>
      </c>
      <c r="BM258" s="22" t="s">
        <v>1065</v>
      </c>
    </row>
    <row r="259" spans="2:63" s="10" customFormat="1" ht="29.85" customHeight="1">
      <c r="B259" s="203"/>
      <c r="C259" s="204"/>
      <c r="D259" s="205" t="s">
        <v>75</v>
      </c>
      <c r="E259" s="217" t="s">
        <v>243</v>
      </c>
      <c r="F259" s="217" t="s">
        <v>244</v>
      </c>
      <c r="G259" s="204"/>
      <c r="H259" s="204"/>
      <c r="I259" s="207"/>
      <c r="J259" s="218">
        <f>BK259</f>
        <v>0</v>
      </c>
      <c r="K259" s="204"/>
      <c r="L259" s="209"/>
      <c r="M259" s="210"/>
      <c r="N259" s="211"/>
      <c r="O259" s="211"/>
      <c r="P259" s="212">
        <f>SUM(P260:P329)</f>
        <v>0</v>
      </c>
      <c r="Q259" s="211"/>
      <c r="R259" s="212">
        <f>SUM(R260:R329)</f>
        <v>2.2744600000000004</v>
      </c>
      <c r="S259" s="211"/>
      <c r="T259" s="213">
        <f>SUM(T260:T329)</f>
        <v>3.86334324</v>
      </c>
      <c r="AR259" s="214" t="s">
        <v>85</v>
      </c>
      <c r="AT259" s="215" t="s">
        <v>75</v>
      </c>
      <c r="AU259" s="215" t="s">
        <v>81</v>
      </c>
      <c r="AY259" s="214" t="s">
        <v>140</v>
      </c>
      <c r="BK259" s="216">
        <f>SUM(BK260:BK329)</f>
        <v>0</v>
      </c>
    </row>
    <row r="260" spans="2:65" s="1" customFormat="1" ht="16.5" customHeight="1">
      <c r="B260" s="44"/>
      <c r="C260" s="219" t="s">
        <v>738</v>
      </c>
      <c r="D260" s="219" t="s">
        <v>142</v>
      </c>
      <c r="E260" s="220" t="s">
        <v>245</v>
      </c>
      <c r="F260" s="221" t="s">
        <v>246</v>
      </c>
      <c r="G260" s="222" t="s">
        <v>161</v>
      </c>
      <c r="H260" s="223">
        <v>478</v>
      </c>
      <c r="I260" s="224"/>
      <c r="J260" s="225">
        <f>ROUND(I260*H260,2)</f>
        <v>0</v>
      </c>
      <c r="K260" s="221" t="s">
        <v>146</v>
      </c>
      <c r="L260" s="70"/>
      <c r="M260" s="226" t="s">
        <v>21</v>
      </c>
      <c r="N260" s="227" t="s">
        <v>47</v>
      </c>
      <c r="O260" s="45"/>
      <c r="P260" s="228">
        <f>O260*H260</f>
        <v>0</v>
      </c>
      <c r="Q260" s="228">
        <v>0</v>
      </c>
      <c r="R260" s="228">
        <f>Q260*H260</f>
        <v>0</v>
      </c>
      <c r="S260" s="228">
        <v>0.00594</v>
      </c>
      <c r="T260" s="229">
        <f>S260*H260</f>
        <v>2.83932</v>
      </c>
      <c r="AR260" s="22" t="s">
        <v>217</v>
      </c>
      <c r="AT260" s="22" t="s">
        <v>142</v>
      </c>
      <c r="AU260" s="22" t="s">
        <v>85</v>
      </c>
      <c r="AY260" s="22" t="s">
        <v>140</v>
      </c>
      <c r="BE260" s="230">
        <f>IF(N260="základní",J260,0)</f>
        <v>0</v>
      </c>
      <c r="BF260" s="230">
        <f>IF(N260="snížená",J260,0)</f>
        <v>0</v>
      </c>
      <c r="BG260" s="230">
        <f>IF(N260="zákl. přenesená",J260,0)</f>
        <v>0</v>
      </c>
      <c r="BH260" s="230">
        <f>IF(N260="sníž. přenesená",J260,0)</f>
        <v>0</v>
      </c>
      <c r="BI260" s="230">
        <f>IF(N260="nulová",J260,0)</f>
        <v>0</v>
      </c>
      <c r="BJ260" s="22" t="s">
        <v>81</v>
      </c>
      <c r="BK260" s="230">
        <f>ROUND(I260*H260,2)</f>
        <v>0</v>
      </c>
      <c r="BL260" s="22" t="s">
        <v>217</v>
      </c>
      <c r="BM260" s="22" t="s">
        <v>1066</v>
      </c>
    </row>
    <row r="261" spans="2:51" s="11" customFormat="1" ht="13.5">
      <c r="B261" s="231"/>
      <c r="C261" s="232"/>
      <c r="D261" s="233" t="s">
        <v>148</v>
      </c>
      <c r="E261" s="234" t="s">
        <v>21</v>
      </c>
      <c r="F261" s="235" t="s">
        <v>1067</v>
      </c>
      <c r="G261" s="232"/>
      <c r="H261" s="236">
        <v>743</v>
      </c>
      <c r="I261" s="237"/>
      <c r="J261" s="232"/>
      <c r="K261" s="232"/>
      <c r="L261" s="238"/>
      <c r="M261" s="239"/>
      <c r="N261" s="240"/>
      <c r="O261" s="240"/>
      <c r="P261" s="240"/>
      <c r="Q261" s="240"/>
      <c r="R261" s="240"/>
      <c r="S261" s="240"/>
      <c r="T261" s="241"/>
      <c r="AT261" s="242" t="s">
        <v>148</v>
      </c>
      <c r="AU261" s="242" t="s">
        <v>85</v>
      </c>
      <c r="AV261" s="11" t="s">
        <v>85</v>
      </c>
      <c r="AW261" s="11" t="s">
        <v>39</v>
      </c>
      <c r="AX261" s="11" t="s">
        <v>76</v>
      </c>
      <c r="AY261" s="242" t="s">
        <v>140</v>
      </c>
    </row>
    <row r="262" spans="2:51" s="11" customFormat="1" ht="13.5">
      <c r="B262" s="231"/>
      <c r="C262" s="232"/>
      <c r="D262" s="233" t="s">
        <v>148</v>
      </c>
      <c r="E262" s="234" t="s">
        <v>21</v>
      </c>
      <c r="F262" s="235" t="s">
        <v>1068</v>
      </c>
      <c r="G262" s="232"/>
      <c r="H262" s="236">
        <v>-265</v>
      </c>
      <c r="I262" s="237"/>
      <c r="J262" s="232"/>
      <c r="K262" s="232"/>
      <c r="L262" s="238"/>
      <c r="M262" s="239"/>
      <c r="N262" s="240"/>
      <c r="O262" s="240"/>
      <c r="P262" s="240"/>
      <c r="Q262" s="240"/>
      <c r="R262" s="240"/>
      <c r="S262" s="240"/>
      <c r="T262" s="241"/>
      <c r="AT262" s="242" t="s">
        <v>148</v>
      </c>
      <c r="AU262" s="242" t="s">
        <v>85</v>
      </c>
      <c r="AV262" s="11" t="s">
        <v>85</v>
      </c>
      <c r="AW262" s="11" t="s">
        <v>39</v>
      </c>
      <c r="AX262" s="11" t="s">
        <v>76</v>
      </c>
      <c r="AY262" s="242" t="s">
        <v>140</v>
      </c>
    </row>
    <row r="263" spans="2:51" s="12" customFormat="1" ht="13.5">
      <c r="B263" s="261"/>
      <c r="C263" s="262"/>
      <c r="D263" s="233" t="s">
        <v>148</v>
      </c>
      <c r="E263" s="263" t="s">
        <v>21</v>
      </c>
      <c r="F263" s="264" t="s">
        <v>510</v>
      </c>
      <c r="G263" s="262"/>
      <c r="H263" s="265">
        <v>478</v>
      </c>
      <c r="I263" s="266"/>
      <c r="J263" s="262"/>
      <c r="K263" s="262"/>
      <c r="L263" s="267"/>
      <c r="M263" s="268"/>
      <c r="N263" s="269"/>
      <c r="O263" s="269"/>
      <c r="P263" s="269"/>
      <c r="Q263" s="269"/>
      <c r="R263" s="269"/>
      <c r="S263" s="269"/>
      <c r="T263" s="270"/>
      <c r="AT263" s="271" t="s">
        <v>148</v>
      </c>
      <c r="AU263" s="271" t="s">
        <v>85</v>
      </c>
      <c r="AV263" s="12" t="s">
        <v>91</v>
      </c>
      <c r="AW263" s="12" t="s">
        <v>39</v>
      </c>
      <c r="AX263" s="12" t="s">
        <v>81</v>
      </c>
      <c r="AY263" s="271" t="s">
        <v>140</v>
      </c>
    </row>
    <row r="264" spans="2:65" s="1" customFormat="1" ht="16.5" customHeight="1">
      <c r="B264" s="44"/>
      <c r="C264" s="219" t="s">
        <v>742</v>
      </c>
      <c r="D264" s="219" t="s">
        <v>142</v>
      </c>
      <c r="E264" s="220" t="s">
        <v>249</v>
      </c>
      <c r="F264" s="221" t="s">
        <v>250</v>
      </c>
      <c r="G264" s="222" t="s">
        <v>251</v>
      </c>
      <c r="H264" s="223">
        <v>124.1</v>
      </c>
      <c r="I264" s="224"/>
      <c r="J264" s="225">
        <f>ROUND(I264*H264,2)</f>
        <v>0</v>
      </c>
      <c r="K264" s="221" t="s">
        <v>146</v>
      </c>
      <c r="L264" s="70"/>
      <c r="M264" s="226" t="s">
        <v>21</v>
      </c>
      <c r="N264" s="227" t="s">
        <v>47</v>
      </c>
      <c r="O264" s="45"/>
      <c r="P264" s="228">
        <f>O264*H264</f>
        <v>0</v>
      </c>
      <c r="Q264" s="228">
        <v>0</v>
      </c>
      <c r="R264" s="228">
        <f>Q264*H264</f>
        <v>0</v>
      </c>
      <c r="S264" s="228">
        <v>0.00187</v>
      </c>
      <c r="T264" s="229">
        <f>S264*H264</f>
        <v>0.23206699999999997</v>
      </c>
      <c r="AR264" s="22" t="s">
        <v>217</v>
      </c>
      <c r="AT264" s="22" t="s">
        <v>142</v>
      </c>
      <c r="AU264" s="22" t="s">
        <v>85</v>
      </c>
      <c r="AY264" s="22" t="s">
        <v>140</v>
      </c>
      <c r="BE264" s="230">
        <f>IF(N264="základní",J264,0)</f>
        <v>0</v>
      </c>
      <c r="BF264" s="230">
        <f>IF(N264="snížená",J264,0)</f>
        <v>0</v>
      </c>
      <c r="BG264" s="230">
        <f>IF(N264="zákl. přenesená",J264,0)</f>
        <v>0</v>
      </c>
      <c r="BH264" s="230">
        <f>IF(N264="sníž. přenesená",J264,0)</f>
        <v>0</v>
      </c>
      <c r="BI264" s="230">
        <f>IF(N264="nulová",J264,0)</f>
        <v>0</v>
      </c>
      <c r="BJ264" s="22" t="s">
        <v>81</v>
      </c>
      <c r="BK264" s="230">
        <f>ROUND(I264*H264,2)</f>
        <v>0</v>
      </c>
      <c r="BL264" s="22" t="s">
        <v>217</v>
      </c>
      <c r="BM264" s="22" t="s">
        <v>1069</v>
      </c>
    </row>
    <row r="265" spans="2:51" s="11" customFormat="1" ht="13.5">
      <c r="B265" s="231"/>
      <c r="C265" s="232"/>
      <c r="D265" s="233" t="s">
        <v>148</v>
      </c>
      <c r="E265" s="234" t="s">
        <v>21</v>
      </c>
      <c r="F265" s="235" t="s">
        <v>1070</v>
      </c>
      <c r="G265" s="232"/>
      <c r="H265" s="236">
        <v>91.6</v>
      </c>
      <c r="I265" s="237"/>
      <c r="J265" s="232"/>
      <c r="K265" s="232"/>
      <c r="L265" s="238"/>
      <c r="M265" s="239"/>
      <c r="N265" s="240"/>
      <c r="O265" s="240"/>
      <c r="P265" s="240"/>
      <c r="Q265" s="240"/>
      <c r="R265" s="240"/>
      <c r="S265" s="240"/>
      <c r="T265" s="241"/>
      <c r="AT265" s="242" t="s">
        <v>148</v>
      </c>
      <c r="AU265" s="242" t="s">
        <v>85</v>
      </c>
      <c r="AV265" s="11" t="s">
        <v>85</v>
      </c>
      <c r="AW265" s="11" t="s">
        <v>39</v>
      </c>
      <c r="AX265" s="11" t="s">
        <v>76</v>
      </c>
      <c r="AY265" s="242" t="s">
        <v>140</v>
      </c>
    </row>
    <row r="266" spans="2:51" s="11" customFormat="1" ht="13.5">
      <c r="B266" s="231"/>
      <c r="C266" s="232"/>
      <c r="D266" s="233" t="s">
        <v>148</v>
      </c>
      <c r="E266" s="234" t="s">
        <v>21</v>
      </c>
      <c r="F266" s="235" t="s">
        <v>1071</v>
      </c>
      <c r="G266" s="232"/>
      <c r="H266" s="236">
        <v>32.5</v>
      </c>
      <c r="I266" s="237"/>
      <c r="J266" s="232"/>
      <c r="K266" s="232"/>
      <c r="L266" s="238"/>
      <c r="M266" s="239"/>
      <c r="N266" s="240"/>
      <c r="O266" s="240"/>
      <c r="P266" s="240"/>
      <c r="Q266" s="240"/>
      <c r="R266" s="240"/>
      <c r="S266" s="240"/>
      <c r="T266" s="241"/>
      <c r="AT266" s="242" t="s">
        <v>148</v>
      </c>
      <c r="AU266" s="242" t="s">
        <v>85</v>
      </c>
      <c r="AV266" s="11" t="s">
        <v>85</v>
      </c>
      <c r="AW266" s="11" t="s">
        <v>39</v>
      </c>
      <c r="AX266" s="11" t="s">
        <v>76</v>
      </c>
      <c r="AY266" s="242" t="s">
        <v>140</v>
      </c>
    </row>
    <row r="267" spans="2:51" s="12" customFormat="1" ht="13.5">
      <c r="B267" s="261"/>
      <c r="C267" s="262"/>
      <c r="D267" s="233" t="s">
        <v>148</v>
      </c>
      <c r="E267" s="263" t="s">
        <v>21</v>
      </c>
      <c r="F267" s="264" t="s">
        <v>510</v>
      </c>
      <c r="G267" s="262"/>
      <c r="H267" s="265">
        <v>124.1</v>
      </c>
      <c r="I267" s="266"/>
      <c r="J267" s="262"/>
      <c r="K267" s="262"/>
      <c r="L267" s="267"/>
      <c r="M267" s="268"/>
      <c r="N267" s="269"/>
      <c r="O267" s="269"/>
      <c r="P267" s="269"/>
      <c r="Q267" s="269"/>
      <c r="R267" s="269"/>
      <c r="S267" s="269"/>
      <c r="T267" s="270"/>
      <c r="AT267" s="271" t="s">
        <v>148</v>
      </c>
      <c r="AU267" s="271" t="s">
        <v>85</v>
      </c>
      <c r="AV267" s="12" t="s">
        <v>91</v>
      </c>
      <c r="AW267" s="12" t="s">
        <v>39</v>
      </c>
      <c r="AX267" s="12" t="s">
        <v>81</v>
      </c>
      <c r="AY267" s="271" t="s">
        <v>140</v>
      </c>
    </row>
    <row r="268" spans="2:65" s="1" customFormat="1" ht="16.5" customHeight="1">
      <c r="B268" s="44"/>
      <c r="C268" s="219" t="s">
        <v>746</v>
      </c>
      <c r="D268" s="219" t="s">
        <v>142</v>
      </c>
      <c r="E268" s="220" t="s">
        <v>255</v>
      </c>
      <c r="F268" s="221" t="s">
        <v>256</v>
      </c>
      <c r="G268" s="222" t="s">
        <v>251</v>
      </c>
      <c r="H268" s="223">
        <v>12.2</v>
      </c>
      <c r="I268" s="224"/>
      <c r="J268" s="225">
        <f>ROUND(I268*H268,2)</f>
        <v>0</v>
      </c>
      <c r="K268" s="221" t="s">
        <v>146</v>
      </c>
      <c r="L268" s="70"/>
      <c r="M268" s="226" t="s">
        <v>21</v>
      </c>
      <c r="N268" s="227" t="s">
        <v>47</v>
      </c>
      <c r="O268" s="45"/>
      <c r="P268" s="228">
        <f>O268*H268</f>
        <v>0</v>
      </c>
      <c r="Q268" s="228">
        <v>0</v>
      </c>
      <c r="R268" s="228">
        <f>Q268*H268</f>
        <v>0</v>
      </c>
      <c r="S268" s="228">
        <v>0.00348</v>
      </c>
      <c r="T268" s="229">
        <f>S268*H268</f>
        <v>0.042456</v>
      </c>
      <c r="AR268" s="22" t="s">
        <v>217</v>
      </c>
      <c r="AT268" s="22" t="s">
        <v>142</v>
      </c>
      <c r="AU268" s="22" t="s">
        <v>85</v>
      </c>
      <c r="AY268" s="22" t="s">
        <v>140</v>
      </c>
      <c r="BE268" s="230">
        <f>IF(N268="základní",J268,0)</f>
        <v>0</v>
      </c>
      <c r="BF268" s="230">
        <f>IF(N268="snížená",J268,0)</f>
        <v>0</v>
      </c>
      <c r="BG268" s="230">
        <f>IF(N268="zákl. přenesená",J268,0)</f>
        <v>0</v>
      </c>
      <c r="BH268" s="230">
        <f>IF(N268="sníž. přenesená",J268,0)</f>
        <v>0</v>
      </c>
      <c r="BI268" s="230">
        <f>IF(N268="nulová",J268,0)</f>
        <v>0</v>
      </c>
      <c r="BJ268" s="22" t="s">
        <v>81</v>
      </c>
      <c r="BK268" s="230">
        <f>ROUND(I268*H268,2)</f>
        <v>0</v>
      </c>
      <c r="BL268" s="22" t="s">
        <v>217</v>
      </c>
      <c r="BM268" s="22" t="s">
        <v>1072</v>
      </c>
    </row>
    <row r="269" spans="2:51" s="11" customFormat="1" ht="13.5">
      <c r="B269" s="231"/>
      <c r="C269" s="232"/>
      <c r="D269" s="233" t="s">
        <v>148</v>
      </c>
      <c r="E269" s="234" t="s">
        <v>21</v>
      </c>
      <c r="F269" s="235" t="s">
        <v>1073</v>
      </c>
      <c r="G269" s="232"/>
      <c r="H269" s="236">
        <v>27.2</v>
      </c>
      <c r="I269" s="237"/>
      <c r="J269" s="232"/>
      <c r="K269" s="232"/>
      <c r="L269" s="238"/>
      <c r="M269" s="239"/>
      <c r="N269" s="240"/>
      <c r="O269" s="240"/>
      <c r="P269" s="240"/>
      <c r="Q269" s="240"/>
      <c r="R269" s="240"/>
      <c r="S269" s="240"/>
      <c r="T269" s="241"/>
      <c r="AT269" s="242" t="s">
        <v>148</v>
      </c>
      <c r="AU269" s="242" t="s">
        <v>85</v>
      </c>
      <c r="AV269" s="11" t="s">
        <v>85</v>
      </c>
      <c r="AW269" s="11" t="s">
        <v>39</v>
      </c>
      <c r="AX269" s="11" t="s">
        <v>76</v>
      </c>
      <c r="AY269" s="242" t="s">
        <v>140</v>
      </c>
    </row>
    <row r="270" spans="2:51" s="11" customFormat="1" ht="13.5">
      <c r="B270" s="231"/>
      <c r="C270" s="232"/>
      <c r="D270" s="233" t="s">
        <v>148</v>
      </c>
      <c r="E270" s="234" t="s">
        <v>21</v>
      </c>
      <c r="F270" s="235" t="s">
        <v>1074</v>
      </c>
      <c r="G270" s="232"/>
      <c r="H270" s="236">
        <v>-15</v>
      </c>
      <c r="I270" s="237"/>
      <c r="J270" s="232"/>
      <c r="K270" s="232"/>
      <c r="L270" s="238"/>
      <c r="M270" s="239"/>
      <c r="N270" s="240"/>
      <c r="O270" s="240"/>
      <c r="P270" s="240"/>
      <c r="Q270" s="240"/>
      <c r="R270" s="240"/>
      <c r="S270" s="240"/>
      <c r="T270" s="241"/>
      <c r="AT270" s="242" t="s">
        <v>148</v>
      </c>
      <c r="AU270" s="242" t="s">
        <v>85</v>
      </c>
      <c r="AV270" s="11" t="s">
        <v>85</v>
      </c>
      <c r="AW270" s="11" t="s">
        <v>39</v>
      </c>
      <c r="AX270" s="11" t="s">
        <v>76</v>
      </c>
      <c r="AY270" s="242" t="s">
        <v>140</v>
      </c>
    </row>
    <row r="271" spans="2:51" s="12" customFormat="1" ht="13.5">
      <c r="B271" s="261"/>
      <c r="C271" s="262"/>
      <c r="D271" s="233" t="s">
        <v>148</v>
      </c>
      <c r="E271" s="263" t="s">
        <v>21</v>
      </c>
      <c r="F271" s="264" t="s">
        <v>510</v>
      </c>
      <c r="G271" s="262"/>
      <c r="H271" s="265">
        <v>12.2</v>
      </c>
      <c r="I271" s="266"/>
      <c r="J271" s="262"/>
      <c r="K271" s="262"/>
      <c r="L271" s="267"/>
      <c r="M271" s="268"/>
      <c r="N271" s="269"/>
      <c r="O271" s="269"/>
      <c r="P271" s="269"/>
      <c r="Q271" s="269"/>
      <c r="R271" s="269"/>
      <c r="S271" s="269"/>
      <c r="T271" s="270"/>
      <c r="AT271" s="271" t="s">
        <v>148</v>
      </c>
      <c r="AU271" s="271" t="s">
        <v>85</v>
      </c>
      <c r="AV271" s="12" t="s">
        <v>91</v>
      </c>
      <c r="AW271" s="12" t="s">
        <v>39</v>
      </c>
      <c r="AX271" s="12" t="s">
        <v>81</v>
      </c>
      <c r="AY271" s="271" t="s">
        <v>140</v>
      </c>
    </row>
    <row r="272" spans="2:65" s="1" customFormat="1" ht="16.5" customHeight="1">
      <c r="B272" s="44"/>
      <c r="C272" s="219" t="s">
        <v>774</v>
      </c>
      <c r="D272" s="219" t="s">
        <v>142</v>
      </c>
      <c r="E272" s="220" t="s">
        <v>283</v>
      </c>
      <c r="F272" s="221" t="s">
        <v>284</v>
      </c>
      <c r="G272" s="222" t="s">
        <v>251</v>
      </c>
      <c r="H272" s="223">
        <v>0.6</v>
      </c>
      <c r="I272" s="224"/>
      <c r="J272" s="225">
        <f>ROUND(I272*H272,2)</f>
        <v>0</v>
      </c>
      <c r="K272" s="221" t="s">
        <v>146</v>
      </c>
      <c r="L272" s="70"/>
      <c r="M272" s="226" t="s">
        <v>21</v>
      </c>
      <c r="N272" s="227" t="s">
        <v>47</v>
      </c>
      <c r="O272" s="45"/>
      <c r="P272" s="228">
        <f>O272*H272</f>
        <v>0</v>
      </c>
      <c r="Q272" s="228">
        <v>0</v>
      </c>
      <c r="R272" s="228">
        <f>Q272*H272</f>
        <v>0</v>
      </c>
      <c r="S272" s="228">
        <v>0.0017</v>
      </c>
      <c r="T272" s="229">
        <f>S272*H272</f>
        <v>0.0010199999999999999</v>
      </c>
      <c r="AR272" s="22" t="s">
        <v>217</v>
      </c>
      <c r="AT272" s="22" t="s">
        <v>142</v>
      </c>
      <c r="AU272" s="22" t="s">
        <v>85</v>
      </c>
      <c r="AY272" s="22" t="s">
        <v>140</v>
      </c>
      <c r="BE272" s="230">
        <f>IF(N272="základní",J272,0)</f>
        <v>0</v>
      </c>
      <c r="BF272" s="230">
        <f>IF(N272="snížená",J272,0)</f>
        <v>0</v>
      </c>
      <c r="BG272" s="230">
        <f>IF(N272="zákl. přenesená",J272,0)</f>
        <v>0</v>
      </c>
      <c r="BH272" s="230">
        <f>IF(N272="sníž. přenesená",J272,0)</f>
        <v>0</v>
      </c>
      <c r="BI272" s="230">
        <f>IF(N272="nulová",J272,0)</f>
        <v>0</v>
      </c>
      <c r="BJ272" s="22" t="s">
        <v>81</v>
      </c>
      <c r="BK272" s="230">
        <f>ROUND(I272*H272,2)</f>
        <v>0</v>
      </c>
      <c r="BL272" s="22" t="s">
        <v>217</v>
      </c>
      <c r="BM272" s="22" t="s">
        <v>1075</v>
      </c>
    </row>
    <row r="273" spans="2:51" s="11" customFormat="1" ht="13.5">
      <c r="B273" s="231"/>
      <c r="C273" s="232"/>
      <c r="D273" s="233" t="s">
        <v>148</v>
      </c>
      <c r="E273" s="234" t="s">
        <v>21</v>
      </c>
      <c r="F273" s="235" t="s">
        <v>1076</v>
      </c>
      <c r="G273" s="232"/>
      <c r="H273" s="236">
        <v>0.6</v>
      </c>
      <c r="I273" s="237"/>
      <c r="J273" s="232"/>
      <c r="K273" s="232"/>
      <c r="L273" s="238"/>
      <c r="M273" s="239"/>
      <c r="N273" s="240"/>
      <c r="O273" s="240"/>
      <c r="P273" s="240"/>
      <c r="Q273" s="240"/>
      <c r="R273" s="240"/>
      <c r="S273" s="240"/>
      <c r="T273" s="241"/>
      <c r="AT273" s="242" t="s">
        <v>148</v>
      </c>
      <c r="AU273" s="242" t="s">
        <v>85</v>
      </c>
      <c r="AV273" s="11" t="s">
        <v>85</v>
      </c>
      <c r="AW273" s="11" t="s">
        <v>39</v>
      </c>
      <c r="AX273" s="11" t="s">
        <v>81</v>
      </c>
      <c r="AY273" s="242" t="s">
        <v>140</v>
      </c>
    </row>
    <row r="274" spans="2:65" s="1" customFormat="1" ht="25.5" customHeight="1">
      <c r="B274" s="44"/>
      <c r="C274" s="219" t="s">
        <v>778</v>
      </c>
      <c r="D274" s="219" t="s">
        <v>142</v>
      </c>
      <c r="E274" s="220" t="s">
        <v>1077</v>
      </c>
      <c r="F274" s="221" t="s">
        <v>1078</v>
      </c>
      <c r="G274" s="222" t="s">
        <v>251</v>
      </c>
      <c r="H274" s="223">
        <v>66.252</v>
      </c>
      <c r="I274" s="224"/>
      <c r="J274" s="225">
        <f>ROUND(I274*H274,2)</f>
        <v>0</v>
      </c>
      <c r="K274" s="221" t="s">
        <v>146</v>
      </c>
      <c r="L274" s="70"/>
      <c r="M274" s="226" t="s">
        <v>21</v>
      </c>
      <c r="N274" s="227" t="s">
        <v>47</v>
      </c>
      <c r="O274" s="45"/>
      <c r="P274" s="228">
        <f>O274*H274</f>
        <v>0</v>
      </c>
      <c r="Q274" s="228">
        <v>0</v>
      </c>
      <c r="R274" s="228">
        <f>Q274*H274</f>
        <v>0</v>
      </c>
      <c r="S274" s="228">
        <v>0.00177</v>
      </c>
      <c r="T274" s="229">
        <f>S274*H274</f>
        <v>0.11726604</v>
      </c>
      <c r="AR274" s="22" t="s">
        <v>217</v>
      </c>
      <c r="AT274" s="22" t="s">
        <v>142</v>
      </c>
      <c r="AU274" s="22" t="s">
        <v>85</v>
      </c>
      <c r="AY274" s="22" t="s">
        <v>140</v>
      </c>
      <c r="BE274" s="230">
        <f>IF(N274="základní",J274,0)</f>
        <v>0</v>
      </c>
      <c r="BF274" s="230">
        <f>IF(N274="snížená",J274,0)</f>
        <v>0</v>
      </c>
      <c r="BG274" s="230">
        <f>IF(N274="zákl. přenesená",J274,0)</f>
        <v>0</v>
      </c>
      <c r="BH274" s="230">
        <f>IF(N274="sníž. přenesená",J274,0)</f>
        <v>0</v>
      </c>
      <c r="BI274" s="230">
        <f>IF(N274="nulová",J274,0)</f>
        <v>0</v>
      </c>
      <c r="BJ274" s="22" t="s">
        <v>81</v>
      </c>
      <c r="BK274" s="230">
        <f>ROUND(I274*H274,2)</f>
        <v>0</v>
      </c>
      <c r="BL274" s="22" t="s">
        <v>217</v>
      </c>
      <c r="BM274" s="22" t="s">
        <v>1079</v>
      </c>
    </row>
    <row r="275" spans="2:51" s="11" customFormat="1" ht="13.5">
      <c r="B275" s="231"/>
      <c r="C275" s="232"/>
      <c r="D275" s="233" t="s">
        <v>148</v>
      </c>
      <c r="E275" s="234" t="s">
        <v>21</v>
      </c>
      <c r="F275" s="235" t="s">
        <v>1080</v>
      </c>
      <c r="G275" s="232"/>
      <c r="H275" s="236">
        <v>24.852</v>
      </c>
      <c r="I275" s="237"/>
      <c r="J275" s="232"/>
      <c r="K275" s="232"/>
      <c r="L275" s="238"/>
      <c r="M275" s="239"/>
      <c r="N275" s="240"/>
      <c r="O275" s="240"/>
      <c r="P275" s="240"/>
      <c r="Q275" s="240"/>
      <c r="R275" s="240"/>
      <c r="S275" s="240"/>
      <c r="T275" s="241"/>
      <c r="AT275" s="242" t="s">
        <v>148</v>
      </c>
      <c r="AU275" s="242" t="s">
        <v>85</v>
      </c>
      <c r="AV275" s="11" t="s">
        <v>85</v>
      </c>
      <c r="AW275" s="11" t="s">
        <v>39</v>
      </c>
      <c r="AX275" s="11" t="s">
        <v>76</v>
      </c>
      <c r="AY275" s="242" t="s">
        <v>140</v>
      </c>
    </row>
    <row r="276" spans="2:51" s="11" customFormat="1" ht="13.5">
      <c r="B276" s="231"/>
      <c r="C276" s="232"/>
      <c r="D276" s="233" t="s">
        <v>148</v>
      </c>
      <c r="E276" s="234" t="s">
        <v>21</v>
      </c>
      <c r="F276" s="235" t="s">
        <v>1081</v>
      </c>
      <c r="G276" s="232"/>
      <c r="H276" s="236">
        <v>41.4</v>
      </c>
      <c r="I276" s="237"/>
      <c r="J276" s="232"/>
      <c r="K276" s="232"/>
      <c r="L276" s="238"/>
      <c r="M276" s="239"/>
      <c r="N276" s="240"/>
      <c r="O276" s="240"/>
      <c r="P276" s="240"/>
      <c r="Q276" s="240"/>
      <c r="R276" s="240"/>
      <c r="S276" s="240"/>
      <c r="T276" s="241"/>
      <c r="AT276" s="242" t="s">
        <v>148</v>
      </c>
      <c r="AU276" s="242" t="s">
        <v>85</v>
      </c>
      <c r="AV276" s="11" t="s">
        <v>85</v>
      </c>
      <c r="AW276" s="11" t="s">
        <v>39</v>
      </c>
      <c r="AX276" s="11" t="s">
        <v>76</v>
      </c>
      <c r="AY276" s="242" t="s">
        <v>140</v>
      </c>
    </row>
    <row r="277" spans="2:51" s="12" customFormat="1" ht="13.5">
      <c r="B277" s="261"/>
      <c r="C277" s="262"/>
      <c r="D277" s="233" t="s">
        <v>148</v>
      </c>
      <c r="E277" s="263" t="s">
        <v>21</v>
      </c>
      <c r="F277" s="264" t="s">
        <v>510</v>
      </c>
      <c r="G277" s="262"/>
      <c r="H277" s="265">
        <v>66.252</v>
      </c>
      <c r="I277" s="266"/>
      <c r="J277" s="262"/>
      <c r="K277" s="262"/>
      <c r="L277" s="267"/>
      <c r="M277" s="268"/>
      <c r="N277" s="269"/>
      <c r="O277" s="269"/>
      <c r="P277" s="269"/>
      <c r="Q277" s="269"/>
      <c r="R277" s="269"/>
      <c r="S277" s="269"/>
      <c r="T277" s="270"/>
      <c r="AT277" s="271" t="s">
        <v>148</v>
      </c>
      <c r="AU277" s="271" t="s">
        <v>85</v>
      </c>
      <c r="AV277" s="12" t="s">
        <v>91</v>
      </c>
      <c r="AW277" s="12" t="s">
        <v>39</v>
      </c>
      <c r="AX277" s="12" t="s">
        <v>81</v>
      </c>
      <c r="AY277" s="271" t="s">
        <v>140</v>
      </c>
    </row>
    <row r="278" spans="2:65" s="1" customFormat="1" ht="16.5" customHeight="1">
      <c r="B278" s="44"/>
      <c r="C278" s="219" t="s">
        <v>1082</v>
      </c>
      <c r="D278" s="219" t="s">
        <v>142</v>
      </c>
      <c r="E278" s="220" t="s">
        <v>288</v>
      </c>
      <c r="F278" s="221" t="s">
        <v>289</v>
      </c>
      <c r="G278" s="222" t="s">
        <v>152</v>
      </c>
      <c r="H278" s="223">
        <v>9</v>
      </c>
      <c r="I278" s="224"/>
      <c r="J278" s="225">
        <f>ROUND(I278*H278,2)</f>
        <v>0</v>
      </c>
      <c r="K278" s="221" t="s">
        <v>146</v>
      </c>
      <c r="L278" s="70"/>
      <c r="M278" s="226" t="s">
        <v>21</v>
      </c>
      <c r="N278" s="227" t="s">
        <v>47</v>
      </c>
      <c r="O278" s="45"/>
      <c r="P278" s="228">
        <f>O278*H278</f>
        <v>0</v>
      </c>
      <c r="Q278" s="228">
        <v>0</v>
      </c>
      <c r="R278" s="228">
        <f>Q278*H278</f>
        <v>0</v>
      </c>
      <c r="S278" s="228">
        <v>0.00906</v>
      </c>
      <c r="T278" s="229">
        <f>S278*H278</f>
        <v>0.08154</v>
      </c>
      <c r="AR278" s="22" t="s">
        <v>217</v>
      </c>
      <c r="AT278" s="22" t="s">
        <v>142</v>
      </c>
      <c r="AU278" s="22" t="s">
        <v>85</v>
      </c>
      <c r="AY278" s="22" t="s">
        <v>140</v>
      </c>
      <c r="BE278" s="230">
        <f>IF(N278="základní",J278,0)</f>
        <v>0</v>
      </c>
      <c r="BF278" s="230">
        <f>IF(N278="snížená",J278,0)</f>
        <v>0</v>
      </c>
      <c r="BG278" s="230">
        <f>IF(N278="zákl. přenesená",J278,0)</f>
        <v>0</v>
      </c>
      <c r="BH278" s="230">
        <f>IF(N278="sníž. přenesená",J278,0)</f>
        <v>0</v>
      </c>
      <c r="BI278" s="230">
        <f>IF(N278="nulová",J278,0)</f>
        <v>0</v>
      </c>
      <c r="BJ278" s="22" t="s">
        <v>81</v>
      </c>
      <c r="BK278" s="230">
        <f>ROUND(I278*H278,2)</f>
        <v>0</v>
      </c>
      <c r="BL278" s="22" t="s">
        <v>217</v>
      </c>
      <c r="BM278" s="22" t="s">
        <v>1083</v>
      </c>
    </row>
    <row r="279" spans="2:51" s="11" customFormat="1" ht="13.5">
      <c r="B279" s="231"/>
      <c r="C279" s="232"/>
      <c r="D279" s="233" t="s">
        <v>148</v>
      </c>
      <c r="E279" s="234" t="s">
        <v>21</v>
      </c>
      <c r="F279" s="235" t="s">
        <v>1084</v>
      </c>
      <c r="G279" s="232"/>
      <c r="H279" s="236">
        <v>9</v>
      </c>
      <c r="I279" s="237"/>
      <c r="J279" s="232"/>
      <c r="K279" s="232"/>
      <c r="L279" s="238"/>
      <c r="M279" s="239"/>
      <c r="N279" s="240"/>
      <c r="O279" s="240"/>
      <c r="P279" s="240"/>
      <c r="Q279" s="240"/>
      <c r="R279" s="240"/>
      <c r="S279" s="240"/>
      <c r="T279" s="241"/>
      <c r="AT279" s="242" t="s">
        <v>148</v>
      </c>
      <c r="AU279" s="242" t="s">
        <v>85</v>
      </c>
      <c r="AV279" s="11" t="s">
        <v>85</v>
      </c>
      <c r="AW279" s="11" t="s">
        <v>39</v>
      </c>
      <c r="AX279" s="11" t="s">
        <v>81</v>
      </c>
      <c r="AY279" s="242" t="s">
        <v>140</v>
      </c>
    </row>
    <row r="280" spans="2:65" s="1" customFormat="1" ht="16.5" customHeight="1">
      <c r="B280" s="44"/>
      <c r="C280" s="219" t="s">
        <v>1085</v>
      </c>
      <c r="D280" s="219" t="s">
        <v>142</v>
      </c>
      <c r="E280" s="220" t="s">
        <v>292</v>
      </c>
      <c r="F280" s="221" t="s">
        <v>293</v>
      </c>
      <c r="G280" s="222" t="s">
        <v>251</v>
      </c>
      <c r="H280" s="223">
        <v>38.1</v>
      </c>
      <c r="I280" s="224"/>
      <c r="J280" s="225">
        <f>ROUND(I280*H280,2)</f>
        <v>0</v>
      </c>
      <c r="K280" s="221" t="s">
        <v>146</v>
      </c>
      <c r="L280" s="70"/>
      <c r="M280" s="226" t="s">
        <v>21</v>
      </c>
      <c r="N280" s="227" t="s">
        <v>47</v>
      </c>
      <c r="O280" s="45"/>
      <c r="P280" s="228">
        <f>O280*H280</f>
        <v>0</v>
      </c>
      <c r="Q280" s="228">
        <v>0</v>
      </c>
      <c r="R280" s="228">
        <f>Q280*H280</f>
        <v>0</v>
      </c>
      <c r="S280" s="228">
        <v>0.002</v>
      </c>
      <c r="T280" s="229">
        <f>S280*H280</f>
        <v>0.0762</v>
      </c>
      <c r="AR280" s="22" t="s">
        <v>217</v>
      </c>
      <c r="AT280" s="22" t="s">
        <v>142</v>
      </c>
      <c r="AU280" s="22" t="s">
        <v>85</v>
      </c>
      <c r="AY280" s="22" t="s">
        <v>140</v>
      </c>
      <c r="BE280" s="230">
        <f>IF(N280="základní",J280,0)</f>
        <v>0</v>
      </c>
      <c r="BF280" s="230">
        <f>IF(N280="snížená",J280,0)</f>
        <v>0</v>
      </c>
      <c r="BG280" s="230">
        <f>IF(N280="zákl. přenesená",J280,0)</f>
        <v>0</v>
      </c>
      <c r="BH280" s="230">
        <f>IF(N280="sníž. přenesená",J280,0)</f>
        <v>0</v>
      </c>
      <c r="BI280" s="230">
        <f>IF(N280="nulová",J280,0)</f>
        <v>0</v>
      </c>
      <c r="BJ280" s="22" t="s">
        <v>81</v>
      </c>
      <c r="BK280" s="230">
        <f>ROUND(I280*H280,2)</f>
        <v>0</v>
      </c>
      <c r="BL280" s="22" t="s">
        <v>217</v>
      </c>
      <c r="BM280" s="22" t="s">
        <v>1086</v>
      </c>
    </row>
    <row r="281" spans="2:51" s="11" customFormat="1" ht="13.5">
      <c r="B281" s="231"/>
      <c r="C281" s="232"/>
      <c r="D281" s="233" t="s">
        <v>148</v>
      </c>
      <c r="E281" s="234" t="s">
        <v>21</v>
      </c>
      <c r="F281" s="235" t="s">
        <v>1087</v>
      </c>
      <c r="G281" s="232"/>
      <c r="H281" s="236">
        <v>38.1</v>
      </c>
      <c r="I281" s="237"/>
      <c r="J281" s="232"/>
      <c r="K281" s="232"/>
      <c r="L281" s="238"/>
      <c r="M281" s="239"/>
      <c r="N281" s="240"/>
      <c r="O281" s="240"/>
      <c r="P281" s="240"/>
      <c r="Q281" s="240"/>
      <c r="R281" s="240"/>
      <c r="S281" s="240"/>
      <c r="T281" s="241"/>
      <c r="AT281" s="242" t="s">
        <v>148</v>
      </c>
      <c r="AU281" s="242" t="s">
        <v>85</v>
      </c>
      <c r="AV281" s="11" t="s">
        <v>85</v>
      </c>
      <c r="AW281" s="11" t="s">
        <v>39</v>
      </c>
      <c r="AX281" s="11" t="s">
        <v>81</v>
      </c>
      <c r="AY281" s="242" t="s">
        <v>140</v>
      </c>
    </row>
    <row r="282" spans="2:65" s="1" customFormat="1" ht="16.5" customHeight="1">
      <c r="B282" s="44"/>
      <c r="C282" s="219" t="s">
        <v>1088</v>
      </c>
      <c r="D282" s="219" t="s">
        <v>142</v>
      </c>
      <c r="E282" s="220" t="s">
        <v>1089</v>
      </c>
      <c r="F282" s="221" t="s">
        <v>1090</v>
      </c>
      <c r="G282" s="222" t="s">
        <v>251</v>
      </c>
      <c r="H282" s="223">
        <v>24.852</v>
      </c>
      <c r="I282" s="224"/>
      <c r="J282" s="225">
        <f>ROUND(I282*H282,2)</f>
        <v>0</v>
      </c>
      <c r="K282" s="221" t="s">
        <v>146</v>
      </c>
      <c r="L282" s="70"/>
      <c r="M282" s="226" t="s">
        <v>21</v>
      </c>
      <c r="N282" s="227" t="s">
        <v>47</v>
      </c>
      <c r="O282" s="45"/>
      <c r="P282" s="228">
        <f>O282*H282</f>
        <v>0</v>
      </c>
      <c r="Q282" s="228">
        <v>0</v>
      </c>
      <c r="R282" s="228">
        <f>Q282*H282</f>
        <v>0</v>
      </c>
      <c r="S282" s="228">
        <v>0.0026</v>
      </c>
      <c r="T282" s="229">
        <f>S282*H282</f>
        <v>0.0646152</v>
      </c>
      <c r="AR282" s="22" t="s">
        <v>217</v>
      </c>
      <c r="AT282" s="22" t="s">
        <v>142</v>
      </c>
      <c r="AU282" s="22" t="s">
        <v>85</v>
      </c>
      <c r="AY282" s="22" t="s">
        <v>140</v>
      </c>
      <c r="BE282" s="230">
        <f>IF(N282="základní",J282,0)</f>
        <v>0</v>
      </c>
      <c r="BF282" s="230">
        <f>IF(N282="snížená",J282,0)</f>
        <v>0</v>
      </c>
      <c r="BG282" s="230">
        <f>IF(N282="zákl. přenesená",J282,0)</f>
        <v>0</v>
      </c>
      <c r="BH282" s="230">
        <f>IF(N282="sníž. přenesená",J282,0)</f>
        <v>0</v>
      </c>
      <c r="BI282" s="230">
        <f>IF(N282="nulová",J282,0)</f>
        <v>0</v>
      </c>
      <c r="BJ282" s="22" t="s">
        <v>81</v>
      </c>
      <c r="BK282" s="230">
        <f>ROUND(I282*H282,2)</f>
        <v>0</v>
      </c>
      <c r="BL282" s="22" t="s">
        <v>217</v>
      </c>
      <c r="BM282" s="22" t="s">
        <v>1091</v>
      </c>
    </row>
    <row r="283" spans="2:51" s="11" customFormat="1" ht="13.5">
      <c r="B283" s="231"/>
      <c r="C283" s="232"/>
      <c r="D283" s="233" t="s">
        <v>148</v>
      </c>
      <c r="E283" s="234" t="s">
        <v>21</v>
      </c>
      <c r="F283" s="235" t="s">
        <v>1080</v>
      </c>
      <c r="G283" s="232"/>
      <c r="H283" s="236">
        <v>24.852</v>
      </c>
      <c r="I283" s="237"/>
      <c r="J283" s="232"/>
      <c r="K283" s="232"/>
      <c r="L283" s="238"/>
      <c r="M283" s="239"/>
      <c r="N283" s="240"/>
      <c r="O283" s="240"/>
      <c r="P283" s="240"/>
      <c r="Q283" s="240"/>
      <c r="R283" s="240"/>
      <c r="S283" s="240"/>
      <c r="T283" s="241"/>
      <c r="AT283" s="242" t="s">
        <v>148</v>
      </c>
      <c r="AU283" s="242" t="s">
        <v>85</v>
      </c>
      <c r="AV283" s="11" t="s">
        <v>85</v>
      </c>
      <c r="AW283" s="11" t="s">
        <v>39</v>
      </c>
      <c r="AX283" s="11" t="s">
        <v>81</v>
      </c>
      <c r="AY283" s="242" t="s">
        <v>140</v>
      </c>
    </row>
    <row r="284" spans="2:65" s="1" customFormat="1" ht="16.5" customHeight="1">
      <c r="B284" s="44"/>
      <c r="C284" s="219" t="s">
        <v>1092</v>
      </c>
      <c r="D284" s="219" t="s">
        <v>142</v>
      </c>
      <c r="E284" s="220" t="s">
        <v>301</v>
      </c>
      <c r="F284" s="221" t="s">
        <v>302</v>
      </c>
      <c r="G284" s="222" t="s">
        <v>251</v>
      </c>
      <c r="H284" s="223">
        <v>67.58</v>
      </c>
      <c r="I284" s="224"/>
      <c r="J284" s="225">
        <f>ROUND(I284*H284,2)</f>
        <v>0</v>
      </c>
      <c r="K284" s="221" t="s">
        <v>146</v>
      </c>
      <c r="L284" s="70"/>
      <c r="M284" s="226" t="s">
        <v>21</v>
      </c>
      <c r="N284" s="227" t="s">
        <v>47</v>
      </c>
      <c r="O284" s="45"/>
      <c r="P284" s="228">
        <f>O284*H284</f>
        <v>0</v>
      </c>
      <c r="Q284" s="228">
        <v>0</v>
      </c>
      <c r="R284" s="228">
        <f>Q284*H284</f>
        <v>0</v>
      </c>
      <c r="S284" s="228">
        <v>0.00605</v>
      </c>
      <c r="T284" s="229">
        <f>S284*H284</f>
        <v>0.408859</v>
      </c>
      <c r="AR284" s="22" t="s">
        <v>217</v>
      </c>
      <c r="AT284" s="22" t="s">
        <v>142</v>
      </c>
      <c r="AU284" s="22" t="s">
        <v>85</v>
      </c>
      <c r="AY284" s="22" t="s">
        <v>140</v>
      </c>
      <c r="BE284" s="230">
        <f>IF(N284="základní",J284,0)</f>
        <v>0</v>
      </c>
      <c r="BF284" s="230">
        <f>IF(N284="snížená",J284,0)</f>
        <v>0</v>
      </c>
      <c r="BG284" s="230">
        <f>IF(N284="zákl. přenesená",J284,0)</f>
        <v>0</v>
      </c>
      <c r="BH284" s="230">
        <f>IF(N284="sníž. přenesená",J284,0)</f>
        <v>0</v>
      </c>
      <c r="BI284" s="230">
        <f>IF(N284="nulová",J284,0)</f>
        <v>0</v>
      </c>
      <c r="BJ284" s="22" t="s">
        <v>81</v>
      </c>
      <c r="BK284" s="230">
        <f>ROUND(I284*H284,2)</f>
        <v>0</v>
      </c>
      <c r="BL284" s="22" t="s">
        <v>217</v>
      </c>
      <c r="BM284" s="22" t="s">
        <v>1093</v>
      </c>
    </row>
    <row r="285" spans="2:51" s="11" customFormat="1" ht="13.5">
      <c r="B285" s="231"/>
      <c r="C285" s="232"/>
      <c r="D285" s="233" t="s">
        <v>148</v>
      </c>
      <c r="E285" s="234" t="s">
        <v>21</v>
      </c>
      <c r="F285" s="235" t="s">
        <v>1094</v>
      </c>
      <c r="G285" s="232"/>
      <c r="H285" s="236">
        <v>67.58</v>
      </c>
      <c r="I285" s="237"/>
      <c r="J285" s="232"/>
      <c r="K285" s="232"/>
      <c r="L285" s="238"/>
      <c r="M285" s="239"/>
      <c r="N285" s="240"/>
      <c r="O285" s="240"/>
      <c r="P285" s="240"/>
      <c r="Q285" s="240"/>
      <c r="R285" s="240"/>
      <c r="S285" s="240"/>
      <c r="T285" s="241"/>
      <c r="AT285" s="242" t="s">
        <v>148</v>
      </c>
      <c r="AU285" s="242" t="s">
        <v>85</v>
      </c>
      <c r="AV285" s="11" t="s">
        <v>85</v>
      </c>
      <c r="AW285" s="11" t="s">
        <v>39</v>
      </c>
      <c r="AX285" s="11" t="s">
        <v>81</v>
      </c>
      <c r="AY285" s="242" t="s">
        <v>140</v>
      </c>
    </row>
    <row r="286" spans="2:65" s="1" customFormat="1" ht="25.5" customHeight="1">
      <c r="B286" s="44"/>
      <c r="C286" s="219" t="s">
        <v>1095</v>
      </c>
      <c r="D286" s="219" t="s">
        <v>142</v>
      </c>
      <c r="E286" s="220" t="s">
        <v>306</v>
      </c>
      <c r="F286" s="221" t="s">
        <v>307</v>
      </c>
      <c r="G286" s="222" t="s">
        <v>251</v>
      </c>
      <c r="H286" s="223">
        <v>56.9</v>
      </c>
      <c r="I286" s="224"/>
      <c r="J286" s="225">
        <f>ROUND(I286*H286,2)</f>
        <v>0</v>
      </c>
      <c r="K286" s="221" t="s">
        <v>21</v>
      </c>
      <c r="L286" s="70"/>
      <c r="M286" s="226" t="s">
        <v>21</v>
      </c>
      <c r="N286" s="227" t="s">
        <v>47</v>
      </c>
      <c r="O286" s="45"/>
      <c r="P286" s="228">
        <f>O286*H286</f>
        <v>0</v>
      </c>
      <c r="Q286" s="228">
        <v>0.00127</v>
      </c>
      <c r="R286" s="228">
        <f>Q286*H286</f>
        <v>0.07226300000000001</v>
      </c>
      <c r="S286" s="228">
        <v>0</v>
      </c>
      <c r="T286" s="229">
        <f>S286*H286</f>
        <v>0</v>
      </c>
      <c r="AR286" s="22" t="s">
        <v>217</v>
      </c>
      <c r="AT286" s="22" t="s">
        <v>142</v>
      </c>
      <c r="AU286" s="22" t="s">
        <v>85</v>
      </c>
      <c r="AY286" s="22" t="s">
        <v>140</v>
      </c>
      <c r="BE286" s="230">
        <f>IF(N286="základní",J286,0)</f>
        <v>0</v>
      </c>
      <c r="BF286" s="230">
        <f>IF(N286="snížená",J286,0)</f>
        <v>0</v>
      </c>
      <c r="BG286" s="230">
        <f>IF(N286="zákl. přenesená",J286,0)</f>
        <v>0</v>
      </c>
      <c r="BH286" s="230">
        <f>IF(N286="sníž. přenesená",J286,0)</f>
        <v>0</v>
      </c>
      <c r="BI286" s="230">
        <f>IF(N286="nulová",J286,0)</f>
        <v>0</v>
      </c>
      <c r="BJ286" s="22" t="s">
        <v>81</v>
      </c>
      <c r="BK286" s="230">
        <f>ROUND(I286*H286,2)</f>
        <v>0</v>
      </c>
      <c r="BL286" s="22" t="s">
        <v>217</v>
      </c>
      <c r="BM286" s="22" t="s">
        <v>1096</v>
      </c>
    </row>
    <row r="287" spans="2:51" s="11" customFormat="1" ht="13.5">
      <c r="B287" s="231"/>
      <c r="C287" s="232"/>
      <c r="D287" s="233" t="s">
        <v>148</v>
      </c>
      <c r="E287" s="234" t="s">
        <v>21</v>
      </c>
      <c r="F287" s="235" t="s">
        <v>1097</v>
      </c>
      <c r="G287" s="232"/>
      <c r="H287" s="236">
        <v>56.9</v>
      </c>
      <c r="I287" s="237"/>
      <c r="J287" s="232"/>
      <c r="K287" s="232"/>
      <c r="L287" s="238"/>
      <c r="M287" s="239"/>
      <c r="N287" s="240"/>
      <c r="O287" s="240"/>
      <c r="P287" s="240"/>
      <c r="Q287" s="240"/>
      <c r="R287" s="240"/>
      <c r="S287" s="240"/>
      <c r="T287" s="241"/>
      <c r="AT287" s="242" t="s">
        <v>148</v>
      </c>
      <c r="AU287" s="242" t="s">
        <v>85</v>
      </c>
      <c r="AV287" s="11" t="s">
        <v>85</v>
      </c>
      <c r="AW287" s="11" t="s">
        <v>39</v>
      </c>
      <c r="AX287" s="11" t="s">
        <v>81</v>
      </c>
      <c r="AY287" s="242" t="s">
        <v>140</v>
      </c>
    </row>
    <row r="288" spans="2:65" s="1" customFormat="1" ht="25.5" customHeight="1">
      <c r="B288" s="44"/>
      <c r="C288" s="219" t="s">
        <v>1098</v>
      </c>
      <c r="D288" s="219" t="s">
        <v>142</v>
      </c>
      <c r="E288" s="220" t="s">
        <v>1099</v>
      </c>
      <c r="F288" s="221" t="s">
        <v>1100</v>
      </c>
      <c r="G288" s="222" t="s">
        <v>152</v>
      </c>
      <c r="H288" s="223">
        <v>140</v>
      </c>
      <c r="I288" s="224"/>
      <c r="J288" s="225">
        <f>ROUND(I288*H288,2)</f>
        <v>0</v>
      </c>
      <c r="K288" s="221" t="s">
        <v>21</v>
      </c>
      <c r="L288" s="70"/>
      <c r="M288" s="226" t="s">
        <v>21</v>
      </c>
      <c r="N288" s="227" t="s">
        <v>47</v>
      </c>
      <c r="O288" s="45"/>
      <c r="P288" s="228">
        <f>O288*H288</f>
        <v>0</v>
      </c>
      <c r="Q288" s="228">
        <v>0.00127</v>
      </c>
      <c r="R288" s="228">
        <f>Q288*H288</f>
        <v>0.1778</v>
      </c>
      <c r="S288" s="228">
        <v>0</v>
      </c>
      <c r="T288" s="229">
        <f>S288*H288</f>
        <v>0</v>
      </c>
      <c r="AR288" s="22" t="s">
        <v>217</v>
      </c>
      <c r="AT288" s="22" t="s">
        <v>142</v>
      </c>
      <c r="AU288" s="22" t="s">
        <v>85</v>
      </c>
      <c r="AY288" s="22" t="s">
        <v>140</v>
      </c>
      <c r="BE288" s="230">
        <f>IF(N288="základní",J288,0)</f>
        <v>0</v>
      </c>
      <c r="BF288" s="230">
        <f>IF(N288="snížená",J288,0)</f>
        <v>0</v>
      </c>
      <c r="BG288" s="230">
        <f>IF(N288="zákl. přenesená",J288,0)</f>
        <v>0</v>
      </c>
      <c r="BH288" s="230">
        <f>IF(N288="sníž. přenesená",J288,0)</f>
        <v>0</v>
      </c>
      <c r="BI288" s="230">
        <f>IF(N288="nulová",J288,0)</f>
        <v>0</v>
      </c>
      <c r="BJ288" s="22" t="s">
        <v>81</v>
      </c>
      <c r="BK288" s="230">
        <f>ROUND(I288*H288,2)</f>
        <v>0</v>
      </c>
      <c r="BL288" s="22" t="s">
        <v>217</v>
      </c>
      <c r="BM288" s="22" t="s">
        <v>1101</v>
      </c>
    </row>
    <row r="289" spans="2:65" s="1" customFormat="1" ht="16.5" customHeight="1">
      <c r="B289" s="44"/>
      <c r="C289" s="219" t="s">
        <v>1102</v>
      </c>
      <c r="D289" s="219" t="s">
        <v>142</v>
      </c>
      <c r="E289" s="220" t="s">
        <v>1103</v>
      </c>
      <c r="F289" s="221" t="s">
        <v>1104</v>
      </c>
      <c r="G289" s="222" t="s">
        <v>251</v>
      </c>
      <c r="H289" s="223">
        <v>33</v>
      </c>
      <c r="I289" s="224"/>
      <c r="J289" s="225">
        <f>ROUND(I289*H289,2)</f>
        <v>0</v>
      </c>
      <c r="K289" s="221" t="s">
        <v>21</v>
      </c>
      <c r="L289" s="70"/>
      <c r="M289" s="226" t="s">
        <v>21</v>
      </c>
      <c r="N289" s="227" t="s">
        <v>47</v>
      </c>
      <c r="O289" s="45"/>
      <c r="P289" s="228">
        <f>O289*H289</f>
        <v>0</v>
      </c>
      <c r="Q289" s="228">
        <v>0.00127</v>
      </c>
      <c r="R289" s="228">
        <f>Q289*H289</f>
        <v>0.04191</v>
      </c>
      <c r="S289" s="228">
        <v>0</v>
      </c>
      <c r="T289" s="229">
        <f>S289*H289</f>
        <v>0</v>
      </c>
      <c r="AR289" s="22" t="s">
        <v>217</v>
      </c>
      <c r="AT289" s="22" t="s">
        <v>142</v>
      </c>
      <c r="AU289" s="22" t="s">
        <v>85</v>
      </c>
      <c r="AY289" s="22" t="s">
        <v>140</v>
      </c>
      <c r="BE289" s="230">
        <f>IF(N289="základní",J289,0)</f>
        <v>0</v>
      </c>
      <c r="BF289" s="230">
        <f>IF(N289="snížená",J289,0)</f>
        <v>0</v>
      </c>
      <c r="BG289" s="230">
        <f>IF(N289="zákl. přenesená",J289,0)</f>
        <v>0</v>
      </c>
      <c r="BH289" s="230">
        <f>IF(N289="sníž. přenesená",J289,0)</f>
        <v>0</v>
      </c>
      <c r="BI289" s="230">
        <f>IF(N289="nulová",J289,0)</f>
        <v>0</v>
      </c>
      <c r="BJ289" s="22" t="s">
        <v>81</v>
      </c>
      <c r="BK289" s="230">
        <f>ROUND(I289*H289,2)</f>
        <v>0</v>
      </c>
      <c r="BL289" s="22" t="s">
        <v>217</v>
      </c>
      <c r="BM289" s="22" t="s">
        <v>1105</v>
      </c>
    </row>
    <row r="290" spans="2:65" s="1" customFormat="1" ht="16.5" customHeight="1">
      <c r="B290" s="44"/>
      <c r="C290" s="219" t="s">
        <v>1106</v>
      </c>
      <c r="D290" s="219" t="s">
        <v>142</v>
      </c>
      <c r="E290" s="220" t="s">
        <v>331</v>
      </c>
      <c r="F290" s="221" t="s">
        <v>332</v>
      </c>
      <c r="G290" s="222" t="s">
        <v>251</v>
      </c>
      <c r="H290" s="223">
        <v>30</v>
      </c>
      <c r="I290" s="224"/>
      <c r="J290" s="225">
        <f>ROUND(I290*H290,2)</f>
        <v>0</v>
      </c>
      <c r="K290" s="221" t="s">
        <v>21</v>
      </c>
      <c r="L290" s="70"/>
      <c r="M290" s="226" t="s">
        <v>21</v>
      </c>
      <c r="N290" s="227" t="s">
        <v>47</v>
      </c>
      <c r="O290" s="45"/>
      <c r="P290" s="228">
        <f>O290*H290</f>
        <v>0</v>
      </c>
      <c r="Q290" s="228">
        <v>0.00127</v>
      </c>
      <c r="R290" s="228">
        <f>Q290*H290</f>
        <v>0.0381</v>
      </c>
      <c r="S290" s="228">
        <v>0</v>
      </c>
      <c r="T290" s="229">
        <f>S290*H290</f>
        <v>0</v>
      </c>
      <c r="AR290" s="22" t="s">
        <v>217</v>
      </c>
      <c r="AT290" s="22" t="s">
        <v>142</v>
      </c>
      <c r="AU290" s="22" t="s">
        <v>85</v>
      </c>
      <c r="AY290" s="22" t="s">
        <v>140</v>
      </c>
      <c r="BE290" s="230">
        <f>IF(N290="základní",J290,0)</f>
        <v>0</v>
      </c>
      <c r="BF290" s="230">
        <f>IF(N290="snížená",J290,0)</f>
        <v>0</v>
      </c>
      <c r="BG290" s="230">
        <f>IF(N290="zákl. přenesená",J290,0)</f>
        <v>0</v>
      </c>
      <c r="BH290" s="230">
        <f>IF(N290="sníž. přenesená",J290,0)</f>
        <v>0</v>
      </c>
      <c r="BI290" s="230">
        <f>IF(N290="nulová",J290,0)</f>
        <v>0</v>
      </c>
      <c r="BJ290" s="22" t="s">
        <v>81</v>
      </c>
      <c r="BK290" s="230">
        <f>ROUND(I290*H290,2)</f>
        <v>0</v>
      </c>
      <c r="BL290" s="22" t="s">
        <v>217</v>
      </c>
      <c r="BM290" s="22" t="s">
        <v>1107</v>
      </c>
    </row>
    <row r="291" spans="2:51" s="11" customFormat="1" ht="13.5">
      <c r="B291" s="231"/>
      <c r="C291" s="232"/>
      <c r="D291" s="233" t="s">
        <v>148</v>
      </c>
      <c r="E291" s="234" t="s">
        <v>21</v>
      </c>
      <c r="F291" s="235" t="s">
        <v>1108</v>
      </c>
      <c r="G291" s="232"/>
      <c r="H291" s="236">
        <v>30</v>
      </c>
      <c r="I291" s="237"/>
      <c r="J291" s="232"/>
      <c r="K291" s="232"/>
      <c r="L291" s="238"/>
      <c r="M291" s="239"/>
      <c r="N291" s="240"/>
      <c r="O291" s="240"/>
      <c r="P291" s="240"/>
      <c r="Q291" s="240"/>
      <c r="R291" s="240"/>
      <c r="S291" s="240"/>
      <c r="T291" s="241"/>
      <c r="AT291" s="242" t="s">
        <v>148</v>
      </c>
      <c r="AU291" s="242" t="s">
        <v>85</v>
      </c>
      <c r="AV291" s="11" t="s">
        <v>85</v>
      </c>
      <c r="AW291" s="11" t="s">
        <v>39</v>
      </c>
      <c r="AX291" s="11" t="s">
        <v>81</v>
      </c>
      <c r="AY291" s="242" t="s">
        <v>140</v>
      </c>
    </row>
    <row r="292" spans="2:65" s="1" customFormat="1" ht="16.5" customHeight="1">
      <c r="B292" s="44"/>
      <c r="C292" s="219" t="s">
        <v>1109</v>
      </c>
      <c r="D292" s="219" t="s">
        <v>142</v>
      </c>
      <c r="E292" s="220" t="s">
        <v>1110</v>
      </c>
      <c r="F292" s="221" t="s">
        <v>1111</v>
      </c>
      <c r="G292" s="222" t="s">
        <v>251</v>
      </c>
      <c r="H292" s="223">
        <v>16.5</v>
      </c>
      <c r="I292" s="224"/>
      <c r="J292" s="225">
        <f>ROUND(I292*H292,2)</f>
        <v>0</v>
      </c>
      <c r="K292" s="221" t="s">
        <v>21</v>
      </c>
      <c r="L292" s="70"/>
      <c r="M292" s="226" t="s">
        <v>21</v>
      </c>
      <c r="N292" s="227" t="s">
        <v>47</v>
      </c>
      <c r="O292" s="45"/>
      <c r="P292" s="228">
        <f>O292*H292</f>
        <v>0</v>
      </c>
      <c r="Q292" s="228">
        <v>0.00127</v>
      </c>
      <c r="R292" s="228">
        <f>Q292*H292</f>
        <v>0.020955</v>
      </c>
      <c r="S292" s="228">
        <v>0</v>
      </c>
      <c r="T292" s="229">
        <f>S292*H292</f>
        <v>0</v>
      </c>
      <c r="AR292" s="22" t="s">
        <v>217</v>
      </c>
      <c r="AT292" s="22" t="s">
        <v>142</v>
      </c>
      <c r="AU292" s="22" t="s">
        <v>85</v>
      </c>
      <c r="AY292" s="22" t="s">
        <v>140</v>
      </c>
      <c r="BE292" s="230">
        <f>IF(N292="základní",J292,0)</f>
        <v>0</v>
      </c>
      <c r="BF292" s="230">
        <f>IF(N292="snížená",J292,0)</f>
        <v>0</v>
      </c>
      <c r="BG292" s="230">
        <f>IF(N292="zákl. přenesená",J292,0)</f>
        <v>0</v>
      </c>
      <c r="BH292" s="230">
        <f>IF(N292="sníž. přenesená",J292,0)</f>
        <v>0</v>
      </c>
      <c r="BI292" s="230">
        <f>IF(N292="nulová",J292,0)</f>
        <v>0</v>
      </c>
      <c r="BJ292" s="22" t="s">
        <v>81</v>
      </c>
      <c r="BK292" s="230">
        <f>ROUND(I292*H292,2)</f>
        <v>0</v>
      </c>
      <c r="BL292" s="22" t="s">
        <v>217</v>
      </c>
      <c r="BM292" s="22" t="s">
        <v>1112</v>
      </c>
    </row>
    <row r="293" spans="2:65" s="1" customFormat="1" ht="16.5" customHeight="1">
      <c r="B293" s="44"/>
      <c r="C293" s="219" t="s">
        <v>1113</v>
      </c>
      <c r="D293" s="219" t="s">
        <v>142</v>
      </c>
      <c r="E293" s="220" t="s">
        <v>341</v>
      </c>
      <c r="F293" s="221" t="s">
        <v>342</v>
      </c>
      <c r="G293" s="222" t="s">
        <v>251</v>
      </c>
      <c r="H293" s="223">
        <v>66.7</v>
      </c>
      <c r="I293" s="224"/>
      <c r="J293" s="225">
        <f>ROUND(I293*H293,2)</f>
        <v>0</v>
      </c>
      <c r="K293" s="221" t="s">
        <v>21</v>
      </c>
      <c r="L293" s="70"/>
      <c r="M293" s="226" t="s">
        <v>21</v>
      </c>
      <c r="N293" s="227" t="s">
        <v>47</v>
      </c>
      <c r="O293" s="45"/>
      <c r="P293" s="228">
        <f>O293*H293</f>
        <v>0</v>
      </c>
      <c r="Q293" s="228">
        <v>0.00127</v>
      </c>
      <c r="R293" s="228">
        <f>Q293*H293</f>
        <v>0.084709</v>
      </c>
      <c r="S293" s="228">
        <v>0</v>
      </c>
      <c r="T293" s="229">
        <f>S293*H293</f>
        <v>0</v>
      </c>
      <c r="AR293" s="22" t="s">
        <v>217</v>
      </c>
      <c r="AT293" s="22" t="s">
        <v>142</v>
      </c>
      <c r="AU293" s="22" t="s">
        <v>85</v>
      </c>
      <c r="AY293" s="22" t="s">
        <v>140</v>
      </c>
      <c r="BE293" s="230">
        <f>IF(N293="základní",J293,0)</f>
        <v>0</v>
      </c>
      <c r="BF293" s="230">
        <f>IF(N293="snížená",J293,0)</f>
        <v>0</v>
      </c>
      <c r="BG293" s="230">
        <f>IF(N293="zákl. přenesená",J293,0)</f>
        <v>0</v>
      </c>
      <c r="BH293" s="230">
        <f>IF(N293="sníž. přenesená",J293,0)</f>
        <v>0</v>
      </c>
      <c r="BI293" s="230">
        <f>IF(N293="nulová",J293,0)</f>
        <v>0</v>
      </c>
      <c r="BJ293" s="22" t="s">
        <v>81</v>
      </c>
      <c r="BK293" s="230">
        <f>ROUND(I293*H293,2)</f>
        <v>0</v>
      </c>
      <c r="BL293" s="22" t="s">
        <v>217</v>
      </c>
      <c r="BM293" s="22" t="s">
        <v>1114</v>
      </c>
    </row>
    <row r="294" spans="2:51" s="11" customFormat="1" ht="13.5">
      <c r="B294" s="231"/>
      <c r="C294" s="232"/>
      <c r="D294" s="233" t="s">
        <v>148</v>
      </c>
      <c r="E294" s="234" t="s">
        <v>21</v>
      </c>
      <c r="F294" s="235" t="s">
        <v>1115</v>
      </c>
      <c r="G294" s="232"/>
      <c r="H294" s="236">
        <v>66.7</v>
      </c>
      <c r="I294" s="237"/>
      <c r="J294" s="232"/>
      <c r="K294" s="232"/>
      <c r="L294" s="238"/>
      <c r="M294" s="239"/>
      <c r="N294" s="240"/>
      <c r="O294" s="240"/>
      <c r="P294" s="240"/>
      <c r="Q294" s="240"/>
      <c r="R294" s="240"/>
      <c r="S294" s="240"/>
      <c r="T294" s="241"/>
      <c r="AT294" s="242" t="s">
        <v>148</v>
      </c>
      <c r="AU294" s="242" t="s">
        <v>85</v>
      </c>
      <c r="AV294" s="11" t="s">
        <v>85</v>
      </c>
      <c r="AW294" s="11" t="s">
        <v>39</v>
      </c>
      <c r="AX294" s="11" t="s">
        <v>81</v>
      </c>
      <c r="AY294" s="242" t="s">
        <v>140</v>
      </c>
    </row>
    <row r="295" spans="2:65" s="1" customFormat="1" ht="16.5" customHeight="1">
      <c r="B295" s="44"/>
      <c r="C295" s="219" t="s">
        <v>1116</v>
      </c>
      <c r="D295" s="219" t="s">
        <v>142</v>
      </c>
      <c r="E295" s="220" t="s">
        <v>345</v>
      </c>
      <c r="F295" s="221" t="s">
        <v>346</v>
      </c>
      <c r="G295" s="222" t="s">
        <v>251</v>
      </c>
      <c r="H295" s="223">
        <v>30</v>
      </c>
      <c r="I295" s="224"/>
      <c r="J295" s="225">
        <f>ROUND(I295*H295,2)</f>
        <v>0</v>
      </c>
      <c r="K295" s="221" t="s">
        <v>21</v>
      </c>
      <c r="L295" s="70"/>
      <c r="M295" s="226" t="s">
        <v>21</v>
      </c>
      <c r="N295" s="227" t="s">
        <v>47</v>
      </c>
      <c r="O295" s="45"/>
      <c r="P295" s="228">
        <f>O295*H295</f>
        <v>0</v>
      </c>
      <c r="Q295" s="228">
        <v>0.00127</v>
      </c>
      <c r="R295" s="228">
        <f>Q295*H295</f>
        <v>0.0381</v>
      </c>
      <c r="S295" s="228">
        <v>0</v>
      </c>
      <c r="T295" s="229">
        <f>S295*H295</f>
        <v>0</v>
      </c>
      <c r="AR295" s="22" t="s">
        <v>217</v>
      </c>
      <c r="AT295" s="22" t="s">
        <v>142</v>
      </c>
      <c r="AU295" s="22" t="s">
        <v>85</v>
      </c>
      <c r="AY295" s="22" t="s">
        <v>140</v>
      </c>
      <c r="BE295" s="230">
        <f>IF(N295="základní",J295,0)</f>
        <v>0</v>
      </c>
      <c r="BF295" s="230">
        <f>IF(N295="snížená",J295,0)</f>
        <v>0</v>
      </c>
      <c r="BG295" s="230">
        <f>IF(N295="zákl. přenesená",J295,0)</f>
        <v>0</v>
      </c>
      <c r="BH295" s="230">
        <f>IF(N295="sníž. přenesená",J295,0)</f>
        <v>0</v>
      </c>
      <c r="BI295" s="230">
        <f>IF(N295="nulová",J295,0)</f>
        <v>0</v>
      </c>
      <c r="BJ295" s="22" t="s">
        <v>81</v>
      </c>
      <c r="BK295" s="230">
        <f>ROUND(I295*H295,2)</f>
        <v>0</v>
      </c>
      <c r="BL295" s="22" t="s">
        <v>217</v>
      </c>
      <c r="BM295" s="22" t="s">
        <v>1117</v>
      </c>
    </row>
    <row r="296" spans="2:51" s="11" customFormat="1" ht="13.5">
      <c r="B296" s="231"/>
      <c r="C296" s="232"/>
      <c r="D296" s="233" t="s">
        <v>148</v>
      </c>
      <c r="E296" s="234" t="s">
        <v>21</v>
      </c>
      <c r="F296" s="235" t="s">
        <v>1108</v>
      </c>
      <c r="G296" s="232"/>
      <c r="H296" s="236">
        <v>30</v>
      </c>
      <c r="I296" s="237"/>
      <c r="J296" s="232"/>
      <c r="K296" s="232"/>
      <c r="L296" s="238"/>
      <c r="M296" s="239"/>
      <c r="N296" s="240"/>
      <c r="O296" s="240"/>
      <c r="P296" s="240"/>
      <c r="Q296" s="240"/>
      <c r="R296" s="240"/>
      <c r="S296" s="240"/>
      <c r="T296" s="241"/>
      <c r="AT296" s="242" t="s">
        <v>148</v>
      </c>
      <c r="AU296" s="242" t="s">
        <v>85</v>
      </c>
      <c r="AV296" s="11" t="s">
        <v>85</v>
      </c>
      <c r="AW296" s="11" t="s">
        <v>39</v>
      </c>
      <c r="AX296" s="11" t="s">
        <v>81</v>
      </c>
      <c r="AY296" s="242" t="s">
        <v>140</v>
      </c>
    </row>
    <row r="297" spans="2:65" s="1" customFormat="1" ht="16.5" customHeight="1">
      <c r="B297" s="44"/>
      <c r="C297" s="219" t="s">
        <v>1118</v>
      </c>
      <c r="D297" s="219" t="s">
        <v>142</v>
      </c>
      <c r="E297" s="220" t="s">
        <v>349</v>
      </c>
      <c r="F297" s="221" t="s">
        <v>350</v>
      </c>
      <c r="G297" s="222" t="s">
        <v>251</v>
      </c>
      <c r="H297" s="223">
        <v>45</v>
      </c>
      <c r="I297" s="224"/>
      <c r="J297" s="225">
        <f>ROUND(I297*H297,2)</f>
        <v>0</v>
      </c>
      <c r="K297" s="221" t="s">
        <v>21</v>
      </c>
      <c r="L297" s="70"/>
      <c r="M297" s="226" t="s">
        <v>21</v>
      </c>
      <c r="N297" s="227" t="s">
        <v>47</v>
      </c>
      <c r="O297" s="45"/>
      <c r="P297" s="228">
        <f>O297*H297</f>
        <v>0</v>
      </c>
      <c r="Q297" s="228">
        <v>0.00127</v>
      </c>
      <c r="R297" s="228">
        <f>Q297*H297</f>
        <v>0.057150000000000006</v>
      </c>
      <c r="S297" s="228">
        <v>0</v>
      </c>
      <c r="T297" s="229">
        <f>S297*H297</f>
        <v>0</v>
      </c>
      <c r="AR297" s="22" t="s">
        <v>217</v>
      </c>
      <c r="AT297" s="22" t="s">
        <v>142</v>
      </c>
      <c r="AU297" s="22" t="s">
        <v>85</v>
      </c>
      <c r="AY297" s="22" t="s">
        <v>140</v>
      </c>
      <c r="BE297" s="230">
        <f>IF(N297="základní",J297,0)</f>
        <v>0</v>
      </c>
      <c r="BF297" s="230">
        <f>IF(N297="snížená",J297,0)</f>
        <v>0</v>
      </c>
      <c r="BG297" s="230">
        <f>IF(N297="zákl. přenesená",J297,0)</f>
        <v>0</v>
      </c>
      <c r="BH297" s="230">
        <f>IF(N297="sníž. přenesená",J297,0)</f>
        <v>0</v>
      </c>
      <c r="BI297" s="230">
        <f>IF(N297="nulová",J297,0)</f>
        <v>0</v>
      </c>
      <c r="BJ297" s="22" t="s">
        <v>81</v>
      </c>
      <c r="BK297" s="230">
        <f>ROUND(I297*H297,2)</f>
        <v>0</v>
      </c>
      <c r="BL297" s="22" t="s">
        <v>217</v>
      </c>
      <c r="BM297" s="22" t="s">
        <v>1119</v>
      </c>
    </row>
    <row r="298" spans="2:51" s="11" customFormat="1" ht="13.5">
      <c r="B298" s="231"/>
      <c r="C298" s="232"/>
      <c r="D298" s="233" t="s">
        <v>148</v>
      </c>
      <c r="E298" s="234" t="s">
        <v>21</v>
      </c>
      <c r="F298" s="235" t="s">
        <v>1120</v>
      </c>
      <c r="G298" s="232"/>
      <c r="H298" s="236">
        <v>45</v>
      </c>
      <c r="I298" s="237"/>
      <c r="J298" s="232"/>
      <c r="K298" s="232"/>
      <c r="L298" s="238"/>
      <c r="M298" s="239"/>
      <c r="N298" s="240"/>
      <c r="O298" s="240"/>
      <c r="P298" s="240"/>
      <c r="Q298" s="240"/>
      <c r="R298" s="240"/>
      <c r="S298" s="240"/>
      <c r="T298" s="241"/>
      <c r="AT298" s="242" t="s">
        <v>148</v>
      </c>
      <c r="AU298" s="242" t="s">
        <v>85</v>
      </c>
      <c r="AV298" s="11" t="s">
        <v>85</v>
      </c>
      <c r="AW298" s="11" t="s">
        <v>39</v>
      </c>
      <c r="AX298" s="11" t="s">
        <v>81</v>
      </c>
      <c r="AY298" s="242" t="s">
        <v>140</v>
      </c>
    </row>
    <row r="299" spans="2:65" s="1" customFormat="1" ht="16.5" customHeight="1">
      <c r="B299" s="44"/>
      <c r="C299" s="219" t="s">
        <v>1121</v>
      </c>
      <c r="D299" s="219" t="s">
        <v>142</v>
      </c>
      <c r="E299" s="220" t="s">
        <v>354</v>
      </c>
      <c r="F299" s="221" t="s">
        <v>355</v>
      </c>
      <c r="G299" s="222" t="s">
        <v>251</v>
      </c>
      <c r="H299" s="223">
        <v>3.4</v>
      </c>
      <c r="I299" s="224"/>
      <c r="J299" s="225">
        <f>ROUND(I299*H299,2)</f>
        <v>0</v>
      </c>
      <c r="K299" s="221" t="s">
        <v>21</v>
      </c>
      <c r="L299" s="70"/>
      <c r="M299" s="226" t="s">
        <v>21</v>
      </c>
      <c r="N299" s="227" t="s">
        <v>47</v>
      </c>
      <c r="O299" s="45"/>
      <c r="P299" s="228">
        <f>O299*H299</f>
        <v>0</v>
      </c>
      <c r="Q299" s="228">
        <v>0.00127</v>
      </c>
      <c r="R299" s="228">
        <f>Q299*H299</f>
        <v>0.004318</v>
      </c>
      <c r="S299" s="228">
        <v>0</v>
      </c>
      <c r="T299" s="229">
        <f>S299*H299</f>
        <v>0</v>
      </c>
      <c r="AR299" s="22" t="s">
        <v>217</v>
      </c>
      <c r="AT299" s="22" t="s">
        <v>142</v>
      </c>
      <c r="AU299" s="22" t="s">
        <v>85</v>
      </c>
      <c r="AY299" s="22" t="s">
        <v>140</v>
      </c>
      <c r="BE299" s="230">
        <f>IF(N299="základní",J299,0)</f>
        <v>0</v>
      </c>
      <c r="BF299" s="230">
        <f>IF(N299="snížená",J299,0)</f>
        <v>0</v>
      </c>
      <c r="BG299" s="230">
        <f>IF(N299="zákl. přenesená",J299,0)</f>
        <v>0</v>
      </c>
      <c r="BH299" s="230">
        <f>IF(N299="sníž. přenesená",J299,0)</f>
        <v>0</v>
      </c>
      <c r="BI299" s="230">
        <f>IF(N299="nulová",J299,0)</f>
        <v>0</v>
      </c>
      <c r="BJ299" s="22" t="s">
        <v>81</v>
      </c>
      <c r="BK299" s="230">
        <f>ROUND(I299*H299,2)</f>
        <v>0</v>
      </c>
      <c r="BL299" s="22" t="s">
        <v>217</v>
      </c>
      <c r="BM299" s="22" t="s">
        <v>1122</v>
      </c>
    </row>
    <row r="300" spans="2:51" s="11" customFormat="1" ht="13.5">
      <c r="B300" s="231"/>
      <c r="C300" s="232"/>
      <c r="D300" s="233" t="s">
        <v>148</v>
      </c>
      <c r="E300" s="234" t="s">
        <v>21</v>
      </c>
      <c r="F300" s="235" t="s">
        <v>1123</v>
      </c>
      <c r="G300" s="232"/>
      <c r="H300" s="236">
        <v>3.4</v>
      </c>
      <c r="I300" s="237"/>
      <c r="J300" s="232"/>
      <c r="K300" s="232"/>
      <c r="L300" s="238"/>
      <c r="M300" s="239"/>
      <c r="N300" s="240"/>
      <c r="O300" s="240"/>
      <c r="P300" s="240"/>
      <c r="Q300" s="240"/>
      <c r="R300" s="240"/>
      <c r="S300" s="240"/>
      <c r="T300" s="241"/>
      <c r="AT300" s="242" t="s">
        <v>148</v>
      </c>
      <c r="AU300" s="242" t="s">
        <v>85</v>
      </c>
      <c r="AV300" s="11" t="s">
        <v>85</v>
      </c>
      <c r="AW300" s="11" t="s">
        <v>39</v>
      </c>
      <c r="AX300" s="11" t="s">
        <v>81</v>
      </c>
      <c r="AY300" s="242" t="s">
        <v>140</v>
      </c>
    </row>
    <row r="301" spans="2:65" s="1" customFormat="1" ht="25.5" customHeight="1">
      <c r="B301" s="44"/>
      <c r="C301" s="219" t="s">
        <v>1124</v>
      </c>
      <c r="D301" s="219" t="s">
        <v>142</v>
      </c>
      <c r="E301" s="220" t="s">
        <v>1125</v>
      </c>
      <c r="F301" s="221" t="s">
        <v>1126</v>
      </c>
      <c r="G301" s="222" t="s">
        <v>152</v>
      </c>
      <c r="H301" s="223">
        <v>140</v>
      </c>
      <c r="I301" s="224"/>
      <c r="J301" s="225">
        <f>ROUND(I301*H301,2)</f>
        <v>0</v>
      </c>
      <c r="K301" s="221" t="s">
        <v>21</v>
      </c>
      <c r="L301" s="70"/>
      <c r="M301" s="226" t="s">
        <v>21</v>
      </c>
      <c r="N301" s="227" t="s">
        <v>47</v>
      </c>
      <c r="O301" s="45"/>
      <c r="P301" s="228">
        <f>O301*H301</f>
        <v>0</v>
      </c>
      <c r="Q301" s="228">
        <v>0.00127</v>
      </c>
      <c r="R301" s="228">
        <f>Q301*H301</f>
        <v>0.1778</v>
      </c>
      <c r="S301" s="228">
        <v>0</v>
      </c>
      <c r="T301" s="229">
        <f>S301*H301</f>
        <v>0</v>
      </c>
      <c r="AR301" s="22" t="s">
        <v>217</v>
      </c>
      <c r="AT301" s="22" t="s">
        <v>142</v>
      </c>
      <c r="AU301" s="22" t="s">
        <v>85</v>
      </c>
      <c r="AY301" s="22" t="s">
        <v>140</v>
      </c>
      <c r="BE301" s="230">
        <f>IF(N301="základní",J301,0)</f>
        <v>0</v>
      </c>
      <c r="BF301" s="230">
        <f>IF(N301="snížená",J301,0)</f>
        <v>0</v>
      </c>
      <c r="BG301" s="230">
        <f>IF(N301="zákl. přenesená",J301,0)</f>
        <v>0</v>
      </c>
      <c r="BH301" s="230">
        <f>IF(N301="sníž. přenesená",J301,0)</f>
        <v>0</v>
      </c>
      <c r="BI301" s="230">
        <f>IF(N301="nulová",J301,0)</f>
        <v>0</v>
      </c>
      <c r="BJ301" s="22" t="s">
        <v>81</v>
      </c>
      <c r="BK301" s="230">
        <f>ROUND(I301*H301,2)</f>
        <v>0</v>
      </c>
      <c r="BL301" s="22" t="s">
        <v>217</v>
      </c>
      <c r="BM301" s="22" t="s">
        <v>1127</v>
      </c>
    </row>
    <row r="302" spans="2:65" s="1" customFormat="1" ht="16.5" customHeight="1">
      <c r="B302" s="44"/>
      <c r="C302" s="219" t="s">
        <v>1128</v>
      </c>
      <c r="D302" s="219" t="s">
        <v>142</v>
      </c>
      <c r="E302" s="220" t="s">
        <v>311</v>
      </c>
      <c r="F302" s="221" t="s">
        <v>312</v>
      </c>
      <c r="G302" s="222" t="s">
        <v>251</v>
      </c>
      <c r="H302" s="223">
        <v>14</v>
      </c>
      <c r="I302" s="224"/>
      <c r="J302" s="225">
        <f>ROUND(I302*H302,2)</f>
        <v>0</v>
      </c>
      <c r="K302" s="221" t="s">
        <v>146</v>
      </c>
      <c r="L302" s="70"/>
      <c r="M302" s="226" t="s">
        <v>21</v>
      </c>
      <c r="N302" s="227" t="s">
        <v>47</v>
      </c>
      <c r="O302" s="45"/>
      <c r="P302" s="228">
        <f>O302*H302</f>
        <v>0</v>
      </c>
      <c r="Q302" s="228">
        <v>0.00586</v>
      </c>
      <c r="R302" s="228">
        <f>Q302*H302</f>
        <v>0.08204</v>
      </c>
      <c r="S302" s="228">
        <v>0</v>
      </c>
      <c r="T302" s="229">
        <f>S302*H302</f>
        <v>0</v>
      </c>
      <c r="AR302" s="22" t="s">
        <v>217</v>
      </c>
      <c r="AT302" s="22" t="s">
        <v>142</v>
      </c>
      <c r="AU302" s="22" t="s">
        <v>85</v>
      </c>
      <c r="AY302" s="22" t="s">
        <v>140</v>
      </c>
      <c r="BE302" s="230">
        <f>IF(N302="základní",J302,0)</f>
        <v>0</v>
      </c>
      <c r="BF302" s="230">
        <f>IF(N302="snížená",J302,0)</f>
        <v>0</v>
      </c>
      <c r="BG302" s="230">
        <f>IF(N302="zákl. přenesená",J302,0)</f>
        <v>0</v>
      </c>
      <c r="BH302" s="230">
        <f>IF(N302="sníž. přenesená",J302,0)</f>
        <v>0</v>
      </c>
      <c r="BI302" s="230">
        <f>IF(N302="nulová",J302,0)</f>
        <v>0</v>
      </c>
      <c r="BJ302" s="22" t="s">
        <v>81</v>
      </c>
      <c r="BK302" s="230">
        <f>ROUND(I302*H302,2)</f>
        <v>0</v>
      </c>
      <c r="BL302" s="22" t="s">
        <v>217</v>
      </c>
      <c r="BM302" s="22" t="s">
        <v>1129</v>
      </c>
    </row>
    <row r="303" spans="2:51" s="11" customFormat="1" ht="13.5">
      <c r="B303" s="231"/>
      <c r="C303" s="232"/>
      <c r="D303" s="233" t="s">
        <v>148</v>
      </c>
      <c r="E303" s="234" t="s">
        <v>21</v>
      </c>
      <c r="F303" s="235" t="s">
        <v>1130</v>
      </c>
      <c r="G303" s="232"/>
      <c r="H303" s="236">
        <v>14</v>
      </c>
      <c r="I303" s="237"/>
      <c r="J303" s="232"/>
      <c r="K303" s="232"/>
      <c r="L303" s="238"/>
      <c r="M303" s="239"/>
      <c r="N303" s="240"/>
      <c r="O303" s="240"/>
      <c r="P303" s="240"/>
      <c r="Q303" s="240"/>
      <c r="R303" s="240"/>
      <c r="S303" s="240"/>
      <c r="T303" s="241"/>
      <c r="AT303" s="242" t="s">
        <v>148</v>
      </c>
      <c r="AU303" s="242" t="s">
        <v>85</v>
      </c>
      <c r="AV303" s="11" t="s">
        <v>85</v>
      </c>
      <c r="AW303" s="11" t="s">
        <v>39</v>
      </c>
      <c r="AX303" s="11" t="s">
        <v>81</v>
      </c>
      <c r="AY303" s="242" t="s">
        <v>140</v>
      </c>
    </row>
    <row r="304" spans="2:65" s="1" customFormat="1" ht="25.5" customHeight="1">
      <c r="B304" s="44"/>
      <c r="C304" s="219" t="s">
        <v>1131</v>
      </c>
      <c r="D304" s="219" t="s">
        <v>142</v>
      </c>
      <c r="E304" s="220" t="s">
        <v>319</v>
      </c>
      <c r="F304" s="221" t="s">
        <v>320</v>
      </c>
      <c r="G304" s="222" t="s">
        <v>251</v>
      </c>
      <c r="H304" s="223">
        <v>13.6</v>
      </c>
      <c r="I304" s="224"/>
      <c r="J304" s="225">
        <f>ROUND(I304*H304,2)</f>
        <v>0</v>
      </c>
      <c r="K304" s="221" t="s">
        <v>146</v>
      </c>
      <c r="L304" s="70"/>
      <c r="M304" s="226" t="s">
        <v>21</v>
      </c>
      <c r="N304" s="227" t="s">
        <v>47</v>
      </c>
      <c r="O304" s="45"/>
      <c r="P304" s="228">
        <f>O304*H304</f>
        <v>0</v>
      </c>
      <c r="Q304" s="228">
        <v>0.00347</v>
      </c>
      <c r="R304" s="228">
        <f>Q304*H304</f>
        <v>0.047192</v>
      </c>
      <c r="S304" s="228">
        <v>0</v>
      </c>
      <c r="T304" s="229">
        <f>S304*H304</f>
        <v>0</v>
      </c>
      <c r="AR304" s="22" t="s">
        <v>217</v>
      </c>
      <c r="AT304" s="22" t="s">
        <v>142</v>
      </c>
      <c r="AU304" s="22" t="s">
        <v>85</v>
      </c>
      <c r="AY304" s="22" t="s">
        <v>140</v>
      </c>
      <c r="BE304" s="230">
        <f>IF(N304="základní",J304,0)</f>
        <v>0</v>
      </c>
      <c r="BF304" s="230">
        <f>IF(N304="snížená",J304,0)</f>
        <v>0</v>
      </c>
      <c r="BG304" s="230">
        <f>IF(N304="zákl. přenesená",J304,0)</f>
        <v>0</v>
      </c>
      <c r="BH304" s="230">
        <f>IF(N304="sníž. přenesená",J304,0)</f>
        <v>0</v>
      </c>
      <c r="BI304" s="230">
        <f>IF(N304="nulová",J304,0)</f>
        <v>0</v>
      </c>
      <c r="BJ304" s="22" t="s">
        <v>81</v>
      </c>
      <c r="BK304" s="230">
        <f>ROUND(I304*H304,2)</f>
        <v>0</v>
      </c>
      <c r="BL304" s="22" t="s">
        <v>217</v>
      </c>
      <c r="BM304" s="22" t="s">
        <v>1132</v>
      </c>
    </row>
    <row r="305" spans="2:51" s="11" customFormat="1" ht="13.5">
      <c r="B305" s="231"/>
      <c r="C305" s="232"/>
      <c r="D305" s="233" t="s">
        <v>148</v>
      </c>
      <c r="E305" s="234" t="s">
        <v>21</v>
      </c>
      <c r="F305" s="235" t="s">
        <v>1133</v>
      </c>
      <c r="G305" s="232"/>
      <c r="H305" s="236">
        <v>13.6</v>
      </c>
      <c r="I305" s="237"/>
      <c r="J305" s="232"/>
      <c r="K305" s="232"/>
      <c r="L305" s="238"/>
      <c r="M305" s="239"/>
      <c r="N305" s="240"/>
      <c r="O305" s="240"/>
      <c r="P305" s="240"/>
      <c r="Q305" s="240"/>
      <c r="R305" s="240"/>
      <c r="S305" s="240"/>
      <c r="T305" s="241"/>
      <c r="AT305" s="242" t="s">
        <v>148</v>
      </c>
      <c r="AU305" s="242" t="s">
        <v>85</v>
      </c>
      <c r="AV305" s="11" t="s">
        <v>85</v>
      </c>
      <c r="AW305" s="11" t="s">
        <v>39</v>
      </c>
      <c r="AX305" s="11" t="s">
        <v>81</v>
      </c>
      <c r="AY305" s="242" t="s">
        <v>140</v>
      </c>
    </row>
    <row r="306" spans="2:65" s="1" customFormat="1" ht="16.5" customHeight="1">
      <c r="B306" s="44"/>
      <c r="C306" s="219" t="s">
        <v>1134</v>
      </c>
      <c r="D306" s="219" t="s">
        <v>142</v>
      </c>
      <c r="E306" s="220" t="s">
        <v>1135</v>
      </c>
      <c r="F306" s="221" t="s">
        <v>1136</v>
      </c>
      <c r="G306" s="222" t="s">
        <v>251</v>
      </c>
      <c r="H306" s="223">
        <v>25.5</v>
      </c>
      <c r="I306" s="224"/>
      <c r="J306" s="225">
        <f>ROUND(I306*H306,2)</f>
        <v>0</v>
      </c>
      <c r="K306" s="221" t="s">
        <v>194</v>
      </c>
      <c r="L306" s="70"/>
      <c r="M306" s="226" t="s">
        <v>21</v>
      </c>
      <c r="N306" s="227" t="s">
        <v>47</v>
      </c>
      <c r="O306" s="45"/>
      <c r="P306" s="228">
        <f>O306*H306</f>
        <v>0</v>
      </c>
      <c r="Q306" s="228">
        <v>0.00227</v>
      </c>
      <c r="R306" s="228">
        <f>Q306*H306</f>
        <v>0.057885</v>
      </c>
      <c r="S306" s="228">
        <v>0</v>
      </c>
      <c r="T306" s="229">
        <f>S306*H306</f>
        <v>0</v>
      </c>
      <c r="AR306" s="22" t="s">
        <v>217</v>
      </c>
      <c r="AT306" s="22" t="s">
        <v>142</v>
      </c>
      <c r="AU306" s="22" t="s">
        <v>85</v>
      </c>
      <c r="AY306" s="22" t="s">
        <v>140</v>
      </c>
      <c r="BE306" s="230">
        <f>IF(N306="základní",J306,0)</f>
        <v>0</v>
      </c>
      <c r="BF306" s="230">
        <f>IF(N306="snížená",J306,0)</f>
        <v>0</v>
      </c>
      <c r="BG306" s="230">
        <f>IF(N306="zákl. přenesená",J306,0)</f>
        <v>0</v>
      </c>
      <c r="BH306" s="230">
        <f>IF(N306="sníž. přenesená",J306,0)</f>
        <v>0</v>
      </c>
      <c r="BI306" s="230">
        <f>IF(N306="nulová",J306,0)</f>
        <v>0</v>
      </c>
      <c r="BJ306" s="22" t="s">
        <v>81</v>
      </c>
      <c r="BK306" s="230">
        <f>ROUND(I306*H306,2)</f>
        <v>0</v>
      </c>
      <c r="BL306" s="22" t="s">
        <v>217</v>
      </c>
      <c r="BM306" s="22" t="s">
        <v>1137</v>
      </c>
    </row>
    <row r="307" spans="2:47" s="1" customFormat="1" ht="13.5">
      <c r="B307" s="44"/>
      <c r="C307" s="72"/>
      <c r="D307" s="233" t="s">
        <v>196</v>
      </c>
      <c r="E307" s="72"/>
      <c r="F307" s="253" t="s">
        <v>1138</v>
      </c>
      <c r="G307" s="72"/>
      <c r="H307" s="72"/>
      <c r="I307" s="189"/>
      <c r="J307" s="72"/>
      <c r="K307" s="72"/>
      <c r="L307" s="70"/>
      <c r="M307" s="254"/>
      <c r="N307" s="45"/>
      <c r="O307" s="45"/>
      <c r="P307" s="45"/>
      <c r="Q307" s="45"/>
      <c r="R307" s="45"/>
      <c r="S307" s="45"/>
      <c r="T307" s="93"/>
      <c r="AT307" s="22" t="s">
        <v>196</v>
      </c>
      <c r="AU307" s="22" t="s">
        <v>85</v>
      </c>
    </row>
    <row r="308" spans="2:51" s="11" customFormat="1" ht="13.5">
      <c r="B308" s="231"/>
      <c r="C308" s="232"/>
      <c r="D308" s="233" t="s">
        <v>148</v>
      </c>
      <c r="E308" s="234" t="s">
        <v>21</v>
      </c>
      <c r="F308" s="235" t="s">
        <v>1139</v>
      </c>
      <c r="G308" s="232"/>
      <c r="H308" s="236">
        <v>25.5</v>
      </c>
      <c r="I308" s="237"/>
      <c r="J308" s="232"/>
      <c r="K308" s="232"/>
      <c r="L308" s="238"/>
      <c r="M308" s="239"/>
      <c r="N308" s="240"/>
      <c r="O308" s="240"/>
      <c r="P308" s="240"/>
      <c r="Q308" s="240"/>
      <c r="R308" s="240"/>
      <c r="S308" s="240"/>
      <c r="T308" s="241"/>
      <c r="AT308" s="242" t="s">
        <v>148</v>
      </c>
      <c r="AU308" s="242" t="s">
        <v>85</v>
      </c>
      <c r="AV308" s="11" t="s">
        <v>85</v>
      </c>
      <c r="AW308" s="11" t="s">
        <v>39</v>
      </c>
      <c r="AX308" s="11" t="s">
        <v>81</v>
      </c>
      <c r="AY308" s="242" t="s">
        <v>140</v>
      </c>
    </row>
    <row r="309" spans="2:65" s="1" customFormat="1" ht="16.5" customHeight="1">
      <c r="B309" s="44"/>
      <c r="C309" s="219" t="s">
        <v>1140</v>
      </c>
      <c r="D309" s="219" t="s">
        <v>142</v>
      </c>
      <c r="E309" s="220" t="s">
        <v>1141</v>
      </c>
      <c r="F309" s="221" t="s">
        <v>1142</v>
      </c>
      <c r="G309" s="222" t="s">
        <v>251</v>
      </c>
      <c r="H309" s="223">
        <v>79.7</v>
      </c>
      <c r="I309" s="224"/>
      <c r="J309" s="225">
        <f>ROUND(I309*H309,2)</f>
        <v>0</v>
      </c>
      <c r="K309" s="221" t="s">
        <v>194</v>
      </c>
      <c r="L309" s="70"/>
      <c r="M309" s="226" t="s">
        <v>21</v>
      </c>
      <c r="N309" s="227" t="s">
        <v>47</v>
      </c>
      <c r="O309" s="45"/>
      <c r="P309" s="228">
        <f>O309*H309</f>
        <v>0</v>
      </c>
      <c r="Q309" s="228">
        <v>0.00296</v>
      </c>
      <c r="R309" s="228">
        <f>Q309*H309</f>
        <v>0.235912</v>
      </c>
      <c r="S309" s="228">
        <v>0</v>
      </c>
      <c r="T309" s="229">
        <f>S309*H309</f>
        <v>0</v>
      </c>
      <c r="AR309" s="22" t="s">
        <v>217</v>
      </c>
      <c r="AT309" s="22" t="s">
        <v>142</v>
      </c>
      <c r="AU309" s="22" t="s">
        <v>85</v>
      </c>
      <c r="AY309" s="22" t="s">
        <v>140</v>
      </c>
      <c r="BE309" s="230">
        <f>IF(N309="základní",J309,0)</f>
        <v>0</v>
      </c>
      <c r="BF309" s="230">
        <f>IF(N309="snížená",J309,0)</f>
        <v>0</v>
      </c>
      <c r="BG309" s="230">
        <f>IF(N309="zákl. přenesená",J309,0)</f>
        <v>0</v>
      </c>
      <c r="BH309" s="230">
        <f>IF(N309="sníž. přenesená",J309,0)</f>
        <v>0</v>
      </c>
      <c r="BI309" s="230">
        <f>IF(N309="nulová",J309,0)</f>
        <v>0</v>
      </c>
      <c r="BJ309" s="22" t="s">
        <v>81</v>
      </c>
      <c r="BK309" s="230">
        <f>ROUND(I309*H309,2)</f>
        <v>0</v>
      </c>
      <c r="BL309" s="22" t="s">
        <v>217</v>
      </c>
      <c r="BM309" s="22" t="s">
        <v>1143</v>
      </c>
    </row>
    <row r="310" spans="2:47" s="1" customFormat="1" ht="13.5">
      <c r="B310" s="44"/>
      <c r="C310" s="72"/>
      <c r="D310" s="233" t="s">
        <v>196</v>
      </c>
      <c r="E310" s="72"/>
      <c r="F310" s="253" t="s">
        <v>1138</v>
      </c>
      <c r="G310" s="72"/>
      <c r="H310" s="72"/>
      <c r="I310" s="189"/>
      <c r="J310" s="72"/>
      <c r="K310" s="72"/>
      <c r="L310" s="70"/>
      <c r="M310" s="254"/>
      <c r="N310" s="45"/>
      <c r="O310" s="45"/>
      <c r="P310" s="45"/>
      <c r="Q310" s="45"/>
      <c r="R310" s="45"/>
      <c r="S310" s="45"/>
      <c r="T310" s="93"/>
      <c r="AT310" s="22" t="s">
        <v>196</v>
      </c>
      <c r="AU310" s="22" t="s">
        <v>85</v>
      </c>
    </row>
    <row r="311" spans="2:51" s="11" customFormat="1" ht="13.5">
      <c r="B311" s="231"/>
      <c r="C311" s="232"/>
      <c r="D311" s="233" t="s">
        <v>148</v>
      </c>
      <c r="E311" s="234" t="s">
        <v>21</v>
      </c>
      <c r="F311" s="235" t="s">
        <v>1144</v>
      </c>
      <c r="G311" s="232"/>
      <c r="H311" s="236">
        <v>79.7</v>
      </c>
      <c r="I311" s="237"/>
      <c r="J311" s="232"/>
      <c r="K311" s="232"/>
      <c r="L311" s="238"/>
      <c r="M311" s="239"/>
      <c r="N311" s="240"/>
      <c r="O311" s="240"/>
      <c r="P311" s="240"/>
      <c r="Q311" s="240"/>
      <c r="R311" s="240"/>
      <c r="S311" s="240"/>
      <c r="T311" s="241"/>
      <c r="AT311" s="242" t="s">
        <v>148</v>
      </c>
      <c r="AU311" s="242" t="s">
        <v>85</v>
      </c>
      <c r="AV311" s="11" t="s">
        <v>85</v>
      </c>
      <c r="AW311" s="11" t="s">
        <v>39</v>
      </c>
      <c r="AX311" s="11" t="s">
        <v>81</v>
      </c>
      <c r="AY311" s="242" t="s">
        <v>140</v>
      </c>
    </row>
    <row r="312" spans="2:65" s="1" customFormat="1" ht="16.5" customHeight="1">
      <c r="B312" s="44"/>
      <c r="C312" s="219" t="s">
        <v>1145</v>
      </c>
      <c r="D312" s="219" t="s">
        <v>142</v>
      </c>
      <c r="E312" s="220" t="s">
        <v>1146</v>
      </c>
      <c r="F312" s="221" t="s">
        <v>1147</v>
      </c>
      <c r="G312" s="222" t="s">
        <v>251</v>
      </c>
      <c r="H312" s="223">
        <v>66.7</v>
      </c>
      <c r="I312" s="224"/>
      <c r="J312" s="225">
        <f>ROUND(I312*H312,2)</f>
        <v>0</v>
      </c>
      <c r="K312" s="221" t="s">
        <v>194</v>
      </c>
      <c r="L312" s="70"/>
      <c r="M312" s="226" t="s">
        <v>21</v>
      </c>
      <c r="N312" s="227" t="s">
        <v>47</v>
      </c>
      <c r="O312" s="45"/>
      <c r="P312" s="228">
        <f>O312*H312</f>
        <v>0</v>
      </c>
      <c r="Q312" s="228">
        <v>0.00443</v>
      </c>
      <c r="R312" s="228">
        <f>Q312*H312</f>
        <v>0.295481</v>
      </c>
      <c r="S312" s="228">
        <v>0</v>
      </c>
      <c r="T312" s="229">
        <f>S312*H312</f>
        <v>0</v>
      </c>
      <c r="AR312" s="22" t="s">
        <v>217</v>
      </c>
      <c r="AT312" s="22" t="s">
        <v>142</v>
      </c>
      <c r="AU312" s="22" t="s">
        <v>85</v>
      </c>
      <c r="AY312" s="22" t="s">
        <v>140</v>
      </c>
      <c r="BE312" s="230">
        <f>IF(N312="základní",J312,0)</f>
        <v>0</v>
      </c>
      <c r="BF312" s="230">
        <f>IF(N312="snížená",J312,0)</f>
        <v>0</v>
      </c>
      <c r="BG312" s="230">
        <f>IF(N312="zákl. přenesená",J312,0)</f>
        <v>0</v>
      </c>
      <c r="BH312" s="230">
        <f>IF(N312="sníž. přenesená",J312,0)</f>
        <v>0</v>
      </c>
      <c r="BI312" s="230">
        <f>IF(N312="nulová",J312,0)</f>
        <v>0</v>
      </c>
      <c r="BJ312" s="22" t="s">
        <v>81</v>
      </c>
      <c r="BK312" s="230">
        <f>ROUND(I312*H312,2)</f>
        <v>0</v>
      </c>
      <c r="BL312" s="22" t="s">
        <v>217</v>
      </c>
      <c r="BM312" s="22" t="s">
        <v>1148</v>
      </c>
    </row>
    <row r="313" spans="2:47" s="1" customFormat="1" ht="13.5">
      <c r="B313" s="44"/>
      <c r="C313" s="72"/>
      <c r="D313" s="233" t="s">
        <v>196</v>
      </c>
      <c r="E313" s="72"/>
      <c r="F313" s="253" t="s">
        <v>1138</v>
      </c>
      <c r="G313" s="72"/>
      <c r="H313" s="72"/>
      <c r="I313" s="189"/>
      <c r="J313" s="72"/>
      <c r="K313" s="72"/>
      <c r="L313" s="70"/>
      <c r="M313" s="254"/>
      <c r="N313" s="45"/>
      <c r="O313" s="45"/>
      <c r="P313" s="45"/>
      <c r="Q313" s="45"/>
      <c r="R313" s="45"/>
      <c r="S313" s="45"/>
      <c r="T313" s="93"/>
      <c r="AT313" s="22" t="s">
        <v>196</v>
      </c>
      <c r="AU313" s="22" t="s">
        <v>85</v>
      </c>
    </row>
    <row r="314" spans="2:51" s="11" customFormat="1" ht="13.5">
      <c r="B314" s="231"/>
      <c r="C314" s="232"/>
      <c r="D314" s="233" t="s">
        <v>148</v>
      </c>
      <c r="E314" s="234" t="s">
        <v>21</v>
      </c>
      <c r="F314" s="235" t="s">
        <v>1115</v>
      </c>
      <c r="G314" s="232"/>
      <c r="H314" s="236">
        <v>66.7</v>
      </c>
      <c r="I314" s="237"/>
      <c r="J314" s="232"/>
      <c r="K314" s="232"/>
      <c r="L314" s="238"/>
      <c r="M314" s="239"/>
      <c r="N314" s="240"/>
      <c r="O314" s="240"/>
      <c r="P314" s="240"/>
      <c r="Q314" s="240"/>
      <c r="R314" s="240"/>
      <c r="S314" s="240"/>
      <c r="T314" s="241"/>
      <c r="AT314" s="242" t="s">
        <v>148</v>
      </c>
      <c r="AU314" s="242" t="s">
        <v>85</v>
      </c>
      <c r="AV314" s="11" t="s">
        <v>85</v>
      </c>
      <c r="AW314" s="11" t="s">
        <v>39</v>
      </c>
      <c r="AX314" s="11" t="s">
        <v>81</v>
      </c>
      <c r="AY314" s="242" t="s">
        <v>140</v>
      </c>
    </row>
    <row r="315" spans="2:65" s="1" customFormat="1" ht="25.5" customHeight="1">
      <c r="B315" s="44"/>
      <c r="C315" s="219" t="s">
        <v>1149</v>
      </c>
      <c r="D315" s="219" t="s">
        <v>142</v>
      </c>
      <c r="E315" s="220" t="s">
        <v>1150</v>
      </c>
      <c r="F315" s="221" t="s">
        <v>1151</v>
      </c>
      <c r="G315" s="222" t="s">
        <v>152</v>
      </c>
      <c r="H315" s="223">
        <v>112</v>
      </c>
      <c r="I315" s="224"/>
      <c r="J315" s="225">
        <f>ROUND(I315*H315,2)</f>
        <v>0</v>
      </c>
      <c r="K315" s="221" t="s">
        <v>21</v>
      </c>
      <c r="L315" s="70"/>
      <c r="M315" s="226" t="s">
        <v>21</v>
      </c>
      <c r="N315" s="227" t="s">
        <v>47</v>
      </c>
      <c r="O315" s="45"/>
      <c r="P315" s="228">
        <f>O315*H315</f>
        <v>0</v>
      </c>
      <c r="Q315" s="228">
        <v>0.0024</v>
      </c>
      <c r="R315" s="228">
        <f>Q315*H315</f>
        <v>0.2688</v>
      </c>
      <c r="S315" s="228">
        <v>0</v>
      </c>
      <c r="T315" s="229">
        <f>S315*H315</f>
        <v>0</v>
      </c>
      <c r="AR315" s="22" t="s">
        <v>217</v>
      </c>
      <c r="AT315" s="22" t="s">
        <v>142</v>
      </c>
      <c r="AU315" s="22" t="s">
        <v>85</v>
      </c>
      <c r="AY315" s="22" t="s">
        <v>140</v>
      </c>
      <c r="BE315" s="230">
        <f>IF(N315="základní",J315,0)</f>
        <v>0</v>
      </c>
      <c r="BF315" s="230">
        <f>IF(N315="snížená",J315,0)</f>
        <v>0</v>
      </c>
      <c r="BG315" s="230">
        <f>IF(N315="zákl. přenesená",J315,0)</f>
        <v>0</v>
      </c>
      <c r="BH315" s="230">
        <f>IF(N315="sníž. přenesená",J315,0)</f>
        <v>0</v>
      </c>
      <c r="BI315" s="230">
        <f>IF(N315="nulová",J315,0)</f>
        <v>0</v>
      </c>
      <c r="BJ315" s="22" t="s">
        <v>81</v>
      </c>
      <c r="BK315" s="230">
        <f>ROUND(I315*H315,2)</f>
        <v>0</v>
      </c>
      <c r="BL315" s="22" t="s">
        <v>217</v>
      </c>
      <c r="BM315" s="22" t="s">
        <v>1152</v>
      </c>
    </row>
    <row r="316" spans="2:51" s="11" customFormat="1" ht="13.5">
      <c r="B316" s="231"/>
      <c r="C316" s="232"/>
      <c r="D316" s="233" t="s">
        <v>148</v>
      </c>
      <c r="E316" s="234" t="s">
        <v>21</v>
      </c>
      <c r="F316" s="235" t="s">
        <v>1153</v>
      </c>
      <c r="G316" s="232"/>
      <c r="H316" s="236">
        <v>112</v>
      </c>
      <c r="I316" s="237"/>
      <c r="J316" s="232"/>
      <c r="K316" s="232"/>
      <c r="L316" s="238"/>
      <c r="M316" s="239"/>
      <c r="N316" s="240"/>
      <c r="O316" s="240"/>
      <c r="P316" s="240"/>
      <c r="Q316" s="240"/>
      <c r="R316" s="240"/>
      <c r="S316" s="240"/>
      <c r="T316" s="241"/>
      <c r="AT316" s="242" t="s">
        <v>148</v>
      </c>
      <c r="AU316" s="242" t="s">
        <v>85</v>
      </c>
      <c r="AV316" s="11" t="s">
        <v>85</v>
      </c>
      <c r="AW316" s="11" t="s">
        <v>39</v>
      </c>
      <c r="AX316" s="11" t="s">
        <v>81</v>
      </c>
      <c r="AY316" s="242" t="s">
        <v>140</v>
      </c>
    </row>
    <row r="317" spans="2:65" s="1" customFormat="1" ht="25.5" customHeight="1">
      <c r="B317" s="44"/>
      <c r="C317" s="219" t="s">
        <v>1154</v>
      </c>
      <c r="D317" s="219" t="s">
        <v>142</v>
      </c>
      <c r="E317" s="220" t="s">
        <v>363</v>
      </c>
      <c r="F317" s="221" t="s">
        <v>364</v>
      </c>
      <c r="G317" s="222" t="s">
        <v>251</v>
      </c>
      <c r="H317" s="223">
        <v>20.4</v>
      </c>
      <c r="I317" s="224"/>
      <c r="J317" s="225">
        <f>ROUND(I317*H317,2)</f>
        <v>0</v>
      </c>
      <c r="K317" s="221" t="s">
        <v>146</v>
      </c>
      <c r="L317" s="70"/>
      <c r="M317" s="226" t="s">
        <v>21</v>
      </c>
      <c r="N317" s="227" t="s">
        <v>47</v>
      </c>
      <c r="O317" s="45"/>
      <c r="P317" s="228">
        <f>O317*H317</f>
        <v>0</v>
      </c>
      <c r="Q317" s="228">
        <v>0.0022</v>
      </c>
      <c r="R317" s="228">
        <f>Q317*H317</f>
        <v>0.044879999999999996</v>
      </c>
      <c r="S317" s="228">
        <v>0</v>
      </c>
      <c r="T317" s="229">
        <f>S317*H317</f>
        <v>0</v>
      </c>
      <c r="AR317" s="22" t="s">
        <v>217</v>
      </c>
      <c r="AT317" s="22" t="s">
        <v>142</v>
      </c>
      <c r="AU317" s="22" t="s">
        <v>85</v>
      </c>
      <c r="AY317" s="22" t="s">
        <v>140</v>
      </c>
      <c r="BE317" s="230">
        <f>IF(N317="základní",J317,0)</f>
        <v>0</v>
      </c>
      <c r="BF317" s="230">
        <f>IF(N317="snížená",J317,0)</f>
        <v>0</v>
      </c>
      <c r="BG317" s="230">
        <f>IF(N317="zákl. přenesená",J317,0)</f>
        <v>0</v>
      </c>
      <c r="BH317" s="230">
        <f>IF(N317="sníž. přenesená",J317,0)</f>
        <v>0</v>
      </c>
      <c r="BI317" s="230">
        <f>IF(N317="nulová",J317,0)</f>
        <v>0</v>
      </c>
      <c r="BJ317" s="22" t="s">
        <v>81</v>
      </c>
      <c r="BK317" s="230">
        <f>ROUND(I317*H317,2)</f>
        <v>0</v>
      </c>
      <c r="BL317" s="22" t="s">
        <v>217</v>
      </c>
      <c r="BM317" s="22" t="s">
        <v>1155</v>
      </c>
    </row>
    <row r="318" spans="2:51" s="11" customFormat="1" ht="13.5">
      <c r="B318" s="231"/>
      <c r="C318" s="232"/>
      <c r="D318" s="233" t="s">
        <v>148</v>
      </c>
      <c r="E318" s="234" t="s">
        <v>21</v>
      </c>
      <c r="F318" s="235" t="s">
        <v>1156</v>
      </c>
      <c r="G318" s="232"/>
      <c r="H318" s="236">
        <v>20.4</v>
      </c>
      <c r="I318" s="237"/>
      <c r="J318" s="232"/>
      <c r="K318" s="232"/>
      <c r="L318" s="238"/>
      <c r="M318" s="239"/>
      <c r="N318" s="240"/>
      <c r="O318" s="240"/>
      <c r="P318" s="240"/>
      <c r="Q318" s="240"/>
      <c r="R318" s="240"/>
      <c r="S318" s="240"/>
      <c r="T318" s="241"/>
      <c r="AT318" s="242" t="s">
        <v>148</v>
      </c>
      <c r="AU318" s="242" t="s">
        <v>85</v>
      </c>
      <c r="AV318" s="11" t="s">
        <v>85</v>
      </c>
      <c r="AW318" s="11" t="s">
        <v>39</v>
      </c>
      <c r="AX318" s="11" t="s">
        <v>81</v>
      </c>
      <c r="AY318" s="242" t="s">
        <v>140</v>
      </c>
    </row>
    <row r="319" spans="2:65" s="1" customFormat="1" ht="25.5" customHeight="1">
      <c r="B319" s="44"/>
      <c r="C319" s="219" t="s">
        <v>1157</v>
      </c>
      <c r="D319" s="219" t="s">
        <v>142</v>
      </c>
      <c r="E319" s="220" t="s">
        <v>367</v>
      </c>
      <c r="F319" s="221" t="s">
        <v>368</v>
      </c>
      <c r="G319" s="222" t="s">
        <v>251</v>
      </c>
      <c r="H319" s="223">
        <v>1.5</v>
      </c>
      <c r="I319" s="224"/>
      <c r="J319" s="225">
        <f>ROUND(I319*H319,2)</f>
        <v>0</v>
      </c>
      <c r="K319" s="221" t="s">
        <v>146</v>
      </c>
      <c r="L319" s="70"/>
      <c r="M319" s="226" t="s">
        <v>21</v>
      </c>
      <c r="N319" s="227" t="s">
        <v>47</v>
      </c>
      <c r="O319" s="45"/>
      <c r="P319" s="228">
        <f>O319*H319</f>
        <v>0</v>
      </c>
      <c r="Q319" s="228">
        <v>0.00436</v>
      </c>
      <c r="R319" s="228">
        <f>Q319*H319</f>
        <v>0.006540000000000001</v>
      </c>
      <c r="S319" s="228">
        <v>0</v>
      </c>
      <c r="T319" s="229">
        <f>S319*H319</f>
        <v>0</v>
      </c>
      <c r="AR319" s="22" t="s">
        <v>217</v>
      </c>
      <c r="AT319" s="22" t="s">
        <v>142</v>
      </c>
      <c r="AU319" s="22" t="s">
        <v>85</v>
      </c>
      <c r="AY319" s="22" t="s">
        <v>140</v>
      </c>
      <c r="BE319" s="230">
        <f>IF(N319="základní",J319,0)</f>
        <v>0</v>
      </c>
      <c r="BF319" s="230">
        <f>IF(N319="snížená",J319,0)</f>
        <v>0</v>
      </c>
      <c r="BG319" s="230">
        <f>IF(N319="zákl. přenesená",J319,0)</f>
        <v>0</v>
      </c>
      <c r="BH319" s="230">
        <f>IF(N319="sníž. přenesená",J319,0)</f>
        <v>0</v>
      </c>
      <c r="BI319" s="230">
        <f>IF(N319="nulová",J319,0)</f>
        <v>0</v>
      </c>
      <c r="BJ319" s="22" t="s">
        <v>81</v>
      </c>
      <c r="BK319" s="230">
        <f>ROUND(I319*H319,2)</f>
        <v>0</v>
      </c>
      <c r="BL319" s="22" t="s">
        <v>217</v>
      </c>
      <c r="BM319" s="22" t="s">
        <v>1158</v>
      </c>
    </row>
    <row r="320" spans="2:51" s="11" customFormat="1" ht="13.5">
      <c r="B320" s="231"/>
      <c r="C320" s="232"/>
      <c r="D320" s="233" t="s">
        <v>148</v>
      </c>
      <c r="E320" s="234" t="s">
        <v>21</v>
      </c>
      <c r="F320" s="235" t="s">
        <v>1159</v>
      </c>
      <c r="G320" s="232"/>
      <c r="H320" s="236">
        <v>1.5</v>
      </c>
      <c r="I320" s="237"/>
      <c r="J320" s="232"/>
      <c r="K320" s="232"/>
      <c r="L320" s="238"/>
      <c r="M320" s="239"/>
      <c r="N320" s="240"/>
      <c r="O320" s="240"/>
      <c r="P320" s="240"/>
      <c r="Q320" s="240"/>
      <c r="R320" s="240"/>
      <c r="S320" s="240"/>
      <c r="T320" s="241"/>
      <c r="AT320" s="242" t="s">
        <v>148</v>
      </c>
      <c r="AU320" s="242" t="s">
        <v>85</v>
      </c>
      <c r="AV320" s="11" t="s">
        <v>85</v>
      </c>
      <c r="AW320" s="11" t="s">
        <v>39</v>
      </c>
      <c r="AX320" s="11" t="s">
        <v>81</v>
      </c>
      <c r="AY320" s="242" t="s">
        <v>140</v>
      </c>
    </row>
    <row r="321" spans="2:65" s="1" customFormat="1" ht="25.5" customHeight="1">
      <c r="B321" s="44"/>
      <c r="C321" s="219" t="s">
        <v>1160</v>
      </c>
      <c r="D321" s="219" t="s">
        <v>142</v>
      </c>
      <c r="E321" s="220" t="s">
        <v>358</v>
      </c>
      <c r="F321" s="221" t="s">
        <v>359</v>
      </c>
      <c r="G321" s="222" t="s">
        <v>251</v>
      </c>
      <c r="H321" s="223">
        <v>3.9</v>
      </c>
      <c r="I321" s="224"/>
      <c r="J321" s="225">
        <f>ROUND(I321*H321,2)</f>
        <v>0</v>
      </c>
      <c r="K321" s="221" t="s">
        <v>146</v>
      </c>
      <c r="L321" s="70"/>
      <c r="M321" s="226" t="s">
        <v>21</v>
      </c>
      <c r="N321" s="227" t="s">
        <v>47</v>
      </c>
      <c r="O321" s="45"/>
      <c r="P321" s="228">
        <f>O321*H321</f>
        <v>0</v>
      </c>
      <c r="Q321" s="228">
        <v>0.00582</v>
      </c>
      <c r="R321" s="228">
        <f>Q321*H321</f>
        <v>0.022698</v>
      </c>
      <c r="S321" s="228">
        <v>0</v>
      </c>
      <c r="T321" s="229">
        <f>S321*H321</f>
        <v>0</v>
      </c>
      <c r="AR321" s="22" t="s">
        <v>217</v>
      </c>
      <c r="AT321" s="22" t="s">
        <v>142</v>
      </c>
      <c r="AU321" s="22" t="s">
        <v>85</v>
      </c>
      <c r="AY321" s="22" t="s">
        <v>140</v>
      </c>
      <c r="BE321" s="230">
        <f>IF(N321="základní",J321,0)</f>
        <v>0</v>
      </c>
      <c r="BF321" s="230">
        <f>IF(N321="snížená",J321,0)</f>
        <v>0</v>
      </c>
      <c r="BG321" s="230">
        <f>IF(N321="zákl. přenesená",J321,0)</f>
        <v>0</v>
      </c>
      <c r="BH321" s="230">
        <f>IF(N321="sníž. přenesená",J321,0)</f>
        <v>0</v>
      </c>
      <c r="BI321" s="230">
        <f>IF(N321="nulová",J321,0)</f>
        <v>0</v>
      </c>
      <c r="BJ321" s="22" t="s">
        <v>81</v>
      </c>
      <c r="BK321" s="230">
        <f>ROUND(I321*H321,2)</f>
        <v>0</v>
      </c>
      <c r="BL321" s="22" t="s">
        <v>217</v>
      </c>
      <c r="BM321" s="22" t="s">
        <v>1161</v>
      </c>
    </row>
    <row r="322" spans="2:51" s="11" customFormat="1" ht="13.5">
      <c r="B322" s="231"/>
      <c r="C322" s="232"/>
      <c r="D322" s="233" t="s">
        <v>148</v>
      </c>
      <c r="E322" s="234" t="s">
        <v>21</v>
      </c>
      <c r="F322" s="235" t="s">
        <v>1162</v>
      </c>
      <c r="G322" s="232"/>
      <c r="H322" s="236">
        <v>3.9</v>
      </c>
      <c r="I322" s="237"/>
      <c r="J322" s="232"/>
      <c r="K322" s="232"/>
      <c r="L322" s="238"/>
      <c r="M322" s="239"/>
      <c r="N322" s="240"/>
      <c r="O322" s="240"/>
      <c r="P322" s="240"/>
      <c r="Q322" s="240"/>
      <c r="R322" s="240"/>
      <c r="S322" s="240"/>
      <c r="T322" s="241"/>
      <c r="AT322" s="242" t="s">
        <v>148</v>
      </c>
      <c r="AU322" s="242" t="s">
        <v>85</v>
      </c>
      <c r="AV322" s="11" t="s">
        <v>85</v>
      </c>
      <c r="AW322" s="11" t="s">
        <v>39</v>
      </c>
      <c r="AX322" s="11" t="s">
        <v>81</v>
      </c>
      <c r="AY322" s="242" t="s">
        <v>140</v>
      </c>
    </row>
    <row r="323" spans="2:65" s="1" customFormat="1" ht="25.5" customHeight="1">
      <c r="B323" s="44"/>
      <c r="C323" s="219" t="s">
        <v>1163</v>
      </c>
      <c r="D323" s="219" t="s">
        <v>142</v>
      </c>
      <c r="E323" s="220" t="s">
        <v>323</v>
      </c>
      <c r="F323" s="221" t="s">
        <v>324</v>
      </c>
      <c r="G323" s="222" t="s">
        <v>152</v>
      </c>
      <c r="H323" s="223">
        <v>2</v>
      </c>
      <c r="I323" s="224"/>
      <c r="J323" s="225">
        <f>ROUND(I323*H323,2)</f>
        <v>0</v>
      </c>
      <c r="K323" s="221" t="s">
        <v>146</v>
      </c>
      <c r="L323" s="70"/>
      <c r="M323" s="226" t="s">
        <v>21</v>
      </c>
      <c r="N323" s="227" t="s">
        <v>47</v>
      </c>
      <c r="O323" s="45"/>
      <c r="P323" s="228">
        <f>O323*H323</f>
        <v>0</v>
      </c>
      <c r="Q323" s="228">
        <v>0.0108</v>
      </c>
      <c r="R323" s="228">
        <f>Q323*H323</f>
        <v>0.0216</v>
      </c>
      <c r="S323" s="228">
        <v>0</v>
      </c>
      <c r="T323" s="229">
        <f>S323*H323</f>
        <v>0</v>
      </c>
      <c r="AR323" s="22" t="s">
        <v>217</v>
      </c>
      <c r="AT323" s="22" t="s">
        <v>142</v>
      </c>
      <c r="AU323" s="22" t="s">
        <v>85</v>
      </c>
      <c r="AY323" s="22" t="s">
        <v>140</v>
      </c>
      <c r="BE323" s="230">
        <f>IF(N323="základní",J323,0)</f>
        <v>0</v>
      </c>
      <c r="BF323" s="230">
        <f>IF(N323="snížená",J323,0)</f>
        <v>0</v>
      </c>
      <c r="BG323" s="230">
        <f>IF(N323="zákl. přenesená",J323,0)</f>
        <v>0</v>
      </c>
      <c r="BH323" s="230">
        <f>IF(N323="sníž. přenesená",J323,0)</f>
        <v>0</v>
      </c>
      <c r="BI323" s="230">
        <f>IF(N323="nulová",J323,0)</f>
        <v>0</v>
      </c>
      <c r="BJ323" s="22" t="s">
        <v>81</v>
      </c>
      <c r="BK323" s="230">
        <f>ROUND(I323*H323,2)</f>
        <v>0</v>
      </c>
      <c r="BL323" s="22" t="s">
        <v>217</v>
      </c>
      <c r="BM323" s="22" t="s">
        <v>1164</v>
      </c>
    </row>
    <row r="324" spans="2:51" s="11" customFormat="1" ht="13.5">
      <c r="B324" s="231"/>
      <c r="C324" s="232"/>
      <c r="D324" s="233" t="s">
        <v>148</v>
      </c>
      <c r="E324" s="234" t="s">
        <v>21</v>
      </c>
      <c r="F324" s="235" t="s">
        <v>1165</v>
      </c>
      <c r="G324" s="232"/>
      <c r="H324" s="236">
        <v>2</v>
      </c>
      <c r="I324" s="237"/>
      <c r="J324" s="232"/>
      <c r="K324" s="232"/>
      <c r="L324" s="238"/>
      <c r="M324" s="239"/>
      <c r="N324" s="240"/>
      <c r="O324" s="240"/>
      <c r="P324" s="240"/>
      <c r="Q324" s="240"/>
      <c r="R324" s="240"/>
      <c r="S324" s="240"/>
      <c r="T324" s="241"/>
      <c r="AT324" s="242" t="s">
        <v>148</v>
      </c>
      <c r="AU324" s="242" t="s">
        <v>85</v>
      </c>
      <c r="AV324" s="11" t="s">
        <v>85</v>
      </c>
      <c r="AW324" s="11" t="s">
        <v>39</v>
      </c>
      <c r="AX324" s="11" t="s">
        <v>81</v>
      </c>
      <c r="AY324" s="242" t="s">
        <v>140</v>
      </c>
    </row>
    <row r="325" spans="2:65" s="1" customFormat="1" ht="16.5" customHeight="1">
      <c r="B325" s="44"/>
      <c r="C325" s="219" t="s">
        <v>1166</v>
      </c>
      <c r="D325" s="219" t="s">
        <v>142</v>
      </c>
      <c r="E325" s="220" t="s">
        <v>1167</v>
      </c>
      <c r="F325" s="221" t="s">
        <v>1168</v>
      </c>
      <c r="G325" s="222" t="s">
        <v>251</v>
      </c>
      <c r="H325" s="223">
        <v>25.5</v>
      </c>
      <c r="I325" s="224"/>
      <c r="J325" s="225">
        <f>ROUND(I325*H325,2)</f>
        <v>0</v>
      </c>
      <c r="K325" s="221" t="s">
        <v>146</v>
      </c>
      <c r="L325" s="70"/>
      <c r="M325" s="226" t="s">
        <v>21</v>
      </c>
      <c r="N325" s="227" t="s">
        <v>47</v>
      </c>
      <c r="O325" s="45"/>
      <c r="P325" s="228">
        <f>O325*H325</f>
        <v>0</v>
      </c>
      <c r="Q325" s="228">
        <v>0.00174</v>
      </c>
      <c r="R325" s="228">
        <f>Q325*H325</f>
        <v>0.04437</v>
      </c>
      <c r="S325" s="228">
        <v>0</v>
      </c>
      <c r="T325" s="229">
        <f>S325*H325</f>
        <v>0</v>
      </c>
      <c r="AR325" s="22" t="s">
        <v>217</v>
      </c>
      <c r="AT325" s="22" t="s">
        <v>142</v>
      </c>
      <c r="AU325" s="22" t="s">
        <v>85</v>
      </c>
      <c r="AY325" s="22" t="s">
        <v>140</v>
      </c>
      <c r="BE325" s="230">
        <f>IF(N325="základní",J325,0)</f>
        <v>0</v>
      </c>
      <c r="BF325" s="230">
        <f>IF(N325="snížená",J325,0)</f>
        <v>0</v>
      </c>
      <c r="BG325" s="230">
        <f>IF(N325="zákl. přenesená",J325,0)</f>
        <v>0</v>
      </c>
      <c r="BH325" s="230">
        <f>IF(N325="sníž. přenesená",J325,0)</f>
        <v>0</v>
      </c>
      <c r="BI325" s="230">
        <f>IF(N325="nulová",J325,0)</f>
        <v>0</v>
      </c>
      <c r="BJ325" s="22" t="s">
        <v>81</v>
      </c>
      <c r="BK325" s="230">
        <f>ROUND(I325*H325,2)</f>
        <v>0</v>
      </c>
      <c r="BL325" s="22" t="s">
        <v>217</v>
      </c>
      <c r="BM325" s="22" t="s">
        <v>1169</v>
      </c>
    </row>
    <row r="326" spans="2:65" s="1" customFormat="1" ht="25.5" customHeight="1">
      <c r="B326" s="44"/>
      <c r="C326" s="219" t="s">
        <v>1170</v>
      </c>
      <c r="D326" s="219" t="s">
        <v>142</v>
      </c>
      <c r="E326" s="220" t="s">
        <v>315</v>
      </c>
      <c r="F326" s="221" t="s">
        <v>316</v>
      </c>
      <c r="G326" s="222" t="s">
        <v>251</v>
      </c>
      <c r="H326" s="223">
        <v>66.7</v>
      </c>
      <c r="I326" s="224"/>
      <c r="J326" s="225">
        <f>ROUND(I326*H326,2)</f>
        <v>0</v>
      </c>
      <c r="K326" s="221" t="s">
        <v>21</v>
      </c>
      <c r="L326" s="70"/>
      <c r="M326" s="226" t="s">
        <v>21</v>
      </c>
      <c r="N326" s="227" t="s">
        <v>47</v>
      </c>
      <c r="O326" s="45"/>
      <c r="P326" s="228">
        <f>O326*H326</f>
        <v>0</v>
      </c>
      <c r="Q326" s="228">
        <v>0.00641</v>
      </c>
      <c r="R326" s="228">
        <f>Q326*H326</f>
        <v>0.427547</v>
      </c>
      <c r="S326" s="228">
        <v>0</v>
      </c>
      <c r="T326" s="229">
        <f>S326*H326</f>
        <v>0</v>
      </c>
      <c r="AR326" s="22" t="s">
        <v>217</v>
      </c>
      <c r="AT326" s="22" t="s">
        <v>142</v>
      </c>
      <c r="AU326" s="22" t="s">
        <v>85</v>
      </c>
      <c r="AY326" s="22" t="s">
        <v>140</v>
      </c>
      <c r="BE326" s="230">
        <f>IF(N326="základní",J326,0)</f>
        <v>0</v>
      </c>
      <c r="BF326" s="230">
        <f>IF(N326="snížená",J326,0)</f>
        <v>0</v>
      </c>
      <c r="BG326" s="230">
        <f>IF(N326="zákl. přenesená",J326,0)</f>
        <v>0</v>
      </c>
      <c r="BH326" s="230">
        <f>IF(N326="sníž. přenesená",J326,0)</f>
        <v>0</v>
      </c>
      <c r="BI326" s="230">
        <f>IF(N326="nulová",J326,0)</f>
        <v>0</v>
      </c>
      <c r="BJ326" s="22" t="s">
        <v>81</v>
      </c>
      <c r="BK326" s="230">
        <f>ROUND(I326*H326,2)</f>
        <v>0</v>
      </c>
      <c r="BL326" s="22" t="s">
        <v>217</v>
      </c>
      <c r="BM326" s="22" t="s">
        <v>1171</v>
      </c>
    </row>
    <row r="327" spans="2:51" s="11" customFormat="1" ht="13.5">
      <c r="B327" s="231"/>
      <c r="C327" s="232"/>
      <c r="D327" s="233" t="s">
        <v>148</v>
      </c>
      <c r="E327" s="234" t="s">
        <v>21</v>
      </c>
      <c r="F327" s="235" t="s">
        <v>1115</v>
      </c>
      <c r="G327" s="232"/>
      <c r="H327" s="236">
        <v>66.7</v>
      </c>
      <c r="I327" s="237"/>
      <c r="J327" s="232"/>
      <c r="K327" s="232"/>
      <c r="L327" s="238"/>
      <c r="M327" s="239"/>
      <c r="N327" s="240"/>
      <c r="O327" s="240"/>
      <c r="P327" s="240"/>
      <c r="Q327" s="240"/>
      <c r="R327" s="240"/>
      <c r="S327" s="240"/>
      <c r="T327" s="241"/>
      <c r="AT327" s="242" t="s">
        <v>148</v>
      </c>
      <c r="AU327" s="242" t="s">
        <v>85</v>
      </c>
      <c r="AV327" s="11" t="s">
        <v>85</v>
      </c>
      <c r="AW327" s="11" t="s">
        <v>39</v>
      </c>
      <c r="AX327" s="11" t="s">
        <v>81</v>
      </c>
      <c r="AY327" s="242" t="s">
        <v>140</v>
      </c>
    </row>
    <row r="328" spans="2:65" s="1" customFormat="1" ht="16.5" customHeight="1">
      <c r="B328" s="44"/>
      <c r="C328" s="219" t="s">
        <v>1172</v>
      </c>
      <c r="D328" s="219" t="s">
        <v>142</v>
      </c>
      <c r="E328" s="220" t="s">
        <v>1173</v>
      </c>
      <c r="F328" s="221" t="s">
        <v>1174</v>
      </c>
      <c r="G328" s="222" t="s">
        <v>152</v>
      </c>
      <c r="H328" s="223">
        <v>1</v>
      </c>
      <c r="I328" s="224"/>
      <c r="J328" s="225">
        <f>ROUND(I328*H328,2)</f>
        <v>0</v>
      </c>
      <c r="K328" s="221" t="s">
        <v>21</v>
      </c>
      <c r="L328" s="70"/>
      <c r="M328" s="226" t="s">
        <v>21</v>
      </c>
      <c r="N328" s="227" t="s">
        <v>47</v>
      </c>
      <c r="O328" s="45"/>
      <c r="P328" s="228">
        <f>O328*H328</f>
        <v>0</v>
      </c>
      <c r="Q328" s="228">
        <v>0.00641</v>
      </c>
      <c r="R328" s="228">
        <f>Q328*H328</f>
        <v>0.00641</v>
      </c>
      <c r="S328" s="228">
        <v>0</v>
      </c>
      <c r="T328" s="229">
        <f>S328*H328</f>
        <v>0</v>
      </c>
      <c r="AR328" s="22" t="s">
        <v>217</v>
      </c>
      <c r="AT328" s="22" t="s">
        <v>142</v>
      </c>
      <c r="AU328" s="22" t="s">
        <v>85</v>
      </c>
      <c r="AY328" s="22" t="s">
        <v>140</v>
      </c>
      <c r="BE328" s="230">
        <f>IF(N328="základní",J328,0)</f>
        <v>0</v>
      </c>
      <c r="BF328" s="230">
        <f>IF(N328="snížená",J328,0)</f>
        <v>0</v>
      </c>
      <c r="BG328" s="230">
        <f>IF(N328="zákl. přenesená",J328,0)</f>
        <v>0</v>
      </c>
      <c r="BH328" s="230">
        <f>IF(N328="sníž. přenesená",J328,0)</f>
        <v>0</v>
      </c>
      <c r="BI328" s="230">
        <f>IF(N328="nulová",J328,0)</f>
        <v>0</v>
      </c>
      <c r="BJ328" s="22" t="s">
        <v>81</v>
      </c>
      <c r="BK328" s="230">
        <f>ROUND(I328*H328,2)</f>
        <v>0</v>
      </c>
      <c r="BL328" s="22" t="s">
        <v>217</v>
      </c>
      <c r="BM328" s="22" t="s">
        <v>1175</v>
      </c>
    </row>
    <row r="329" spans="2:65" s="1" customFormat="1" ht="38.25" customHeight="1">
      <c r="B329" s="44"/>
      <c r="C329" s="219" t="s">
        <v>1176</v>
      </c>
      <c r="D329" s="219" t="s">
        <v>142</v>
      </c>
      <c r="E329" s="220" t="s">
        <v>375</v>
      </c>
      <c r="F329" s="221" t="s">
        <v>376</v>
      </c>
      <c r="G329" s="222" t="s">
        <v>377</v>
      </c>
      <c r="H329" s="255"/>
      <c r="I329" s="224"/>
      <c r="J329" s="225">
        <f>ROUND(I329*H329,2)</f>
        <v>0</v>
      </c>
      <c r="K329" s="221" t="s">
        <v>146</v>
      </c>
      <c r="L329" s="70"/>
      <c r="M329" s="226" t="s">
        <v>21</v>
      </c>
      <c r="N329" s="227" t="s">
        <v>47</v>
      </c>
      <c r="O329" s="45"/>
      <c r="P329" s="228">
        <f>O329*H329</f>
        <v>0</v>
      </c>
      <c r="Q329" s="228">
        <v>0</v>
      </c>
      <c r="R329" s="228">
        <f>Q329*H329</f>
        <v>0</v>
      </c>
      <c r="S329" s="228">
        <v>0</v>
      </c>
      <c r="T329" s="229">
        <f>S329*H329</f>
        <v>0</v>
      </c>
      <c r="AR329" s="22" t="s">
        <v>217</v>
      </c>
      <c r="AT329" s="22" t="s">
        <v>142</v>
      </c>
      <c r="AU329" s="22" t="s">
        <v>85</v>
      </c>
      <c r="AY329" s="22" t="s">
        <v>140</v>
      </c>
      <c r="BE329" s="230">
        <f>IF(N329="základní",J329,0)</f>
        <v>0</v>
      </c>
      <c r="BF329" s="230">
        <f>IF(N329="snížená",J329,0)</f>
        <v>0</v>
      </c>
      <c r="BG329" s="230">
        <f>IF(N329="zákl. přenesená",J329,0)</f>
        <v>0</v>
      </c>
      <c r="BH329" s="230">
        <f>IF(N329="sníž. přenesená",J329,0)</f>
        <v>0</v>
      </c>
      <c r="BI329" s="230">
        <f>IF(N329="nulová",J329,0)</f>
        <v>0</v>
      </c>
      <c r="BJ329" s="22" t="s">
        <v>81</v>
      </c>
      <c r="BK329" s="230">
        <f>ROUND(I329*H329,2)</f>
        <v>0</v>
      </c>
      <c r="BL329" s="22" t="s">
        <v>217</v>
      </c>
      <c r="BM329" s="22" t="s">
        <v>1177</v>
      </c>
    </row>
    <row r="330" spans="2:63" s="10" customFormat="1" ht="29.85" customHeight="1">
      <c r="B330" s="203"/>
      <c r="C330" s="204"/>
      <c r="D330" s="205" t="s">
        <v>75</v>
      </c>
      <c r="E330" s="217" t="s">
        <v>379</v>
      </c>
      <c r="F330" s="217" t="s">
        <v>380</v>
      </c>
      <c r="G330" s="204"/>
      <c r="H330" s="204"/>
      <c r="I330" s="207"/>
      <c r="J330" s="218">
        <f>BK330</f>
        <v>0</v>
      </c>
      <c r="K330" s="204"/>
      <c r="L330" s="209"/>
      <c r="M330" s="210"/>
      <c r="N330" s="211"/>
      <c r="O330" s="211"/>
      <c r="P330" s="212">
        <f>SUM(P331:P346)</f>
        <v>0</v>
      </c>
      <c r="Q330" s="211"/>
      <c r="R330" s="212">
        <f>SUM(R331:R346)</f>
        <v>6.995844</v>
      </c>
      <c r="S330" s="211"/>
      <c r="T330" s="213">
        <f>SUM(T331:T346)</f>
        <v>0</v>
      </c>
      <c r="AR330" s="214" t="s">
        <v>85</v>
      </c>
      <c r="AT330" s="215" t="s">
        <v>75</v>
      </c>
      <c r="AU330" s="215" t="s">
        <v>81</v>
      </c>
      <c r="AY330" s="214" t="s">
        <v>140</v>
      </c>
      <c r="BK330" s="216">
        <f>SUM(BK331:BK346)</f>
        <v>0</v>
      </c>
    </row>
    <row r="331" spans="2:65" s="1" customFormat="1" ht="16.5" customHeight="1">
      <c r="B331" s="44"/>
      <c r="C331" s="219" t="s">
        <v>1178</v>
      </c>
      <c r="D331" s="219" t="s">
        <v>142</v>
      </c>
      <c r="E331" s="220" t="s">
        <v>386</v>
      </c>
      <c r="F331" s="221" t="s">
        <v>1179</v>
      </c>
      <c r="G331" s="222" t="s">
        <v>251</v>
      </c>
      <c r="H331" s="223">
        <v>115.2</v>
      </c>
      <c r="I331" s="224"/>
      <c r="J331" s="225">
        <f>ROUND(I331*H331,2)</f>
        <v>0</v>
      </c>
      <c r="K331" s="221" t="s">
        <v>21</v>
      </c>
      <c r="L331" s="70"/>
      <c r="M331" s="226" t="s">
        <v>21</v>
      </c>
      <c r="N331" s="227" t="s">
        <v>47</v>
      </c>
      <c r="O331" s="45"/>
      <c r="P331" s="228">
        <f>O331*H331</f>
        <v>0</v>
      </c>
      <c r="Q331" s="228">
        <v>2E-05</v>
      </c>
      <c r="R331" s="228">
        <f>Q331*H331</f>
        <v>0.002304</v>
      </c>
      <c r="S331" s="228">
        <v>0</v>
      </c>
      <c r="T331" s="229">
        <f>S331*H331</f>
        <v>0</v>
      </c>
      <c r="AR331" s="22" t="s">
        <v>217</v>
      </c>
      <c r="AT331" s="22" t="s">
        <v>142</v>
      </c>
      <c r="AU331" s="22" t="s">
        <v>85</v>
      </c>
      <c r="AY331" s="22" t="s">
        <v>140</v>
      </c>
      <c r="BE331" s="230">
        <f>IF(N331="základní",J331,0)</f>
        <v>0</v>
      </c>
      <c r="BF331" s="230">
        <f>IF(N331="snížená",J331,0)</f>
        <v>0</v>
      </c>
      <c r="BG331" s="230">
        <f>IF(N331="zákl. přenesená",J331,0)</f>
        <v>0</v>
      </c>
      <c r="BH331" s="230">
        <f>IF(N331="sníž. přenesená",J331,0)</f>
        <v>0</v>
      </c>
      <c r="BI331" s="230">
        <f>IF(N331="nulová",J331,0)</f>
        <v>0</v>
      </c>
      <c r="BJ331" s="22" t="s">
        <v>81</v>
      </c>
      <c r="BK331" s="230">
        <f>ROUND(I331*H331,2)</f>
        <v>0</v>
      </c>
      <c r="BL331" s="22" t="s">
        <v>217</v>
      </c>
      <c r="BM331" s="22" t="s">
        <v>1180</v>
      </c>
    </row>
    <row r="332" spans="2:51" s="11" customFormat="1" ht="13.5">
      <c r="B332" s="231"/>
      <c r="C332" s="232"/>
      <c r="D332" s="233" t="s">
        <v>148</v>
      </c>
      <c r="E332" s="234" t="s">
        <v>21</v>
      </c>
      <c r="F332" s="235" t="s">
        <v>1181</v>
      </c>
      <c r="G332" s="232"/>
      <c r="H332" s="236">
        <v>115.2</v>
      </c>
      <c r="I332" s="237"/>
      <c r="J332" s="232"/>
      <c r="K332" s="232"/>
      <c r="L332" s="238"/>
      <c r="M332" s="239"/>
      <c r="N332" s="240"/>
      <c r="O332" s="240"/>
      <c r="P332" s="240"/>
      <c r="Q332" s="240"/>
      <c r="R332" s="240"/>
      <c r="S332" s="240"/>
      <c r="T332" s="241"/>
      <c r="AT332" s="242" t="s">
        <v>148</v>
      </c>
      <c r="AU332" s="242" t="s">
        <v>85</v>
      </c>
      <c r="AV332" s="11" t="s">
        <v>85</v>
      </c>
      <c r="AW332" s="11" t="s">
        <v>39</v>
      </c>
      <c r="AX332" s="11" t="s">
        <v>81</v>
      </c>
      <c r="AY332" s="242" t="s">
        <v>140</v>
      </c>
    </row>
    <row r="333" spans="2:65" s="1" customFormat="1" ht="16.5" customHeight="1">
      <c r="B333" s="44"/>
      <c r="C333" s="243" t="s">
        <v>1182</v>
      </c>
      <c r="D333" s="243" t="s">
        <v>154</v>
      </c>
      <c r="E333" s="244" t="s">
        <v>390</v>
      </c>
      <c r="F333" s="245" t="s">
        <v>391</v>
      </c>
      <c r="G333" s="246" t="s">
        <v>251</v>
      </c>
      <c r="H333" s="247">
        <v>115.2</v>
      </c>
      <c r="I333" s="248"/>
      <c r="J333" s="249">
        <f>ROUND(I333*H333,2)</f>
        <v>0</v>
      </c>
      <c r="K333" s="245" t="s">
        <v>146</v>
      </c>
      <c r="L333" s="250"/>
      <c r="M333" s="251" t="s">
        <v>21</v>
      </c>
      <c r="N333" s="252" t="s">
        <v>47</v>
      </c>
      <c r="O333" s="45"/>
      <c r="P333" s="228">
        <f>O333*H333</f>
        <v>0</v>
      </c>
      <c r="Q333" s="228">
        <v>0.0002</v>
      </c>
      <c r="R333" s="228">
        <f>Q333*H333</f>
        <v>0.02304</v>
      </c>
      <c r="S333" s="228">
        <v>0</v>
      </c>
      <c r="T333" s="229">
        <f>S333*H333</f>
        <v>0</v>
      </c>
      <c r="AR333" s="22" t="s">
        <v>267</v>
      </c>
      <c r="AT333" s="22" t="s">
        <v>154</v>
      </c>
      <c r="AU333" s="22" t="s">
        <v>85</v>
      </c>
      <c r="AY333" s="22" t="s">
        <v>140</v>
      </c>
      <c r="BE333" s="230">
        <f>IF(N333="základní",J333,0)</f>
        <v>0</v>
      </c>
      <c r="BF333" s="230">
        <f>IF(N333="snížená",J333,0)</f>
        <v>0</v>
      </c>
      <c r="BG333" s="230">
        <f>IF(N333="zákl. přenesená",J333,0)</f>
        <v>0</v>
      </c>
      <c r="BH333" s="230">
        <f>IF(N333="sníž. přenesená",J333,0)</f>
        <v>0</v>
      </c>
      <c r="BI333" s="230">
        <f>IF(N333="nulová",J333,0)</f>
        <v>0</v>
      </c>
      <c r="BJ333" s="22" t="s">
        <v>81</v>
      </c>
      <c r="BK333" s="230">
        <f>ROUND(I333*H333,2)</f>
        <v>0</v>
      </c>
      <c r="BL333" s="22" t="s">
        <v>217</v>
      </c>
      <c r="BM333" s="22" t="s">
        <v>1183</v>
      </c>
    </row>
    <row r="334" spans="2:47" s="1" customFormat="1" ht="13.5">
      <c r="B334" s="44"/>
      <c r="C334" s="72"/>
      <c r="D334" s="233" t="s">
        <v>393</v>
      </c>
      <c r="E334" s="72"/>
      <c r="F334" s="253" t="s">
        <v>394</v>
      </c>
      <c r="G334" s="72"/>
      <c r="H334" s="72"/>
      <c r="I334" s="189"/>
      <c r="J334" s="72"/>
      <c r="K334" s="72"/>
      <c r="L334" s="70"/>
      <c r="M334" s="254"/>
      <c r="N334" s="45"/>
      <c r="O334" s="45"/>
      <c r="P334" s="45"/>
      <c r="Q334" s="45"/>
      <c r="R334" s="45"/>
      <c r="S334" s="45"/>
      <c r="T334" s="93"/>
      <c r="AT334" s="22" t="s">
        <v>393</v>
      </c>
      <c r="AU334" s="22" t="s">
        <v>85</v>
      </c>
    </row>
    <row r="335" spans="2:51" s="11" customFormat="1" ht="13.5">
      <c r="B335" s="231"/>
      <c r="C335" s="232"/>
      <c r="D335" s="233" t="s">
        <v>148</v>
      </c>
      <c r="E335" s="234" t="s">
        <v>21</v>
      </c>
      <c r="F335" s="235" t="s">
        <v>1181</v>
      </c>
      <c r="G335" s="232"/>
      <c r="H335" s="236">
        <v>115.2</v>
      </c>
      <c r="I335" s="237"/>
      <c r="J335" s="232"/>
      <c r="K335" s="232"/>
      <c r="L335" s="238"/>
      <c r="M335" s="239"/>
      <c r="N335" s="240"/>
      <c r="O335" s="240"/>
      <c r="P335" s="240"/>
      <c r="Q335" s="240"/>
      <c r="R335" s="240"/>
      <c r="S335" s="240"/>
      <c r="T335" s="241"/>
      <c r="AT335" s="242" t="s">
        <v>148</v>
      </c>
      <c r="AU335" s="242" t="s">
        <v>85</v>
      </c>
      <c r="AV335" s="11" t="s">
        <v>85</v>
      </c>
      <c r="AW335" s="11" t="s">
        <v>39</v>
      </c>
      <c r="AX335" s="11" t="s">
        <v>81</v>
      </c>
      <c r="AY335" s="242" t="s">
        <v>140</v>
      </c>
    </row>
    <row r="336" spans="2:65" s="1" customFormat="1" ht="25.5" customHeight="1">
      <c r="B336" s="44"/>
      <c r="C336" s="219" t="s">
        <v>1184</v>
      </c>
      <c r="D336" s="219" t="s">
        <v>142</v>
      </c>
      <c r="E336" s="220" t="s">
        <v>396</v>
      </c>
      <c r="F336" s="221" t="s">
        <v>397</v>
      </c>
      <c r="G336" s="222" t="s">
        <v>161</v>
      </c>
      <c r="H336" s="223">
        <v>500</v>
      </c>
      <c r="I336" s="224"/>
      <c r="J336" s="225">
        <f>ROUND(I336*H336,2)</f>
        <v>0</v>
      </c>
      <c r="K336" s="221" t="s">
        <v>146</v>
      </c>
      <c r="L336" s="70"/>
      <c r="M336" s="226" t="s">
        <v>21</v>
      </c>
      <c r="N336" s="227" t="s">
        <v>47</v>
      </c>
      <c r="O336" s="45"/>
      <c r="P336" s="228">
        <f>O336*H336</f>
        <v>0</v>
      </c>
      <c r="Q336" s="228">
        <v>0.00036</v>
      </c>
      <c r="R336" s="228">
        <f>Q336*H336</f>
        <v>0.18000000000000002</v>
      </c>
      <c r="S336" s="228">
        <v>0</v>
      </c>
      <c r="T336" s="229">
        <f>S336*H336</f>
        <v>0</v>
      </c>
      <c r="AR336" s="22" t="s">
        <v>217</v>
      </c>
      <c r="AT336" s="22" t="s">
        <v>142</v>
      </c>
      <c r="AU336" s="22" t="s">
        <v>85</v>
      </c>
      <c r="AY336" s="22" t="s">
        <v>140</v>
      </c>
      <c r="BE336" s="230">
        <f>IF(N336="základní",J336,0)</f>
        <v>0</v>
      </c>
      <c r="BF336" s="230">
        <f>IF(N336="snížená",J336,0)</f>
        <v>0</v>
      </c>
      <c r="BG336" s="230">
        <f>IF(N336="zákl. přenesená",J336,0)</f>
        <v>0</v>
      </c>
      <c r="BH336" s="230">
        <f>IF(N336="sníž. přenesená",J336,0)</f>
        <v>0</v>
      </c>
      <c r="BI336" s="230">
        <f>IF(N336="nulová",J336,0)</f>
        <v>0</v>
      </c>
      <c r="BJ336" s="22" t="s">
        <v>81</v>
      </c>
      <c r="BK336" s="230">
        <f>ROUND(I336*H336,2)</f>
        <v>0</v>
      </c>
      <c r="BL336" s="22" t="s">
        <v>217</v>
      </c>
      <c r="BM336" s="22" t="s">
        <v>1185</v>
      </c>
    </row>
    <row r="337" spans="2:51" s="11" customFormat="1" ht="13.5">
      <c r="B337" s="231"/>
      <c r="C337" s="232"/>
      <c r="D337" s="233" t="s">
        <v>148</v>
      </c>
      <c r="E337" s="234" t="s">
        <v>21</v>
      </c>
      <c r="F337" s="235" t="s">
        <v>1186</v>
      </c>
      <c r="G337" s="232"/>
      <c r="H337" s="236">
        <v>500</v>
      </c>
      <c r="I337" s="237"/>
      <c r="J337" s="232"/>
      <c r="K337" s="232"/>
      <c r="L337" s="238"/>
      <c r="M337" s="239"/>
      <c r="N337" s="240"/>
      <c r="O337" s="240"/>
      <c r="P337" s="240"/>
      <c r="Q337" s="240"/>
      <c r="R337" s="240"/>
      <c r="S337" s="240"/>
      <c r="T337" s="241"/>
      <c r="AT337" s="242" t="s">
        <v>148</v>
      </c>
      <c r="AU337" s="242" t="s">
        <v>85</v>
      </c>
      <c r="AV337" s="11" t="s">
        <v>85</v>
      </c>
      <c r="AW337" s="11" t="s">
        <v>39</v>
      </c>
      <c r="AX337" s="11" t="s">
        <v>81</v>
      </c>
      <c r="AY337" s="242" t="s">
        <v>140</v>
      </c>
    </row>
    <row r="338" spans="2:65" s="1" customFormat="1" ht="25.5" customHeight="1">
      <c r="B338" s="44"/>
      <c r="C338" s="243" t="s">
        <v>1187</v>
      </c>
      <c r="D338" s="243" t="s">
        <v>154</v>
      </c>
      <c r="E338" s="244" t="s">
        <v>401</v>
      </c>
      <c r="F338" s="245" t="s">
        <v>402</v>
      </c>
      <c r="G338" s="246" t="s">
        <v>152</v>
      </c>
      <c r="H338" s="247">
        <v>5050</v>
      </c>
      <c r="I338" s="248"/>
      <c r="J338" s="249">
        <f>ROUND(I338*H338,2)</f>
        <v>0</v>
      </c>
      <c r="K338" s="245" t="s">
        <v>146</v>
      </c>
      <c r="L338" s="250"/>
      <c r="M338" s="251" t="s">
        <v>21</v>
      </c>
      <c r="N338" s="252" t="s">
        <v>47</v>
      </c>
      <c r="O338" s="45"/>
      <c r="P338" s="228">
        <f>O338*H338</f>
        <v>0</v>
      </c>
      <c r="Q338" s="228">
        <v>0.00133</v>
      </c>
      <c r="R338" s="228">
        <f>Q338*H338</f>
        <v>6.7165</v>
      </c>
      <c r="S338" s="228">
        <v>0</v>
      </c>
      <c r="T338" s="229">
        <f>S338*H338</f>
        <v>0</v>
      </c>
      <c r="AR338" s="22" t="s">
        <v>267</v>
      </c>
      <c r="AT338" s="22" t="s">
        <v>154</v>
      </c>
      <c r="AU338" s="22" t="s">
        <v>85</v>
      </c>
      <c r="AY338" s="22" t="s">
        <v>140</v>
      </c>
      <c r="BE338" s="230">
        <f>IF(N338="základní",J338,0)</f>
        <v>0</v>
      </c>
      <c r="BF338" s="230">
        <f>IF(N338="snížená",J338,0)</f>
        <v>0</v>
      </c>
      <c r="BG338" s="230">
        <f>IF(N338="zákl. přenesená",J338,0)</f>
        <v>0</v>
      </c>
      <c r="BH338" s="230">
        <f>IF(N338="sníž. přenesená",J338,0)</f>
        <v>0</v>
      </c>
      <c r="BI338" s="230">
        <f>IF(N338="nulová",J338,0)</f>
        <v>0</v>
      </c>
      <c r="BJ338" s="22" t="s">
        <v>81</v>
      </c>
      <c r="BK338" s="230">
        <f>ROUND(I338*H338,2)</f>
        <v>0</v>
      </c>
      <c r="BL338" s="22" t="s">
        <v>217</v>
      </c>
      <c r="BM338" s="22" t="s">
        <v>1188</v>
      </c>
    </row>
    <row r="339" spans="2:47" s="1" customFormat="1" ht="13.5">
      <c r="B339" s="44"/>
      <c r="C339" s="72"/>
      <c r="D339" s="233" t="s">
        <v>393</v>
      </c>
      <c r="E339" s="72"/>
      <c r="F339" s="253" t="s">
        <v>404</v>
      </c>
      <c r="G339" s="72"/>
      <c r="H339" s="72"/>
      <c r="I339" s="189"/>
      <c r="J339" s="72"/>
      <c r="K339" s="72"/>
      <c r="L339" s="70"/>
      <c r="M339" s="254"/>
      <c r="N339" s="45"/>
      <c r="O339" s="45"/>
      <c r="P339" s="45"/>
      <c r="Q339" s="45"/>
      <c r="R339" s="45"/>
      <c r="S339" s="45"/>
      <c r="T339" s="93"/>
      <c r="AT339" s="22" t="s">
        <v>393</v>
      </c>
      <c r="AU339" s="22" t="s">
        <v>85</v>
      </c>
    </row>
    <row r="340" spans="2:51" s="11" customFormat="1" ht="13.5">
      <c r="B340" s="231"/>
      <c r="C340" s="232"/>
      <c r="D340" s="233" t="s">
        <v>148</v>
      </c>
      <c r="E340" s="234" t="s">
        <v>21</v>
      </c>
      <c r="F340" s="235" t="s">
        <v>1189</v>
      </c>
      <c r="G340" s="232"/>
      <c r="H340" s="236">
        <v>5050</v>
      </c>
      <c r="I340" s="237"/>
      <c r="J340" s="232"/>
      <c r="K340" s="232"/>
      <c r="L340" s="238"/>
      <c r="M340" s="239"/>
      <c r="N340" s="240"/>
      <c r="O340" s="240"/>
      <c r="P340" s="240"/>
      <c r="Q340" s="240"/>
      <c r="R340" s="240"/>
      <c r="S340" s="240"/>
      <c r="T340" s="241"/>
      <c r="AT340" s="242" t="s">
        <v>148</v>
      </c>
      <c r="AU340" s="242" t="s">
        <v>85</v>
      </c>
      <c r="AV340" s="11" t="s">
        <v>85</v>
      </c>
      <c r="AW340" s="11" t="s">
        <v>39</v>
      </c>
      <c r="AX340" s="11" t="s">
        <v>81</v>
      </c>
      <c r="AY340" s="242" t="s">
        <v>140</v>
      </c>
    </row>
    <row r="341" spans="2:65" s="1" customFormat="1" ht="25.5" customHeight="1">
      <c r="B341" s="44"/>
      <c r="C341" s="219" t="s">
        <v>1190</v>
      </c>
      <c r="D341" s="219" t="s">
        <v>142</v>
      </c>
      <c r="E341" s="220" t="s">
        <v>407</v>
      </c>
      <c r="F341" s="221" t="s">
        <v>408</v>
      </c>
      <c r="G341" s="222" t="s">
        <v>161</v>
      </c>
      <c r="H341" s="223">
        <v>500</v>
      </c>
      <c r="I341" s="224"/>
      <c r="J341" s="225">
        <f>ROUND(I341*H341,2)</f>
        <v>0</v>
      </c>
      <c r="K341" s="221" t="s">
        <v>146</v>
      </c>
      <c r="L341" s="70"/>
      <c r="M341" s="226" t="s">
        <v>21</v>
      </c>
      <c r="N341" s="227" t="s">
        <v>47</v>
      </c>
      <c r="O341" s="45"/>
      <c r="P341" s="228">
        <f>O341*H341</f>
        <v>0</v>
      </c>
      <c r="Q341" s="228">
        <v>1E-05</v>
      </c>
      <c r="R341" s="228">
        <f>Q341*H341</f>
        <v>0.005</v>
      </c>
      <c r="S341" s="228">
        <v>0</v>
      </c>
      <c r="T341" s="229">
        <f>S341*H341</f>
        <v>0</v>
      </c>
      <c r="AR341" s="22" t="s">
        <v>217</v>
      </c>
      <c r="AT341" s="22" t="s">
        <v>142</v>
      </c>
      <c r="AU341" s="22" t="s">
        <v>85</v>
      </c>
      <c r="AY341" s="22" t="s">
        <v>140</v>
      </c>
      <c r="BE341" s="230">
        <f>IF(N341="základní",J341,0)</f>
        <v>0</v>
      </c>
      <c r="BF341" s="230">
        <f>IF(N341="snížená",J341,0)</f>
        <v>0</v>
      </c>
      <c r="BG341" s="230">
        <f>IF(N341="zákl. přenesená",J341,0)</f>
        <v>0</v>
      </c>
      <c r="BH341" s="230">
        <f>IF(N341="sníž. přenesená",J341,0)</f>
        <v>0</v>
      </c>
      <c r="BI341" s="230">
        <f>IF(N341="nulová",J341,0)</f>
        <v>0</v>
      </c>
      <c r="BJ341" s="22" t="s">
        <v>81</v>
      </c>
      <c r="BK341" s="230">
        <f>ROUND(I341*H341,2)</f>
        <v>0</v>
      </c>
      <c r="BL341" s="22" t="s">
        <v>217</v>
      </c>
      <c r="BM341" s="22" t="s">
        <v>1191</v>
      </c>
    </row>
    <row r="342" spans="2:51" s="11" customFormat="1" ht="13.5">
      <c r="B342" s="231"/>
      <c r="C342" s="232"/>
      <c r="D342" s="233" t="s">
        <v>148</v>
      </c>
      <c r="E342" s="234" t="s">
        <v>21</v>
      </c>
      <c r="F342" s="235" t="s">
        <v>1192</v>
      </c>
      <c r="G342" s="232"/>
      <c r="H342" s="236">
        <v>500</v>
      </c>
      <c r="I342" s="237"/>
      <c r="J342" s="232"/>
      <c r="K342" s="232"/>
      <c r="L342" s="238"/>
      <c r="M342" s="239"/>
      <c r="N342" s="240"/>
      <c r="O342" s="240"/>
      <c r="P342" s="240"/>
      <c r="Q342" s="240"/>
      <c r="R342" s="240"/>
      <c r="S342" s="240"/>
      <c r="T342" s="241"/>
      <c r="AT342" s="242" t="s">
        <v>148</v>
      </c>
      <c r="AU342" s="242" t="s">
        <v>85</v>
      </c>
      <c r="AV342" s="11" t="s">
        <v>85</v>
      </c>
      <c r="AW342" s="11" t="s">
        <v>39</v>
      </c>
      <c r="AX342" s="11" t="s">
        <v>81</v>
      </c>
      <c r="AY342" s="242" t="s">
        <v>140</v>
      </c>
    </row>
    <row r="343" spans="2:65" s="1" customFormat="1" ht="25.5" customHeight="1">
      <c r="B343" s="44"/>
      <c r="C343" s="243" t="s">
        <v>1193</v>
      </c>
      <c r="D343" s="243" t="s">
        <v>154</v>
      </c>
      <c r="E343" s="244" t="s">
        <v>412</v>
      </c>
      <c r="F343" s="245" t="s">
        <v>1194</v>
      </c>
      <c r="G343" s="246" t="s">
        <v>161</v>
      </c>
      <c r="H343" s="247">
        <v>575</v>
      </c>
      <c r="I343" s="248"/>
      <c r="J343" s="249">
        <f>ROUND(I343*H343,2)</f>
        <v>0</v>
      </c>
      <c r="K343" s="245" t="s">
        <v>21</v>
      </c>
      <c r="L343" s="250"/>
      <c r="M343" s="251" t="s">
        <v>21</v>
      </c>
      <c r="N343" s="252" t="s">
        <v>47</v>
      </c>
      <c r="O343" s="45"/>
      <c r="P343" s="228">
        <f>O343*H343</f>
        <v>0</v>
      </c>
      <c r="Q343" s="228">
        <v>0.00012</v>
      </c>
      <c r="R343" s="228">
        <f>Q343*H343</f>
        <v>0.069</v>
      </c>
      <c r="S343" s="228">
        <v>0</v>
      </c>
      <c r="T343" s="229">
        <f>S343*H343</f>
        <v>0</v>
      </c>
      <c r="AR343" s="22" t="s">
        <v>267</v>
      </c>
      <c r="AT343" s="22" t="s">
        <v>154</v>
      </c>
      <c r="AU343" s="22" t="s">
        <v>85</v>
      </c>
      <c r="AY343" s="22" t="s">
        <v>140</v>
      </c>
      <c r="BE343" s="230">
        <f>IF(N343="základní",J343,0)</f>
        <v>0</v>
      </c>
      <c r="BF343" s="230">
        <f>IF(N343="snížená",J343,0)</f>
        <v>0</v>
      </c>
      <c r="BG343" s="230">
        <f>IF(N343="zákl. přenesená",J343,0)</f>
        <v>0</v>
      </c>
      <c r="BH343" s="230">
        <f>IF(N343="sníž. přenesená",J343,0)</f>
        <v>0</v>
      </c>
      <c r="BI343" s="230">
        <f>IF(N343="nulová",J343,0)</f>
        <v>0</v>
      </c>
      <c r="BJ343" s="22" t="s">
        <v>81</v>
      </c>
      <c r="BK343" s="230">
        <f>ROUND(I343*H343,2)</f>
        <v>0</v>
      </c>
      <c r="BL343" s="22" t="s">
        <v>217</v>
      </c>
      <c r="BM343" s="22" t="s">
        <v>1195</v>
      </c>
    </row>
    <row r="344" spans="2:51" s="11" customFormat="1" ht="13.5">
      <c r="B344" s="231"/>
      <c r="C344" s="232"/>
      <c r="D344" s="233" t="s">
        <v>148</v>
      </c>
      <c r="E344" s="234" t="s">
        <v>21</v>
      </c>
      <c r="F344" s="235" t="s">
        <v>1196</v>
      </c>
      <c r="G344" s="232"/>
      <c r="H344" s="236">
        <v>575</v>
      </c>
      <c r="I344" s="237"/>
      <c r="J344" s="232"/>
      <c r="K344" s="232"/>
      <c r="L344" s="238"/>
      <c r="M344" s="239"/>
      <c r="N344" s="240"/>
      <c r="O344" s="240"/>
      <c r="P344" s="240"/>
      <c r="Q344" s="240"/>
      <c r="R344" s="240"/>
      <c r="S344" s="240"/>
      <c r="T344" s="241"/>
      <c r="AT344" s="242" t="s">
        <v>148</v>
      </c>
      <c r="AU344" s="242" t="s">
        <v>85</v>
      </c>
      <c r="AV344" s="11" t="s">
        <v>85</v>
      </c>
      <c r="AW344" s="11" t="s">
        <v>39</v>
      </c>
      <c r="AX344" s="11" t="s">
        <v>81</v>
      </c>
      <c r="AY344" s="242" t="s">
        <v>140</v>
      </c>
    </row>
    <row r="345" spans="2:65" s="1" customFormat="1" ht="38.25" customHeight="1">
      <c r="B345" s="44"/>
      <c r="C345" s="219" t="s">
        <v>1197</v>
      </c>
      <c r="D345" s="219" t="s">
        <v>142</v>
      </c>
      <c r="E345" s="220" t="s">
        <v>417</v>
      </c>
      <c r="F345" s="221" t="s">
        <v>418</v>
      </c>
      <c r="G345" s="222" t="s">
        <v>377</v>
      </c>
      <c r="H345" s="255"/>
      <c r="I345" s="224"/>
      <c r="J345" s="225">
        <f>ROUND(I345*H345,2)</f>
        <v>0</v>
      </c>
      <c r="K345" s="221" t="s">
        <v>194</v>
      </c>
      <c r="L345" s="70"/>
      <c r="M345" s="226" t="s">
        <v>21</v>
      </c>
      <c r="N345" s="227" t="s">
        <v>47</v>
      </c>
      <c r="O345" s="45"/>
      <c r="P345" s="228">
        <f>O345*H345</f>
        <v>0</v>
      </c>
      <c r="Q345" s="228">
        <v>0</v>
      </c>
      <c r="R345" s="228">
        <f>Q345*H345</f>
        <v>0</v>
      </c>
      <c r="S345" s="228">
        <v>0</v>
      </c>
      <c r="T345" s="229">
        <f>S345*H345</f>
        <v>0</v>
      </c>
      <c r="AR345" s="22" t="s">
        <v>217</v>
      </c>
      <c r="AT345" s="22" t="s">
        <v>142</v>
      </c>
      <c r="AU345" s="22" t="s">
        <v>85</v>
      </c>
      <c r="AY345" s="22" t="s">
        <v>140</v>
      </c>
      <c r="BE345" s="230">
        <f>IF(N345="základní",J345,0)</f>
        <v>0</v>
      </c>
      <c r="BF345" s="230">
        <f>IF(N345="snížená",J345,0)</f>
        <v>0</v>
      </c>
      <c r="BG345" s="230">
        <f>IF(N345="zákl. přenesená",J345,0)</f>
        <v>0</v>
      </c>
      <c r="BH345" s="230">
        <f>IF(N345="sníž. přenesená",J345,0)</f>
        <v>0</v>
      </c>
      <c r="BI345" s="230">
        <f>IF(N345="nulová",J345,0)</f>
        <v>0</v>
      </c>
      <c r="BJ345" s="22" t="s">
        <v>81</v>
      </c>
      <c r="BK345" s="230">
        <f>ROUND(I345*H345,2)</f>
        <v>0</v>
      </c>
      <c r="BL345" s="22" t="s">
        <v>217</v>
      </c>
      <c r="BM345" s="22" t="s">
        <v>1198</v>
      </c>
    </row>
    <row r="346" spans="2:47" s="1" customFormat="1" ht="13.5">
      <c r="B346" s="44"/>
      <c r="C346" s="72"/>
      <c r="D346" s="233" t="s">
        <v>196</v>
      </c>
      <c r="E346" s="72"/>
      <c r="F346" s="253" t="s">
        <v>420</v>
      </c>
      <c r="G346" s="72"/>
      <c r="H346" s="72"/>
      <c r="I346" s="189"/>
      <c r="J346" s="72"/>
      <c r="K346" s="72"/>
      <c r="L346" s="70"/>
      <c r="M346" s="254"/>
      <c r="N346" s="45"/>
      <c r="O346" s="45"/>
      <c r="P346" s="45"/>
      <c r="Q346" s="45"/>
      <c r="R346" s="45"/>
      <c r="S346" s="45"/>
      <c r="T346" s="93"/>
      <c r="AT346" s="22" t="s">
        <v>196</v>
      </c>
      <c r="AU346" s="22" t="s">
        <v>85</v>
      </c>
    </row>
    <row r="347" spans="2:63" s="10" customFormat="1" ht="29.85" customHeight="1">
      <c r="B347" s="203"/>
      <c r="C347" s="204"/>
      <c r="D347" s="205" t="s">
        <v>75</v>
      </c>
      <c r="E347" s="217" t="s">
        <v>421</v>
      </c>
      <c r="F347" s="217" t="s">
        <v>422</v>
      </c>
      <c r="G347" s="204"/>
      <c r="H347" s="204"/>
      <c r="I347" s="207"/>
      <c r="J347" s="218">
        <f>BK347</f>
        <v>0</v>
      </c>
      <c r="K347" s="204"/>
      <c r="L347" s="209"/>
      <c r="M347" s="210"/>
      <c r="N347" s="211"/>
      <c r="O347" s="211"/>
      <c r="P347" s="212">
        <f>SUM(P348:P350)</f>
        <v>0</v>
      </c>
      <c r="Q347" s="211"/>
      <c r="R347" s="212">
        <f>SUM(R348:R350)</f>
        <v>0.1155</v>
      </c>
      <c r="S347" s="211"/>
      <c r="T347" s="213">
        <f>SUM(T348:T350)</f>
        <v>0</v>
      </c>
      <c r="AR347" s="214" t="s">
        <v>85</v>
      </c>
      <c r="AT347" s="215" t="s">
        <v>75</v>
      </c>
      <c r="AU347" s="215" t="s">
        <v>81</v>
      </c>
      <c r="AY347" s="214" t="s">
        <v>140</v>
      </c>
      <c r="BK347" s="216">
        <f>SUM(BK348:BK350)</f>
        <v>0</v>
      </c>
    </row>
    <row r="348" spans="2:65" s="1" customFormat="1" ht="16.5" customHeight="1">
      <c r="B348" s="44"/>
      <c r="C348" s="219" t="s">
        <v>1199</v>
      </c>
      <c r="D348" s="219" t="s">
        <v>142</v>
      </c>
      <c r="E348" s="220" t="s">
        <v>424</v>
      </c>
      <c r="F348" s="221" t="s">
        <v>425</v>
      </c>
      <c r="G348" s="222" t="s">
        <v>152</v>
      </c>
      <c r="H348" s="223">
        <v>7</v>
      </c>
      <c r="I348" s="224"/>
      <c r="J348" s="225">
        <f>ROUND(I348*H348,2)</f>
        <v>0</v>
      </c>
      <c r="K348" s="221" t="s">
        <v>21</v>
      </c>
      <c r="L348" s="70"/>
      <c r="M348" s="226" t="s">
        <v>21</v>
      </c>
      <c r="N348" s="227" t="s">
        <v>47</v>
      </c>
      <c r="O348" s="45"/>
      <c r="P348" s="228">
        <f>O348*H348</f>
        <v>0</v>
      </c>
      <c r="Q348" s="228">
        <v>0.0165</v>
      </c>
      <c r="R348" s="228">
        <f>Q348*H348</f>
        <v>0.1155</v>
      </c>
      <c r="S348" s="228">
        <v>0</v>
      </c>
      <c r="T348" s="229">
        <f>S348*H348</f>
        <v>0</v>
      </c>
      <c r="AR348" s="22" t="s">
        <v>217</v>
      </c>
      <c r="AT348" s="22" t="s">
        <v>142</v>
      </c>
      <c r="AU348" s="22" t="s">
        <v>85</v>
      </c>
      <c r="AY348" s="22" t="s">
        <v>140</v>
      </c>
      <c r="BE348" s="230">
        <f>IF(N348="základní",J348,0)</f>
        <v>0</v>
      </c>
      <c r="BF348" s="230">
        <f>IF(N348="snížená",J348,0)</f>
        <v>0</v>
      </c>
      <c r="BG348" s="230">
        <f>IF(N348="zákl. přenesená",J348,0)</f>
        <v>0</v>
      </c>
      <c r="BH348" s="230">
        <f>IF(N348="sníž. přenesená",J348,0)</f>
        <v>0</v>
      </c>
      <c r="BI348" s="230">
        <f>IF(N348="nulová",J348,0)</f>
        <v>0</v>
      </c>
      <c r="BJ348" s="22" t="s">
        <v>81</v>
      </c>
      <c r="BK348" s="230">
        <f>ROUND(I348*H348,2)</f>
        <v>0</v>
      </c>
      <c r="BL348" s="22" t="s">
        <v>217</v>
      </c>
      <c r="BM348" s="22" t="s">
        <v>1200</v>
      </c>
    </row>
    <row r="349" spans="2:51" s="11" customFormat="1" ht="13.5">
      <c r="B349" s="231"/>
      <c r="C349" s="232"/>
      <c r="D349" s="233" t="s">
        <v>148</v>
      </c>
      <c r="E349" s="234" t="s">
        <v>21</v>
      </c>
      <c r="F349" s="235" t="s">
        <v>1201</v>
      </c>
      <c r="G349" s="232"/>
      <c r="H349" s="236">
        <v>7</v>
      </c>
      <c r="I349" s="237"/>
      <c r="J349" s="232"/>
      <c r="K349" s="232"/>
      <c r="L349" s="238"/>
      <c r="M349" s="239"/>
      <c r="N349" s="240"/>
      <c r="O349" s="240"/>
      <c r="P349" s="240"/>
      <c r="Q349" s="240"/>
      <c r="R349" s="240"/>
      <c r="S349" s="240"/>
      <c r="T349" s="241"/>
      <c r="AT349" s="242" t="s">
        <v>148</v>
      </c>
      <c r="AU349" s="242" t="s">
        <v>85</v>
      </c>
      <c r="AV349" s="11" t="s">
        <v>85</v>
      </c>
      <c r="AW349" s="11" t="s">
        <v>39</v>
      </c>
      <c r="AX349" s="11" t="s">
        <v>81</v>
      </c>
      <c r="AY349" s="242" t="s">
        <v>140</v>
      </c>
    </row>
    <row r="350" spans="2:65" s="1" customFormat="1" ht="38.25" customHeight="1">
      <c r="B350" s="44"/>
      <c r="C350" s="219" t="s">
        <v>1202</v>
      </c>
      <c r="D350" s="219" t="s">
        <v>142</v>
      </c>
      <c r="E350" s="220" t="s">
        <v>432</v>
      </c>
      <c r="F350" s="221" t="s">
        <v>433</v>
      </c>
      <c r="G350" s="222" t="s">
        <v>377</v>
      </c>
      <c r="H350" s="255"/>
      <c r="I350" s="224"/>
      <c r="J350" s="225">
        <f>ROUND(I350*H350,2)</f>
        <v>0</v>
      </c>
      <c r="K350" s="221" t="s">
        <v>146</v>
      </c>
      <c r="L350" s="70"/>
      <c r="M350" s="226" t="s">
        <v>21</v>
      </c>
      <c r="N350" s="227" t="s">
        <v>47</v>
      </c>
      <c r="O350" s="45"/>
      <c r="P350" s="228">
        <f>O350*H350</f>
        <v>0</v>
      </c>
      <c r="Q350" s="228">
        <v>0</v>
      </c>
      <c r="R350" s="228">
        <f>Q350*H350</f>
        <v>0</v>
      </c>
      <c r="S350" s="228">
        <v>0</v>
      </c>
      <c r="T350" s="229">
        <f>S350*H350</f>
        <v>0</v>
      </c>
      <c r="AR350" s="22" t="s">
        <v>217</v>
      </c>
      <c r="AT350" s="22" t="s">
        <v>142</v>
      </c>
      <c r="AU350" s="22" t="s">
        <v>85</v>
      </c>
      <c r="AY350" s="22" t="s">
        <v>140</v>
      </c>
      <c r="BE350" s="230">
        <f>IF(N350="základní",J350,0)</f>
        <v>0</v>
      </c>
      <c r="BF350" s="230">
        <f>IF(N350="snížená",J350,0)</f>
        <v>0</v>
      </c>
      <c r="BG350" s="230">
        <f>IF(N350="zákl. přenesená",J350,0)</f>
        <v>0</v>
      </c>
      <c r="BH350" s="230">
        <f>IF(N350="sníž. přenesená",J350,0)</f>
        <v>0</v>
      </c>
      <c r="BI350" s="230">
        <f>IF(N350="nulová",J350,0)</f>
        <v>0</v>
      </c>
      <c r="BJ350" s="22" t="s">
        <v>81</v>
      </c>
      <c r="BK350" s="230">
        <f>ROUND(I350*H350,2)</f>
        <v>0</v>
      </c>
      <c r="BL350" s="22" t="s">
        <v>217</v>
      </c>
      <c r="BM350" s="22" t="s">
        <v>1203</v>
      </c>
    </row>
    <row r="351" spans="2:63" s="10" customFormat="1" ht="29.85" customHeight="1">
      <c r="B351" s="203"/>
      <c r="C351" s="204"/>
      <c r="D351" s="205" t="s">
        <v>75</v>
      </c>
      <c r="E351" s="217" t="s">
        <v>826</v>
      </c>
      <c r="F351" s="217" t="s">
        <v>827</v>
      </c>
      <c r="G351" s="204"/>
      <c r="H351" s="204"/>
      <c r="I351" s="207"/>
      <c r="J351" s="218">
        <f>BK351</f>
        <v>0</v>
      </c>
      <c r="K351" s="204"/>
      <c r="L351" s="209"/>
      <c r="M351" s="210"/>
      <c r="N351" s="211"/>
      <c r="O351" s="211"/>
      <c r="P351" s="212">
        <f>SUM(P352:P355)</f>
        <v>0</v>
      </c>
      <c r="Q351" s="211"/>
      <c r="R351" s="212">
        <f>SUM(R352:R355)</f>
        <v>0</v>
      </c>
      <c r="S351" s="211"/>
      <c r="T351" s="213">
        <f>SUM(T352:T355)</f>
        <v>0.19992000000000001</v>
      </c>
      <c r="AR351" s="214" t="s">
        <v>85</v>
      </c>
      <c r="AT351" s="215" t="s">
        <v>75</v>
      </c>
      <c r="AU351" s="215" t="s">
        <v>81</v>
      </c>
      <c r="AY351" s="214" t="s">
        <v>140</v>
      </c>
      <c r="BK351" s="216">
        <f>SUM(BK352:BK355)</f>
        <v>0</v>
      </c>
    </row>
    <row r="352" spans="2:65" s="1" customFormat="1" ht="16.5" customHeight="1">
      <c r="B352" s="44"/>
      <c r="C352" s="219" t="s">
        <v>1204</v>
      </c>
      <c r="D352" s="219" t="s">
        <v>142</v>
      </c>
      <c r="E352" s="220" t="s">
        <v>1205</v>
      </c>
      <c r="F352" s="221" t="s">
        <v>1206</v>
      </c>
      <c r="G352" s="222" t="s">
        <v>161</v>
      </c>
      <c r="H352" s="223">
        <v>9.52</v>
      </c>
      <c r="I352" s="224"/>
      <c r="J352" s="225">
        <f>ROUND(I352*H352,2)</f>
        <v>0</v>
      </c>
      <c r="K352" s="221" t="s">
        <v>146</v>
      </c>
      <c r="L352" s="70"/>
      <c r="M352" s="226" t="s">
        <v>21</v>
      </c>
      <c r="N352" s="227" t="s">
        <v>47</v>
      </c>
      <c r="O352" s="45"/>
      <c r="P352" s="228">
        <f>O352*H352</f>
        <v>0</v>
      </c>
      <c r="Q352" s="228">
        <v>0</v>
      </c>
      <c r="R352" s="228">
        <f>Q352*H352</f>
        <v>0</v>
      </c>
      <c r="S352" s="228">
        <v>0.021</v>
      </c>
      <c r="T352" s="229">
        <f>S352*H352</f>
        <v>0.19992000000000001</v>
      </c>
      <c r="AR352" s="22" t="s">
        <v>217</v>
      </c>
      <c r="AT352" s="22" t="s">
        <v>142</v>
      </c>
      <c r="AU352" s="22" t="s">
        <v>85</v>
      </c>
      <c r="AY352" s="22" t="s">
        <v>140</v>
      </c>
      <c r="BE352" s="230">
        <f>IF(N352="základní",J352,0)</f>
        <v>0</v>
      </c>
      <c r="BF352" s="230">
        <f>IF(N352="snížená",J352,0)</f>
        <v>0</v>
      </c>
      <c r="BG352" s="230">
        <f>IF(N352="zákl. přenesená",J352,0)</f>
        <v>0</v>
      </c>
      <c r="BH352" s="230">
        <f>IF(N352="sníž. přenesená",J352,0)</f>
        <v>0</v>
      </c>
      <c r="BI352" s="230">
        <f>IF(N352="nulová",J352,0)</f>
        <v>0</v>
      </c>
      <c r="BJ352" s="22" t="s">
        <v>81</v>
      </c>
      <c r="BK352" s="230">
        <f>ROUND(I352*H352,2)</f>
        <v>0</v>
      </c>
      <c r="BL352" s="22" t="s">
        <v>217</v>
      </c>
      <c r="BM352" s="22" t="s">
        <v>1207</v>
      </c>
    </row>
    <row r="353" spans="2:51" s="11" customFormat="1" ht="13.5">
      <c r="B353" s="231"/>
      <c r="C353" s="232"/>
      <c r="D353" s="233" t="s">
        <v>148</v>
      </c>
      <c r="E353" s="234" t="s">
        <v>21</v>
      </c>
      <c r="F353" s="235" t="s">
        <v>1208</v>
      </c>
      <c r="G353" s="232"/>
      <c r="H353" s="236">
        <v>9.52</v>
      </c>
      <c r="I353" s="237"/>
      <c r="J353" s="232"/>
      <c r="K353" s="232"/>
      <c r="L353" s="238"/>
      <c r="M353" s="239"/>
      <c r="N353" s="240"/>
      <c r="O353" s="240"/>
      <c r="P353" s="240"/>
      <c r="Q353" s="240"/>
      <c r="R353" s="240"/>
      <c r="S353" s="240"/>
      <c r="T353" s="241"/>
      <c r="AT353" s="242" t="s">
        <v>148</v>
      </c>
      <c r="AU353" s="242" t="s">
        <v>85</v>
      </c>
      <c r="AV353" s="11" t="s">
        <v>85</v>
      </c>
      <c r="AW353" s="11" t="s">
        <v>39</v>
      </c>
      <c r="AX353" s="11" t="s">
        <v>81</v>
      </c>
      <c r="AY353" s="242" t="s">
        <v>140</v>
      </c>
    </row>
    <row r="354" spans="2:65" s="1" customFormat="1" ht="16.5" customHeight="1">
      <c r="B354" s="44"/>
      <c r="C354" s="219" t="s">
        <v>1209</v>
      </c>
      <c r="D354" s="219" t="s">
        <v>142</v>
      </c>
      <c r="E354" s="220" t="s">
        <v>1210</v>
      </c>
      <c r="F354" s="221" t="s">
        <v>1211</v>
      </c>
      <c r="G354" s="222" t="s">
        <v>621</v>
      </c>
      <c r="H354" s="223">
        <v>1</v>
      </c>
      <c r="I354" s="224"/>
      <c r="J354" s="225">
        <f>ROUND(I354*H354,2)</f>
        <v>0</v>
      </c>
      <c r="K354" s="221" t="s">
        <v>21</v>
      </c>
      <c r="L354" s="70"/>
      <c r="M354" s="226" t="s">
        <v>21</v>
      </c>
      <c r="N354" s="227" t="s">
        <v>47</v>
      </c>
      <c r="O354" s="45"/>
      <c r="P354" s="228">
        <f>O354*H354</f>
        <v>0</v>
      </c>
      <c r="Q354" s="228">
        <v>0</v>
      </c>
      <c r="R354" s="228">
        <f>Q354*H354</f>
        <v>0</v>
      </c>
      <c r="S354" s="228">
        <v>0</v>
      </c>
      <c r="T354" s="229">
        <f>S354*H354</f>
        <v>0</v>
      </c>
      <c r="AR354" s="22" t="s">
        <v>217</v>
      </c>
      <c r="AT354" s="22" t="s">
        <v>142</v>
      </c>
      <c r="AU354" s="22" t="s">
        <v>85</v>
      </c>
      <c r="AY354" s="22" t="s">
        <v>140</v>
      </c>
      <c r="BE354" s="230">
        <f>IF(N354="základní",J354,0)</f>
        <v>0</v>
      </c>
      <c r="BF354" s="230">
        <f>IF(N354="snížená",J354,0)</f>
        <v>0</v>
      </c>
      <c r="BG354" s="230">
        <f>IF(N354="zákl. přenesená",J354,0)</f>
        <v>0</v>
      </c>
      <c r="BH354" s="230">
        <f>IF(N354="sníž. přenesená",J354,0)</f>
        <v>0</v>
      </c>
      <c r="BI354" s="230">
        <f>IF(N354="nulová",J354,0)</f>
        <v>0</v>
      </c>
      <c r="BJ354" s="22" t="s">
        <v>81</v>
      </c>
      <c r="BK354" s="230">
        <f>ROUND(I354*H354,2)</f>
        <v>0</v>
      </c>
      <c r="BL354" s="22" t="s">
        <v>217</v>
      </c>
      <c r="BM354" s="22" t="s">
        <v>1212</v>
      </c>
    </row>
    <row r="355" spans="2:65" s="1" customFormat="1" ht="38.25" customHeight="1">
      <c r="B355" s="44"/>
      <c r="C355" s="219" t="s">
        <v>1213</v>
      </c>
      <c r="D355" s="219" t="s">
        <v>142</v>
      </c>
      <c r="E355" s="220" t="s">
        <v>1214</v>
      </c>
      <c r="F355" s="221" t="s">
        <v>1215</v>
      </c>
      <c r="G355" s="222" t="s">
        <v>377</v>
      </c>
      <c r="H355" s="255"/>
      <c r="I355" s="224"/>
      <c r="J355" s="225">
        <f>ROUND(I355*H355,2)</f>
        <v>0</v>
      </c>
      <c r="K355" s="221" t="s">
        <v>146</v>
      </c>
      <c r="L355" s="70"/>
      <c r="M355" s="226" t="s">
        <v>21</v>
      </c>
      <c r="N355" s="227" t="s">
        <v>47</v>
      </c>
      <c r="O355" s="45"/>
      <c r="P355" s="228">
        <f>O355*H355</f>
        <v>0</v>
      </c>
      <c r="Q355" s="228">
        <v>0</v>
      </c>
      <c r="R355" s="228">
        <f>Q355*H355</f>
        <v>0</v>
      </c>
      <c r="S355" s="228">
        <v>0</v>
      </c>
      <c r="T355" s="229">
        <f>S355*H355</f>
        <v>0</v>
      </c>
      <c r="AR355" s="22" t="s">
        <v>217</v>
      </c>
      <c r="AT355" s="22" t="s">
        <v>142</v>
      </c>
      <c r="AU355" s="22" t="s">
        <v>85</v>
      </c>
      <c r="AY355" s="22" t="s">
        <v>140</v>
      </c>
      <c r="BE355" s="230">
        <f>IF(N355="základní",J355,0)</f>
        <v>0</v>
      </c>
      <c r="BF355" s="230">
        <f>IF(N355="snížená",J355,0)</f>
        <v>0</v>
      </c>
      <c r="BG355" s="230">
        <f>IF(N355="zákl. přenesená",J355,0)</f>
        <v>0</v>
      </c>
      <c r="BH355" s="230">
        <f>IF(N355="sníž. přenesená",J355,0)</f>
        <v>0</v>
      </c>
      <c r="BI355" s="230">
        <f>IF(N355="nulová",J355,0)</f>
        <v>0</v>
      </c>
      <c r="BJ355" s="22" t="s">
        <v>81</v>
      </c>
      <c r="BK355" s="230">
        <f>ROUND(I355*H355,2)</f>
        <v>0</v>
      </c>
      <c r="BL355" s="22" t="s">
        <v>217</v>
      </c>
      <c r="BM355" s="22" t="s">
        <v>1216</v>
      </c>
    </row>
    <row r="356" spans="2:63" s="10" customFormat="1" ht="29.85" customHeight="1">
      <c r="B356" s="203"/>
      <c r="C356" s="204"/>
      <c r="D356" s="205" t="s">
        <v>75</v>
      </c>
      <c r="E356" s="217" t="s">
        <v>721</v>
      </c>
      <c r="F356" s="217" t="s">
        <v>722</v>
      </c>
      <c r="G356" s="204"/>
      <c r="H356" s="204"/>
      <c r="I356" s="207"/>
      <c r="J356" s="218">
        <f>BK356</f>
        <v>0</v>
      </c>
      <c r="K356" s="204"/>
      <c r="L356" s="209"/>
      <c r="M356" s="210"/>
      <c r="N356" s="211"/>
      <c r="O356" s="211"/>
      <c r="P356" s="212">
        <f>SUM(P357:P362)</f>
        <v>0</v>
      </c>
      <c r="Q356" s="211"/>
      <c r="R356" s="212">
        <f>SUM(R357:R362)</f>
        <v>0.57944156</v>
      </c>
      <c r="S356" s="211"/>
      <c r="T356" s="213">
        <f>SUM(T357:T362)</f>
        <v>0</v>
      </c>
      <c r="AR356" s="214" t="s">
        <v>85</v>
      </c>
      <c r="AT356" s="215" t="s">
        <v>75</v>
      </c>
      <c r="AU356" s="215" t="s">
        <v>81</v>
      </c>
      <c r="AY356" s="214" t="s">
        <v>140</v>
      </c>
      <c r="BK356" s="216">
        <f>SUM(BK357:BK362)</f>
        <v>0</v>
      </c>
    </row>
    <row r="357" spans="2:65" s="1" customFormat="1" ht="25.5" customHeight="1">
      <c r="B357" s="44"/>
      <c r="C357" s="219" t="s">
        <v>1217</v>
      </c>
      <c r="D357" s="219" t="s">
        <v>142</v>
      </c>
      <c r="E357" s="220" t="s">
        <v>1218</v>
      </c>
      <c r="F357" s="221" t="s">
        <v>1219</v>
      </c>
      <c r="G357" s="222" t="s">
        <v>161</v>
      </c>
      <c r="H357" s="223">
        <v>2600</v>
      </c>
      <c r="I357" s="224"/>
      <c r="J357" s="225">
        <f>ROUND(I357*H357,2)</f>
        <v>0</v>
      </c>
      <c r="K357" s="221" t="s">
        <v>146</v>
      </c>
      <c r="L357" s="70"/>
      <c r="M357" s="226" t="s">
        <v>21</v>
      </c>
      <c r="N357" s="227" t="s">
        <v>47</v>
      </c>
      <c r="O357" s="45"/>
      <c r="P357" s="228">
        <f>O357*H357</f>
        <v>0</v>
      </c>
      <c r="Q357" s="228">
        <v>0.00022</v>
      </c>
      <c r="R357" s="228">
        <f>Q357*H357</f>
        <v>0.5720000000000001</v>
      </c>
      <c r="S357" s="228">
        <v>0</v>
      </c>
      <c r="T357" s="229">
        <f>S357*H357</f>
        <v>0</v>
      </c>
      <c r="AR357" s="22" t="s">
        <v>217</v>
      </c>
      <c r="AT357" s="22" t="s">
        <v>142</v>
      </c>
      <c r="AU357" s="22" t="s">
        <v>85</v>
      </c>
      <c r="AY357" s="22" t="s">
        <v>140</v>
      </c>
      <c r="BE357" s="230">
        <f>IF(N357="základní",J357,0)</f>
        <v>0</v>
      </c>
      <c r="BF357" s="230">
        <f>IF(N357="snížená",J357,0)</f>
        <v>0</v>
      </c>
      <c r="BG357" s="230">
        <f>IF(N357="zákl. přenesená",J357,0)</f>
        <v>0</v>
      </c>
      <c r="BH357" s="230">
        <f>IF(N357="sníž. přenesená",J357,0)</f>
        <v>0</v>
      </c>
      <c r="BI357" s="230">
        <f>IF(N357="nulová",J357,0)</f>
        <v>0</v>
      </c>
      <c r="BJ357" s="22" t="s">
        <v>81</v>
      </c>
      <c r="BK357" s="230">
        <f>ROUND(I357*H357,2)</f>
        <v>0</v>
      </c>
      <c r="BL357" s="22" t="s">
        <v>217</v>
      </c>
      <c r="BM357" s="22" t="s">
        <v>1220</v>
      </c>
    </row>
    <row r="358" spans="2:51" s="11" customFormat="1" ht="13.5">
      <c r="B358" s="231"/>
      <c r="C358" s="232"/>
      <c r="D358" s="233" t="s">
        <v>148</v>
      </c>
      <c r="E358" s="234" t="s">
        <v>21</v>
      </c>
      <c r="F358" s="235" t="s">
        <v>1221</v>
      </c>
      <c r="G358" s="232"/>
      <c r="H358" s="236">
        <v>2600</v>
      </c>
      <c r="I358" s="237"/>
      <c r="J358" s="232"/>
      <c r="K358" s="232"/>
      <c r="L358" s="238"/>
      <c r="M358" s="239"/>
      <c r="N358" s="240"/>
      <c r="O358" s="240"/>
      <c r="P358" s="240"/>
      <c r="Q358" s="240"/>
      <c r="R358" s="240"/>
      <c r="S358" s="240"/>
      <c r="T358" s="241"/>
      <c r="AT358" s="242" t="s">
        <v>148</v>
      </c>
      <c r="AU358" s="242" t="s">
        <v>85</v>
      </c>
      <c r="AV358" s="11" t="s">
        <v>85</v>
      </c>
      <c r="AW358" s="11" t="s">
        <v>39</v>
      </c>
      <c r="AX358" s="11" t="s">
        <v>81</v>
      </c>
      <c r="AY358" s="242" t="s">
        <v>140</v>
      </c>
    </row>
    <row r="359" spans="2:65" s="1" customFormat="1" ht="25.5" customHeight="1">
      <c r="B359" s="44"/>
      <c r="C359" s="219" t="s">
        <v>1222</v>
      </c>
      <c r="D359" s="219" t="s">
        <v>142</v>
      </c>
      <c r="E359" s="220" t="s">
        <v>1223</v>
      </c>
      <c r="F359" s="221" t="s">
        <v>1224</v>
      </c>
      <c r="G359" s="222" t="s">
        <v>161</v>
      </c>
      <c r="H359" s="223">
        <v>35.436</v>
      </c>
      <c r="I359" s="224"/>
      <c r="J359" s="225">
        <f>ROUND(I359*H359,2)</f>
        <v>0</v>
      </c>
      <c r="K359" s="221" t="s">
        <v>146</v>
      </c>
      <c r="L359" s="70"/>
      <c r="M359" s="226" t="s">
        <v>21</v>
      </c>
      <c r="N359" s="227" t="s">
        <v>47</v>
      </c>
      <c r="O359" s="45"/>
      <c r="P359" s="228">
        <f>O359*H359</f>
        <v>0</v>
      </c>
      <c r="Q359" s="228">
        <v>0.00021</v>
      </c>
      <c r="R359" s="228">
        <f>Q359*H359</f>
        <v>0.007441560000000001</v>
      </c>
      <c r="S359" s="228">
        <v>0</v>
      </c>
      <c r="T359" s="229">
        <f>S359*H359</f>
        <v>0</v>
      </c>
      <c r="AR359" s="22" t="s">
        <v>217</v>
      </c>
      <c r="AT359" s="22" t="s">
        <v>142</v>
      </c>
      <c r="AU359" s="22" t="s">
        <v>85</v>
      </c>
      <c r="AY359" s="22" t="s">
        <v>140</v>
      </c>
      <c r="BE359" s="230">
        <f>IF(N359="základní",J359,0)</f>
        <v>0</v>
      </c>
      <c r="BF359" s="230">
        <f>IF(N359="snížená",J359,0)</f>
        <v>0</v>
      </c>
      <c r="BG359" s="230">
        <f>IF(N359="zákl. přenesená",J359,0)</f>
        <v>0</v>
      </c>
      <c r="BH359" s="230">
        <f>IF(N359="sníž. přenesená",J359,0)</f>
        <v>0</v>
      </c>
      <c r="BI359" s="230">
        <f>IF(N359="nulová",J359,0)</f>
        <v>0</v>
      </c>
      <c r="BJ359" s="22" t="s">
        <v>81</v>
      </c>
      <c r="BK359" s="230">
        <f>ROUND(I359*H359,2)</f>
        <v>0</v>
      </c>
      <c r="BL359" s="22" t="s">
        <v>217</v>
      </c>
      <c r="BM359" s="22" t="s">
        <v>1225</v>
      </c>
    </row>
    <row r="360" spans="2:51" s="11" customFormat="1" ht="13.5">
      <c r="B360" s="231"/>
      <c r="C360" s="232"/>
      <c r="D360" s="233" t="s">
        <v>148</v>
      </c>
      <c r="E360" s="234" t="s">
        <v>21</v>
      </c>
      <c r="F360" s="235" t="s">
        <v>1226</v>
      </c>
      <c r="G360" s="232"/>
      <c r="H360" s="236">
        <v>31.498</v>
      </c>
      <c r="I360" s="237"/>
      <c r="J360" s="232"/>
      <c r="K360" s="232"/>
      <c r="L360" s="238"/>
      <c r="M360" s="239"/>
      <c r="N360" s="240"/>
      <c r="O360" s="240"/>
      <c r="P360" s="240"/>
      <c r="Q360" s="240"/>
      <c r="R360" s="240"/>
      <c r="S360" s="240"/>
      <c r="T360" s="241"/>
      <c r="AT360" s="242" t="s">
        <v>148</v>
      </c>
      <c r="AU360" s="242" t="s">
        <v>85</v>
      </c>
      <c r="AV360" s="11" t="s">
        <v>85</v>
      </c>
      <c r="AW360" s="11" t="s">
        <v>39</v>
      </c>
      <c r="AX360" s="11" t="s">
        <v>76</v>
      </c>
      <c r="AY360" s="242" t="s">
        <v>140</v>
      </c>
    </row>
    <row r="361" spans="2:51" s="11" customFormat="1" ht="13.5">
      <c r="B361" s="231"/>
      <c r="C361" s="232"/>
      <c r="D361" s="233" t="s">
        <v>148</v>
      </c>
      <c r="E361" s="234" t="s">
        <v>21</v>
      </c>
      <c r="F361" s="235" t="s">
        <v>1227</v>
      </c>
      <c r="G361" s="232"/>
      <c r="H361" s="236">
        <v>3.938</v>
      </c>
      <c r="I361" s="237"/>
      <c r="J361" s="232"/>
      <c r="K361" s="232"/>
      <c r="L361" s="238"/>
      <c r="M361" s="239"/>
      <c r="N361" s="240"/>
      <c r="O361" s="240"/>
      <c r="P361" s="240"/>
      <c r="Q361" s="240"/>
      <c r="R361" s="240"/>
      <c r="S361" s="240"/>
      <c r="T361" s="241"/>
      <c r="AT361" s="242" t="s">
        <v>148</v>
      </c>
      <c r="AU361" s="242" t="s">
        <v>85</v>
      </c>
      <c r="AV361" s="11" t="s">
        <v>85</v>
      </c>
      <c r="AW361" s="11" t="s">
        <v>39</v>
      </c>
      <c r="AX361" s="11" t="s">
        <v>76</v>
      </c>
      <c r="AY361" s="242" t="s">
        <v>140</v>
      </c>
    </row>
    <row r="362" spans="2:51" s="12" customFormat="1" ht="13.5">
      <c r="B362" s="261"/>
      <c r="C362" s="262"/>
      <c r="D362" s="233" t="s">
        <v>148</v>
      </c>
      <c r="E362" s="263" t="s">
        <v>21</v>
      </c>
      <c r="F362" s="264" t="s">
        <v>510</v>
      </c>
      <c r="G362" s="262"/>
      <c r="H362" s="265">
        <v>35.436</v>
      </c>
      <c r="I362" s="266"/>
      <c r="J362" s="262"/>
      <c r="K362" s="262"/>
      <c r="L362" s="267"/>
      <c r="M362" s="268"/>
      <c r="N362" s="269"/>
      <c r="O362" s="269"/>
      <c r="P362" s="269"/>
      <c r="Q362" s="269"/>
      <c r="R362" s="269"/>
      <c r="S362" s="269"/>
      <c r="T362" s="270"/>
      <c r="AT362" s="271" t="s">
        <v>148</v>
      </c>
      <c r="AU362" s="271" t="s">
        <v>85</v>
      </c>
      <c r="AV362" s="12" t="s">
        <v>91</v>
      </c>
      <c r="AW362" s="12" t="s">
        <v>39</v>
      </c>
      <c r="AX362" s="12" t="s">
        <v>81</v>
      </c>
      <c r="AY362" s="271" t="s">
        <v>140</v>
      </c>
    </row>
    <row r="363" spans="2:63" s="10" customFormat="1" ht="29.85" customHeight="1">
      <c r="B363" s="203"/>
      <c r="C363" s="204"/>
      <c r="D363" s="205" t="s">
        <v>75</v>
      </c>
      <c r="E363" s="217" t="s">
        <v>1228</v>
      </c>
      <c r="F363" s="217" t="s">
        <v>1229</v>
      </c>
      <c r="G363" s="204"/>
      <c r="H363" s="204"/>
      <c r="I363" s="207"/>
      <c r="J363" s="218">
        <f>BK363</f>
        <v>0</v>
      </c>
      <c r="K363" s="204"/>
      <c r="L363" s="209"/>
      <c r="M363" s="210"/>
      <c r="N363" s="211"/>
      <c r="O363" s="211"/>
      <c r="P363" s="212">
        <f>SUM(P364:P365)</f>
        <v>0</v>
      </c>
      <c r="Q363" s="211"/>
      <c r="R363" s="212">
        <f>SUM(R364:R365)</f>
        <v>0.0029</v>
      </c>
      <c r="S363" s="211"/>
      <c r="T363" s="213">
        <f>SUM(T364:T365)</f>
        <v>0</v>
      </c>
      <c r="AR363" s="214" t="s">
        <v>85</v>
      </c>
      <c r="AT363" s="215" t="s">
        <v>75</v>
      </c>
      <c r="AU363" s="215" t="s">
        <v>81</v>
      </c>
      <c r="AY363" s="214" t="s">
        <v>140</v>
      </c>
      <c r="BK363" s="216">
        <f>SUM(BK364:BK365)</f>
        <v>0</v>
      </c>
    </row>
    <row r="364" spans="2:65" s="1" customFormat="1" ht="25.5" customHeight="1">
      <c r="B364" s="44"/>
      <c r="C364" s="219" t="s">
        <v>1230</v>
      </c>
      <c r="D364" s="219" t="s">
        <v>142</v>
      </c>
      <c r="E364" s="220" t="s">
        <v>1231</v>
      </c>
      <c r="F364" s="221" t="s">
        <v>1232</v>
      </c>
      <c r="G364" s="222" t="s">
        <v>161</v>
      </c>
      <c r="H364" s="223">
        <v>10</v>
      </c>
      <c r="I364" s="224"/>
      <c r="J364" s="225">
        <f>ROUND(I364*H364,2)</f>
        <v>0</v>
      </c>
      <c r="K364" s="221" t="s">
        <v>146</v>
      </c>
      <c r="L364" s="70"/>
      <c r="M364" s="226" t="s">
        <v>21</v>
      </c>
      <c r="N364" s="227" t="s">
        <v>47</v>
      </c>
      <c r="O364" s="45"/>
      <c r="P364" s="228">
        <f>O364*H364</f>
        <v>0</v>
      </c>
      <c r="Q364" s="228">
        <v>0.00029</v>
      </c>
      <c r="R364" s="228">
        <f>Q364*H364</f>
        <v>0.0029</v>
      </c>
      <c r="S364" s="228">
        <v>0</v>
      </c>
      <c r="T364" s="229">
        <f>S364*H364</f>
        <v>0</v>
      </c>
      <c r="AR364" s="22" t="s">
        <v>217</v>
      </c>
      <c r="AT364" s="22" t="s">
        <v>142</v>
      </c>
      <c r="AU364" s="22" t="s">
        <v>85</v>
      </c>
      <c r="AY364" s="22" t="s">
        <v>140</v>
      </c>
      <c r="BE364" s="230">
        <f>IF(N364="základní",J364,0)</f>
        <v>0</v>
      </c>
      <c r="BF364" s="230">
        <f>IF(N364="snížená",J364,0)</f>
        <v>0</v>
      </c>
      <c r="BG364" s="230">
        <f>IF(N364="zákl. přenesená",J364,0)</f>
        <v>0</v>
      </c>
      <c r="BH364" s="230">
        <f>IF(N364="sníž. přenesená",J364,0)</f>
        <v>0</v>
      </c>
      <c r="BI364" s="230">
        <f>IF(N364="nulová",J364,0)</f>
        <v>0</v>
      </c>
      <c r="BJ364" s="22" t="s">
        <v>81</v>
      </c>
      <c r="BK364" s="230">
        <f>ROUND(I364*H364,2)</f>
        <v>0</v>
      </c>
      <c r="BL364" s="22" t="s">
        <v>217</v>
      </c>
      <c r="BM364" s="22" t="s">
        <v>1233</v>
      </c>
    </row>
    <row r="365" spans="2:51" s="11" customFormat="1" ht="13.5">
      <c r="B365" s="231"/>
      <c r="C365" s="232"/>
      <c r="D365" s="233" t="s">
        <v>148</v>
      </c>
      <c r="E365" s="234" t="s">
        <v>21</v>
      </c>
      <c r="F365" s="235" t="s">
        <v>846</v>
      </c>
      <c r="G365" s="232"/>
      <c r="H365" s="236">
        <v>10</v>
      </c>
      <c r="I365" s="237"/>
      <c r="J365" s="232"/>
      <c r="K365" s="232"/>
      <c r="L365" s="238"/>
      <c r="M365" s="239"/>
      <c r="N365" s="240"/>
      <c r="O365" s="240"/>
      <c r="P365" s="240"/>
      <c r="Q365" s="240"/>
      <c r="R365" s="240"/>
      <c r="S365" s="240"/>
      <c r="T365" s="241"/>
      <c r="AT365" s="242" t="s">
        <v>148</v>
      </c>
      <c r="AU365" s="242" t="s">
        <v>85</v>
      </c>
      <c r="AV365" s="11" t="s">
        <v>85</v>
      </c>
      <c r="AW365" s="11" t="s">
        <v>39</v>
      </c>
      <c r="AX365" s="11" t="s">
        <v>81</v>
      </c>
      <c r="AY365" s="242" t="s">
        <v>140</v>
      </c>
    </row>
    <row r="366" spans="2:63" s="10" customFormat="1" ht="37.4" customHeight="1">
      <c r="B366" s="203"/>
      <c r="C366" s="204"/>
      <c r="D366" s="205" t="s">
        <v>75</v>
      </c>
      <c r="E366" s="206" t="s">
        <v>436</v>
      </c>
      <c r="F366" s="206" t="s">
        <v>437</v>
      </c>
      <c r="G366" s="204"/>
      <c r="H366" s="204"/>
      <c r="I366" s="207"/>
      <c r="J366" s="208">
        <f>BK366</f>
        <v>0</v>
      </c>
      <c r="K366" s="204"/>
      <c r="L366" s="209"/>
      <c r="M366" s="210"/>
      <c r="N366" s="211"/>
      <c r="O366" s="211"/>
      <c r="P366" s="212">
        <f>P367+P369+P371+P373</f>
        <v>0</v>
      </c>
      <c r="Q366" s="211"/>
      <c r="R366" s="212">
        <f>R367+R369+R371+R373</f>
        <v>0</v>
      </c>
      <c r="S366" s="211"/>
      <c r="T366" s="213">
        <f>T367+T369+T371+T373</f>
        <v>0</v>
      </c>
      <c r="AR366" s="214" t="s">
        <v>94</v>
      </c>
      <c r="AT366" s="215" t="s">
        <v>75</v>
      </c>
      <c r="AU366" s="215" t="s">
        <v>76</v>
      </c>
      <c r="AY366" s="214" t="s">
        <v>140</v>
      </c>
      <c r="BK366" s="216">
        <f>BK367+BK369+BK371+BK373</f>
        <v>0</v>
      </c>
    </row>
    <row r="367" spans="2:63" s="10" customFormat="1" ht="19.9" customHeight="1">
      <c r="B367" s="203"/>
      <c r="C367" s="204"/>
      <c r="D367" s="205" t="s">
        <v>75</v>
      </c>
      <c r="E367" s="217" t="s">
        <v>1234</v>
      </c>
      <c r="F367" s="217" t="s">
        <v>1235</v>
      </c>
      <c r="G367" s="204"/>
      <c r="H367" s="204"/>
      <c r="I367" s="207"/>
      <c r="J367" s="218">
        <f>BK367</f>
        <v>0</v>
      </c>
      <c r="K367" s="204"/>
      <c r="L367" s="209"/>
      <c r="M367" s="210"/>
      <c r="N367" s="211"/>
      <c r="O367" s="211"/>
      <c r="P367" s="212">
        <f>P368</f>
        <v>0</v>
      </c>
      <c r="Q367" s="211"/>
      <c r="R367" s="212">
        <f>R368</f>
        <v>0</v>
      </c>
      <c r="S367" s="211"/>
      <c r="T367" s="213">
        <f>T368</f>
        <v>0</v>
      </c>
      <c r="AR367" s="214" t="s">
        <v>94</v>
      </c>
      <c r="AT367" s="215" t="s">
        <v>75</v>
      </c>
      <c r="AU367" s="215" t="s">
        <v>81</v>
      </c>
      <c r="AY367" s="214" t="s">
        <v>140</v>
      </c>
      <c r="BK367" s="216">
        <f>BK368</f>
        <v>0</v>
      </c>
    </row>
    <row r="368" spans="2:65" s="1" customFormat="1" ht="16.5" customHeight="1">
      <c r="B368" s="44"/>
      <c r="C368" s="219" t="s">
        <v>1236</v>
      </c>
      <c r="D368" s="219" t="s">
        <v>142</v>
      </c>
      <c r="E368" s="220" t="s">
        <v>1237</v>
      </c>
      <c r="F368" s="221" t="s">
        <v>1238</v>
      </c>
      <c r="G368" s="222" t="s">
        <v>952</v>
      </c>
      <c r="H368" s="223">
        <v>1</v>
      </c>
      <c r="I368" s="224"/>
      <c r="J368" s="225">
        <f>ROUND(I368*H368,2)</f>
        <v>0</v>
      </c>
      <c r="K368" s="221" t="s">
        <v>194</v>
      </c>
      <c r="L368" s="70"/>
      <c r="M368" s="226" t="s">
        <v>21</v>
      </c>
      <c r="N368" s="227" t="s">
        <v>47</v>
      </c>
      <c r="O368" s="45"/>
      <c r="P368" s="228">
        <f>O368*H368</f>
        <v>0</v>
      </c>
      <c r="Q368" s="228">
        <v>0</v>
      </c>
      <c r="R368" s="228">
        <f>Q368*H368</f>
        <v>0</v>
      </c>
      <c r="S368" s="228">
        <v>0</v>
      </c>
      <c r="T368" s="229">
        <f>S368*H368</f>
        <v>0</v>
      </c>
      <c r="AR368" s="22" t="s">
        <v>443</v>
      </c>
      <c r="AT368" s="22" t="s">
        <v>142</v>
      </c>
      <c r="AU368" s="22" t="s">
        <v>85</v>
      </c>
      <c r="AY368" s="22" t="s">
        <v>140</v>
      </c>
      <c r="BE368" s="230">
        <f>IF(N368="základní",J368,0)</f>
        <v>0</v>
      </c>
      <c r="BF368" s="230">
        <f>IF(N368="snížená",J368,0)</f>
        <v>0</v>
      </c>
      <c r="BG368" s="230">
        <f>IF(N368="zákl. přenesená",J368,0)</f>
        <v>0</v>
      </c>
      <c r="BH368" s="230">
        <f>IF(N368="sníž. přenesená",J368,0)</f>
        <v>0</v>
      </c>
      <c r="BI368" s="230">
        <f>IF(N368="nulová",J368,0)</f>
        <v>0</v>
      </c>
      <c r="BJ368" s="22" t="s">
        <v>81</v>
      </c>
      <c r="BK368" s="230">
        <f>ROUND(I368*H368,2)</f>
        <v>0</v>
      </c>
      <c r="BL368" s="22" t="s">
        <v>443</v>
      </c>
      <c r="BM368" s="22" t="s">
        <v>1239</v>
      </c>
    </row>
    <row r="369" spans="2:63" s="10" customFormat="1" ht="29.85" customHeight="1">
      <c r="B369" s="203"/>
      <c r="C369" s="204"/>
      <c r="D369" s="205" t="s">
        <v>75</v>
      </c>
      <c r="E369" s="217" t="s">
        <v>438</v>
      </c>
      <c r="F369" s="217" t="s">
        <v>439</v>
      </c>
      <c r="G369" s="204"/>
      <c r="H369" s="204"/>
      <c r="I369" s="207"/>
      <c r="J369" s="218">
        <f>BK369</f>
        <v>0</v>
      </c>
      <c r="K369" s="204"/>
      <c r="L369" s="209"/>
      <c r="M369" s="210"/>
      <c r="N369" s="211"/>
      <c r="O369" s="211"/>
      <c r="P369" s="212">
        <f>P370</f>
        <v>0</v>
      </c>
      <c r="Q369" s="211"/>
      <c r="R369" s="212">
        <f>R370</f>
        <v>0</v>
      </c>
      <c r="S369" s="211"/>
      <c r="T369" s="213">
        <f>T370</f>
        <v>0</v>
      </c>
      <c r="AR369" s="214" t="s">
        <v>94</v>
      </c>
      <c r="AT369" s="215" t="s">
        <v>75</v>
      </c>
      <c r="AU369" s="215" t="s">
        <v>81</v>
      </c>
      <c r="AY369" s="214" t="s">
        <v>140</v>
      </c>
      <c r="BK369" s="216">
        <f>BK370</f>
        <v>0</v>
      </c>
    </row>
    <row r="370" spans="2:65" s="1" customFormat="1" ht="16.5" customHeight="1">
      <c r="B370" s="44"/>
      <c r="C370" s="219" t="s">
        <v>1240</v>
      </c>
      <c r="D370" s="219" t="s">
        <v>142</v>
      </c>
      <c r="E370" s="220" t="s">
        <v>441</v>
      </c>
      <c r="F370" s="221" t="s">
        <v>442</v>
      </c>
      <c r="G370" s="222" t="s">
        <v>377</v>
      </c>
      <c r="H370" s="255"/>
      <c r="I370" s="224"/>
      <c r="J370" s="225">
        <f>ROUND(I370*H370,2)</f>
        <v>0</v>
      </c>
      <c r="K370" s="221" t="s">
        <v>146</v>
      </c>
      <c r="L370" s="70"/>
      <c r="M370" s="226" t="s">
        <v>21</v>
      </c>
      <c r="N370" s="227" t="s">
        <v>47</v>
      </c>
      <c r="O370" s="45"/>
      <c r="P370" s="228">
        <f>O370*H370</f>
        <v>0</v>
      </c>
      <c r="Q370" s="228">
        <v>0</v>
      </c>
      <c r="R370" s="228">
        <f>Q370*H370</f>
        <v>0</v>
      </c>
      <c r="S370" s="228">
        <v>0</v>
      </c>
      <c r="T370" s="229">
        <f>S370*H370</f>
        <v>0</v>
      </c>
      <c r="AR370" s="22" t="s">
        <v>443</v>
      </c>
      <c r="AT370" s="22" t="s">
        <v>142</v>
      </c>
      <c r="AU370" s="22" t="s">
        <v>85</v>
      </c>
      <c r="AY370" s="22" t="s">
        <v>140</v>
      </c>
      <c r="BE370" s="230">
        <f>IF(N370="základní",J370,0)</f>
        <v>0</v>
      </c>
      <c r="BF370" s="230">
        <f>IF(N370="snížená",J370,0)</f>
        <v>0</v>
      </c>
      <c r="BG370" s="230">
        <f>IF(N370="zákl. přenesená",J370,0)</f>
        <v>0</v>
      </c>
      <c r="BH370" s="230">
        <f>IF(N370="sníž. přenesená",J370,0)</f>
        <v>0</v>
      </c>
      <c r="BI370" s="230">
        <f>IF(N370="nulová",J370,0)</f>
        <v>0</v>
      </c>
      <c r="BJ370" s="22" t="s">
        <v>81</v>
      </c>
      <c r="BK370" s="230">
        <f>ROUND(I370*H370,2)</f>
        <v>0</v>
      </c>
      <c r="BL370" s="22" t="s">
        <v>443</v>
      </c>
      <c r="BM370" s="22" t="s">
        <v>1241</v>
      </c>
    </row>
    <row r="371" spans="2:63" s="10" customFormat="1" ht="29.85" customHeight="1">
      <c r="B371" s="203"/>
      <c r="C371" s="204"/>
      <c r="D371" s="205" t="s">
        <v>75</v>
      </c>
      <c r="E371" s="217" t="s">
        <v>445</v>
      </c>
      <c r="F371" s="217" t="s">
        <v>446</v>
      </c>
      <c r="G371" s="204"/>
      <c r="H371" s="204"/>
      <c r="I371" s="207"/>
      <c r="J371" s="218">
        <f>BK371</f>
        <v>0</v>
      </c>
      <c r="K371" s="204"/>
      <c r="L371" s="209"/>
      <c r="M371" s="210"/>
      <c r="N371" s="211"/>
      <c r="O371" s="211"/>
      <c r="P371" s="212">
        <f>P372</f>
        <v>0</v>
      </c>
      <c r="Q371" s="211"/>
      <c r="R371" s="212">
        <f>R372</f>
        <v>0</v>
      </c>
      <c r="S371" s="211"/>
      <c r="T371" s="213">
        <f>T372</f>
        <v>0</v>
      </c>
      <c r="AR371" s="214" t="s">
        <v>94</v>
      </c>
      <c r="AT371" s="215" t="s">
        <v>75</v>
      </c>
      <c r="AU371" s="215" t="s">
        <v>81</v>
      </c>
      <c r="AY371" s="214" t="s">
        <v>140</v>
      </c>
      <c r="BK371" s="216">
        <f>BK372</f>
        <v>0</v>
      </c>
    </row>
    <row r="372" spans="2:65" s="1" customFormat="1" ht="16.5" customHeight="1">
      <c r="B372" s="44"/>
      <c r="C372" s="219" t="s">
        <v>1242</v>
      </c>
      <c r="D372" s="219" t="s">
        <v>142</v>
      </c>
      <c r="E372" s="220" t="s">
        <v>448</v>
      </c>
      <c r="F372" s="221" t="s">
        <v>449</v>
      </c>
      <c r="G372" s="222" t="s">
        <v>377</v>
      </c>
      <c r="H372" s="255"/>
      <c r="I372" s="224"/>
      <c r="J372" s="225">
        <f>ROUND(I372*H372,2)</f>
        <v>0</v>
      </c>
      <c r="K372" s="221" t="s">
        <v>146</v>
      </c>
      <c r="L372" s="70"/>
      <c r="M372" s="226" t="s">
        <v>21</v>
      </c>
      <c r="N372" s="227" t="s">
        <v>47</v>
      </c>
      <c r="O372" s="45"/>
      <c r="P372" s="228">
        <f>O372*H372</f>
        <v>0</v>
      </c>
      <c r="Q372" s="228">
        <v>0</v>
      </c>
      <c r="R372" s="228">
        <f>Q372*H372</f>
        <v>0</v>
      </c>
      <c r="S372" s="228">
        <v>0</v>
      </c>
      <c r="T372" s="229">
        <f>S372*H372</f>
        <v>0</v>
      </c>
      <c r="AR372" s="22" t="s">
        <v>443</v>
      </c>
      <c r="AT372" s="22" t="s">
        <v>142</v>
      </c>
      <c r="AU372" s="22" t="s">
        <v>85</v>
      </c>
      <c r="AY372" s="22" t="s">
        <v>140</v>
      </c>
      <c r="BE372" s="230">
        <f>IF(N372="základní",J372,0)</f>
        <v>0</v>
      </c>
      <c r="BF372" s="230">
        <f>IF(N372="snížená",J372,0)</f>
        <v>0</v>
      </c>
      <c r="BG372" s="230">
        <f>IF(N372="zákl. přenesená",J372,0)</f>
        <v>0</v>
      </c>
      <c r="BH372" s="230">
        <f>IF(N372="sníž. přenesená",J372,0)</f>
        <v>0</v>
      </c>
      <c r="BI372" s="230">
        <f>IF(N372="nulová",J372,0)</f>
        <v>0</v>
      </c>
      <c r="BJ372" s="22" t="s">
        <v>81</v>
      </c>
      <c r="BK372" s="230">
        <f>ROUND(I372*H372,2)</f>
        <v>0</v>
      </c>
      <c r="BL372" s="22" t="s">
        <v>443</v>
      </c>
      <c r="BM372" s="22" t="s">
        <v>1243</v>
      </c>
    </row>
    <row r="373" spans="2:63" s="10" customFormat="1" ht="29.85" customHeight="1">
      <c r="B373" s="203"/>
      <c r="C373" s="204"/>
      <c r="D373" s="205" t="s">
        <v>75</v>
      </c>
      <c r="E373" s="217" t="s">
        <v>451</v>
      </c>
      <c r="F373" s="217" t="s">
        <v>452</v>
      </c>
      <c r="G373" s="204"/>
      <c r="H373" s="204"/>
      <c r="I373" s="207"/>
      <c r="J373" s="218">
        <f>BK373</f>
        <v>0</v>
      </c>
      <c r="K373" s="204"/>
      <c r="L373" s="209"/>
      <c r="M373" s="210"/>
      <c r="N373" s="211"/>
      <c r="O373" s="211"/>
      <c r="P373" s="212">
        <f>P374</f>
        <v>0</v>
      </c>
      <c r="Q373" s="211"/>
      <c r="R373" s="212">
        <f>R374</f>
        <v>0</v>
      </c>
      <c r="S373" s="211"/>
      <c r="T373" s="213">
        <f>T374</f>
        <v>0</v>
      </c>
      <c r="AR373" s="214" t="s">
        <v>94</v>
      </c>
      <c r="AT373" s="215" t="s">
        <v>75</v>
      </c>
      <c r="AU373" s="215" t="s">
        <v>81</v>
      </c>
      <c r="AY373" s="214" t="s">
        <v>140</v>
      </c>
      <c r="BK373" s="216">
        <f>BK374</f>
        <v>0</v>
      </c>
    </row>
    <row r="374" spans="2:65" s="1" customFormat="1" ht="16.5" customHeight="1">
      <c r="B374" s="44"/>
      <c r="C374" s="219" t="s">
        <v>1244</v>
      </c>
      <c r="D374" s="219" t="s">
        <v>142</v>
      </c>
      <c r="E374" s="220" t="s">
        <v>454</v>
      </c>
      <c r="F374" s="221" t="s">
        <v>455</v>
      </c>
      <c r="G374" s="222" t="s">
        <v>377</v>
      </c>
      <c r="H374" s="255"/>
      <c r="I374" s="224"/>
      <c r="J374" s="225">
        <f>ROUND(I374*H374,2)</f>
        <v>0</v>
      </c>
      <c r="K374" s="221" t="s">
        <v>146</v>
      </c>
      <c r="L374" s="70"/>
      <c r="M374" s="226" t="s">
        <v>21</v>
      </c>
      <c r="N374" s="256" t="s">
        <v>47</v>
      </c>
      <c r="O374" s="257"/>
      <c r="P374" s="258">
        <f>O374*H374</f>
        <v>0</v>
      </c>
      <c r="Q374" s="258">
        <v>0</v>
      </c>
      <c r="R374" s="258">
        <f>Q374*H374</f>
        <v>0</v>
      </c>
      <c r="S374" s="258">
        <v>0</v>
      </c>
      <c r="T374" s="259">
        <f>S374*H374</f>
        <v>0</v>
      </c>
      <c r="AR374" s="22" t="s">
        <v>443</v>
      </c>
      <c r="AT374" s="22" t="s">
        <v>142</v>
      </c>
      <c r="AU374" s="22" t="s">
        <v>85</v>
      </c>
      <c r="AY374" s="22" t="s">
        <v>140</v>
      </c>
      <c r="BE374" s="230">
        <f>IF(N374="základní",J374,0)</f>
        <v>0</v>
      </c>
      <c r="BF374" s="230">
        <f>IF(N374="snížená",J374,0)</f>
        <v>0</v>
      </c>
      <c r="BG374" s="230">
        <f>IF(N374="zákl. přenesená",J374,0)</f>
        <v>0</v>
      </c>
      <c r="BH374" s="230">
        <f>IF(N374="sníž. přenesená",J374,0)</f>
        <v>0</v>
      </c>
      <c r="BI374" s="230">
        <f>IF(N374="nulová",J374,0)</f>
        <v>0</v>
      </c>
      <c r="BJ374" s="22" t="s">
        <v>81</v>
      </c>
      <c r="BK374" s="230">
        <f>ROUND(I374*H374,2)</f>
        <v>0</v>
      </c>
      <c r="BL374" s="22" t="s">
        <v>443</v>
      </c>
      <c r="BM374" s="22" t="s">
        <v>1245</v>
      </c>
    </row>
    <row r="375" spans="2:12" s="1" customFormat="1" ht="6.95" customHeight="1">
      <c r="B375" s="65"/>
      <c r="C375" s="66"/>
      <c r="D375" s="66"/>
      <c r="E375" s="66"/>
      <c r="F375" s="66"/>
      <c r="G375" s="66"/>
      <c r="H375" s="66"/>
      <c r="I375" s="164"/>
      <c r="J375" s="66"/>
      <c r="K375" s="66"/>
      <c r="L375" s="70"/>
    </row>
  </sheetData>
  <sheetProtection password="CC35" sheet="1" objects="1" scenarios="1" formatColumns="0" formatRows="0" autoFilter="0"/>
  <autoFilter ref="C97:K374"/>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2" customWidth="1"/>
    <col min="2" max="2" width="1.66796875" style="272" customWidth="1"/>
    <col min="3" max="4" width="5" style="272" customWidth="1"/>
    <col min="5" max="5" width="11.66015625" style="272" customWidth="1"/>
    <col min="6" max="6" width="9.16015625" style="272" customWidth="1"/>
    <col min="7" max="7" width="5" style="272" customWidth="1"/>
    <col min="8" max="8" width="77.83203125" style="272" customWidth="1"/>
    <col min="9" max="10" width="20" style="272" customWidth="1"/>
    <col min="11" max="11" width="1.66796875" style="272" customWidth="1"/>
  </cols>
  <sheetData>
    <row r="1" ht="37.5" customHeight="1"/>
    <row r="2" spans="2:11" ht="7.5" customHeight="1">
      <c r="B2" s="273"/>
      <c r="C2" s="274"/>
      <c r="D2" s="274"/>
      <c r="E2" s="274"/>
      <c r="F2" s="274"/>
      <c r="G2" s="274"/>
      <c r="H2" s="274"/>
      <c r="I2" s="274"/>
      <c r="J2" s="274"/>
      <c r="K2" s="275"/>
    </row>
    <row r="3" spans="2:11" s="13" customFormat="1" ht="45" customHeight="1">
      <c r="B3" s="276"/>
      <c r="C3" s="277" t="s">
        <v>1246</v>
      </c>
      <c r="D3" s="277"/>
      <c r="E3" s="277"/>
      <c r="F3" s="277"/>
      <c r="G3" s="277"/>
      <c r="H3" s="277"/>
      <c r="I3" s="277"/>
      <c r="J3" s="277"/>
      <c r="K3" s="278"/>
    </row>
    <row r="4" spans="2:11" ht="25.5" customHeight="1">
      <c r="B4" s="279"/>
      <c r="C4" s="280" t="s">
        <v>1247</v>
      </c>
      <c r="D4" s="280"/>
      <c r="E4" s="280"/>
      <c r="F4" s="280"/>
      <c r="G4" s="280"/>
      <c r="H4" s="280"/>
      <c r="I4" s="280"/>
      <c r="J4" s="280"/>
      <c r="K4" s="281"/>
    </row>
    <row r="5" spans="2:11" ht="5.25" customHeight="1">
      <c r="B5" s="279"/>
      <c r="C5" s="282"/>
      <c r="D5" s="282"/>
      <c r="E5" s="282"/>
      <c r="F5" s="282"/>
      <c r="G5" s="282"/>
      <c r="H5" s="282"/>
      <c r="I5" s="282"/>
      <c r="J5" s="282"/>
      <c r="K5" s="281"/>
    </row>
    <row r="6" spans="2:11" ht="15" customHeight="1">
      <c r="B6" s="279"/>
      <c r="C6" s="283" t="s">
        <v>1248</v>
      </c>
      <c r="D6" s="283"/>
      <c r="E6" s="283"/>
      <c r="F6" s="283"/>
      <c r="G6" s="283"/>
      <c r="H6" s="283"/>
      <c r="I6" s="283"/>
      <c r="J6" s="283"/>
      <c r="K6" s="281"/>
    </row>
    <row r="7" spans="2:11" ht="15" customHeight="1">
      <c r="B7" s="284"/>
      <c r="C7" s="283" t="s">
        <v>1249</v>
      </c>
      <c r="D7" s="283"/>
      <c r="E7" s="283"/>
      <c r="F7" s="283"/>
      <c r="G7" s="283"/>
      <c r="H7" s="283"/>
      <c r="I7" s="283"/>
      <c r="J7" s="283"/>
      <c r="K7" s="281"/>
    </row>
    <row r="8" spans="2:11" ht="12.75" customHeight="1">
      <c r="B8" s="284"/>
      <c r="C8" s="283"/>
      <c r="D8" s="283"/>
      <c r="E8" s="283"/>
      <c r="F8" s="283"/>
      <c r="G8" s="283"/>
      <c r="H8" s="283"/>
      <c r="I8" s="283"/>
      <c r="J8" s="283"/>
      <c r="K8" s="281"/>
    </row>
    <row r="9" spans="2:11" ht="15" customHeight="1">
      <c r="B9" s="284"/>
      <c r="C9" s="283" t="s">
        <v>1250</v>
      </c>
      <c r="D9" s="283"/>
      <c r="E9" s="283"/>
      <c r="F9" s="283"/>
      <c r="G9" s="283"/>
      <c r="H9" s="283"/>
      <c r="I9" s="283"/>
      <c r="J9" s="283"/>
      <c r="K9" s="281"/>
    </row>
    <row r="10" spans="2:11" ht="15" customHeight="1">
      <c r="B10" s="284"/>
      <c r="C10" s="283"/>
      <c r="D10" s="283" t="s">
        <v>1251</v>
      </c>
      <c r="E10" s="283"/>
      <c r="F10" s="283"/>
      <c r="G10" s="283"/>
      <c r="H10" s="283"/>
      <c r="I10" s="283"/>
      <c r="J10" s="283"/>
      <c r="K10" s="281"/>
    </row>
    <row r="11" spans="2:11" ht="15" customHeight="1">
      <c r="B11" s="284"/>
      <c r="C11" s="285"/>
      <c r="D11" s="283" t="s">
        <v>1252</v>
      </c>
      <c r="E11" s="283"/>
      <c r="F11" s="283"/>
      <c r="G11" s="283"/>
      <c r="H11" s="283"/>
      <c r="I11" s="283"/>
      <c r="J11" s="283"/>
      <c r="K11" s="281"/>
    </row>
    <row r="12" spans="2:11" ht="12.75" customHeight="1">
      <c r="B12" s="284"/>
      <c r="C12" s="285"/>
      <c r="D12" s="285"/>
      <c r="E12" s="285"/>
      <c r="F12" s="285"/>
      <c r="G12" s="285"/>
      <c r="H12" s="285"/>
      <c r="I12" s="285"/>
      <c r="J12" s="285"/>
      <c r="K12" s="281"/>
    </row>
    <row r="13" spans="2:11" ht="15" customHeight="1">
      <c r="B13" s="284"/>
      <c r="C13" s="285"/>
      <c r="D13" s="283" t="s">
        <v>1253</v>
      </c>
      <c r="E13" s="283"/>
      <c r="F13" s="283"/>
      <c r="G13" s="283"/>
      <c r="H13" s="283"/>
      <c r="I13" s="283"/>
      <c r="J13" s="283"/>
      <c r="K13" s="281"/>
    </row>
    <row r="14" spans="2:11" ht="15" customHeight="1">
      <c r="B14" s="284"/>
      <c r="C14" s="285"/>
      <c r="D14" s="283" t="s">
        <v>1254</v>
      </c>
      <c r="E14" s="283"/>
      <c r="F14" s="283"/>
      <c r="G14" s="283"/>
      <c r="H14" s="283"/>
      <c r="I14" s="283"/>
      <c r="J14" s="283"/>
      <c r="K14" s="281"/>
    </row>
    <row r="15" spans="2:11" ht="15" customHeight="1">
      <c r="B15" s="284"/>
      <c r="C15" s="285"/>
      <c r="D15" s="283" t="s">
        <v>1255</v>
      </c>
      <c r="E15" s="283"/>
      <c r="F15" s="283"/>
      <c r="G15" s="283"/>
      <c r="H15" s="283"/>
      <c r="I15" s="283"/>
      <c r="J15" s="283"/>
      <c r="K15" s="281"/>
    </row>
    <row r="16" spans="2:11" ht="15" customHeight="1">
      <c r="B16" s="284"/>
      <c r="C16" s="285"/>
      <c r="D16" s="285"/>
      <c r="E16" s="286" t="s">
        <v>83</v>
      </c>
      <c r="F16" s="283" t="s">
        <v>1256</v>
      </c>
      <c r="G16" s="283"/>
      <c r="H16" s="283"/>
      <c r="I16" s="283"/>
      <c r="J16" s="283"/>
      <c r="K16" s="281"/>
    </row>
    <row r="17" spans="2:11" ht="15" customHeight="1">
      <c r="B17" s="284"/>
      <c r="C17" s="285"/>
      <c r="D17" s="285"/>
      <c r="E17" s="286" t="s">
        <v>1257</v>
      </c>
      <c r="F17" s="283" t="s">
        <v>1258</v>
      </c>
      <c r="G17" s="283"/>
      <c r="H17" s="283"/>
      <c r="I17" s="283"/>
      <c r="J17" s="283"/>
      <c r="K17" s="281"/>
    </row>
    <row r="18" spans="2:11" ht="15" customHeight="1">
      <c r="B18" s="284"/>
      <c r="C18" s="285"/>
      <c r="D18" s="285"/>
      <c r="E18" s="286" t="s">
        <v>1259</v>
      </c>
      <c r="F18" s="283" t="s">
        <v>1260</v>
      </c>
      <c r="G18" s="283"/>
      <c r="H18" s="283"/>
      <c r="I18" s="283"/>
      <c r="J18" s="283"/>
      <c r="K18" s="281"/>
    </row>
    <row r="19" spans="2:11" ht="15" customHeight="1">
      <c r="B19" s="284"/>
      <c r="C19" s="285"/>
      <c r="D19" s="285"/>
      <c r="E19" s="286" t="s">
        <v>1261</v>
      </c>
      <c r="F19" s="283" t="s">
        <v>1262</v>
      </c>
      <c r="G19" s="283"/>
      <c r="H19" s="283"/>
      <c r="I19" s="283"/>
      <c r="J19" s="283"/>
      <c r="K19" s="281"/>
    </row>
    <row r="20" spans="2:11" ht="15" customHeight="1">
      <c r="B20" s="284"/>
      <c r="C20" s="285"/>
      <c r="D20" s="285"/>
      <c r="E20" s="286" t="s">
        <v>1263</v>
      </c>
      <c r="F20" s="283" t="s">
        <v>1264</v>
      </c>
      <c r="G20" s="283"/>
      <c r="H20" s="283"/>
      <c r="I20" s="283"/>
      <c r="J20" s="283"/>
      <c r="K20" s="281"/>
    </row>
    <row r="21" spans="2:11" ht="15" customHeight="1">
      <c r="B21" s="284"/>
      <c r="C21" s="285"/>
      <c r="D21" s="285"/>
      <c r="E21" s="286" t="s">
        <v>1265</v>
      </c>
      <c r="F21" s="283" t="s">
        <v>1266</v>
      </c>
      <c r="G21" s="283"/>
      <c r="H21" s="283"/>
      <c r="I21" s="283"/>
      <c r="J21" s="283"/>
      <c r="K21" s="281"/>
    </row>
    <row r="22" spans="2:11" ht="12.75" customHeight="1">
      <c r="B22" s="284"/>
      <c r="C22" s="285"/>
      <c r="D22" s="285"/>
      <c r="E22" s="285"/>
      <c r="F22" s="285"/>
      <c r="G22" s="285"/>
      <c r="H22" s="285"/>
      <c r="I22" s="285"/>
      <c r="J22" s="285"/>
      <c r="K22" s="281"/>
    </row>
    <row r="23" spans="2:11" ht="15" customHeight="1">
      <c r="B23" s="284"/>
      <c r="C23" s="283" t="s">
        <v>1267</v>
      </c>
      <c r="D23" s="283"/>
      <c r="E23" s="283"/>
      <c r="F23" s="283"/>
      <c r="G23" s="283"/>
      <c r="H23" s="283"/>
      <c r="I23" s="283"/>
      <c r="J23" s="283"/>
      <c r="K23" s="281"/>
    </row>
    <row r="24" spans="2:11" ht="15" customHeight="1">
      <c r="B24" s="284"/>
      <c r="C24" s="283" t="s">
        <v>1268</v>
      </c>
      <c r="D24" s="283"/>
      <c r="E24" s="283"/>
      <c r="F24" s="283"/>
      <c r="G24" s="283"/>
      <c r="H24" s="283"/>
      <c r="I24" s="283"/>
      <c r="J24" s="283"/>
      <c r="K24" s="281"/>
    </row>
    <row r="25" spans="2:11" ht="15" customHeight="1">
      <c r="B25" s="284"/>
      <c r="C25" s="283"/>
      <c r="D25" s="283" t="s">
        <v>1269</v>
      </c>
      <c r="E25" s="283"/>
      <c r="F25" s="283"/>
      <c r="G25" s="283"/>
      <c r="H25" s="283"/>
      <c r="I25" s="283"/>
      <c r="J25" s="283"/>
      <c r="K25" s="281"/>
    </row>
    <row r="26" spans="2:11" ht="15" customHeight="1">
      <c r="B26" s="284"/>
      <c r="C26" s="285"/>
      <c r="D26" s="283" t="s">
        <v>1270</v>
      </c>
      <c r="E26" s="283"/>
      <c r="F26" s="283"/>
      <c r="G26" s="283"/>
      <c r="H26" s="283"/>
      <c r="I26" s="283"/>
      <c r="J26" s="283"/>
      <c r="K26" s="281"/>
    </row>
    <row r="27" spans="2:11" ht="12.75" customHeight="1">
      <c r="B27" s="284"/>
      <c r="C27" s="285"/>
      <c r="D27" s="285"/>
      <c r="E27" s="285"/>
      <c r="F27" s="285"/>
      <c r="G27" s="285"/>
      <c r="H27" s="285"/>
      <c r="I27" s="285"/>
      <c r="J27" s="285"/>
      <c r="K27" s="281"/>
    </row>
    <row r="28" spans="2:11" ht="15" customHeight="1">
      <c r="B28" s="284"/>
      <c r="C28" s="285"/>
      <c r="D28" s="283" t="s">
        <v>1271</v>
      </c>
      <c r="E28" s="283"/>
      <c r="F28" s="283"/>
      <c r="G28" s="283"/>
      <c r="H28" s="283"/>
      <c r="I28" s="283"/>
      <c r="J28" s="283"/>
      <c r="K28" s="281"/>
    </row>
    <row r="29" spans="2:11" ht="15" customHeight="1">
      <c r="B29" s="284"/>
      <c r="C29" s="285"/>
      <c r="D29" s="283" t="s">
        <v>1272</v>
      </c>
      <c r="E29" s="283"/>
      <c r="F29" s="283"/>
      <c r="G29" s="283"/>
      <c r="H29" s="283"/>
      <c r="I29" s="283"/>
      <c r="J29" s="283"/>
      <c r="K29" s="281"/>
    </row>
    <row r="30" spans="2:11" ht="12.75" customHeight="1">
      <c r="B30" s="284"/>
      <c r="C30" s="285"/>
      <c r="D30" s="285"/>
      <c r="E30" s="285"/>
      <c r="F30" s="285"/>
      <c r="G30" s="285"/>
      <c r="H30" s="285"/>
      <c r="I30" s="285"/>
      <c r="J30" s="285"/>
      <c r="K30" s="281"/>
    </row>
    <row r="31" spans="2:11" ht="15" customHeight="1">
      <c r="B31" s="284"/>
      <c r="C31" s="285"/>
      <c r="D31" s="283" t="s">
        <v>1273</v>
      </c>
      <c r="E31" s="283"/>
      <c r="F31" s="283"/>
      <c r="G31" s="283"/>
      <c r="H31" s="283"/>
      <c r="I31" s="283"/>
      <c r="J31" s="283"/>
      <c r="K31" s="281"/>
    </row>
    <row r="32" spans="2:11" ht="15" customHeight="1">
      <c r="B32" s="284"/>
      <c r="C32" s="285"/>
      <c r="D32" s="283" t="s">
        <v>1274</v>
      </c>
      <c r="E32" s="283"/>
      <c r="F32" s="283"/>
      <c r="G32" s="283"/>
      <c r="H32" s="283"/>
      <c r="I32" s="283"/>
      <c r="J32" s="283"/>
      <c r="K32" s="281"/>
    </row>
    <row r="33" spans="2:11" ht="15" customHeight="1">
      <c r="B33" s="284"/>
      <c r="C33" s="285"/>
      <c r="D33" s="283" t="s">
        <v>1275</v>
      </c>
      <c r="E33" s="283"/>
      <c r="F33" s="283"/>
      <c r="G33" s="283"/>
      <c r="H33" s="283"/>
      <c r="I33" s="283"/>
      <c r="J33" s="283"/>
      <c r="K33" s="281"/>
    </row>
    <row r="34" spans="2:11" ht="15" customHeight="1">
      <c r="B34" s="284"/>
      <c r="C34" s="285"/>
      <c r="D34" s="283"/>
      <c r="E34" s="287" t="s">
        <v>125</v>
      </c>
      <c r="F34" s="283"/>
      <c r="G34" s="283" t="s">
        <v>1276</v>
      </c>
      <c r="H34" s="283"/>
      <c r="I34" s="283"/>
      <c r="J34" s="283"/>
      <c r="K34" s="281"/>
    </row>
    <row r="35" spans="2:11" ht="30.75" customHeight="1">
      <c r="B35" s="284"/>
      <c r="C35" s="285"/>
      <c r="D35" s="283"/>
      <c r="E35" s="287" t="s">
        <v>1277</v>
      </c>
      <c r="F35" s="283"/>
      <c r="G35" s="283" t="s">
        <v>1278</v>
      </c>
      <c r="H35" s="283"/>
      <c r="I35" s="283"/>
      <c r="J35" s="283"/>
      <c r="K35" s="281"/>
    </row>
    <row r="36" spans="2:11" ht="15" customHeight="1">
      <c r="B36" s="284"/>
      <c r="C36" s="285"/>
      <c r="D36" s="283"/>
      <c r="E36" s="287" t="s">
        <v>57</v>
      </c>
      <c r="F36" s="283"/>
      <c r="G36" s="283" t="s">
        <v>1279</v>
      </c>
      <c r="H36" s="283"/>
      <c r="I36" s="283"/>
      <c r="J36" s="283"/>
      <c r="K36" s="281"/>
    </row>
    <row r="37" spans="2:11" ht="15" customHeight="1">
      <c r="B37" s="284"/>
      <c r="C37" s="285"/>
      <c r="D37" s="283"/>
      <c r="E37" s="287" t="s">
        <v>126</v>
      </c>
      <c r="F37" s="283"/>
      <c r="G37" s="283" t="s">
        <v>1280</v>
      </c>
      <c r="H37" s="283"/>
      <c r="I37" s="283"/>
      <c r="J37" s="283"/>
      <c r="K37" s="281"/>
    </row>
    <row r="38" spans="2:11" ht="15" customHeight="1">
      <c r="B38" s="284"/>
      <c r="C38" s="285"/>
      <c r="D38" s="283"/>
      <c r="E38" s="287" t="s">
        <v>127</v>
      </c>
      <c r="F38" s="283"/>
      <c r="G38" s="283" t="s">
        <v>1281</v>
      </c>
      <c r="H38" s="283"/>
      <c r="I38" s="283"/>
      <c r="J38" s="283"/>
      <c r="K38" s="281"/>
    </row>
    <row r="39" spans="2:11" ht="15" customHeight="1">
      <c r="B39" s="284"/>
      <c r="C39" s="285"/>
      <c r="D39" s="283"/>
      <c r="E39" s="287" t="s">
        <v>128</v>
      </c>
      <c r="F39" s="283"/>
      <c r="G39" s="283" t="s">
        <v>1282</v>
      </c>
      <c r="H39" s="283"/>
      <c r="I39" s="283"/>
      <c r="J39" s="283"/>
      <c r="K39" s="281"/>
    </row>
    <row r="40" spans="2:11" ht="15" customHeight="1">
      <c r="B40" s="284"/>
      <c r="C40" s="285"/>
      <c r="D40" s="283"/>
      <c r="E40" s="287" t="s">
        <v>1283</v>
      </c>
      <c r="F40" s="283"/>
      <c r="G40" s="283" t="s">
        <v>1284</v>
      </c>
      <c r="H40" s="283"/>
      <c r="I40" s="283"/>
      <c r="J40" s="283"/>
      <c r="K40" s="281"/>
    </row>
    <row r="41" spans="2:11" ht="15" customHeight="1">
      <c r="B41" s="284"/>
      <c r="C41" s="285"/>
      <c r="D41" s="283"/>
      <c r="E41" s="287"/>
      <c r="F41" s="283"/>
      <c r="G41" s="283" t="s">
        <v>1285</v>
      </c>
      <c r="H41" s="283"/>
      <c r="I41" s="283"/>
      <c r="J41" s="283"/>
      <c r="K41" s="281"/>
    </row>
    <row r="42" spans="2:11" ht="15" customHeight="1">
      <c r="B42" s="284"/>
      <c r="C42" s="285"/>
      <c r="D42" s="283"/>
      <c r="E42" s="287" t="s">
        <v>1286</v>
      </c>
      <c r="F42" s="283"/>
      <c r="G42" s="283" t="s">
        <v>1287</v>
      </c>
      <c r="H42" s="283"/>
      <c r="I42" s="283"/>
      <c r="J42" s="283"/>
      <c r="K42" s="281"/>
    </row>
    <row r="43" spans="2:11" ht="15" customHeight="1">
      <c r="B43" s="284"/>
      <c r="C43" s="285"/>
      <c r="D43" s="283"/>
      <c r="E43" s="287" t="s">
        <v>130</v>
      </c>
      <c r="F43" s="283"/>
      <c r="G43" s="283" t="s">
        <v>1288</v>
      </c>
      <c r="H43" s="283"/>
      <c r="I43" s="283"/>
      <c r="J43" s="283"/>
      <c r="K43" s="281"/>
    </row>
    <row r="44" spans="2:11" ht="12.75" customHeight="1">
      <c r="B44" s="284"/>
      <c r="C44" s="285"/>
      <c r="D44" s="283"/>
      <c r="E44" s="283"/>
      <c r="F44" s="283"/>
      <c r="G44" s="283"/>
      <c r="H44" s="283"/>
      <c r="I44" s="283"/>
      <c r="J44" s="283"/>
      <c r="K44" s="281"/>
    </row>
    <row r="45" spans="2:11" ht="15" customHeight="1">
      <c r="B45" s="284"/>
      <c r="C45" s="285"/>
      <c r="D45" s="283" t="s">
        <v>1289</v>
      </c>
      <c r="E45" s="283"/>
      <c r="F45" s="283"/>
      <c r="G45" s="283"/>
      <c r="H45" s="283"/>
      <c r="I45" s="283"/>
      <c r="J45" s="283"/>
      <c r="K45" s="281"/>
    </row>
    <row r="46" spans="2:11" ht="15" customHeight="1">
      <c r="B46" s="284"/>
      <c r="C46" s="285"/>
      <c r="D46" s="285"/>
      <c r="E46" s="283" t="s">
        <v>1290</v>
      </c>
      <c r="F46" s="283"/>
      <c r="G46" s="283"/>
      <c r="H46" s="283"/>
      <c r="I46" s="283"/>
      <c r="J46" s="283"/>
      <c r="K46" s="281"/>
    </row>
    <row r="47" spans="2:11" ht="15" customHeight="1">
      <c r="B47" s="284"/>
      <c r="C47" s="285"/>
      <c r="D47" s="285"/>
      <c r="E47" s="283" t="s">
        <v>1291</v>
      </c>
      <c r="F47" s="283"/>
      <c r="G47" s="283"/>
      <c r="H47" s="283"/>
      <c r="I47" s="283"/>
      <c r="J47" s="283"/>
      <c r="K47" s="281"/>
    </row>
    <row r="48" spans="2:11" ht="15" customHeight="1">
      <c r="B48" s="284"/>
      <c r="C48" s="285"/>
      <c r="D48" s="285"/>
      <c r="E48" s="283" t="s">
        <v>1292</v>
      </c>
      <c r="F48" s="283"/>
      <c r="G48" s="283"/>
      <c r="H48" s="283"/>
      <c r="I48" s="283"/>
      <c r="J48" s="283"/>
      <c r="K48" s="281"/>
    </row>
    <row r="49" spans="2:11" ht="15" customHeight="1">
      <c r="B49" s="284"/>
      <c r="C49" s="285"/>
      <c r="D49" s="283" t="s">
        <v>1293</v>
      </c>
      <c r="E49" s="283"/>
      <c r="F49" s="283"/>
      <c r="G49" s="283"/>
      <c r="H49" s="283"/>
      <c r="I49" s="283"/>
      <c r="J49" s="283"/>
      <c r="K49" s="281"/>
    </row>
    <row r="50" spans="2:11" ht="25.5" customHeight="1">
      <c r="B50" s="279"/>
      <c r="C50" s="280" t="s">
        <v>1294</v>
      </c>
      <c r="D50" s="280"/>
      <c r="E50" s="280"/>
      <c r="F50" s="280"/>
      <c r="G50" s="280"/>
      <c r="H50" s="280"/>
      <c r="I50" s="280"/>
      <c r="J50" s="280"/>
      <c r="K50" s="281"/>
    </row>
    <row r="51" spans="2:11" ht="5.25" customHeight="1">
      <c r="B51" s="279"/>
      <c r="C51" s="282"/>
      <c r="D51" s="282"/>
      <c r="E51" s="282"/>
      <c r="F51" s="282"/>
      <c r="G51" s="282"/>
      <c r="H51" s="282"/>
      <c r="I51" s="282"/>
      <c r="J51" s="282"/>
      <c r="K51" s="281"/>
    </row>
    <row r="52" spans="2:11" ht="15" customHeight="1">
      <c r="B52" s="279"/>
      <c r="C52" s="283" t="s">
        <v>1295</v>
      </c>
      <c r="D52" s="283"/>
      <c r="E52" s="283"/>
      <c r="F52" s="283"/>
      <c r="G52" s="283"/>
      <c r="H52" s="283"/>
      <c r="I52" s="283"/>
      <c r="J52" s="283"/>
      <c r="K52" s="281"/>
    </row>
    <row r="53" spans="2:11" ht="15" customHeight="1">
      <c r="B53" s="279"/>
      <c r="C53" s="283" t="s">
        <v>1296</v>
      </c>
      <c r="D53" s="283"/>
      <c r="E53" s="283"/>
      <c r="F53" s="283"/>
      <c r="G53" s="283"/>
      <c r="H53" s="283"/>
      <c r="I53" s="283"/>
      <c r="J53" s="283"/>
      <c r="K53" s="281"/>
    </row>
    <row r="54" spans="2:11" ht="12.75" customHeight="1">
      <c r="B54" s="279"/>
      <c r="C54" s="283"/>
      <c r="D54" s="283"/>
      <c r="E54" s="283"/>
      <c r="F54" s="283"/>
      <c r="G54" s="283"/>
      <c r="H54" s="283"/>
      <c r="I54" s="283"/>
      <c r="J54" s="283"/>
      <c r="K54" s="281"/>
    </row>
    <row r="55" spans="2:11" ht="15" customHeight="1">
      <c r="B55" s="279"/>
      <c r="C55" s="283" t="s">
        <v>1297</v>
      </c>
      <c r="D55" s="283"/>
      <c r="E55" s="283"/>
      <c r="F55" s="283"/>
      <c r="G55" s="283"/>
      <c r="H55" s="283"/>
      <c r="I55" s="283"/>
      <c r="J55" s="283"/>
      <c r="K55" s="281"/>
    </row>
    <row r="56" spans="2:11" ht="15" customHeight="1">
      <c r="B56" s="279"/>
      <c r="C56" s="285"/>
      <c r="D56" s="283" t="s">
        <v>1298</v>
      </c>
      <c r="E56" s="283"/>
      <c r="F56" s="283"/>
      <c r="G56" s="283"/>
      <c r="H56" s="283"/>
      <c r="I56" s="283"/>
      <c r="J56" s="283"/>
      <c r="K56" s="281"/>
    </row>
    <row r="57" spans="2:11" ht="15" customHeight="1">
      <c r="B57" s="279"/>
      <c r="C57" s="285"/>
      <c r="D57" s="283" t="s">
        <v>1299</v>
      </c>
      <c r="E57" s="283"/>
      <c r="F57" s="283"/>
      <c r="G57" s="283"/>
      <c r="H57" s="283"/>
      <c r="I57" s="283"/>
      <c r="J57" s="283"/>
      <c r="K57" s="281"/>
    </row>
    <row r="58" spans="2:11" ht="15" customHeight="1">
      <c r="B58" s="279"/>
      <c r="C58" s="285"/>
      <c r="D58" s="283" t="s">
        <v>1300</v>
      </c>
      <c r="E58" s="283"/>
      <c r="F58" s="283"/>
      <c r="G58" s="283"/>
      <c r="H58" s="283"/>
      <c r="I58" s="283"/>
      <c r="J58" s="283"/>
      <c r="K58" s="281"/>
    </row>
    <row r="59" spans="2:11" ht="15" customHeight="1">
      <c r="B59" s="279"/>
      <c r="C59" s="285"/>
      <c r="D59" s="283" t="s">
        <v>1301</v>
      </c>
      <c r="E59" s="283"/>
      <c r="F59" s="283"/>
      <c r="G59" s="283"/>
      <c r="H59" s="283"/>
      <c r="I59" s="283"/>
      <c r="J59" s="283"/>
      <c r="K59" s="281"/>
    </row>
    <row r="60" spans="2:11" ht="15" customHeight="1">
      <c r="B60" s="279"/>
      <c r="C60" s="285"/>
      <c r="D60" s="288" t="s">
        <v>1302</v>
      </c>
      <c r="E60" s="288"/>
      <c r="F60" s="288"/>
      <c r="G60" s="288"/>
      <c r="H60" s="288"/>
      <c r="I60" s="288"/>
      <c r="J60" s="288"/>
      <c r="K60" s="281"/>
    </row>
    <row r="61" spans="2:11" ht="15" customHeight="1">
      <c r="B61" s="279"/>
      <c r="C61" s="285"/>
      <c r="D61" s="283" t="s">
        <v>1303</v>
      </c>
      <c r="E61" s="283"/>
      <c r="F61" s="283"/>
      <c r="G61" s="283"/>
      <c r="H61" s="283"/>
      <c r="I61" s="283"/>
      <c r="J61" s="283"/>
      <c r="K61" s="281"/>
    </row>
    <row r="62" spans="2:11" ht="12.75" customHeight="1">
      <c r="B62" s="279"/>
      <c r="C62" s="285"/>
      <c r="D62" s="285"/>
      <c r="E62" s="289"/>
      <c r="F62" s="285"/>
      <c r="G62" s="285"/>
      <c r="H62" s="285"/>
      <c r="I62" s="285"/>
      <c r="J62" s="285"/>
      <c r="K62" s="281"/>
    </row>
    <row r="63" spans="2:11" ht="15" customHeight="1">
      <c r="B63" s="279"/>
      <c r="C63" s="285"/>
      <c r="D63" s="283" t="s">
        <v>1304</v>
      </c>
      <c r="E63" s="283"/>
      <c r="F63" s="283"/>
      <c r="G63" s="283"/>
      <c r="H63" s="283"/>
      <c r="I63" s="283"/>
      <c r="J63" s="283"/>
      <c r="K63" s="281"/>
    </row>
    <row r="64" spans="2:11" ht="15" customHeight="1">
      <c r="B64" s="279"/>
      <c r="C64" s="285"/>
      <c r="D64" s="288" t="s">
        <v>1305</v>
      </c>
      <c r="E64" s="288"/>
      <c r="F64" s="288"/>
      <c r="G64" s="288"/>
      <c r="H64" s="288"/>
      <c r="I64" s="288"/>
      <c r="J64" s="288"/>
      <c r="K64" s="281"/>
    </row>
    <row r="65" spans="2:11" ht="15" customHeight="1">
      <c r="B65" s="279"/>
      <c r="C65" s="285"/>
      <c r="D65" s="283" t="s">
        <v>1306</v>
      </c>
      <c r="E65" s="283"/>
      <c r="F65" s="283"/>
      <c r="G65" s="283"/>
      <c r="H65" s="283"/>
      <c r="I65" s="283"/>
      <c r="J65" s="283"/>
      <c r="K65" s="281"/>
    </row>
    <row r="66" spans="2:11" ht="15" customHeight="1">
      <c r="B66" s="279"/>
      <c r="C66" s="285"/>
      <c r="D66" s="283" t="s">
        <v>1307</v>
      </c>
      <c r="E66" s="283"/>
      <c r="F66" s="283"/>
      <c r="G66" s="283"/>
      <c r="H66" s="283"/>
      <c r="I66" s="283"/>
      <c r="J66" s="283"/>
      <c r="K66" s="281"/>
    </row>
    <row r="67" spans="2:11" ht="15" customHeight="1">
      <c r="B67" s="279"/>
      <c r="C67" s="285"/>
      <c r="D67" s="283" t="s">
        <v>1308</v>
      </c>
      <c r="E67" s="283"/>
      <c r="F67" s="283"/>
      <c r="G67" s="283"/>
      <c r="H67" s="283"/>
      <c r="I67" s="283"/>
      <c r="J67" s="283"/>
      <c r="K67" s="281"/>
    </row>
    <row r="68" spans="2:11" ht="15" customHeight="1">
      <c r="B68" s="279"/>
      <c r="C68" s="285"/>
      <c r="D68" s="283" t="s">
        <v>1309</v>
      </c>
      <c r="E68" s="283"/>
      <c r="F68" s="283"/>
      <c r="G68" s="283"/>
      <c r="H68" s="283"/>
      <c r="I68" s="283"/>
      <c r="J68" s="283"/>
      <c r="K68" s="281"/>
    </row>
    <row r="69" spans="2:11" ht="12.75" customHeight="1">
      <c r="B69" s="290"/>
      <c r="C69" s="291"/>
      <c r="D69" s="291"/>
      <c r="E69" s="291"/>
      <c r="F69" s="291"/>
      <c r="G69" s="291"/>
      <c r="H69" s="291"/>
      <c r="I69" s="291"/>
      <c r="J69" s="291"/>
      <c r="K69" s="292"/>
    </row>
    <row r="70" spans="2:11" ht="18.75" customHeight="1">
      <c r="B70" s="293"/>
      <c r="C70" s="293"/>
      <c r="D70" s="293"/>
      <c r="E70" s="293"/>
      <c r="F70" s="293"/>
      <c r="G70" s="293"/>
      <c r="H70" s="293"/>
      <c r="I70" s="293"/>
      <c r="J70" s="293"/>
      <c r="K70" s="294"/>
    </row>
    <row r="71" spans="2:11" ht="18.75" customHeight="1">
      <c r="B71" s="294"/>
      <c r="C71" s="294"/>
      <c r="D71" s="294"/>
      <c r="E71" s="294"/>
      <c r="F71" s="294"/>
      <c r="G71" s="294"/>
      <c r="H71" s="294"/>
      <c r="I71" s="294"/>
      <c r="J71" s="294"/>
      <c r="K71" s="294"/>
    </row>
    <row r="72" spans="2:11" ht="7.5" customHeight="1">
      <c r="B72" s="295"/>
      <c r="C72" s="296"/>
      <c r="D72" s="296"/>
      <c r="E72" s="296"/>
      <c r="F72" s="296"/>
      <c r="G72" s="296"/>
      <c r="H72" s="296"/>
      <c r="I72" s="296"/>
      <c r="J72" s="296"/>
      <c r="K72" s="297"/>
    </row>
    <row r="73" spans="2:11" ht="45" customHeight="1">
      <c r="B73" s="298"/>
      <c r="C73" s="299" t="s">
        <v>101</v>
      </c>
      <c r="D73" s="299"/>
      <c r="E73" s="299"/>
      <c r="F73" s="299"/>
      <c r="G73" s="299"/>
      <c r="H73" s="299"/>
      <c r="I73" s="299"/>
      <c r="J73" s="299"/>
      <c r="K73" s="300"/>
    </row>
    <row r="74" spans="2:11" ht="17.25" customHeight="1">
      <c r="B74" s="298"/>
      <c r="C74" s="301" t="s">
        <v>1310</v>
      </c>
      <c r="D74" s="301"/>
      <c r="E74" s="301"/>
      <c r="F74" s="301" t="s">
        <v>1311</v>
      </c>
      <c r="G74" s="302"/>
      <c r="H74" s="301" t="s">
        <v>126</v>
      </c>
      <c r="I74" s="301" t="s">
        <v>61</v>
      </c>
      <c r="J74" s="301" t="s">
        <v>1312</v>
      </c>
      <c r="K74" s="300"/>
    </row>
    <row r="75" spans="2:11" ht="17.25" customHeight="1">
      <c r="B75" s="298"/>
      <c r="C75" s="303" t="s">
        <v>1313</v>
      </c>
      <c r="D75" s="303"/>
      <c r="E75" s="303"/>
      <c r="F75" s="304" t="s">
        <v>1314</v>
      </c>
      <c r="G75" s="305"/>
      <c r="H75" s="303"/>
      <c r="I75" s="303"/>
      <c r="J75" s="303" t="s">
        <v>1315</v>
      </c>
      <c r="K75" s="300"/>
    </row>
    <row r="76" spans="2:11" ht="5.25" customHeight="1">
      <c r="B76" s="298"/>
      <c r="C76" s="306"/>
      <c r="D76" s="306"/>
      <c r="E76" s="306"/>
      <c r="F76" s="306"/>
      <c r="G76" s="307"/>
      <c r="H76" s="306"/>
      <c r="I76" s="306"/>
      <c r="J76" s="306"/>
      <c r="K76" s="300"/>
    </row>
    <row r="77" spans="2:11" ht="15" customHeight="1">
      <c r="B77" s="298"/>
      <c r="C77" s="287" t="s">
        <v>57</v>
      </c>
      <c r="D77" s="306"/>
      <c r="E77" s="306"/>
      <c r="F77" s="308" t="s">
        <v>1316</v>
      </c>
      <c r="G77" s="307"/>
      <c r="H77" s="287" t="s">
        <v>1317</v>
      </c>
      <c r="I77" s="287" t="s">
        <v>1318</v>
      </c>
      <c r="J77" s="287">
        <v>20</v>
      </c>
      <c r="K77" s="300"/>
    </row>
    <row r="78" spans="2:11" ht="15" customHeight="1">
      <c r="B78" s="298"/>
      <c r="C78" s="287" t="s">
        <v>1319</v>
      </c>
      <c r="D78" s="287"/>
      <c r="E78" s="287"/>
      <c r="F78" s="308" t="s">
        <v>1316</v>
      </c>
      <c r="G78" s="307"/>
      <c r="H78" s="287" t="s">
        <v>1320</v>
      </c>
      <c r="I78" s="287" t="s">
        <v>1318</v>
      </c>
      <c r="J78" s="287">
        <v>120</v>
      </c>
      <c r="K78" s="300"/>
    </row>
    <row r="79" spans="2:11" ht="15" customHeight="1">
      <c r="B79" s="309"/>
      <c r="C79" s="287" t="s">
        <v>1321</v>
      </c>
      <c r="D79" s="287"/>
      <c r="E79" s="287"/>
      <c r="F79" s="308" t="s">
        <v>1322</v>
      </c>
      <c r="G79" s="307"/>
      <c r="H79" s="287" t="s">
        <v>1323</v>
      </c>
      <c r="I79" s="287" t="s">
        <v>1318</v>
      </c>
      <c r="J79" s="287">
        <v>50</v>
      </c>
      <c r="K79" s="300"/>
    </row>
    <row r="80" spans="2:11" ht="15" customHeight="1">
      <c r="B80" s="309"/>
      <c r="C80" s="287" t="s">
        <v>1324</v>
      </c>
      <c r="D80" s="287"/>
      <c r="E80" s="287"/>
      <c r="F80" s="308" t="s">
        <v>1316</v>
      </c>
      <c r="G80" s="307"/>
      <c r="H80" s="287" t="s">
        <v>1325</v>
      </c>
      <c r="I80" s="287" t="s">
        <v>1326</v>
      </c>
      <c r="J80" s="287"/>
      <c r="K80" s="300"/>
    </row>
    <row r="81" spans="2:11" ht="15" customHeight="1">
      <c r="B81" s="309"/>
      <c r="C81" s="310" t="s">
        <v>1327</v>
      </c>
      <c r="D81" s="310"/>
      <c r="E81" s="310"/>
      <c r="F81" s="311" t="s">
        <v>1322</v>
      </c>
      <c r="G81" s="310"/>
      <c r="H81" s="310" t="s">
        <v>1328</v>
      </c>
      <c r="I81" s="310" t="s">
        <v>1318</v>
      </c>
      <c r="J81" s="310">
        <v>15</v>
      </c>
      <c r="K81" s="300"/>
    </row>
    <row r="82" spans="2:11" ht="15" customHeight="1">
      <c r="B82" s="309"/>
      <c r="C82" s="310" t="s">
        <v>1329</v>
      </c>
      <c r="D82" s="310"/>
      <c r="E82" s="310"/>
      <c r="F82" s="311" t="s">
        <v>1322</v>
      </c>
      <c r="G82" s="310"/>
      <c r="H82" s="310" t="s">
        <v>1330</v>
      </c>
      <c r="I82" s="310" t="s">
        <v>1318</v>
      </c>
      <c r="J82" s="310">
        <v>15</v>
      </c>
      <c r="K82" s="300"/>
    </row>
    <row r="83" spans="2:11" ht="15" customHeight="1">
      <c r="B83" s="309"/>
      <c r="C83" s="310" t="s">
        <v>1331</v>
      </c>
      <c r="D83" s="310"/>
      <c r="E83" s="310"/>
      <c r="F83" s="311" t="s">
        <v>1322</v>
      </c>
      <c r="G83" s="310"/>
      <c r="H83" s="310" t="s">
        <v>1332</v>
      </c>
      <c r="I83" s="310" t="s">
        <v>1318</v>
      </c>
      <c r="J83" s="310">
        <v>20</v>
      </c>
      <c r="K83" s="300"/>
    </row>
    <row r="84" spans="2:11" ht="15" customHeight="1">
      <c r="B84" s="309"/>
      <c r="C84" s="310" t="s">
        <v>1333</v>
      </c>
      <c r="D84" s="310"/>
      <c r="E84" s="310"/>
      <c r="F84" s="311" t="s">
        <v>1322</v>
      </c>
      <c r="G84" s="310"/>
      <c r="H84" s="310" t="s">
        <v>1334</v>
      </c>
      <c r="I84" s="310" t="s">
        <v>1318</v>
      </c>
      <c r="J84" s="310">
        <v>20</v>
      </c>
      <c r="K84" s="300"/>
    </row>
    <row r="85" spans="2:11" ht="15" customHeight="1">
      <c r="B85" s="309"/>
      <c r="C85" s="287" t="s">
        <v>1335</v>
      </c>
      <c r="D85" s="287"/>
      <c r="E85" s="287"/>
      <c r="F85" s="308" t="s">
        <v>1322</v>
      </c>
      <c r="G85" s="307"/>
      <c r="H85" s="287" t="s">
        <v>1336</v>
      </c>
      <c r="I85" s="287" t="s">
        <v>1318</v>
      </c>
      <c r="J85" s="287">
        <v>50</v>
      </c>
      <c r="K85" s="300"/>
    </row>
    <row r="86" spans="2:11" ht="15" customHeight="1">
      <c r="B86" s="309"/>
      <c r="C86" s="287" t="s">
        <v>1337</v>
      </c>
      <c r="D86" s="287"/>
      <c r="E86" s="287"/>
      <c r="F86" s="308" t="s">
        <v>1322</v>
      </c>
      <c r="G86" s="307"/>
      <c r="H86" s="287" t="s">
        <v>1338</v>
      </c>
      <c r="I86" s="287" t="s">
        <v>1318</v>
      </c>
      <c r="J86" s="287">
        <v>20</v>
      </c>
      <c r="K86" s="300"/>
    </row>
    <row r="87" spans="2:11" ht="15" customHeight="1">
      <c r="B87" s="309"/>
      <c r="C87" s="287" t="s">
        <v>1339</v>
      </c>
      <c r="D87" s="287"/>
      <c r="E87" s="287"/>
      <c r="F87" s="308" t="s">
        <v>1322</v>
      </c>
      <c r="G87" s="307"/>
      <c r="H87" s="287" t="s">
        <v>1340</v>
      </c>
      <c r="I87" s="287" t="s">
        <v>1318</v>
      </c>
      <c r="J87" s="287">
        <v>20</v>
      </c>
      <c r="K87" s="300"/>
    </row>
    <row r="88" spans="2:11" ht="15" customHeight="1">
      <c r="B88" s="309"/>
      <c r="C88" s="287" t="s">
        <v>1341</v>
      </c>
      <c r="D88" s="287"/>
      <c r="E88" s="287"/>
      <c r="F88" s="308" t="s">
        <v>1322</v>
      </c>
      <c r="G88" s="307"/>
      <c r="H88" s="287" t="s">
        <v>1342</v>
      </c>
      <c r="I88" s="287" t="s">
        <v>1318</v>
      </c>
      <c r="J88" s="287">
        <v>50</v>
      </c>
      <c r="K88" s="300"/>
    </row>
    <row r="89" spans="2:11" ht="15" customHeight="1">
      <c r="B89" s="309"/>
      <c r="C89" s="287" t="s">
        <v>1343</v>
      </c>
      <c r="D89" s="287"/>
      <c r="E89" s="287"/>
      <c r="F89" s="308" t="s">
        <v>1322</v>
      </c>
      <c r="G89" s="307"/>
      <c r="H89" s="287" t="s">
        <v>1343</v>
      </c>
      <c r="I89" s="287" t="s">
        <v>1318</v>
      </c>
      <c r="J89" s="287">
        <v>50</v>
      </c>
      <c r="K89" s="300"/>
    </row>
    <row r="90" spans="2:11" ht="15" customHeight="1">
      <c r="B90" s="309"/>
      <c r="C90" s="287" t="s">
        <v>131</v>
      </c>
      <c r="D90" s="287"/>
      <c r="E90" s="287"/>
      <c r="F90" s="308" t="s">
        <v>1322</v>
      </c>
      <c r="G90" s="307"/>
      <c r="H90" s="287" t="s">
        <v>1344</v>
      </c>
      <c r="I90" s="287" t="s">
        <v>1318</v>
      </c>
      <c r="J90" s="287">
        <v>255</v>
      </c>
      <c r="K90" s="300"/>
    </row>
    <row r="91" spans="2:11" ht="15" customHeight="1">
      <c r="B91" s="309"/>
      <c r="C91" s="287" t="s">
        <v>1345</v>
      </c>
      <c r="D91" s="287"/>
      <c r="E91" s="287"/>
      <c r="F91" s="308" t="s">
        <v>1316</v>
      </c>
      <c r="G91" s="307"/>
      <c r="H91" s="287" t="s">
        <v>1346</v>
      </c>
      <c r="I91" s="287" t="s">
        <v>1347</v>
      </c>
      <c r="J91" s="287"/>
      <c r="K91" s="300"/>
    </row>
    <row r="92" spans="2:11" ht="15" customHeight="1">
      <c r="B92" s="309"/>
      <c r="C92" s="287" t="s">
        <v>1348</v>
      </c>
      <c r="D92" s="287"/>
      <c r="E92" s="287"/>
      <c r="F92" s="308" t="s">
        <v>1316</v>
      </c>
      <c r="G92" s="307"/>
      <c r="H92" s="287" t="s">
        <v>1349</v>
      </c>
      <c r="I92" s="287" t="s">
        <v>1350</v>
      </c>
      <c r="J92" s="287"/>
      <c r="K92" s="300"/>
    </row>
    <row r="93" spans="2:11" ht="15" customHeight="1">
      <c r="B93" s="309"/>
      <c r="C93" s="287" t="s">
        <v>1351</v>
      </c>
      <c r="D93" s="287"/>
      <c r="E93" s="287"/>
      <c r="F93" s="308" t="s">
        <v>1316</v>
      </c>
      <c r="G93" s="307"/>
      <c r="H93" s="287" t="s">
        <v>1351</v>
      </c>
      <c r="I93" s="287" t="s">
        <v>1350</v>
      </c>
      <c r="J93" s="287"/>
      <c r="K93" s="300"/>
    </row>
    <row r="94" spans="2:11" ht="15" customHeight="1">
      <c r="B94" s="309"/>
      <c r="C94" s="287" t="s">
        <v>42</v>
      </c>
      <c r="D94" s="287"/>
      <c r="E94" s="287"/>
      <c r="F94" s="308" t="s">
        <v>1316</v>
      </c>
      <c r="G94" s="307"/>
      <c r="H94" s="287" t="s">
        <v>1352</v>
      </c>
      <c r="I94" s="287" t="s">
        <v>1350</v>
      </c>
      <c r="J94" s="287"/>
      <c r="K94" s="300"/>
    </row>
    <row r="95" spans="2:11" ht="15" customHeight="1">
      <c r="B95" s="309"/>
      <c r="C95" s="287" t="s">
        <v>52</v>
      </c>
      <c r="D95" s="287"/>
      <c r="E95" s="287"/>
      <c r="F95" s="308" t="s">
        <v>1316</v>
      </c>
      <c r="G95" s="307"/>
      <c r="H95" s="287" t="s">
        <v>1353</v>
      </c>
      <c r="I95" s="287" t="s">
        <v>1350</v>
      </c>
      <c r="J95" s="287"/>
      <c r="K95" s="300"/>
    </row>
    <row r="96" spans="2:11" ht="15" customHeight="1">
      <c r="B96" s="312"/>
      <c r="C96" s="313"/>
      <c r="D96" s="313"/>
      <c r="E96" s="313"/>
      <c r="F96" s="313"/>
      <c r="G96" s="313"/>
      <c r="H96" s="313"/>
      <c r="I96" s="313"/>
      <c r="J96" s="313"/>
      <c r="K96" s="314"/>
    </row>
    <row r="97" spans="2:11" ht="18.75" customHeight="1">
      <c r="B97" s="315"/>
      <c r="C97" s="316"/>
      <c r="D97" s="316"/>
      <c r="E97" s="316"/>
      <c r="F97" s="316"/>
      <c r="G97" s="316"/>
      <c r="H97" s="316"/>
      <c r="I97" s="316"/>
      <c r="J97" s="316"/>
      <c r="K97" s="315"/>
    </row>
    <row r="98" spans="2:11" ht="18.75" customHeight="1">
      <c r="B98" s="294"/>
      <c r="C98" s="294"/>
      <c r="D98" s="294"/>
      <c r="E98" s="294"/>
      <c r="F98" s="294"/>
      <c r="G98" s="294"/>
      <c r="H98" s="294"/>
      <c r="I98" s="294"/>
      <c r="J98" s="294"/>
      <c r="K98" s="294"/>
    </row>
    <row r="99" spans="2:11" ht="7.5" customHeight="1">
      <c r="B99" s="295"/>
      <c r="C99" s="296"/>
      <c r="D99" s="296"/>
      <c r="E99" s="296"/>
      <c r="F99" s="296"/>
      <c r="G99" s="296"/>
      <c r="H99" s="296"/>
      <c r="I99" s="296"/>
      <c r="J99" s="296"/>
      <c r="K99" s="297"/>
    </row>
    <row r="100" spans="2:11" ht="45" customHeight="1">
      <c r="B100" s="298"/>
      <c r="C100" s="299" t="s">
        <v>1354</v>
      </c>
      <c r="D100" s="299"/>
      <c r="E100" s="299"/>
      <c r="F100" s="299"/>
      <c r="G100" s="299"/>
      <c r="H100" s="299"/>
      <c r="I100" s="299"/>
      <c r="J100" s="299"/>
      <c r="K100" s="300"/>
    </row>
    <row r="101" spans="2:11" ht="17.25" customHeight="1">
      <c r="B101" s="298"/>
      <c r="C101" s="301" t="s">
        <v>1310</v>
      </c>
      <c r="D101" s="301"/>
      <c r="E101" s="301"/>
      <c r="F101" s="301" t="s">
        <v>1311</v>
      </c>
      <c r="G101" s="302"/>
      <c r="H101" s="301" t="s">
        <v>126</v>
      </c>
      <c r="I101" s="301" t="s">
        <v>61</v>
      </c>
      <c r="J101" s="301" t="s">
        <v>1312</v>
      </c>
      <c r="K101" s="300"/>
    </row>
    <row r="102" spans="2:11" ht="17.25" customHeight="1">
      <c r="B102" s="298"/>
      <c r="C102" s="303" t="s">
        <v>1313</v>
      </c>
      <c r="D102" s="303"/>
      <c r="E102" s="303"/>
      <c r="F102" s="304" t="s">
        <v>1314</v>
      </c>
      <c r="G102" s="305"/>
      <c r="H102" s="303"/>
      <c r="I102" s="303"/>
      <c r="J102" s="303" t="s">
        <v>1315</v>
      </c>
      <c r="K102" s="300"/>
    </row>
    <row r="103" spans="2:11" ht="5.25" customHeight="1">
      <c r="B103" s="298"/>
      <c r="C103" s="301"/>
      <c r="D103" s="301"/>
      <c r="E103" s="301"/>
      <c r="F103" s="301"/>
      <c r="G103" s="317"/>
      <c r="H103" s="301"/>
      <c r="I103" s="301"/>
      <c r="J103" s="301"/>
      <c r="K103" s="300"/>
    </row>
    <row r="104" spans="2:11" ht="15" customHeight="1">
      <c r="B104" s="298"/>
      <c r="C104" s="287" t="s">
        <v>57</v>
      </c>
      <c r="D104" s="306"/>
      <c r="E104" s="306"/>
      <c r="F104" s="308" t="s">
        <v>1316</v>
      </c>
      <c r="G104" s="317"/>
      <c r="H104" s="287" t="s">
        <v>1355</v>
      </c>
      <c r="I104" s="287" t="s">
        <v>1318</v>
      </c>
      <c r="J104" s="287">
        <v>20</v>
      </c>
      <c r="K104" s="300"/>
    </row>
    <row r="105" spans="2:11" ht="15" customHeight="1">
      <c r="B105" s="298"/>
      <c r="C105" s="287" t="s">
        <v>1319</v>
      </c>
      <c r="D105" s="287"/>
      <c r="E105" s="287"/>
      <c r="F105" s="308" t="s">
        <v>1316</v>
      </c>
      <c r="G105" s="287"/>
      <c r="H105" s="287" t="s">
        <v>1355</v>
      </c>
      <c r="I105" s="287" t="s">
        <v>1318</v>
      </c>
      <c r="J105" s="287">
        <v>120</v>
      </c>
      <c r="K105" s="300"/>
    </row>
    <row r="106" spans="2:11" ht="15" customHeight="1">
      <c r="B106" s="309"/>
      <c r="C106" s="287" t="s">
        <v>1321</v>
      </c>
      <c r="D106" s="287"/>
      <c r="E106" s="287"/>
      <c r="F106" s="308" t="s">
        <v>1322</v>
      </c>
      <c r="G106" s="287"/>
      <c r="H106" s="287" t="s">
        <v>1355</v>
      </c>
      <c r="I106" s="287" t="s">
        <v>1318</v>
      </c>
      <c r="J106" s="287">
        <v>50</v>
      </c>
      <c r="K106" s="300"/>
    </row>
    <row r="107" spans="2:11" ht="15" customHeight="1">
      <c r="B107" s="309"/>
      <c r="C107" s="287" t="s">
        <v>1324</v>
      </c>
      <c r="D107" s="287"/>
      <c r="E107" s="287"/>
      <c r="F107" s="308" t="s">
        <v>1316</v>
      </c>
      <c r="G107" s="287"/>
      <c r="H107" s="287" t="s">
        <v>1355</v>
      </c>
      <c r="I107" s="287" t="s">
        <v>1326</v>
      </c>
      <c r="J107" s="287"/>
      <c r="K107" s="300"/>
    </row>
    <row r="108" spans="2:11" ht="15" customHeight="1">
      <c r="B108" s="309"/>
      <c r="C108" s="287" t="s">
        <v>1335</v>
      </c>
      <c r="D108" s="287"/>
      <c r="E108" s="287"/>
      <c r="F108" s="308" t="s">
        <v>1322</v>
      </c>
      <c r="G108" s="287"/>
      <c r="H108" s="287" t="s">
        <v>1355</v>
      </c>
      <c r="I108" s="287" t="s">
        <v>1318</v>
      </c>
      <c r="J108" s="287">
        <v>50</v>
      </c>
      <c r="K108" s="300"/>
    </row>
    <row r="109" spans="2:11" ht="15" customHeight="1">
      <c r="B109" s="309"/>
      <c r="C109" s="287" t="s">
        <v>1343</v>
      </c>
      <c r="D109" s="287"/>
      <c r="E109" s="287"/>
      <c r="F109" s="308" t="s">
        <v>1322</v>
      </c>
      <c r="G109" s="287"/>
      <c r="H109" s="287" t="s">
        <v>1355</v>
      </c>
      <c r="I109" s="287" t="s">
        <v>1318</v>
      </c>
      <c r="J109" s="287">
        <v>50</v>
      </c>
      <c r="K109" s="300"/>
    </row>
    <row r="110" spans="2:11" ht="15" customHeight="1">
      <c r="B110" s="309"/>
      <c r="C110" s="287" t="s">
        <v>1341</v>
      </c>
      <c r="D110" s="287"/>
      <c r="E110" s="287"/>
      <c r="F110" s="308" t="s">
        <v>1322</v>
      </c>
      <c r="G110" s="287"/>
      <c r="H110" s="287" t="s">
        <v>1355</v>
      </c>
      <c r="I110" s="287" t="s">
        <v>1318</v>
      </c>
      <c r="J110" s="287">
        <v>50</v>
      </c>
      <c r="K110" s="300"/>
    </row>
    <row r="111" spans="2:11" ht="15" customHeight="1">
      <c r="B111" s="309"/>
      <c r="C111" s="287" t="s">
        <v>57</v>
      </c>
      <c r="D111" s="287"/>
      <c r="E111" s="287"/>
      <c r="F111" s="308" t="s">
        <v>1316</v>
      </c>
      <c r="G111" s="287"/>
      <c r="H111" s="287" t="s">
        <v>1356</v>
      </c>
      <c r="I111" s="287" t="s">
        <v>1318</v>
      </c>
      <c r="J111" s="287">
        <v>20</v>
      </c>
      <c r="K111" s="300"/>
    </row>
    <row r="112" spans="2:11" ht="15" customHeight="1">
      <c r="B112" s="309"/>
      <c r="C112" s="287" t="s">
        <v>1357</v>
      </c>
      <c r="D112" s="287"/>
      <c r="E112" s="287"/>
      <c r="F112" s="308" t="s">
        <v>1316</v>
      </c>
      <c r="G112" s="287"/>
      <c r="H112" s="287" t="s">
        <v>1358</v>
      </c>
      <c r="I112" s="287" t="s">
        <v>1318</v>
      </c>
      <c r="J112" s="287">
        <v>120</v>
      </c>
      <c r="K112" s="300"/>
    </row>
    <row r="113" spans="2:11" ht="15" customHeight="1">
      <c r="B113" s="309"/>
      <c r="C113" s="287" t="s">
        <v>42</v>
      </c>
      <c r="D113" s="287"/>
      <c r="E113" s="287"/>
      <c r="F113" s="308" t="s">
        <v>1316</v>
      </c>
      <c r="G113" s="287"/>
      <c r="H113" s="287" t="s">
        <v>1359</v>
      </c>
      <c r="I113" s="287" t="s">
        <v>1350</v>
      </c>
      <c r="J113" s="287"/>
      <c r="K113" s="300"/>
    </row>
    <row r="114" spans="2:11" ht="15" customHeight="1">
      <c r="B114" s="309"/>
      <c r="C114" s="287" t="s">
        <v>52</v>
      </c>
      <c r="D114" s="287"/>
      <c r="E114" s="287"/>
      <c r="F114" s="308" t="s">
        <v>1316</v>
      </c>
      <c r="G114" s="287"/>
      <c r="H114" s="287" t="s">
        <v>1360</v>
      </c>
      <c r="I114" s="287" t="s">
        <v>1350</v>
      </c>
      <c r="J114" s="287"/>
      <c r="K114" s="300"/>
    </row>
    <row r="115" spans="2:11" ht="15" customHeight="1">
      <c r="B115" s="309"/>
      <c r="C115" s="287" t="s">
        <v>61</v>
      </c>
      <c r="D115" s="287"/>
      <c r="E115" s="287"/>
      <c r="F115" s="308" t="s">
        <v>1316</v>
      </c>
      <c r="G115" s="287"/>
      <c r="H115" s="287" t="s">
        <v>1361</v>
      </c>
      <c r="I115" s="287" t="s">
        <v>1362</v>
      </c>
      <c r="J115" s="287"/>
      <c r="K115" s="300"/>
    </row>
    <row r="116" spans="2:11" ht="15" customHeight="1">
      <c r="B116" s="312"/>
      <c r="C116" s="318"/>
      <c r="D116" s="318"/>
      <c r="E116" s="318"/>
      <c r="F116" s="318"/>
      <c r="G116" s="318"/>
      <c r="H116" s="318"/>
      <c r="I116" s="318"/>
      <c r="J116" s="318"/>
      <c r="K116" s="314"/>
    </row>
    <row r="117" spans="2:11" ht="18.75" customHeight="1">
      <c r="B117" s="319"/>
      <c r="C117" s="283"/>
      <c r="D117" s="283"/>
      <c r="E117" s="283"/>
      <c r="F117" s="320"/>
      <c r="G117" s="283"/>
      <c r="H117" s="283"/>
      <c r="I117" s="283"/>
      <c r="J117" s="283"/>
      <c r="K117" s="319"/>
    </row>
    <row r="118" spans="2:11" ht="18.75" customHeight="1">
      <c r="B118" s="294"/>
      <c r="C118" s="294"/>
      <c r="D118" s="294"/>
      <c r="E118" s="294"/>
      <c r="F118" s="294"/>
      <c r="G118" s="294"/>
      <c r="H118" s="294"/>
      <c r="I118" s="294"/>
      <c r="J118" s="294"/>
      <c r="K118" s="294"/>
    </row>
    <row r="119" spans="2:11" ht="7.5" customHeight="1">
      <c r="B119" s="321"/>
      <c r="C119" s="322"/>
      <c r="D119" s="322"/>
      <c r="E119" s="322"/>
      <c r="F119" s="322"/>
      <c r="G119" s="322"/>
      <c r="H119" s="322"/>
      <c r="I119" s="322"/>
      <c r="J119" s="322"/>
      <c r="K119" s="323"/>
    </row>
    <row r="120" spans="2:11" ht="45" customHeight="1">
      <c r="B120" s="324"/>
      <c r="C120" s="277" t="s">
        <v>1363</v>
      </c>
      <c r="D120" s="277"/>
      <c r="E120" s="277"/>
      <c r="F120" s="277"/>
      <c r="G120" s="277"/>
      <c r="H120" s="277"/>
      <c r="I120" s="277"/>
      <c r="J120" s="277"/>
      <c r="K120" s="325"/>
    </row>
    <row r="121" spans="2:11" ht="17.25" customHeight="1">
      <c r="B121" s="326"/>
      <c r="C121" s="301" t="s">
        <v>1310</v>
      </c>
      <c r="D121" s="301"/>
      <c r="E121" s="301"/>
      <c r="F121" s="301" t="s">
        <v>1311</v>
      </c>
      <c r="G121" s="302"/>
      <c r="H121" s="301" t="s">
        <v>126</v>
      </c>
      <c r="I121" s="301" t="s">
        <v>61</v>
      </c>
      <c r="J121" s="301" t="s">
        <v>1312</v>
      </c>
      <c r="K121" s="327"/>
    </row>
    <row r="122" spans="2:11" ht="17.25" customHeight="1">
      <c r="B122" s="326"/>
      <c r="C122" s="303" t="s">
        <v>1313</v>
      </c>
      <c r="D122" s="303"/>
      <c r="E122" s="303"/>
      <c r="F122" s="304" t="s">
        <v>1314</v>
      </c>
      <c r="G122" s="305"/>
      <c r="H122" s="303"/>
      <c r="I122" s="303"/>
      <c r="J122" s="303" t="s">
        <v>1315</v>
      </c>
      <c r="K122" s="327"/>
    </row>
    <row r="123" spans="2:11" ht="5.25" customHeight="1">
      <c r="B123" s="328"/>
      <c r="C123" s="306"/>
      <c r="D123" s="306"/>
      <c r="E123" s="306"/>
      <c r="F123" s="306"/>
      <c r="G123" s="287"/>
      <c r="H123" s="306"/>
      <c r="I123" s="306"/>
      <c r="J123" s="306"/>
      <c r="K123" s="329"/>
    </row>
    <row r="124" spans="2:11" ht="15" customHeight="1">
      <c r="B124" s="328"/>
      <c r="C124" s="287" t="s">
        <v>1319</v>
      </c>
      <c r="D124" s="306"/>
      <c r="E124" s="306"/>
      <c r="F124" s="308" t="s">
        <v>1316</v>
      </c>
      <c r="G124" s="287"/>
      <c r="H124" s="287" t="s">
        <v>1355</v>
      </c>
      <c r="I124" s="287" t="s">
        <v>1318</v>
      </c>
      <c r="J124" s="287">
        <v>120</v>
      </c>
      <c r="K124" s="330"/>
    </row>
    <row r="125" spans="2:11" ht="15" customHeight="1">
      <c r="B125" s="328"/>
      <c r="C125" s="287" t="s">
        <v>1364</v>
      </c>
      <c r="D125" s="287"/>
      <c r="E125" s="287"/>
      <c r="F125" s="308" t="s">
        <v>1316</v>
      </c>
      <c r="G125" s="287"/>
      <c r="H125" s="287" t="s">
        <v>1365</v>
      </c>
      <c r="I125" s="287" t="s">
        <v>1318</v>
      </c>
      <c r="J125" s="287" t="s">
        <v>1366</v>
      </c>
      <c r="K125" s="330"/>
    </row>
    <row r="126" spans="2:11" ht="15" customHeight="1">
      <c r="B126" s="328"/>
      <c r="C126" s="287" t="s">
        <v>1265</v>
      </c>
      <c r="D126" s="287"/>
      <c r="E126" s="287"/>
      <c r="F126" s="308" t="s">
        <v>1316</v>
      </c>
      <c r="G126" s="287"/>
      <c r="H126" s="287" t="s">
        <v>1367</v>
      </c>
      <c r="I126" s="287" t="s">
        <v>1318</v>
      </c>
      <c r="J126" s="287" t="s">
        <v>1366</v>
      </c>
      <c r="K126" s="330"/>
    </row>
    <row r="127" spans="2:11" ht="15" customHeight="1">
      <c r="B127" s="328"/>
      <c r="C127" s="287" t="s">
        <v>1327</v>
      </c>
      <c r="D127" s="287"/>
      <c r="E127" s="287"/>
      <c r="F127" s="308" t="s">
        <v>1322</v>
      </c>
      <c r="G127" s="287"/>
      <c r="H127" s="287" t="s">
        <v>1328</v>
      </c>
      <c r="I127" s="287" t="s">
        <v>1318</v>
      </c>
      <c r="J127" s="287">
        <v>15</v>
      </c>
      <c r="K127" s="330"/>
    </row>
    <row r="128" spans="2:11" ht="15" customHeight="1">
      <c r="B128" s="328"/>
      <c r="C128" s="310" t="s">
        <v>1329</v>
      </c>
      <c r="D128" s="310"/>
      <c r="E128" s="310"/>
      <c r="F128" s="311" t="s">
        <v>1322</v>
      </c>
      <c r="G128" s="310"/>
      <c r="H128" s="310" t="s">
        <v>1330</v>
      </c>
      <c r="I128" s="310" t="s">
        <v>1318</v>
      </c>
      <c r="J128" s="310">
        <v>15</v>
      </c>
      <c r="K128" s="330"/>
    </row>
    <row r="129" spans="2:11" ht="15" customHeight="1">
      <c r="B129" s="328"/>
      <c r="C129" s="310" t="s">
        <v>1331</v>
      </c>
      <c r="D129" s="310"/>
      <c r="E129" s="310"/>
      <c r="F129" s="311" t="s">
        <v>1322</v>
      </c>
      <c r="G129" s="310"/>
      <c r="H129" s="310" t="s">
        <v>1332</v>
      </c>
      <c r="I129" s="310" t="s">
        <v>1318</v>
      </c>
      <c r="J129" s="310">
        <v>20</v>
      </c>
      <c r="K129" s="330"/>
    </row>
    <row r="130" spans="2:11" ht="15" customHeight="1">
      <c r="B130" s="328"/>
      <c r="C130" s="310" t="s">
        <v>1333</v>
      </c>
      <c r="D130" s="310"/>
      <c r="E130" s="310"/>
      <c r="F130" s="311" t="s">
        <v>1322</v>
      </c>
      <c r="G130" s="310"/>
      <c r="H130" s="310" t="s">
        <v>1334</v>
      </c>
      <c r="I130" s="310" t="s">
        <v>1318</v>
      </c>
      <c r="J130" s="310">
        <v>20</v>
      </c>
      <c r="K130" s="330"/>
    </row>
    <row r="131" spans="2:11" ht="15" customHeight="1">
      <c r="B131" s="328"/>
      <c r="C131" s="287" t="s">
        <v>1321</v>
      </c>
      <c r="D131" s="287"/>
      <c r="E131" s="287"/>
      <c r="F131" s="308" t="s">
        <v>1322</v>
      </c>
      <c r="G131" s="287"/>
      <c r="H131" s="287" t="s">
        <v>1355</v>
      </c>
      <c r="I131" s="287" t="s">
        <v>1318</v>
      </c>
      <c r="J131" s="287">
        <v>50</v>
      </c>
      <c r="K131" s="330"/>
    </row>
    <row r="132" spans="2:11" ht="15" customHeight="1">
      <c r="B132" s="328"/>
      <c r="C132" s="287" t="s">
        <v>1335</v>
      </c>
      <c r="D132" s="287"/>
      <c r="E132" s="287"/>
      <c r="F132" s="308" t="s">
        <v>1322</v>
      </c>
      <c r="G132" s="287"/>
      <c r="H132" s="287" t="s">
        <v>1355</v>
      </c>
      <c r="I132" s="287" t="s">
        <v>1318</v>
      </c>
      <c r="J132" s="287">
        <v>50</v>
      </c>
      <c r="K132" s="330"/>
    </row>
    <row r="133" spans="2:11" ht="15" customHeight="1">
      <c r="B133" s="328"/>
      <c r="C133" s="287" t="s">
        <v>1341</v>
      </c>
      <c r="D133" s="287"/>
      <c r="E133" s="287"/>
      <c r="F133" s="308" t="s">
        <v>1322</v>
      </c>
      <c r="G133" s="287"/>
      <c r="H133" s="287" t="s">
        <v>1355</v>
      </c>
      <c r="I133" s="287" t="s">
        <v>1318</v>
      </c>
      <c r="J133" s="287">
        <v>50</v>
      </c>
      <c r="K133" s="330"/>
    </row>
    <row r="134" spans="2:11" ht="15" customHeight="1">
      <c r="B134" s="328"/>
      <c r="C134" s="287" t="s">
        <v>1343</v>
      </c>
      <c r="D134" s="287"/>
      <c r="E134" s="287"/>
      <c r="F134" s="308" t="s">
        <v>1322</v>
      </c>
      <c r="G134" s="287"/>
      <c r="H134" s="287" t="s">
        <v>1355</v>
      </c>
      <c r="I134" s="287" t="s">
        <v>1318</v>
      </c>
      <c r="J134" s="287">
        <v>50</v>
      </c>
      <c r="K134" s="330"/>
    </row>
    <row r="135" spans="2:11" ht="15" customHeight="1">
      <c r="B135" s="328"/>
      <c r="C135" s="287" t="s">
        <v>131</v>
      </c>
      <c r="D135" s="287"/>
      <c r="E135" s="287"/>
      <c r="F135" s="308" t="s">
        <v>1322</v>
      </c>
      <c r="G135" s="287"/>
      <c r="H135" s="287" t="s">
        <v>1368</v>
      </c>
      <c r="I135" s="287" t="s">
        <v>1318</v>
      </c>
      <c r="J135" s="287">
        <v>255</v>
      </c>
      <c r="K135" s="330"/>
    </row>
    <row r="136" spans="2:11" ht="15" customHeight="1">
      <c r="B136" s="328"/>
      <c r="C136" s="287" t="s">
        <v>1345</v>
      </c>
      <c r="D136" s="287"/>
      <c r="E136" s="287"/>
      <c r="F136" s="308" t="s">
        <v>1316</v>
      </c>
      <c r="G136" s="287"/>
      <c r="H136" s="287" t="s">
        <v>1369</v>
      </c>
      <c r="I136" s="287" t="s">
        <v>1347</v>
      </c>
      <c r="J136" s="287"/>
      <c r="K136" s="330"/>
    </row>
    <row r="137" spans="2:11" ht="15" customHeight="1">
      <c r="B137" s="328"/>
      <c r="C137" s="287" t="s">
        <v>1348</v>
      </c>
      <c r="D137" s="287"/>
      <c r="E137" s="287"/>
      <c r="F137" s="308" t="s">
        <v>1316</v>
      </c>
      <c r="G137" s="287"/>
      <c r="H137" s="287" t="s">
        <v>1370</v>
      </c>
      <c r="I137" s="287" t="s">
        <v>1350</v>
      </c>
      <c r="J137" s="287"/>
      <c r="K137" s="330"/>
    </row>
    <row r="138" spans="2:11" ht="15" customHeight="1">
      <c r="B138" s="328"/>
      <c r="C138" s="287" t="s">
        <v>1351</v>
      </c>
      <c r="D138" s="287"/>
      <c r="E138" s="287"/>
      <c r="F138" s="308" t="s">
        <v>1316</v>
      </c>
      <c r="G138" s="287"/>
      <c r="H138" s="287" t="s">
        <v>1351</v>
      </c>
      <c r="I138" s="287" t="s">
        <v>1350</v>
      </c>
      <c r="J138" s="287"/>
      <c r="K138" s="330"/>
    </row>
    <row r="139" spans="2:11" ht="15" customHeight="1">
      <c r="B139" s="328"/>
      <c r="C139" s="287" t="s">
        <v>42</v>
      </c>
      <c r="D139" s="287"/>
      <c r="E139" s="287"/>
      <c r="F139" s="308" t="s">
        <v>1316</v>
      </c>
      <c r="G139" s="287"/>
      <c r="H139" s="287" t="s">
        <v>1371</v>
      </c>
      <c r="I139" s="287" t="s">
        <v>1350</v>
      </c>
      <c r="J139" s="287"/>
      <c r="K139" s="330"/>
    </row>
    <row r="140" spans="2:11" ht="15" customHeight="1">
      <c r="B140" s="328"/>
      <c r="C140" s="287" t="s">
        <v>1372</v>
      </c>
      <c r="D140" s="287"/>
      <c r="E140" s="287"/>
      <c r="F140" s="308" t="s">
        <v>1316</v>
      </c>
      <c r="G140" s="287"/>
      <c r="H140" s="287" t="s">
        <v>1373</v>
      </c>
      <c r="I140" s="287" t="s">
        <v>1350</v>
      </c>
      <c r="J140" s="287"/>
      <c r="K140" s="330"/>
    </row>
    <row r="141" spans="2:11" ht="15" customHeight="1">
      <c r="B141" s="331"/>
      <c r="C141" s="332"/>
      <c r="D141" s="332"/>
      <c r="E141" s="332"/>
      <c r="F141" s="332"/>
      <c r="G141" s="332"/>
      <c r="H141" s="332"/>
      <c r="I141" s="332"/>
      <c r="J141" s="332"/>
      <c r="K141" s="333"/>
    </row>
    <row r="142" spans="2:11" ht="18.75" customHeight="1">
      <c r="B142" s="283"/>
      <c r="C142" s="283"/>
      <c r="D142" s="283"/>
      <c r="E142" s="283"/>
      <c r="F142" s="320"/>
      <c r="G142" s="283"/>
      <c r="H142" s="283"/>
      <c r="I142" s="283"/>
      <c r="J142" s="283"/>
      <c r="K142" s="283"/>
    </row>
    <row r="143" spans="2:11" ht="18.75" customHeight="1">
      <c r="B143" s="294"/>
      <c r="C143" s="294"/>
      <c r="D143" s="294"/>
      <c r="E143" s="294"/>
      <c r="F143" s="294"/>
      <c r="G143" s="294"/>
      <c r="H143" s="294"/>
      <c r="I143" s="294"/>
      <c r="J143" s="294"/>
      <c r="K143" s="294"/>
    </row>
    <row r="144" spans="2:11" ht="7.5" customHeight="1">
      <c r="B144" s="295"/>
      <c r="C144" s="296"/>
      <c r="D144" s="296"/>
      <c r="E144" s="296"/>
      <c r="F144" s="296"/>
      <c r="G144" s="296"/>
      <c r="H144" s="296"/>
      <c r="I144" s="296"/>
      <c r="J144" s="296"/>
      <c r="K144" s="297"/>
    </row>
    <row r="145" spans="2:11" ht="45" customHeight="1">
      <c r="B145" s="298"/>
      <c r="C145" s="299" t="s">
        <v>1374</v>
      </c>
      <c r="D145" s="299"/>
      <c r="E145" s="299"/>
      <c r="F145" s="299"/>
      <c r="G145" s="299"/>
      <c r="H145" s="299"/>
      <c r="I145" s="299"/>
      <c r="J145" s="299"/>
      <c r="K145" s="300"/>
    </row>
    <row r="146" spans="2:11" ht="17.25" customHeight="1">
      <c r="B146" s="298"/>
      <c r="C146" s="301" t="s">
        <v>1310</v>
      </c>
      <c r="D146" s="301"/>
      <c r="E146" s="301"/>
      <c r="F146" s="301" t="s">
        <v>1311</v>
      </c>
      <c r="G146" s="302"/>
      <c r="H146" s="301" t="s">
        <v>126</v>
      </c>
      <c r="I146" s="301" t="s">
        <v>61</v>
      </c>
      <c r="J146" s="301" t="s">
        <v>1312</v>
      </c>
      <c r="K146" s="300"/>
    </row>
    <row r="147" spans="2:11" ht="17.25" customHeight="1">
      <c r="B147" s="298"/>
      <c r="C147" s="303" t="s">
        <v>1313</v>
      </c>
      <c r="D147" s="303"/>
      <c r="E147" s="303"/>
      <c r="F147" s="304" t="s">
        <v>1314</v>
      </c>
      <c r="G147" s="305"/>
      <c r="H147" s="303"/>
      <c r="I147" s="303"/>
      <c r="J147" s="303" t="s">
        <v>1315</v>
      </c>
      <c r="K147" s="300"/>
    </row>
    <row r="148" spans="2:11" ht="5.25" customHeight="1">
      <c r="B148" s="309"/>
      <c r="C148" s="306"/>
      <c r="D148" s="306"/>
      <c r="E148" s="306"/>
      <c r="F148" s="306"/>
      <c r="G148" s="307"/>
      <c r="H148" s="306"/>
      <c r="I148" s="306"/>
      <c r="J148" s="306"/>
      <c r="K148" s="330"/>
    </row>
    <row r="149" spans="2:11" ht="15" customHeight="1">
      <c r="B149" s="309"/>
      <c r="C149" s="334" t="s">
        <v>1319</v>
      </c>
      <c r="D149" s="287"/>
      <c r="E149" s="287"/>
      <c r="F149" s="335" t="s">
        <v>1316</v>
      </c>
      <c r="G149" s="287"/>
      <c r="H149" s="334" t="s">
        <v>1355</v>
      </c>
      <c r="I149" s="334" t="s">
        <v>1318</v>
      </c>
      <c r="J149" s="334">
        <v>120</v>
      </c>
      <c r="K149" s="330"/>
    </row>
    <row r="150" spans="2:11" ht="15" customHeight="1">
      <c r="B150" s="309"/>
      <c r="C150" s="334" t="s">
        <v>1364</v>
      </c>
      <c r="D150" s="287"/>
      <c r="E150" s="287"/>
      <c r="F150" s="335" t="s">
        <v>1316</v>
      </c>
      <c r="G150" s="287"/>
      <c r="H150" s="334" t="s">
        <v>1375</v>
      </c>
      <c r="I150" s="334" t="s">
        <v>1318</v>
      </c>
      <c r="J150" s="334" t="s">
        <v>1366</v>
      </c>
      <c r="K150" s="330"/>
    </row>
    <row r="151" spans="2:11" ht="15" customHeight="1">
      <c r="B151" s="309"/>
      <c r="C151" s="334" t="s">
        <v>1265</v>
      </c>
      <c r="D151" s="287"/>
      <c r="E151" s="287"/>
      <c r="F151" s="335" t="s">
        <v>1316</v>
      </c>
      <c r="G151" s="287"/>
      <c r="H151" s="334" t="s">
        <v>1376</v>
      </c>
      <c r="I151" s="334" t="s">
        <v>1318</v>
      </c>
      <c r="J151" s="334" t="s">
        <v>1366</v>
      </c>
      <c r="K151" s="330"/>
    </row>
    <row r="152" spans="2:11" ht="15" customHeight="1">
      <c r="B152" s="309"/>
      <c r="C152" s="334" t="s">
        <v>1321</v>
      </c>
      <c r="D152" s="287"/>
      <c r="E152" s="287"/>
      <c r="F152" s="335" t="s">
        <v>1322</v>
      </c>
      <c r="G152" s="287"/>
      <c r="H152" s="334" t="s">
        <v>1355</v>
      </c>
      <c r="I152" s="334" t="s">
        <v>1318</v>
      </c>
      <c r="J152" s="334">
        <v>50</v>
      </c>
      <c r="K152" s="330"/>
    </row>
    <row r="153" spans="2:11" ht="15" customHeight="1">
      <c r="B153" s="309"/>
      <c r="C153" s="334" t="s">
        <v>1324</v>
      </c>
      <c r="D153" s="287"/>
      <c r="E153" s="287"/>
      <c r="F153" s="335" t="s">
        <v>1316</v>
      </c>
      <c r="G153" s="287"/>
      <c r="H153" s="334" t="s">
        <v>1355</v>
      </c>
      <c r="I153" s="334" t="s">
        <v>1326</v>
      </c>
      <c r="J153" s="334"/>
      <c r="K153" s="330"/>
    </row>
    <row r="154" spans="2:11" ht="15" customHeight="1">
      <c r="B154" s="309"/>
      <c r="C154" s="334" t="s">
        <v>1335</v>
      </c>
      <c r="D154" s="287"/>
      <c r="E154" s="287"/>
      <c r="F154" s="335" t="s">
        <v>1322</v>
      </c>
      <c r="G154" s="287"/>
      <c r="H154" s="334" t="s">
        <v>1355</v>
      </c>
      <c r="I154" s="334" t="s">
        <v>1318</v>
      </c>
      <c r="J154" s="334">
        <v>50</v>
      </c>
      <c r="K154" s="330"/>
    </row>
    <row r="155" spans="2:11" ht="15" customHeight="1">
      <c r="B155" s="309"/>
      <c r="C155" s="334" t="s">
        <v>1343</v>
      </c>
      <c r="D155" s="287"/>
      <c r="E155" s="287"/>
      <c r="F155" s="335" t="s">
        <v>1322</v>
      </c>
      <c r="G155" s="287"/>
      <c r="H155" s="334" t="s">
        <v>1355</v>
      </c>
      <c r="I155" s="334" t="s">
        <v>1318</v>
      </c>
      <c r="J155" s="334">
        <v>50</v>
      </c>
      <c r="K155" s="330"/>
    </row>
    <row r="156" spans="2:11" ht="15" customHeight="1">
      <c r="B156" s="309"/>
      <c r="C156" s="334" t="s">
        <v>1341</v>
      </c>
      <c r="D156" s="287"/>
      <c r="E156" s="287"/>
      <c r="F156" s="335" t="s">
        <v>1322</v>
      </c>
      <c r="G156" s="287"/>
      <c r="H156" s="334" t="s">
        <v>1355</v>
      </c>
      <c r="I156" s="334" t="s">
        <v>1318</v>
      </c>
      <c r="J156" s="334">
        <v>50</v>
      </c>
      <c r="K156" s="330"/>
    </row>
    <row r="157" spans="2:11" ht="15" customHeight="1">
      <c r="B157" s="309"/>
      <c r="C157" s="334" t="s">
        <v>106</v>
      </c>
      <c r="D157" s="287"/>
      <c r="E157" s="287"/>
      <c r="F157" s="335" t="s">
        <v>1316</v>
      </c>
      <c r="G157" s="287"/>
      <c r="H157" s="334" t="s">
        <v>1377</v>
      </c>
      <c r="I157" s="334" t="s">
        <v>1318</v>
      </c>
      <c r="J157" s="334" t="s">
        <v>1378</v>
      </c>
      <c r="K157" s="330"/>
    </row>
    <row r="158" spans="2:11" ht="15" customHeight="1">
      <c r="B158" s="309"/>
      <c r="C158" s="334" t="s">
        <v>1379</v>
      </c>
      <c r="D158" s="287"/>
      <c r="E158" s="287"/>
      <c r="F158" s="335" t="s">
        <v>1316</v>
      </c>
      <c r="G158" s="287"/>
      <c r="H158" s="334" t="s">
        <v>1380</v>
      </c>
      <c r="I158" s="334" t="s">
        <v>1350</v>
      </c>
      <c r="J158" s="334"/>
      <c r="K158" s="330"/>
    </row>
    <row r="159" spans="2:11" ht="15" customHeight="1">
      <c r="B159" s="336"/>
      <c r="C159" s="318"/>
      <c r="D159" s="318"/>
      <c r="E159" s="318"/>
      <c r="F159" s="318"/>
      <c r="G159" s="318"/>
      <c r="H159" s="318"/>
      <c r="I159" s="318"/>
      <c r="J159" s="318"/>
      <c r="K159" s="337"/>
    </row>
    <row r="160" spans="2:11" ht="18.75" customHeight="1">
      <c r="B160" s="283"/>
      <c r="C160" s="287"/>
      <c r="D160" s="287"/>
      <c r="E160" s="287"/>
      <c r="F160" s="308"/>
      <c r="G160" s="287"/>
      <c r="H160" s="287"/>
      <c r="I160" s="287"/>
      <c r="J160" s="287"/>
      <c r="K160" s="283"/>
    </row>
    <row r="161" spans="2:11" ht="18.75" customHeight="1">
      <c r="B161" s="294"/>
      <c r="C161" s="294"/>
      <c r="D161" s="294"/>
      <c r="E161" s="294"/>
      <c r="F161" s="294"/>
      <c r="G161" s="294"/>
      <c r="H161" s="294"/>
      <c r="I161" s="294"/>
      <c r="J161" s="294"/>
      <c r="K161" s="294"/>
    </row>
    <row r="162" spans="2:11" ht="7.5" customHeight="1">
      <c r="B162" s="273"/>
      <c r="C162" s="274"/>
      <c r="D162" s="274"/>
      <c r="E162" s="274"/>
      <c r="F162" s="274"/>
      <c r="G162" s="274"/>
      <c r="H162" s="274"/>
      <c r="I162" s="274"/>
      <c r="J162" s="274"/>
      <c r="K162" s="275"/>
    </row>
    <row r="163" spans="2:11" ht="45" customHeight="1">
      <c r="B163" s="276"/>
      <c r="C163" s="277" t="s">
        <v>1381</v>
      </c>
      <c r="D163" s="277"/>
      <c r="E163" s="277"/>
      <c r="F163" s="277"/>
      <c r="G163" s="277"/>
      <c r="H163" s="277"/>
      <c r="I163" s="277"/>
      <c r="J163" s="277"/>
      <c r="K163" s="278"/>
    </row>
    <row r="164" spans="2:11" ht="17.25" customHeight="1">
      <c r="B164" s="276"/>
      <c r="C164" s="301" t="s">
        <v>1310</v>
      </c>
      <c r="D164" s="301"/>
      <c r="E164" s="301"/>
      <c r="F164" s="301" t="s">
        <v>1311</v>
      </c>
      <c r="G164" s="338"/>
      <c r="H164" s="339" t="s">
        <v>126</v>
      </c>
      <c r="I164" s="339" t="s">
        <v>61</v>
      </c>
      <c r="J164" s="301" t="s">
        <v>1312</v>
      </c>
      <c r="K164" s="278"/>
    </row>
    <row r="165" spans="2:11" ht="17.25" customHeight="1">
      <c r="B165" s="279"/>
      <c r="C165" s="303" t="s">
        <v>1313</v>
      </c>
      <c r="D165" s="303"/>
      <c r="E165" s="303"/>
      <c r="F165" s="304" t="s">
        <v>1314</v>
      </c>
      <c r="G165" s="340"/>
      <c r="H165" s="341"/>
      <c r="I165" s="341"/>
      <c r="J165" s="303" t="s">
        <v>1315</v>
      </c>
      <c r="K165" s="281"/>
    </row>
    <row r="166" spans="2:11" ht="5.25" customHeight="1">
      <c r="B166" s="309"/>
      <c r="C166" s="306"/>
      <c r="D166" s="306"/>
      <c r="E166" s="306"/>
      <c r="F166" s="306"/>
      <c r="G166" s="307"/>
      <c r="H166" s="306"/>
      <c r="I166" s="306"/>
      <c r="J166" s="306"/>
      <c r="K166" s="330"/>
    </row>
    <row r="167" spans="2:11" ht="15" customHeight="1">
      <c r="B167" s="309"/>
      <c r="C167" s="287" t="s">
        <v>1319</v>
      </c>
      <c r="D167" s="287"/>
      <c r="E167" s="287"/>
      <c r="F167" s="308" t="s">
        <v>1316</v>
      </c>
      <c r="G167" s="287"/>
      <c r="H167" s="287" t="s">
        <v>1355</v>
      </c>
      <c r="I167" s="287" t="s">
        <v>1318</v>
      </c>
      <c r="J167" s="287">
        <v>120</v>
      </c>
      <c r="K167" s="330"/>
    </row>
    <row r="168" spans="2:11" ht="15" customHeight="1">
      <c r="B168" s="309"/>
      <c r="C168" s="287" t="s">
        <v>1364</v>
      </c>
      <c r="D168" s="287"/>
      <c r="E168" s="287"/>
      <c r="F168" s="308" t="s">
        <v>1316</v>
      </c>
      <c r="G168" s="287"/>
      <c r="H168" s="287" t="s">
        <v>1365</v>
      </c>
      <c r="I168" s="287" t="s">
        <v>1318</v>
      </c>
      <c r="J168" s="287" t="s">
        <v>1366</v>
      </c>
      <c r="K168" s="330"/>
    </row>
    <row r="169" spans="2:11" ht="15" customHeight="1">
      <c r="B169" s="309"/>
      <c r="C169" s="287" t="s">
        <v>1265</v>
      </c>
      <c r="D169" s="287"/>
      <c r="E169" s="287"/>
      <c r="F169" s="308" t="s">
        <v>1316</v>
      </c>
      <c r="G169" s="287"/>
      <c r="H169" s="287" t="s">
        <v>1382</v>
      </c>
      <c r="I169" s="287" t="s">
        <v>1318</v>
      </c>
      <c r="J169" s="287" t="s">
        <v>1366</v>
      </c>
      <c r="K169" s="330"/>
    </row>
    <row r="170" spans="2:11" ht="15" customHeight="1">
      <c r="B170" s="309"/>
      <c r="C170" s="287" t="s">
        <v>1321</v>
      </c>
      <c r="D170" s="287"/>
      <c r="E170" s="287"/>
      <c r="F170" s="308" t="s">
        <v>1322</v>
      </c>
      <c r="G170" s="287"/>
      <c r="H170" s="287" t="s">
        <v>1382</v>
      </c>
      <c r="I170" s="287" t="s">
        <v>1318</v>
      </c>
      <c r="J170" s="287">
        <v>50</v>
      </c>
      <c r="K170" s="330"/>
    </row>
    <row r="171" spans="2:11" ht="15" customHeight="1">
      <c r="B171" s="309"/>
      <c r="C171" s="287" t="s">
        <v>1324</v>
      </c>
      <c r="D171" s="287"/>
      <c r="E171" s="287"/>
      <c r="F171" s="308" t="s">
        <v>1316</v>
      </c>
      <c r="G171" s="287"/>
      <c r="H171" s="287" t="s">
        <v>1382</v>
      </c>
      <c r="I171" s="287" t="s">
        <v>1326</v>
      </c>
      <c r="J171" s="287"/>
      <c r="K171" s="330"/>
    </row>
    <row r="172" spans="2:11" ht="15" customHeight="1">
      <c r="B172" s="309"/>
      <c r="C172" s="287" t="s">
        <v>1335</v>
      </c>
      <c r="D172" s="287"/>
      <c r="E172" s="287"/>
      <c r="F172" s="308" t="s">
        <v>1322</v>
      </c>
      <c r="G172" s="287"/>
      <c r="H172" s="287" t="s">
        <v>1382</v>
      </c>
      <c r="I172" s="287" t="s">
        <v>1318</v>
      </c>
      <c r="J172" s="287">
        <v>50</v>
      </c>
      <c r="K172" s="330"/>
    </row>
    <row r="173" spans="2:11" ht="15" customHeight="1">
      <c r="B173" s="309"/>
      <c r="C173" s="287" t="s">
        <v>1343</v>
      </c>
      <c r="D173" s="287"/>
      <c r="E173" s="287"/>
      <c r="F173" s="308" t="s">
        <v>1322</v>
      </c>
      <c r="G173" s="287"/>
      <c r="H173" s="287" t="s">
        <v>1382</v>
      </c>
      <c r="I173" s="287" t="s">
        <v>1318</v>
      </c>
      <c r="J173" s="287">
        <v>50</v>
      </c>
      <c r="K173" s="330"/>
    </row>
    <row r="174" spans="2:11" ht="15" customHeight="1">
      <c r="B174" s="309"/>
      <c r="C174" s="287" t="s">
        <v>1341</v>
      </c>
      <c r="D174" s="287"/>
      <c r="E174" s="287"/>
      <c r="F174" s="308" t="s">
        <v>1322</v>
      </c>
      <c r="G174" s="287"/>
      <c r="H174" s="287" t="s">
        <v>1382</v>
      </c>
      <c r="I174" s="287" t="s">
        <v>1318</v>
      </c>
      <c r="J174" s="287">
        <v>50</v>
      </c>
      <c r="K174" s="330"/>
    </row>
    <row r="175" spans="2:11" ht="15" customHeight="1">
      <c r="B175" s="309"/>
      <c r="C175" s="287" t="s">
        <v>125</v>
      </c>
      <c r="D175" s="287"/>
      <c r="E175" s="287"/>
      <c r="F175" s="308" t="s">
        <v>1316</v>
      </c>
      <c r="G175" s="287"/>
      <c r="H175" s="287" t="s">
        <v>1383</v>
      </c>
      <c r="I175" s="287" t="s">
        <v>1384</v>
      </c>
      <c r="J175" s="287"/>
      <c r="K175" s="330"/>
    </row>
    <row r="176" spans="2:11" ht="15" customHeight="1">
      <c r="B176" s="309"/>
      <c r="C176" s="287" t="s">
        <v>61</v>
      </c>
      <c r="D176" s="287"/>
      <c r="E176" s="287"/>
      <c r="F176" s="308" t="s">
        <v>1316</v>
      </c>
      <c r="G176" s="287"/>
      <c r="H176" s="287" t="s">
        <v>1385</v>
      </c>
      <c r="I176" s="287" t="s">
        <v>1386</v>
      </c>
      <c r="J176" s="287">
        <v>1</v>
      </c>
      <c r="K176" s="330"/>
    </row>
    <row r="177" spans="2:11" ht="15" customHeight="1">
      <c r="B177" s="309"/>
      <c r="C177" s="287" t="s">
        <v>57</v>
      </c>
      <c r="D177" s="287"/>
      <c r="E177" s="287"/>
      <c r="F177" s="308" t="s">
        <v>1316</v>
      </c>
      <c r="G177" s="287"/>
      <c r="H177" s="287" t="s">
        <v>1387</v>
      </c>
      <c r="I177" s="287" t="s">
        <v>1318</v>
      </c>
      <c r="J177" s="287">
        <v>20</v>
      </c>
      <c r="K177" s="330"/>
    </row>
    <row r="178" spans="2:11" ht="15" customHeight="1">
      <c r="B178" s="309"/>
      <c r="C178" s="287" t="s">
        <v>126</v>
      </c>
      <c r="D178" s="287"/>
      <c r="E178" s="287"/>
      <c r="F178" s="308" t="s">
        <v>1316</v>
      </c>
      <c r="G178" s="287"/>
      <c r="H178" s="287" t="s">
        <v>1388</v>
      </c>
      <c r="I178" s="287" t="s">
        <v>1318</v>
      </c>
      <c r="J178" s="287">
        <v>255</v>
      </c>
      <c r="K178" s="330"/>
    </row>
    <row r="179" spans="2:11" ht="15" customHeight="1">
      <c r="B179" s="309"/>
      <c r="C179" s="287" t="s">
        <v>127</v>
      </c>
      <c r="D179" s="287"/>
      <c r="E179" s="287"/>
      <c r="F179" s="308" t="s">
        <v>1316</v>
      </c>
      <c r="G179" s="287"/>
      <c r="H179" s="287" t="s">
        <v>1281</v>
      </c>
      <c r="I179" s="287" t="s">
        <v>1318</v>
      </c>
      <c r="J179" s="287">
        <v>10</v>
      </c>
      <c r="K179" s="330"/>
    </row>
    <row r="180" spans="2:11" ht="15" customHeight="1">
      <c r="B180" s="309"/>
      <c r="C180" s="287" t="s">
        <v>128</v>
      </c>
      <c r="D180" s="287"/>
      <c r="E180" s="287"/>
      <c r="F180" s="308" t="s">
        <v>1316</v>
      </c>
      <c r="G180" s="287"/>
      <c r="H180" s="287" t="s">
        <v>1389</v>
      </c>
      <c r="I180" s="287" t="s">
        <v>1350</v>
      </c>
      <c r="J180" s="287"/>
      <c r="K180" s="330"/>
    </row>
    <row r="181" spans="2:11" ht="15" customHeight="1">
      <c r="B181" s="309"/>
      <c r="C181" s="287" t="s">
        <v>1390</v>
      </c>
      <c r="D181" s="287"/>
      <c r="E181" s="287"/>
      <c r="F181" s="308" t="s">
        <v>1316</v>
      </c>
      <c r="G181" s="287"/>
      <c r="H181" s="287" t="s">
        <v>1391</v>
      </c>
      <c r="I181" s="287" t="s">
        <v>1350</v>
      </c>
      <c r="J181" s="287"/>
      <c r="K181" s="330"/>
    </row>
    <row r="182" spans="2:11" ht="15" customHeight="1">
      <c r="B182" s="309"/>
      <c r="C182" s="287" t="s">
        <v>1379</v>
      </c>
      <c r="D182" s="287"/>
      <c r="E182" s="287"/>
      <c r="F182" s="308" t="s">
        <v>1316</v>
      </c>
      <c r="G182" s="287"/>
      <c r="H182" s="287" t="s">
        <v>1392</v>
      </c>
      <c r="I182" s="287" t="s">
        <v>1350</v>
      </c>
      <c r="J182" s="287"/>
      <c r="K182" s="330"/>
    </row>
    <row r="183" spans="2:11" ht="15" customHeight="1">
      <c r="B183" s="309"/>
      <c r="C183" s="287" t="s">
        <v>130</v>
      </c>
      <c r="D183" s="287"/>
      <c r="E183" s="287"/>
      <c r="F183" s="308" t="s">
        <v>1322</v>
      </c>
      <c r="G183" s="287"/>
      <c r="H183" s="287" t="s">
        <v>1393</v>
      </c>
      <c r="I183" s="287" t="s">
        <v>1318</v>
      </c>
      <c r="J183" s="287">
        <v>50</v>
      </c>
      <c r="K183" s="330"/>
    </row>
    <row r="184" spans="2:11" ht="15" customHeight="1">
      <c r="B184" s="309"/>
      <c r="C184" s="287" t="s">
        <v>1394</v>
      </c>
      <c r="D184" s="287"/>
      <c r="E184" s="287"/>
      <c r="F184" s="308" t="s">
        <v>1322</v>
      </c>
      <c r="G184" s="287"/>
      <c r="H184" s="287" t="s">
        <v>1395</v>
      </c>
      <c r="I184" s="287" t="s">
        <v>1396</v>
      </c>
      <c r="J184" s="287"/>
      <c r="K184" s="330"/>
    </row>
    <row r="185" spans="2:11" ht="15" customHeight="1">
      <c r="B185" s="309"/>
      <c r="C185" s="287" t="s">
        <v>1397</v>
      </c>
      <c r="D185" s="287"/>
      <c r="E185" s="287"/>
      <c r="F185" s="308" t="s">
        <v>1322</v>
      </c>
      <c r="G185" s="287"/>
      <c r="H185" s="287" t="s">
        <v>1398</v>
      </c>
      <c r="I185" s="287" t="s">
        <v>1396</v>
      </c>
      <c r="J185" s="287"/>
      <c r="K185" s="330"/>
    </row>
    <row r="186" spans="2:11" ht="15" customHeight="1">
      <c r="B186" s="309"/>
      <c r="C186" s="287" t="s">
        <v>1399</v>
      </c>
      <c r="D186" s="287"/>
      <c r="E186" s="287"/>
      <c r="F186" s="308" t="s">
        <v>1322</v>
      </c>
      <c r="G186" s="287"/>
      <c r="H186" s="287" t="s">
        <v>1400</v>
      </c>
      <c r="I186" s="287" t="s">
        <v>1396</v>
      </c>
      <c r="J186" s="287"/>
      <c r="K186" s="330"/>
    </row>
    <row r="187" spans="2:11" ht="15" customHeight="1">
      <c r="B187" s="309"/>
      <c r="C187" s="342" t="s">
        <v>1401</v>
      </c>
      <c r="D187" s="287"/>
      <c r="E187" s="287"/>
      <c r="F187" s="308" t="s">
        <v>1322</v>
      </c>
      <c r="G187" s="287"/>
      <c r="H187" s="287" t="s">
        <v>1402</v>
      </c>
      <c r="I187" s="287" t="s">
        <v>1403</v>
      </c>
      <c r="J187" s="343" t="s">
        <v>1404</v>
      </c>
      <c r="K187" s="330"/>
    </row>
    <row r="188" spans="2:11" ht="15" customHeight="1">
      <c r="B188" s="309"/>
      <c r="C188" s="293" t="s">
        <v>46</v>
      </c>
      <c r="D188" s="287"/>
      <c r="E188" s="287"/>
      <c r="F188" s="308" t="s">
        <v>1316</v>
      </c>
      <c r="G188" s="287"/>
      <c r="H188" s="283" t="s">
        <v>1405</v>
      </c>
      <c r="I188" s="287" t="s">
        <v>1406</v>
      </c>
      <c r="J188" s="287"/>
      <c r="K188" s="330"/>
    </row>
    <row r="189" spans="2:11" ht="15" customHeight="1">
      <c r="B189" s="309"/>
      <c r="C189" s="293" t="s">
        <v>1407</v>
      </c>
      <c r="D189" s="287"/>
      <c r="E189" s="287"/>
      <c r="F189" s="308" t="s">
        <v>1316</v>
      </c>
      <c r="G189" s="287"/>
      <c r="H189" s="287" t="s">
        <v>1408</v>
      </c>
      <c r="I189" s="287" t="s">
        <v>1350</v>
      </c>
      <c r="J189" s="287"/>
      <c r="K189" s="330"/>
    </row>
    <row r="190" spans="2:11" ht="15" customHeight="1">
      <c r="B190" s="309"/>
      <c r="C190" s="293" t="s">
        <v>1409</v>
      </c>
      <c r="D190" s="287"/>
      <c r="E190" s="287"/>
      <c r="F190" s="308" t="s">
        <v>1316</v>
      </c>
      <c r="G190" s="287"/>
      <c r="H190" s="287" t="s">
        <v>1410</v>
      </c>
      <c r="I190" s="287" t="s">
        <v>1350</v>
      </c>
      <c r="J190" s="287"/>
      <c r="K190" s="330"/>
    </row>
    <row r="191" spans="2:11" ht="15" customHeight="1">
      <c r="B191" s="309"/>
      <c r="C191" s="293" t="s">
        <v>1411</v>
      </c>
      <c r="D191" s="287"/>
      <c r="E191" s="287"/>
      <c r="F191" s="308" t="s">
        <v>1322</v>
      </c>
      <c r="G191" s="287"/>
      <c r="H191" s="287" t="s">
        <v>1412</v>
      </c>
      <c r="I191" s="287" t="s">
        <v>1350</v>
      </c>
      <c r="J191" s="287"/>
      <c r="K191" s="330"/>
    </row>
    <row r="192" spans="2:11" ht="15" customHeight="1">
      <c r="B192" s="336"/>
      <c r="C192" s="344"/>
      <c r="D192" s="318"/>
      <c r="E192" s="318"/>
      <c r="F192" s="318"/>
      <c r="G192" s="318"/>
      <c r="H192" s="318"/>
      <c r="I192" s="318"/>
      <c r="J192" s="318"/>
      <c r="K192" s="337"/>
    </row>
    <row r="193" spans="2:11" ht="18.75" customHeight="1">
      <c r="B193" s="283"/>
      <c r="C193" s="287"/>
      <c r="D193" s="287"/>
      <c r="E193" s="287"/>
      <c r="F193" s="308"/>
      <c r="G193" s="287"/>
      <c r="H193" s="287"/>
      <c r="I193" s="287"/>
      <c r="J193" s="287"/>
      <c r="K193" s="283"/>
    </row>
    <row r="194" spans="2:11" ht="18.75" customHeight="1">
      <c r="B194" s="283"/>
      <c r="C194" s="287"/>
      <c r="D194" s="287"/>
      <c r="E194" s="287"/>
      <c r="F194" s="308"/>
      <c r="G194" s="287"/>
      <c r="H194" s="287"/>
      <c r="I194" s="287"/>
      <c r="J194" s="287"/>
      <c r="K194" s="283"/>
    </row>
    <row r="195" spans="2:11" ht="18.75" customHeight="1">
      <c r="B195" s="294"/>
      <c r="C195" s="294"/>
      <c r="D195" s="294"/>
      <c r="E195" s="294"/>
      <c r="F195" s="294"/>
      <c r="G195" s="294"/>
      <c r="H195" s="294"/>
      <c r="I195" s="294"/>
      <c r="J195" s="294"/>
      <c r="K195" s="294"/>
    </row>
    <row r="196" spans="2:11" ht="13.5">
      <c r="B196" s="273"/>
      <c r="C196" s="274"/>
      <c r="D196" s="274"/>
      <c r="E196" s="274"/>
      <c r="F196" s="274"/>
      <c r="G196" s="274"/>
      <c r="H196" s="274"/>
      <c r="I196" s="274"/>
      <c r="J196" s="274"/>
      <c r="K196" s="275"/>
    </row>
    <row r="197" spans="2:11" ht="21">
      <c r="B197" s="276"/>
      <c r="C197" s="277" t="s">
        <v>1413</v>
      </c>
      <c r="D197" s="277"/>
      <c r="E197" s="277"/>
      <c r="F197" s="277"/>
      <c r="G197" s="277"/>
      <c r="H197" s="277"/>
      <c r="I197" s="277"/>
      <c r="J197" s="277"/>
      <c r="K197" s="278"/>
    </row>
    <row r="198" spans="2:11" ht="25.5" customHeight="1">
      <c r="B198" s="276"/>
      <c r="C198" s="345" t="s">
        <v>1414</v>
      </c>
      <c r="D198" s="345"/>
      <c r="E198" s="345"/>
      <c r="F198" s="345" t="s">
        <v>1415</v>
      </c>
      <c r="G198" s="346"/>
      <c r="H198" s="345" t="s">
        <v>1416</v>
      </c>
      <c r="I198" s="345"/>
      <c r="J198" s="345"/>
      <c r="K198" s="278"/>
    </row>
    <row r="199" spans="2:11" ht="5.25" customHeight="1">
      <c r="B199" s="309"/>
      <c r="C199" s="306"/>
      <c r="D199" s="306"/>
      <c r="E199" s="306"/>
      <c r="F199" s="306"/>
      <c r="G199" s="287"/>
      <c r="H199" s="306"/>
      <c r="I199" s="306"/>
      <c r="J199" s="306"/>
      <c r="K199" s="330"/>
    </row>
    <row r="200" spans="2:11" ht="15" customHeight="1">
      <c r="B200" s="309"/>
      <c r="C200" s="287" t="s">
        <v>1406</v>
      </c>
      <c r="D200" s="287"/>
      <c r="E200" s="287"/>
      <c r="F200" s="308" t="s">
        <v>47</v>
      </c>
      <c r="G200" s="287"/>
      <c r="H200" s="287" t="s">
        <v>1417</v>
      </c>
      <c r="I200" s="287"/>
      <c r="J200" s="287"/>
      <c r="K200" s="330"/>
    </row>
    <row r="201" spans="2:11" ht="15" customHeight="1">
      <c r="B201" s="309"/>
      <c r="C201" s="315"/>
      <c r="D201" s="287"/>
      <c r="E201" s="287"/>
      <c r="F201" s="308" t="s">
        <v>48</v>
      </c>
      <c r="G201" s="287"/>
      <c r="H201" s="287" t="s">
        <v>1418</v>
      </c>
      <c r="I201" s="287"/>
      <c r="J201" s="287"/>
      <c r="K201" s="330"/>
    </row>
    <row r="202" spans="2:11" ht="15" customHeight="1">
      <c r="B202" s="309"/>
      <c r="C202" s="315"/>
      <c r="D202" s="287"/>
      <c r="E202" s="287"/>
      <c r="F202" s="308" t="s">
        <v>51</v>
      </c>
      <c r="G202" s="287"/>
      <c r="H202" s="287" t="s">
        <v>1419</v>
      </c>
      <c r="I202" s="287"/>
      <c r="J202" s="287"/>
      <c r="K202" s="330"/>
    </row>
    <row r="203" spans="2:11" ht="15" customHeight="1">
      <c r="B203" s="309"/>
      <c r="C203" s="287"/>
      <c r="D203" s="287"/>
      <c r="E203" s="287"/>
      <c r="F203" s="308" t="s">
        <v>49</v>
      </c>
      <c r="G203" s="287"/>
      <c r="H203" s="287" t="s">
        <v>1420</v>
      </c>
      <c r="I203" s="287"/>
      <c r="J203" s="287"/>
      <c r="K203" s="330"/>
    </row>
    <row r="204" spans="2:11" ht="15" customHeight="1">
      <c r="B204" s="309"/>
      <c r="C204" s="287"/>
      <c r="D204" s="287"/>
      <c r="E204" s="287"/>
      <c r="F204" s="308" t="s">
        <v>50</v>
      </c>
      <c r="G204" s="287"/>
      <c r="H204" s="287" t="s">
        <v>1421</v>
      </c>
      <c r="I204" s="287"/>
      <c r="J204" s="287"/>
      <c r="K204" s="330"/>
    </row>
    <row r="205" spans="2:11" ht="15" customHeight="1">
      <c r="B205" s="309"/>
      <c r="C205" s="287"/>
      <c r="D205" s="287"/>
      <c r="E205" s="287"/>
      <c r="F205" s="308"/>
      <c r="G205" s="287"/>
      <c r="H205" s="287"/>
      <c r="I205" s="287"/>
      <c r="J205" s="287"/>
      <c r="K205" s="330"/>
    </row>
    <row r="206" spans="2:11" ht="15" customHeight="1">
      <c r="B206" s="309"/>
      <c r="C206" s="287" t="s">
        <v>1362</v>
      </c>
      <c r="D206" s="287"/>
      <c r="E206" s="287"/>
      <c r="F206" s="308" t="s">
        <v>83</v>
      </c>
      <c r="G206" s="287"/>
      <c r="H206" s="287" t="s">
        <v>1422</v>
      </c>
      <c r="I206" s="287"/>
      <c r="J206" s="287"/>
      <c r="K206" s="330"/>
    </row>
    <row r="207" spans="2:11" ht="15" customHeight="1">
      <c r="B207" s="309"/>
      <c r="C207" s="315"/>
      <c r="D207" s="287"/>
      <c r="E207" s="287"/>
      <c r="F207" s="308" t="s">
        <v>1259</v>
      </c>
      <c r="G207" s="287"/>
      <c r="H207" s="287" t="s">
        <v>1260</v>
      </c>
      <c r="I207" s="287"/>
      <c r="J207" s="287"/>
      <c r="K207" s="330"/>
    </row>
    <row r="208" spans="2:11" ht="15" customHeight="1">
      <c r="B208" s="309"/>
      <c r="C208" s="287"/>
      <c r="D208" s="287"/>
      <c r="E208" s="287"/>
      <c r="F208" s="308" t="s">
        <v>1257</v>
      </c>
      <c r="G208" s="287"/>
      <c r="H208" s="287" t="s">
        <v>1423</v>
      </c>
      <c r="I208" s="287"/>
      <c r="J208" s="287"/>
      <c r="K208" s="330"/>
    </row>
    <row r="209" spans="2:11" ht="15" customHeight="1">
      <c r="B209" s="347"/>
      <c r="C209" s="315"/>
      <c r="D209" s="315"/>
      <c r="E209" s="315"/>
      <c r="F209" s="308" t="s">
        <v>1261</v>
      </c>
      <c r="G209" s="293"/>
      <c r="H209" s="334" t="s">
        <v>1262</v>
      </c>
      <c r="I209" s="334"/>
      <c r="J209" s="334"/>
      <c r="K209" s="348"/>
    </row>
    <row r="210" spans="2:11" ht="15" customHeight="1">
      <c r="B210" s="347"/>
      <c r="C210" s="315"/>
      <c r="D210" s="315"/>
      <c r="E210" s="315"/>
      <c r="F210" s="308" t="s">
        <v>1263</v>
      </c>
      <c r="G210" s="293"/>
      <c r="H210" s="334" t="s">
        <v>777</v>
      </c>
      <c r="I210" s="334"/>
      <c r="J210" s="334"/>
      <c r="K210" s="348"/>
    </row>
    <row r="211" spans="2:11" ht="15" customHeight="1">
      <c r="B211" s="347"/>
      <c r="C211" s="315"/>
      <c r="D211" s="315"/>
      <c r="E211" s="315"/>
      <c r="F211" s="349"/>
      <c r="G211" s="293"/>
      <c r="H211" s="350"/>
      <c r="I211" s="350"/>
      <c r="J211" s="350"/>
      <c r="K211" s="348"/>
    </row>
    <row r="212" spans="2:11" ht="15" customHeight="1">
      <c r="B212" s="347"/>
      <c r="C212" s="287" t="s">
        <v>1386</v>
      </c>
      <c r="D212" s="315"/>
      <c r="E212" s="315"/>
      <c r="F212" s="308">
        <v>1</v>
      </c>
      <c r="G212" s="293"/>
      <c r="H212" s="334" t="s">
        <v>1424</v>
      </c>
      <c r="I212" s="334"/>
      <c r="J212" s="334"/>
      <c r="K212" s="348"/>
    </row>
    <row r="213" spans="2:11" ht="15" customHeight="1">
      <c r="B213" s="347"/>
      <c r="C213" s="315"/>
      <c r="D213" s="315"/>
      <c r="E213" s="315"/>
      <c r="F213" s="308">
        <v>2</v>
      </c>
      <c r="G213" s="293"/>
      <c r="H213" s="334" t="s">
        <v>1425</v>
      </c>
      <c r="I213" s="334"/>
      <c r="J213" s="334"/>
      <c r="K213" s="348"/>
    </row>
    <row r="214" spans="2:11" ht="15" customHeight="1">
      <c r="B214" s="347"/>
      <c r="C214" s="315"/>
      <c r="D214" s="315"/>
      <c r="E214" s="315"/>
      <c r="F214" s="308">
        <v>3</v>
      </c>
      <c r="G214" s="293"/>
      <c r="H214" s="334" t="s">
        <v>1426</v>
      </c>
      <c r="I214" s="334"/>
      <c r="J214" s="334"/>
      <c r="K214" s="348"/>
    </row>
    <row r="215" spans="2:11" ht="15" customHeight="1">
      <c r="B215" s="347"/>
      <c r="C215" s="315"/>
      <c r="D215" s="315"/>
      <c r="E215" s="315"/>
      <c r="F215" s="308">
        <v>4</v>
      </c>
      <c r="G215" s="293"/>
      <c r="H215" s="334" t="s">
        <v>1427</v>
      </c>
      <c r="I215" s="334"/>
      <c r="J215" s="334"/>
      <c r="K215" s="348"/>
    </row>
    <row r="216" spans="2:11" ht="12.75" customHeight="1">
      <c r="B216" s="351"/>
      <c r="C216" s="352"/>
      <c r="D216" s="352"/>
      <c r="E216" s="352"/>
      <c r="F216" s="352"/>
      <c r="G216" s="352"/>
      <c r="H216" s="352"/>
      <c r="I216" s="352"/>
      <c r="J216" s="352"/>
      <c r="K216" s="353"/>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Malec</dc:creator>
  <cp:keywords/>
  <dc:description/>
  <cp:lastModifiedBy>Malec</cp:lastModifiedBy>
  <dcterms:created xsi:type="dcterms:W3CDTF">2019-05-13T11:27:04Z</dcterms:created>
  <dcterms:modified xsi:type="dcterms:W3CDTF">2019-05-13T11:27:20Z</dcterms:modified>
  <cp:category/>
  <cp:version/>
  <cp:contentType/>
  <cp:contentStatus/>
</cp:coreProperties>
</file>